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KrosData\Export\"/>
    </mc:Choice>
  </mc:AlternateContent>
  <bookViews>
    <workbookView xWindow="0" yWindow="0" windowWidth="0" windowHeight="0"/>
  </bookViews>
  <sheets>
    <sheet name="Rekapitulace stavby" sheetId="1" r:id="rId1"/>
    <sheet name="01 -  IO 01 Chodník " sheetId="2" r:id="rId2"/>
    <sheet name="02 - IO 02 Zřízení nových..." sheetId="3" r:id="rId3"/>
    <sheet name="03 - IO 03 úprava autobud..." sheetId="4" r:id="rId4"/>
    <sheet name="04 - IO 04 úpravy parkoviště" sheetId="5" r:id="rId5"/>
    <sheet name="05 - SO 401 Výměna a dopl..." sheetId="6" r:id="rId6"/>
    <sheet name="06 - VRN" sheetId="7" r:id="rId7"/>
  </sheets>
  <definedNames>
    <definedName name="_xlnm.Print_Area" localSheetId="0">'Rekapitulace stavby'!$D$4:$AO$76,'Rekapitulace stavby'!$C$82:$AQ$101</definedName>
    <definedName name="_xlnm.Print_Titles" localSheetId="0">'Rekapitulace stavby'!$92:$92</definedName>
    <definedName name="_xlnm._FilterDatabase" localSheetId="1" hidden="1">'01 -  IO 01 Chodník '!$C$123:$K$251</definedName>
    <definedName name="_xlnm.Print_Area" localSheetId="1">'01 -  IO 01 Chodník '!$C$4:$J$76,'01 -  IO 01 Chodník '!$C$82:$J$105,'01 -  IO 01 Chodník '!$C$111:$K$251</definedName>
    <definedName name="_xlnm.Print_Titles" localSheetId="1">'01 -  IO 01 Chodník '!$123:$123</definedName>
    <definedName name="_xlnm._FilterDatabase" localSheetId="2" hidden="1">'02 - IO 02 Zřízení nových...'!$C$117:$K$135</definedName>
    <definedName name="_xlnm.Print_Area" localSheetId="2">'02 - IO 02 Zřízení nových...'!$C$4:$J$76,'02 - IO 02 Zřízení nových...'!$C$82:$J$99,'02 - IO 02 Zřízení nových...'!$C$105:$K$135</definedName>
    <definedName name="_xlnm.Print_Titles" localSheetId="2">'02 - IO 02 Zřízení nových...'!$117:$117</definedName>
    <definedName name="_xlnm._FilterDatabase" localSheetId="3" hidden="1">'03 - IO 03 úprava autobud...'!$C$119:$K$197</definedName>
    <definedName name="_xlnm.Print_Area" localSheetId="3">'03 - IO 03 úprava autobud...'!$C$4:$J$76,'03 - IO 03 úprava autobud...'!$C$82:$J$101,'03 - IO 03 úprava autobud...'!$C$107:$K$197</definedName>
    <definedName name="_xlnm.Print_Titles" localSheetId="3">'03 - IO 03 úprava autobud...'!$119:$119</definedName>
    <definedName name="_xlnm._FilterDatabase" localSheetId="4" hidden="1">'04 - IO 04 úpravy parkoviště'!$C$121:$K$202</definedName>
    <definedName name="_xlnm.Print_Area" localSheetId="4">'04 - IO 04 úpravy parkoviště'!$C$4:$J$76,'04 - IO 04 úpravy parkoviště'!$C$82:$J$103,'04 - IO 04 úpravy parkoviště'!$C$109:$K$202</definedName>
    <definedName name="_xlnm.Print_Titles" localSheetId="4">'04 - IO 04 úpravy parkoviště'!$121:$121</definedName>
    <definedName name="_xlnm._FilterDatabase" localSheetId="5" hidden="1">'05 - SO 401 Výměna a dopl...'!$C$121:$K$156</definedName>
    <definedName name="_xlnm.Print_Area" localSheetId="5">'05 - SO 401 Výměna a dopl...'!$C$4:$J$76,'05 - SO 401 Výměna a dopl...'!$C$82:$J$103,'05 - SO 401 Výměna a dopl...'!$C$109:$K$156</definedName>
    <definedName name="_xlnm.Print_Titles" localSheetId="5">'05 - SO 401 Výměna a dopl...'!$121:$121</definedName>
    <definedName name="_xlnm._FilterDatabase" localSheetId="6" hidden="1">'06 - VRN'!$C$117:$K$141</definedName>
    <definedName name="_xlnm.Print_Area" localSheetId="6">'06 - VRN'!$C$4:$J$76,'06 - VRN'!$C$82:$J$99,'06 - VRN'!$C$105:$K$141</definedName>
    <definedName name="_xlnm.Print_Titles" localSheetId="6">'06 - VRN'!$117:$117</definedName>
  </definedNames>
  <calcPr/>
</workbook>
</file>

<file path=xl/calcChain.xml><?xml version="1.0" encoding="utf-8"?>
<calcChain xmlns="http://schemas.openxmlformats.org/spreadsheetml/2006/main">
  <c i="7" l="1" r="J37"/>
  <c r="J36"/>
  <c i="1" r="AY100"/>
  <c i="7" r="J35"/>
  <c i="1" r="AX100"/>
  <c i="7" r="BI140"/>
  <c r="BH140"/>
  <c r="BG140"/>
  <c r="BF140"/>
  <c r="T140"/>
  <c r="R140"/>
  <c r="P140"/>
  <c r="BI138"/>
  <c r="BH138"/>
  <c r="BG138"/>
  <c r="BF138"/>
  <c r="T138"/>
  <c r="R138"/>
  <c r="P138"/>
  <c r="BI135"/>
  <c r="BH135"/>
  <c r="BG135"/>
  <c r="BF135"/>
  <c r="T135"/>
  <c r="R135"/>
  <c r="P135"/>
  <c r="BI133"/>
  <c r="BH133"/>
  <c r="BG133"/>
  <c r="BF133"/>
  <c r="T133"/>
  <c r="R133"/>
  <c r="P133"/>
  <c r="BI131"/>
  <c r="BH131"/>
  <c r="BG131"/>
  <c r="BF131"/>
  <c r="T131"/>
  <c r="R131"/>
  <c r="P131"/>
  <c r="BI129"/>
  <c r="BH129"/>
  <c r="BG129"/>
  <c r="BF129"/>
  <c r="T129"/>
  <c r="R129"/>
  <c r="P129"/>
  <c r="BI127"/>
  <c r="BH127"/>
  <c r="BG127"/>
  <c r="BF127"/>
  <c r="T127"/>
  <c r="R127"/>
  <c r="P127"/>
  <c r="BI125"/>
  <c r="BH125"/>
  <c r="BG125"/>
  <c r="BF125"/>
  <c r="T125"/>
  <c r="R125"/>
  <c r="P125"/>
  <c r="BI122"/>
  <c r="BH122"/>
  <c r="BG122"/>
  <c r="BF122"/>
  <c r="T122"/>
  <c r="R122"/>
  <c r="P122"/>
  <c r="BI120"/>
  <c r="BH120"/>
  <c r="BG120"/>
  <c r="BF120"/>
  <c r="T120"/>
  <c r="R120"/>
  <c r="P120"/>
  <c r="F112"/>
  <c r="E110"/>
  <c r="F89"/>
  <c r="E87"/>
  <c r="J24"/>
  <c r="E24"/>
  <c r="J92"/>
  <c r="J23"/>
  <c r="J21"/>
  <c r="E21"/>
  <c r="J114"/>
  <c r="J20"/>
  <c r="J18"/>
  <c r="E18"/>
  <c r="F92"/>
  <c r="J17"/>
  <c r="J15"/>
  <c r="E15"/>
  <c r="F114"/>
  <c r="J14"/>
  <c r="J12"/>
  <c r="J112"/>
  <c r="E7"/>
  <c r="E108"/>
  <c i="6" r="J156"/>
  <c r="J124"/>
  <c r="J123"/>
  <c r="J37"/>
  <c r="J36"/>
  <c i="1" r="AY99"/>
  <c i="6" r="J35"/>
  <c i="1" r="AX99"/>
  <c i="6" r="J102"/>
  <c r="BI154"/>
  <c r="BH154"/>
  <c r="BG154"/>
  <c r="BF154"/>
  <c r="T154"/>
  <c r="R154"/>
  <c r="P154"/>
  <c r="BI152"/>
  <c r="BH152"/>
  <c r="BG152"/>
  <c r="BF152"/>
  <c r="T152"/>
  <c r="R152"/>
  <c r="P152"/>
  <c r="BI150"/>
  <c r="BH150"/>
  <c r="BG150"/>
  <c r="BF150"/>
  <c r="T150"/>
  <c r="R150"/>
  <c r="P150"/>
  <c r="BI148"/>
  <c r="BH148"/>
  <c r="BG148"/>
  <c r="BF148"/>
  <c r="T148"/>
  <c r="R148"/>
  <c r="P148"/>
  <c r="BI145"/>
  <c r="BH145"/>
  <c r="BG145"/>
  <c r="BF145"/>
  <c r="T145"/>
  <c r="R145"/>
  <c r="P145"/>
  <c r="BI143"/>
  <c r="BH143"/>
  <c r="BG143"/>
  <c r="BF143"/>
  <c r="T143"/>
  <c r="R143"/>
  <c r="P143"/>
  <c r="BI141"/>
  <c r="BH141"/>
  <c r="BG141"/>
  <c r="BF141"/>
  <c r="T141"/>
  <c r="R141"/>
  <c r="P141"/>
  <c r="BI139"/>
  <c r="BH139"/>
  <c r="BG139"/>
  <c r="BF139"/>
  <c r="T139"/>
  <c r="R139"/>
  <c r="P139"/>
  <c r="BI137"/>
  <c r="BH137"/>
  <c r="BG137"/>
  <c r="BF137"/>
  <c r="T137"/>
  <c r="R137"/>
  <c r="P137"/>
  <c r="BI135"/>
  <c r="BH135"/>
  <c r="BG135"/>
  <c r="BF135"/>
  <c r="T135"/>
  <c r="R135"/>
  <c r="P135"/>
  <c r="BI132"/>
  <c r="BH132"/>
  <c r="BG132"/>
  <c r="BF132"/>
  <c r="T132"/>
  <c r="R132"/>
  <c r="P132"/>
  <c r="BI130"/>
  <c r="BH130"/>
  <c r="BG130"/>
  <c r="BF130"/>
  <c r="T130"/>
  <c r="R130"/>
  <c r="P130"/>
  <c r="BI128"/>
  <c r="BH128"/>
  <c r="BG128"/>
  <c r="BF128"/>
  <c r="T128"/>
  <c r="R128"/>
  <c r="P128"/>
  <c r="BI126"/>
  <c r="BH126"/>
  <c r="BG126"/>
  <c r="BF126"/>
  <c r="T126"/>
  <c r="R126"/>
  <c r="P126"/>
  <c r="J98"/>
  <c r="J97"/>
  <c r="F116"/>
  <c r="E114"/>
  <c r="F89"/>
  <c r="E87"/>
  <c r="J24"/>
  <c r="E24"/>
  <c r="J119"/>
  <c r="J23"/>
  <c r="J21"/>
  <c r="E21"/>
  <c r="J91"/>
  <c r="J20"/>
  <c r="J18"/>
  <c r="E18"/>
  <c r="F119"/>
  <c r="J17"/>
  <c r="J15"/>
  <c r="E15"/>
  <c r="F118"/>
  <c r="J14"/>
  <c r="J12"/>
  <c r="J116"/>
  <c r="E7"/>
  <c r="E112"/>
  <c i="5" r="J37"/>
  <c r="J36"/>
  <c i="1" r="AY98"/>
  <c i="5" r="J35"/>
  <c i="1" r="AX98"/>
  <c i="5" r="BI201"/>
  <c r="BH201"/>
  <c r="BG201"/>
  <c r="BF201"/>
  <c r="T201"/>
  <c r="T200"/>
  <c r="R201"/>
  <c r="R200"/>
  <c r="P201"/>
  <c r="P200"/>
  <c r="BI198"/>
  <c r="BH198"/>
  <c r="BG198"/>
  <c r="BF198"/>
  <c r="T198"/>
  <c r="R198"/>
  <c r="P198"/>
  <c r="BI196"/>
  <c r="BH196"/>
  <c r="BG196"/>
  <c r="BF196"/>
  <c r="T196"/>
  <c r="R196"/>
  <c r="P196"/>
  <c r="BI194"/>
  <c r="BH194"/>
  <c r="BG194"/>
  <c r="BF194"/>
  <c r="T194"/>
  <c r="R194"/>
  <c r="P194"/>
  <c r="BI191"/>
  <c r="BH191"/>
  <c r="BG191"/>
  <c r="BF191"/>
  <c r="T191"/>
  <c r="R191"/>
  <c r="P191"/>
  <c r="BI189"/>
  <c r="BH189"/>
  <c r="BG189"/>
  <c r="BF189"/>
  <c r="T189"/>
  <c r="R189"/>
  <c r="P189"/>
  <c r="BI187"/>
  <c r="BH187"/>
  <c r="BG187"/>
  <c r="BF187"/>
  <c r="T187"/>
  <c r="R187"/>
  <c r="P187"/>
  <c r="BI184"/>
  <c r="BH184"/>
  <c r="BG184"/>
  <c r="BF184"/>
  <c r="T184"/>
  <c r="R184"/>
  <c r="P184"/>
  <c r="BI182"/>
  <c r="BH182"/>
  <c r="BG182"/>
  <c r="BF182"/>
  <c r="T182"/>
  <c r="R182"/>
  <c r="P182"/>
  <c r="BI179"/>
  <c r="BH179"/>
  <c r="BG179"/>
  <c r="BF179"/>
  <c r="T179"/>
  <c r="R179"/>
  <c r="P179"/>
  <c r="BI177"/>
  <c r="BH177"/>
  <c r="BG177"/>
  <c r="BF177"/>
  <c r="T177"/>
  <c r="R177"/>
  <c r="P177"/>
  <c r="BI175"/>
  <c r="BH175"/>
  <c r="BG175"/>
  <c r="BF175"/>
  <c r="T175"/>
  <c r="R175"/>
  <c r="P175"/>
  <c r="BI172"/>
  <c r="BH172"/>
  <c r="BG172"/>
  <c r="BF172"/>
  <c r="T172"/>
  <c r="R172"/>
  <c r="P172"/>
  <c r="BI170"/>
  <c r="BH170"/>
  <c r="BG170"/>
  <c r="BF170"/>
  <c r="T170"/>
  <c r="R170"/>
  <c r="P170"/>
  <c r="BI168"/>
  <c r="BH168"/>
  <c r="BG168"/>
  <c r="BF168"/>
  <c r="T168"/>
  <c r="R168"/>
  <c r="P168"/>
  <c r="BI166"/>
  <c r="BH166"/>
  <c r="BG166"/>
  <c r="BF166"/>
  <c r="T166"/>
  <c r="R166"/>
  <c r="P166"/>
  <c r="BI164"/>
  <c r="BH164"/>
  <c r="BG164"/>
  <c r="BF164"/>
  <c r="T164"/>
  <c r="R164"/>
  <c r="P164"/>
  <c r="BI160"/>
  <c r="BH160"/>
  <c r="BG160"/>
  <c r="BF160"/>
  <c r="T160"/>
  <c r="R160"/>
  <c r="P160"/>
  <c r="BI158"/>
  <c r="BH158"/>
  <c r="BG158"/>
  <c r="BF158"/>
  <c r="T158"/>
  <c r="R158"/>
  <c r="P158"/>
  <c r="BI155"/>
  <c r="BH155"/>
  <c r="BG155"/>
  <c r="BF155"/>
  <c r="T155"/>
  <c r="R155"/>
  <c r="P155"/>
  <c r="BI153"/>
  <c r="BH153"/>
  <c r="BG153"/>
  <c r="BF153"/>
  <c r="T153"/>
  <c r="R153"/>
  <c r="P153"/>
  <c r="BI150"/>
  <c r="BH150"/>
  <c r="BG150"/>
  <c r="BF150"/>
  <c r="T150"/>
  <c r="R150"/>
  <c r="P150"/>
  <c r="BI148"/>
  <c r="BH148"/>
  <c r="BG148"/>
  <c r="BF148"/>
  <c r="T148"/>
  <c r="R148"/>
  <c r="P148"/>
  <c r="BI145"/>
  <c r="BH145"/>
  <c r="BG145"/>
  <c r="BF145"/>
  <c r="T145"/>
  <c r="R145"/>
  <c r="P145"/>
  <c r="BI143"/>
  <c r="BH143"/>
  <c r="BG143"/>
  <c r="BF143"/>
  <c r="T143"/>
  <c r="R143"/>
  <c r="P143"/>
  <c r="BI140"/>
  <c r="BH140"/>
  <c r="BG140"/>
  <c r="BF140"/>
  <c r="T140"/>
  <c r="R140"/>
  <c r="P140"/>
  <c r="BI138"/>
  <c r="BH138"/>
  <c r="BG138"/>
  <c r="BF138"/>
  <c r="T138"/>
  <c r="R138"/>
  <c r="P138"/>
  <c r="BI136"/>
  <c r="BH136"/>
  <c r="BG136"/>
  <c r="BF136"/>
  <c r="T136"/>
  <c r="R136"/>
  <c r="P136"/>
  <c r="BI132"/>
  <c r="BH132"/>
  <c r="BG132"/>
  <c r="BF132"/>
  <c r="T132"/>
  <c r="R132"/>
  <c r="P132"/>
  <c r="BI130"/>
  <c r="BH130"/>
  <c r="BG130"/>
  <c r="BF130"/>
  <c r="T130"/>
  <c r="R130"/>
  <c r="P130"/>
  <c r="BI127"/>
  <c r="BH127"/>
  <c r="BG127"/>
  <c r="BF127"/>
  <c r="T127"/>
  <c r="R127"/>
  <c r="P127"/>
  <c r="BI125"/>
  <c r="BH125"/>
  <c r="BG125"/>
  <c r="BF125"/>
  <c r="T125"/>
  <c r="R125"/>
  <c r="P125"/>
  <c r="F116"/>
  <c r="E114"/>
  <c r="F89"/>
  <c r="E87"/>
  <c r="J24"/>
  <c r="E24"/>
  <c r="J119"/>
  <c r="J23"/>
  <c r="J21"/>
  <c r="E21"/>
  <c r="J118"/>
  <c r="J20"/>
  <c r="J18"/>
  <c r="E18"/>
  <c r="F92"/>
  <c r="J17"/>
  <c r="J15"/>
  <c r="E15"/>
  <c r="F91"/>
  <c r="J14"/>
  <c r="J12"/>
  <c r="J116"/>
  <c r="E7"/>
  <c r="E85"/>
  <c i="4" r="J37"/>
  <c r="J36"/>
  <c i="1" r="AY97"/>
  <c i="4" r="J35"/>
  <c i="1" r="AX97"/>
  <c i="4" r="BI196"/>
  <c r="BH196"/>
  <c r="BG196"/>
  <c r="BF196"/>
  <c r="T196"/>
  <c r="T195"/>
  <c r="R196"/>
  <c r="R195"/>
  <c r="P196"/>
  <c r="P195"/>
  <c r="BI192"/>
  <c r="BH192"/>
  <c r="BG192"/>
  <c r="BF192"/>
  <c r="T192"/>
  <c r="R192"/>
  <c r="P192"/>
  <c r="BI190"/>
  <c r="BH190"/>
  <c r="BG190"/>
  <c r="BF190"/>
  <c r="T190"/>
  <c r="R190"/>
  <c r="P190"/>
  <c r="BI188"/>
  <c r="BH188"/>
  <c r="BG188"/>
  <c r="BF188"/>
  <c r="T188"/>
  <c r="R188"/>
  <c r="P188"/>
  <c r="BI186"/>
  <c r="BH186"/>
  <c r="BG186"/>
  <c r="BF186"/>
  <c r="T186"/>
  <c r="R186"/>
  <c r="P186"/>
  <c r="BI184"/>
  <c r="BH184"/>
  <c r="BG184"/>
  <c r="BF184"/>
  <c r="T184"/>
  <c r="R184"/>
  <c r="P184"/>
  <c r="BI182"/>
  <c r="BH182"/>
  <c r="BG182"/>
  <c r="BF182"/>
  <c r="T182"/>
  <c r="R182"/>
  <c r="P182"/>
  <c r="BI180"/>
  <c r="BH180"/>
  <c r="BG180"/>
  <c r="BF180"/>
  <c r="T180"/>
  <c r="R180"/>
  <c r="P180"/>
  <c r="BI178"/>
  <c r="BH178"/>
  <c r="BG178"/>
  <c r="BF178"/>
  <c r="T178"/>
  <c r="R178"/>
  <c r="P178"/>
  <c r="BI176"/>
  <c r="BH176"/>
  <c r="BG176"/>
  <c r="BF176"/>
  <c r="T176"/>
  <c r="R176"/>
  <c r="P176"/>
  <c r="BI174"/>
  <c r="BH174"/>
  <c r="BG174"/>
  <c r="BF174"/>
  <c r="T174"/>
  <c r="R174"/>
  <c r="P174"/>
  <c r="BI172"/>
  <c r="BH172"/>
  <c r="BG172"/>
  <c r="BF172"/>
  <c r="T172"/>
  <c r="R172"/>
  <c r="P172"/>
  <c r="BI167"/>
  <c r="BH167"/>
  <c r="BG167"/>
  <c r="BF167"/>
  <c r="T167"/>
  <c r="R167"/>
  <c r="P167"/>
  <c r="BI164"/>
  <c r="BH164"/>
  <c r="BG164"/>
  <c r="BF164"/>
  <c r="T164"/>
  <c r="R164"/>
  <c r="P164"/>
  <c r="BI161"/>
  <c r="BH161"/>
  <c r="BG161"/>
  <c r="BF161"/>
  <c r="T161"/>
  <c r="R161"/>
  <c r="P161"/>
  <c r="BI159"/>
  <c r="BH159"/>
  <c r="BG159"/>
  <c r="BF159"/>
  <c r="T159"/>
  <c r="R159"/>
  <c r="P159"/>
  <c r="BI157"/>
  <c r="BH157"/>
  <c r="BG157"/>
  <c r="BF157"/>
  <c r="T157"/>
  <c r="R157"/>
  <c r="P157"/>
  <c r="BI154"/>
  <c r="BH154"/>
  <c r="BG154"/>
  <c r="BF154"/>
  <c r="T154"/>
  <c r="R154"/>
  <c r="P154"/>
  <c r="BI151"/>
  <c r="BH151"/>
  <c r="BG151"/>
  <c r="BF151"/>
  <c r="T151"/>
  <c r="R151"/>
  <c r="P151"/>
  <c r="BI148"/>
  <c r="BH148"/>
  <c r="BG148"/>
  <c r="BF148"/>
  <c r="T148"/>
  <c r="R148"/>
  <c r="P148"/>
  <c r="BI146"/>
  <c r="BH146"/>
  <c r="BG146"/>
  <c r="BF146"/>
  <c r="T146"/>
  <c r="R146"/>
  <c r="P146"/>
  <c r="BI143"/>
  <c r="BH143"/>
  <c r="BG143"/>
  <c r="BF143"/>
  <c r="T143"/>
  <c r="R143"/>
  <c r="P143"/>
  <c r="BI141"/>
  <c r="BH141"/>
  <c r="BG141"/>
  <c r="BF141"/>
  <c r="T141"/>
  <c r="R141"/>
  <c r="P141"/>
  <c r="BI138"/>
  <c r="BH138"/>
  <c r="BG138"/>
  <c r="BF138"/>
  <c r="T138"/>
  <c r="R138"/>
  <c r="P138"/>
  <c r="BI136"/>
  <c r="BH136"/>
  <c r="BG136"/>
  <c r="BF136"/>
  <c r="T136"/>
  <c r="R136"/>
  <c r="P136"/>
  <c r="BI134"/>
  <c r="BH134"/>
  <c r="BG134"/>
  <c r="BF134"/>
  <c r="T134"/>
  <c r="R134"/>
  <c r="P134"/>
  <c r="BI131"/>
  <c r="BH131"/>
  <c r="BG131"/>
  <c r="BF131"/>
  <c r="T131"/>
  <c r="R131"/>
  <c r="P131"/>
  <c r="BI129"/>
  <c r="BH129"/>
  <c r="BG129"/>
  <c r="BF129"/>
  <c r="T129"/>
  <c r="R129"/>
  <c r="P129"/>
  <c r="BI126"/>
  <c r="BH126"/>
  <c r="BG126"/>
  <c r="BF126"/>
  <c r="T126"/>
  <c r="R126"/>
  <c r="P126"/>
  <c r="BI124"/>
  <c r="BH124"/>
  <c r="BG124"/>
  <c r="BF124"/>
  <c r="T124"/>
  <c r="R124"/>
  <c r="P124"/>
  <c r="BI122"/>
  <c r="BH122"/>
  <c r="BG122"/>
  <c r="BF122"/>
  <c r="T122"/>
  <c r="R122"/>
  <c r="P122"/>
  <c r="F114"/>
  <c r="E112"/>
  <c r="F89"/>
  <c r="E87"/>
  <c r="J24"/>
  <c r="E24"/>
  <c r="J117"/>
  <c r="J23"/>
  <c r="J21"/>
  <c r="E21"/>
  <c r="J116"/>
  <c r="J20"/>
  <c r="J18"/>
  <c r="E18"/>
  <c r="F92"/>
  <c r="J17"/>
  <c r="J15"/>
  <c r="E15"/>
  <c r="F116"/>
  <c r="J14"/>
  <c r="J12"/>
  <c r="J89"/>
  <c r="E7"/>
  <c r="E110"/>
  <c i="3" r="J37"/>
  <c r="J36"/>
  <c i="1" r="AY96"/>
  <c i="3" r="J35"/>
  <c i="1" r="AX96"/>
  <c i="3" r="BI134"/>
  <c r="BH134"/>
  <c r="BG134"/>
  <c r="BF134"/>
  <c r="T134"/>
  <c r="T133"/>
  <c r="R134"/>
  <c r="R133"/>
  <c r="P134"/>
  <c r="P133"/>
  <c r="BI128"/>
  <c r="BH128"/>
  <c r="BG128"/>
  <c r="BF128"/>
  <c r="T128"/>
  <c r="R128"/>
  <c r="P128"/>
  <c r="BI126"/>
  <c r="BH126"/>
  <c r="BG126"/>
  <c r="BF126"/>
  <c r="T126"/>
  <c r="R126"/>
  <c r="P126"/>
  <c r="BI124"/>
  <c r="BH124"/>
  <c r="BG124"/>
  <c r="BF124"/>
  <c r="T124"/>
  <c r="R124"/>
  <c r="P124"/>
  <c r="BI122"/>
  <c r="BH122"/>
  <c r="BG122"/>
  <c r="BF122"/>
  <c r="T122"/>
  <c r="R122"/>
  <c r="P122"/>
  <c r="BI120"/>
  <c r="BH120"/>
  <c r="BG120"/>
  <c r="BF120"/>
  <c r="T120"/>
  <c r="R120"/>
  <c r="P120"/>
  <c r="F112"/>
  <c r="E110"/>
  <c r="F89"/>
  <c r="E87"/>
  <c r="J24"/>
  <c r="E24"/>
  <c r="J115"/>
  <c r="J23"/>
  <c r="J21"/>
  <c r="E21"/>
  <c r="J91"/>
  <c r="J20"/>
  <c r="J18"/>
  <c r="E18"/>
  <c r="F115"/>
  <c r="J17"/>
  <c r="J15"/>
  <c r="E15"/>
  <c r="F114"/>
  <c r="J14"/>
  <c r="J12"/>
  <c r="J112"/>
  <c r="E7"/>
  <c r="E85"/>
  <c i="2" r="J172"/>
  <c r="J37"/>
  <c r="J36"/>
  <c i="1" r="AY95"/>
  <c i="2" r="J35"/>
  <c i="1" r="AX95"/>
  <c i="2" r="BI250"/>
  <c r="BH250"/>
  <c r="BG250"/>
  <c r="BF250"/>
  <c r="T250"/>
  <c r="T249"/>
  <c r="R250"/>
  <c r="R249"/>
  <c r="P250"/>
  <c r="P249"/>
  <c r="BI247"/>
  <c r="BH247"/>
  <c r="BG247"/>
  <c r="BF247"/>
  <c r="T247"/>
  <c r="R247"/>
  <c r="P247"/>
  <c r="BI245"/>
  <c r="BH245"/>
  <c r="BG245"/>
  <c r="BF245"/>
  <c r="T245"/>
  <c r="R245"/>
  <c r="P245"/>
  <c r="BI243"/>
  <c r="BH243"/>
  <c r="BG243"/>
  <c r="BF243"/>
  <c r="T243"/>
  <c r="R243"/>
  <c r="P243"/>
  <c r="BI239"/>
  <c r="BH239"/>
  <c r="BG239"/>
  <c r="BF239"/>
  <c r="T239"/>
  <c r="R239"/>
  <c r="P239"/>
  <c r="BI237"/>
  <c r="BH237"/>
  <c r="BG237"/>
  <c r="BF237"/>
  <c r="T237"/>
  <c r="R237"/>
  <c r="P237"/>
  <c r="BI235"/>
  <c r="BH235"/>
  <c r="BG235"/>
  <c r="BF235"/>
  <c r="T235"/>
  <c r="R235"/>
  <c r="P235"/>
  <c r="BI230"/>
  <c r="BH230"/>
  <c r="BG230"/>
  <c r="BF230"/>
  <c r="T230"/>
  <c r="R230"/>
  <c r="P230"/>
  <c r="BI228"/>
  <c r="BH228"/>
  <c r="BG228"/>
  <c r="BF228"/>
  <c r="T228"/>
  <c r="R228"/>
  <c r="P228"/>
  <c r="BI225"/>
  <c r="BH225"/>
  <c r="BG225"/>
  <c r="BF225"/>
  <c r="T225"/>
  <c r="R225"/>
  <c r="P225"/>
  <c r="BI220"/>
  <c r="BH220"/>
  <c r="BG220"/>
  <c r="BF220"/>
  <c r="T220"/>
  <c r="R220"/>
  <c r="P220"/>
  <c r="BI218"/>
  <c r="BH218"/>
  <c r="BG218"/>
  <c r="BF218"/>
  <c r="T218"/>
  <c r="R218"/>
  <c r="P218"/>
  <c r="BI216"/>
  <c r="BH216"/>
  <c r="BG216"/>
  <c r="BF216"/>
  <c r="T216"/>
  <c r="R216"/>
  <c r="P216"/>
  <c r="BI214"/>
  <c r="BH214"/>
  <c r="BG214"/>
  <c r="BF214"/>
  <c r="T214"/>
  <c r="R214"/>
  <c r="P214"/>
  <c r="BI212"/>
  <c r="BH212"/>
  <c r="BG212"/>
  <c r="BF212"/>
  <c r="T212"/>
  <c r="R212"/>
  <c r="P212"/>
  <c r="BI210"/>
  <c r="BH210"/>
  <c r="BG210"/>
  <c r="BF210"/>
  <c r="T210"/>
  <c r="R210"/>
  <c r="P210"/>
  <c r="BI206"/>
  <c r="BH206"/>
  <c r="BG206"/>
  <c r="BF206"/>
  <c r="T206"/>
  <c r="R206"/>
  <c r="P206"/>
  <c r="BI202"/>
  <c r="BH202"/>
  <c r="BG202"/>
  <c r="BF202"/>
  <c r="T202"/>
  <c r="R202"/>
  <c r="P202"/>
  <c r="BI198"/>
  <c r="BH198"/>
  <c r="BG198"/>
  <c r="BF198"/>
  <c r="T198"/>
  <c r="R198"/>
  <c r="P198"/>
  <c r="BI196"/>
  <c r="BH196"/>
  <c r="BG196"/>
  <c r="BF196"/>
  <c r="T196"/>
  <c r="R196"/>
  <c r="P196"/>
  <c r="BI193"/>
  <c r="BH193"/>
  <c r="BG193"/>
  <c r="BF193"/>
  <c r="T193"/>
  <c r="R193"/>
  <c r="P193"/>
  <c r="BI191"/>
  <c r="BH191"/>
  <c r="BG191"/>
  <c r="BF191"/>
  <c r="T191"/>
  <c r="R191"/>
  <c r="P191"/>
  <c r="BI187"/>
  <c r="BH187"/>
  <c r="BG187"/>
  <c r="BF187"/>
  <c r="T187"/>
  <c r="R187"/>
  <c r="P187"/>
  <c r="BI183"/>
  <c r="BH183"/>
  <c r="BG183"/>
  <c r="BF183"/>
  <c r="T183"/>
  <c r="R183"/>
  <c r="P183"/>
  <c r="BI181"/>
  <c r="BH181"/>
  <c r="BG181"/>
  <c r="BF181"/>
  <c r="T181"/>
  <c r="R181"/>
  <c r="P181"/>
  <c r="BI179"/>
  <c r="BH179"/>
  <c r="BG179"/>
  <c r="BF179"/>
  <c r="T179"/>
  <c r="R179"/>
  <c r="P179"/>
  <c r="BI177"/>
  <c r="BH177"/>
  <c r="BG177"/>
  <c r="BF177"/>
  <c r="T177"/>
  <c r="R177"/>
  <c r="P177"/>
  <c r="BI174"/>
  <c r="BH174"/>
  <c r="BG174"/>
  <c r="BF174"/>
  <c r="T174"/>
  <c r="R174"/>
  <c r="P174"/>
  <c r="J99"/>
  <c r="BI170"/>
  <c r="BH170"/>
  <c r="BG170"/>
  <c r="BF170"/>
  <c r="T170"/>
  <c r="R170"/>
  <c r="P170"/>
  <c r="BI163"/>
  <c r="BH163"/>
  <c r="BG163"/>
  <c r="BF163"/>
  <c r="T163"/>
  <c r="R163"/>
  <c r="P163"/>
  <c r="BI160"/>
  <c r="BH160"/>
  <c r="BG160"/>
  <c r="BF160"/>
  <c r="T160"/>
  <c r="R160"/>
  <c r="P160"/>
  <c r="BI158"/>
  <c r="BH158"/>
  <c r="BG158"/>
  <c r="BF158"/>
  <c r="T158"/>
  <c r="R158"/>
  <c r="P158"/>
  <c r="BI155"/>
  <c r="BH155"/>
  <c r="BG155"/>
  <c r="BF155"/>
  <c r="T155"/>
  <c r="R155"/>
  <c r="P155"/>
  <c r="BI153"/>
  <c r="BH153"/>
  <c r="BG153"/>
  <c r="BF153"/>
  <c r="T153"/>
  <c r="R153"/>
  <c r="P153"/>
  <c r="BI151"/>
  <c r="BH151"/>
  <c r="BG151"/>
  <c r="BF151"/>
  <c r="T151"/>
  <c r="R151"/>
  <c r="P151"/>
  <c r="BI147"/>
  <c r="BH147"/>
  <c r="BG147"/>
  <c r="BF147"/>
  <c r="T147"/>
  <c r="R147"/>
  <c r="P147"/>
  <c r="BI144"/>
  <c r="BH144"/>
  <c r="BG144"/>
  <c r="BF144"/>
  <c r="T144"/>
  <c r="R144"/>
  <c r="P144"/>
  <c r="BI141"/>
  <c r="BH141"/>
  <c r="BG141"/>
  <c r="BF141"/>
  <c r="T141"/>
  <c r="R141"/>
  <c r="P141"/>
  <c r="BI134"/>
  <c r="BH134"/>
  <c r="BG134"/>
  <c r="BF134"/>
  <c r="T134"/>
  <c r="R134"/>
  <c r="P134"/>
  <c r="BI132"/>
  <c r="BH132"/>
  <c r="BG132"/>
  <c r="BF132"/>
  <c r="T132"/>
  <c r="R132"/>
  <c r="P132"/>
  <c r="BI129"/>
  <c r="BH129"/>
  <c r="BG129"/>
  <c r="BF129"/>
  <c r="T129"/>
  <c r="R129"/>
  <c r="P129"/>
  <c r="BI127"/>
  <c r="BH127"/>
  <c r="BG127"/>
  <c r="BF127"/>
  <c r="T127"/>
  <c r="R127"/>
  <c r="P127"/>
  <c r="F118"/>
  <c r="E116"/>
  <c r="F89"/>
  <c r="E87"/>
  <c r="J24"/>
  <c r="E24"/>
  <c r="J92"/>
  <c r="J23"/>
  <c r="J21"/>
  <c r="E21"/>
  <c r="J120"/>
  <c r="J20"/>
  <c r="J18"/>
  <c r="E18"/>
  <c r="F121"/>
  <c r="J17"/>
  <c r="J15"/>
  <c r="E15"/>
  <c r="F91"/>
  <c r="J14"/>
  <c r="J12"/>
  <c r="J118"/>
  <c r="E7"/>
  <c r="E114"/>
  <c i="1" r="L90"/>
  <c r="AM90"/>
  <c r="AM89"/>
  <c r="L89"/>
  <c r="AM87"/>
  <c r="L87"/>
  <c r="L85"/>
  <c r="L84"/>
  <c i="2" r="J247"/>
  <c r="J220"/>
  <c r="J202"/>
  <c r="J187"/>
  <c r="J245"/>
  <c r="J225"/>
  <c r="BK191"/>
  <c r="J163"/>
  <c r="J129"/>
  <c r="J235"/>
  <c r="BK216"/>
  <c r="J177"/>
  <c r="J158"/>
  <c r="J147"/>
  <c r="J250"/>
  <c r="BK239"/>
  <c r="J212"/>
  <c r="J196"/>
  <c r="J183"/>
  <c r="BK155"/>
  <c r="BK132"/>
  <c i="3" r="BK122"/>
  <c r="BK124"/>
  <c r="J120"/>
  <c i="4" r="BK174"/>
  <c r="J161"/>
  <c r="BK146"/>
  <c r="J122"/>
  <c r="BK188"/>
  <c r="J196"/>
  <c r="BK186"/>
  <c r="J176"/>
  <c r="J146"/>
  <c r="J134"/>
  <c r="BK124"/>
  <c r="BK172"/>
  <c r="J154"/>
  <c r="BK134"/>
  <c i="5" r="J191"/>
  <c r="BK170"/>
  <c r="J160"/>
  <c r="BK140"/>
  <c r="BK125"/>
  <c r="J194"/>
  <c r="BK182"/>
  <c r="BK164"/>
  <c r="BK155"/>
  <c r="BK145"/>
  <c r="J138"/>
  <c r="J125"/>
  <c r="J196"/>
  <c r="J187"/>
  <c r="J177"/>
  <c r="J166"/>
  <c r="BK153"/>
  <c r="J140"/>
  <c r="J130"/>
  <c r="J155"/>
  <c i="6" r="J154"/>
  <c r="BK135"/>
  <c r="J148"/>
  <c r="J132"/>
  <c r="BK128"/>
  <c r="J150"/>
  <c r="BK145"/>
  <c r="BK139"/>
  <c r="BK132"/>
  <c r="J126"/>
  <c i="7" r="BK138"/>
  <c r="BK122"/>
  <c r="BK133"/>
  <c r="J127"/>
  <c r="BK140"/>
  <c r="BK127"/>
  <c r="J138"/>
  <c i="2" r="BK237"/>
  <c r="J230"/>
  <c r="J214"/>
  <c r="BK196"/>
  <c r="BK181"/>
  <c r="BK235"/>
  <c r="BK202"/>
  <c r="BK177"/>
  <c r="J160"/>
  <c r="J134"/>
  <c r="BK250"/>
  <c r="BK225"/>
  <c r="J206"/>
  <c r="J174"/>
  <c r="J155"/>
  <c r="J144"/>
  <c r="BK134"/>
  <c r="BK243"/>
  <c r="BK214"/>
  <c r="BK198"/>
  <c r="BK193"/>
  <c r="BK158"/>
  <c r="BK151"/>
  <c r="BK129"/>
  <c i="3" r="BK128"/>
  <c r="J126"/>
  <c i="4" r="J192"/>
  <c r="J174"/>
  <c r="J157"/>
  <c r="BK151"/>
  <c r="BK131"/>
  <c r="J190"/>
  <c r="J136"/>
  <c r="J188"/>
  <c r="J182"/>
  <c r="BK167"/>
  <c r="J131"/>
  <c r="BK184"/>
  <c r="BK164"/>
  <c r="J151"/>
  <c r="J143"/>
  <c r="J124"/>
  <c i="2" r="J243"/>
  <c r="J216"/>
  <c r="BK206"/>
  <c r="J191"/>
  <c r="BK247"/>
  <c r="J228"/>
  <c r="J198"/>
  <c r="BK174"/>
  <c r="BK144"/>
  <c r="BK127"/>
  <c r="BK228"/>
  <c r="J218"/>
  <c r="J181"/>
  <c r="BK170"/>
  <c r="BK153"/>
  <c r="J127"/>
  <c r="BK245"/>
  <c r="BK230"/>
  <c r="J210"/>
  <c r="BK187"/>
  <c r="BK141"/>
  <c i="3" r="J134"/>
  <c r="BK120"/>
  <c r="J122"/>
  <c r="J124"/>
  <c i="4" r="BK178"/>
  <c r="J167"/>
  <c r="BK154"/>
  <c r="BK141"/>
  <c r="BK196"/>
  <c r="J141"/>
  <c r="BK190"/>
  <c r="J180"/>
  <c r="BK159"/>
  <c r="J138"/>
  <c r="J126"/>
  <c r="BK176"/>
  <c r="BK161"/>
  <c r="BK136"/>
  <c r="BK126"/>
  <c i="5" r="J198"/>
  <c r="J189"/>
  <c r="BK179"/>
  <c r="BK172"/>
  <c r="J168"/>
  <c r="J150"/>
  <c r="BK130"/>
  <c r="BK196"/>
  <c r="BK187"/>
  <c r="BK168"/>
  <c r="BK160"/>
  <c r="J153"/>
  <c r="J143"/>
  <c r="J127"/>
  <c r="BK198"/>
  <c r="J184"/>
  <c r="J179"/>
  <c r="J172"/>
  <c r="J164"/>
  <c r="J148"/>
  <c r="BK138"/>
  <c r="BK127"/>
  <c r="BK143"/>
  <c i="6" r="J152"/>
  <c r="BK152"/>
  <c r="J145"/>
  <c r="J139"/>
  <c r="BK154"/>
  <c r="BK148"/>
  <c r="BK143"/>
  <c r="J137"/>
  <c r="J130"/>
  <c i="7" r="J129"/>
  <c r="BK135"/>
  <c r="BK131"/>
  <c r="BK125"/>
  <c r="J133"/>
  <c r="J120"/>
  <c r="J122"/>
  <c i="2" r="J239"/>
  <c r="BK218"/>
  <c r="BK212"/>
  <c r="J193"/>
  <c r="BK179"/>
  <c r="BK210"/>
  <c r="J179"/>
  <c r="J170"/>
  <c r="J153"/>
  <c r="J132"/>
  <c r="J237"/>
  <c r="BK220"/>
  <c r="BK183"/>
  <c r="BK160"/>
  <c r="J151"/>
  <c r="J141"/>
  <c i="1" r="AS94"/>
  <c i="2" r="BK163"/>
  <c r="BK147"/>
  <c i="3" r="BK126"/>
  <c r="BK134"/>
  <c r="J128"/>
  <c i="4" r="BK182"/>
  <c r="J172"/>
  <c r="J159"/>
  <c r="J148"/>
  <c r="BK138"/>
  <c r="BK192"/>
  <c r="J186"/>
  <c r="J184"/>
  <c r="J178"/>
  <c r="J164"/>
  <c r="BK143"/>
  <c r="BK129"/>
  <c r="BK180"/>
  <c r="BK157"/>
  <c r="BK148"/>
  <c r="J129"/>
  <c r="BK122"/>
  <c i="5" r="BK194"/>
  <c r="BK184"/>
  <c r="BK177"/>
  <c r="J158"/>
  <c r="J132"/>
  <c r="BK201"/>
  <c r="BK191"/>
  <c r="BK175"/>
  <c r="BK166"/>
  <c r="BK158"/>
  <c r="BK148"/>
  <c r="BK132"/>
  <c r="J201"/>
  <c r="BK189"/>
  <c r="J182"/>
  <c r="J175"/>
  <c r="BK150"/>
  <c r="J145"/>
  <c r="J136"/>
  <c r="J170"/>
  <c r="BK136"/>
  <c i="6" r="BK137"/>
  <c r="BK150"/>
  <c r="J143"/>
  <c r="BK130"/>
  <c r="BK126"/>
  <c r="BK141"/>
  <c r="J141"/>
  <c r="J135"/>
  <c r="J128"/>
  <c i="7" r="J140"/>
  <c r="BK120"/>
  <c r="BK129"/>
  <c r="J135"/>
  <c r="J125"/>
  <c r="J131"/>
  <c i="4" l="1" r="P121"/>
  <c r="BK150"/>
  <c r="J150"/>
  <c r="J98"/>
  <c r="BK171"/>
  <c r="J171"/>
  <c r="J99"/>
  <c i="5" r="BK124"/>
  <c r="J124"/>
  <c r="J98"/>
  <c i="2" r="BK126"/>
  <c r="J126"/>
  <c r="J98"/>
  <c r="T126"/>
  <c r="R173"/>
  <c r="BK209"/>
  <c r="J209"/>
  <c r="J102"/>
  <c r="R209"/>
  <c r="P242"/>
  <c i="3" r="P119"/>
  <c r="P118"/>
  <c i="1" r="AU96"/>
  <c i="4" r="T121"/>
  <c r="P150"/>
  <c r="T171"/>
  <c i="5" r="T124"/>
  <c r="BK163"/>
  <c r="J163"/>
  <c r="J100"/>
  <c r="R163"/>
  <c r="P193"/>
  <c i="6" r="P125"/>
  <c r="T125"/>
  <c r="R134"/>
  <c r="T147"/>
  <c i="2" r="P126"/>
  <c r="BK173"/>
  <c r="J173"/>
  <c r="J100"/>
  <c r="T173"/>
  <c r="BK201"/>
  <c r="J201"/>
  <c r="J101"/>
  <c r="R201"/>
  <c r="P209"/>
  <c r="BK242"/>
  <c r="J242"/>
  <c r="J103"/>
  <c r="T242"/>
  <c i="3" r="BK119"/>
  <c r="J119"/>
  <c r="J97"/>
  <c r="T119"/>
  <c r="T118"/>
  <c i="4" r="R121"/>
  <c r="T150"/>
  <c r="P171"/>
  <c i="5" r="P124"/>
  <c r="BK152"/>
  <c r="J152"/>
  <c r="J99"/>
  <c r="T152"/>
  <c r="T163"/>
  <c r="R193"/>
  <c i="6" r="BK134"/>
  <c r="J134"/>
  <c r="J100"/>
  <c r="T134"/>
  <c r="R147"/>
  <c i="2" r="R126"/>
  <c r="R125"/>
  <c r="R124"/>
  <c r="P173"/>
  <c r="P201"/>
  <c r="T201"/>
  <c r="T209"/>
  <c r="R242"/>
  <c i="3" r="R119"/>
  <c r="R118"/>
  <c i="4" r="BK121"/>
  <c r="J121"/>
  <c r="J97"/>
  <c r="R150"/>
  <c r="R171"/>
  <c i="5" r="R124"/>
  <c r="P152"/>
  <c r="R152"/>
  <c r="P163"/>
  <c r="BK193"/>
  <c r="J193"/>
  <c r="J101"/>
  <c r="T193"/>
  <c i="6" r="BK125"/>
  <c r="J125"/>
  <c r="J99"/>
  <c r="R125"/>
  <c r="R122"/>
  <c r="P134"/>
  <c r="BK147"/>
  <c r="J147"/>
  <c r="J101"/>
  <c r="P147"/>
  <c i="7" r="BK137"/>
  <c r="J137"/>
  <c r="J98"/>
  <c r="P137"/>
  <c r="P119"/>
  <c r="P118"/>
  <c i="1" r="AU100"/>
  <c i="7" r="R137"/>
  <c r="R119"/>
  <c r="R118"/>
  <c r="T137"/>
  <c r="T119"/>
  <c r="T118"/>
  <c i="2" r="BK249"/>
  <c r="J249"/>
  <c r="J104"/>
  <c i="3" r="BK133"/>
  <c r="J133"/>
  <c r="J98"/>
  <c i="5" r="BK200"/>
  <c r="J200"/>
  <c r="J102"/>
  <c i="4" r="BK195"/>
  <c r="J195"/>
  <c r="J100"/>
  <c i="7" r="BK119"/>
  <c r="J119"/>
  <c r="J97"/>
  <c r="J91"/>
  <c r="J115"/>
  <c r="BE127"/>
  <c r="BE133"/>
  <c r="E85"/>
  <c r="F91"/>
  <c r="BE125"/>
  <c r="BE131"/>
  <c r="BE138"/>
  <c r="J89"/>
  <c r="F115"/>
  <c r="BE120"/>
  <c r="BE135"/>
  <c r="BE122"/>
  <c r="BE129"/>
  <c r="BE140"/>
  <c i="6" r="J89"/>
  <c r="F92"/>
  <c r="J118"/>
  <c r="BE154"/>
  <c r="E85"/>
  <c r="J92"/>
  <c r="BE126"/>
  <c r="BE128"/>
  <c r="BE137"/>
  <c r="BE143"/>
  <c r="BE148"/>
  <c r="BE150"/>
  <c r="BE152"/>
  <c r="F91"/>
  <c r="BE135"/>
  <c r="BE141"/>
  <c r="BE145"/>
  <c r="BE130"/>
  <c r="BE132"/>
  <c r="BE139"/>
  <c i="5" r="J91"/>
  <c r="F119"/>
  <c r="BE125"/>
  <c r="BE127"/>
  <c r="BE148"/>
  <c r="E112"/>
  <c r="BE140"/>
  <c r="BE155"/>
  <c r="BE158"/>
  <c r="BE166"/>
  <c r="BE187"/>
  <c r="BE196"/>
  <c r="J89"/>
  <c r="F118"/>
  <c r="BE130"/>
  <c r="BE136"/>
  <c r="BE138"/>
  <c r="BE168"/>
  <c r="BE172"/>
  <c r="BE179"/>
  <c r="BE184"/>
  <c r="BE191"/>
  <c r="BE194"/>
  <c r="BE198"/>
  <c r="J92"/>
  <c r="BE132"/>
  <c r="BE143"/>
  <c r="BE145"/>
  <c r="BE150"/>
  <c r="BE153"/>
  <c r="BE160"/>
  <c r="BE164"/>
  <c r="BE170"/>
  <c r="BE175"/>
  <c r="BE177"/>
  <c r="BE182"/>
  <c r="BE189"/>
  <c r="BE201"/>
  <c i="4" r="J91"/>
  <c r="J114"/>
  <c r="F117"/>
  <c r="BE138"/>
  <c r="BE159"/>
  <c r="BE161"/>
  <c r="BE167"/>
  <c r="BE178"/>
  <c r="E85"/>
  <c r="J92"/>
  <c r="BE136"/>
  <c r="BE141"/>
  <c r="BE146"/>
  <c r="BE154"/>
  <c r="BE172"/>
  <c r="BE174"/>
  <c r="BE180"/>
  <c r="BE188"/>
  <c r="BE190"/>
  <c r="BE122"/>
  <c r="BE131"/>
  <c r="BE143"/>
  <c r="BE192"/>
  <c r="BE196"/>
  <c r="F91"/>
  <c r="BE124"/>
  <c r="BE126"/>
  <c r="BE129"/>
  <c r="BE134"/>
  <c r="BE148"/>
  <c r="BE151"/>
  <c r="BE157"/>
  <c r="BE164"/>
  <c r="BE176"/>
  <c r="BE182"/>
  <c r="BE184"/>
  <c r="BE186"/>
  <c i="3" r="J89"/>
  <c r="F92"/>
  <c r="E108"/>
  <c r="J114"/>
  <c r="BE134"/>
  <c r="F91"/>
  <c r="J92"/>
  <c r="BE122"/>
  <c r="BE126"/>
  <c i="2" r="BK125"/>
  <c r="J125"/>
  <c r="J97"/>
  <c i="3" r="BE120"/>
  <c r="BE124"/>
  <c r="BE128"/>
  <c i="2" r="J89"/>
  <c r="F92"/>
  <c r="F120"/>
  <c r="J121"/>
  <c r="BE129"/>
  <c r="BE134"/>
  <c r="BE144"/>
  <c r="BE147"/>
  <c r="BE153"/>
  <c r="BE160"/>
  <c r="BE202"/>
  <c r="BE216"/>
  <c r="BE220"/>
  <c r="BE230"/>
  <c r="BE235"/>
  <c r="BE247"/>
  <c r="E85"/>
  <c r="J91"/>
  <c r="BE132"/>
  <c r="BE151"/>
  <c r="BE177"/>
  <c r="BE179"/>
  <c r="BE187"/>
  <c r="BE193"/>
  <c r="BE196"/>
  <c r="BE198"/>
  <c r="BE210"/>
  <c r="BE214"/>
  <c r="BE239"/>
  <c r="BE243"/>
  <c r="BE250"/>
  <c r="BE127"/>
  <c r="BE141"/>
  <c r="BE155"/>
  <c r="BE158"/>
  <c r="BE163"/>
  <c r="BE170"/>
  <c r="BE174"/>
  <c r="BE183"/>
  <c r="BE191"/>
  <c r="BE206"/>
  <c r="BE212"/>
  <c r="BE218"/>
  <c r="BE228"/>
  <c r="BE237"/>
  <c r="BE181"/>
  <c r="BE225"/>
  <c r="BE245"/>
  <c r="F36"/>
  <c i="1" r="BC95"/>
  <c i="3" r="F34"/>
  <c i="1" r="BA96"/>
  <c i="3" r="J34"/>
  <c i="1" r="AW96"/>
  <c i="4" r="F36"/>
  <c i="1" r="BC97"/>
  <c i="4" r="F35"/>
  <c i="1" r="BB97"/>
  <c i="5" r="F35"/>
  <c i="1" r="BB98"/>
  <c i="6" r="J34"/>
  <c i="1" r="AW99"/>
  <c i="7" r="F37"/>
  <c i="1" r="BD100"/>
  <c i="2" r="J34"/>
  <c i="1" r="AW95"/>
  <c i="3" r="F35"/>
  <c i="1" r="BB96"/>
  <c i="4" r="J34"/>
  <c i="1" r="AW97"/>
  <c i="5" r="F34"/>
  <c i="1" r="BA98"/>
  <c i="6" r="F36"/>
  <c i="1" r="BC99"/>
  <c i="6" r="F37"/>
  <c i="1" r="BD99"/>
  <c i="7" r="F36"/>
  <c i="1" r="BC100"/>
  <c i="2" r="F35"/>
  <c i="1" r="BB95"/>
  <c i="3" r="F37"/>
  <c i="1" r="BD96"/>
  <c i="3" r="F36"/>
  <c i="1" r="BC96"/>
  <c i="4" r="F37"/>
  <c i="1" r="BD97"/>
  <c i="5" r="J34"/>
  <c i="1" r="AW98"/>
  <c i="6" r="F35"/>
  <c i="1" r="BB99"/>
  <c i="6" r="F34"/>
  <c i="1" r="BA99"/>
  <c i="7" r="F34"/>
  <c i="1" r="BA100"/>
  <c i="2" r="F34"/>
  <c i="1" r="BA95"/>
  <c i="2" r="F37"/>
  <c i="1" r="BD95"/>
  <c i="4" r="F34"/>
  <c i="1" r="BA97"/>
  <c i="5" r="F37"/>
  <c i="1" r="BD98"/>
  <c i="5" r="F36"/>
  <c i="1" r="BC98"/>
  <c i="7" r="J34"/>
  <c i="1" r="AW100"/>
  <c i="7" r="F35"/>
  <c i="1" r="BB100"/>
  <c i="6" l="1" r="P122"/>
  <c i="1" r="AU99"/>
  <c i="4" r="R120"/>
  <c i="2" r="P125"/>
  <c r="P124"/>
  <c i="1" r="AU95"/>
  <c i="6" r="T122"/>
  <c i="5" r="T123"/>
  <c r="T122"/>
  <c i="4" r="T120"/>
  <c r="P120"/>
  <c i="1" r="AU97"/>
  <c i="2" r="T125"/>
  <c r="T124"/>
  <c i="5" r="R123"/>
  <c r="R122"/>
  <c r="P123"/>
  <c r="P122"/>
  <c i="1" r="AU98"/>
  <c i="5" r="BK123"/>
  <c r="J123"/>
  <c r="J97"/>
  <c i="6" r="BK122"/>
  <c r="J122"/>
  <c i="3" r="BK118"/>
  <c r="J118"/>
  <c r="J96"/>
  <c i="4" r="BK120"/>
  <c r="J120"/>
  <c r="J96"/>
  <c i="7" r="BK118"/>
  <c r="J118"/>
  <c r="J96"/>
  <c i="2" r="BK124"/>
  <c r="J124"/>
  <c r="J96"/>
  <c i="6" r="J30"/>
  <c i="1" r="AG99"/>
  <c i="2" r="F33"/>
  <c i="1" r="AZ95"/>
  <c i="5" r="F33"/>
  <c i="1" r="AZ98"/>
  <c r="BD94"/>
  <c r="W33"/>
  <c r="BC94"/>
  <c r="W32"/>
  <c i="3" r="F33"/>
  <c i="1" r="AZ96"/>
  <c i="4" r="J33"/>
  <c i="1" r="AV97"/>
  <c r="AT97"/>
  <c i="6" r="J33"/>
  <c i="1" r="AV99"/>
  <c r="AT99"/>
  <c r="AN99"/>
  <c r="BB94"/>
  <c r="W31"/>
  <c r="BA94"/>
  <c r="AW94"/>
  <c r="AK30"/>
  <c i="3" r="J33"/>
  <c i="1" r="AV96"/>
  <c r="AT96"/>
  <c i="4" r="F33"/>
  <c i="1" r="AZ97"/>
  <c i="6" r="F33"/>
  <c i="1" r="AZ99"/>
  <c i="7" r="F33"/>
  <c i="1" r="AZ100"/>
  <c i="2" r="J33"/>
  <c i="1" r="AV95"/>
  <c r="AT95"/>
  <c i="5" r="J33"/>
  <c i="1" r="AV98"/>
  <c r="AT98"/>
  <c i="7" r="J33"/>
  <c i="1" r="AV100"/>
  <c r="AT100"/>
  <c i="5" l="1" r="BK122"/>
  <c r="J122"/>
  <c i="6" r="J96"/>
  <c r="J39"/>
  <c i="1" r="AU94"/>
  <c i="5" r="J30"/>
  <c i="1" r="AG98"/>
  <c r="AZ94"/>
  <c r="AV94"/>
  <c r="AK29"/>
  <c i="7" r="J30"/>
  <c i="1" r="AG100"/>
  <c i="3" r="J30"/>
  <c i="1" r="AG96"/>
  <c i="4" r="J30"/>
  <c i="1" r="AG97"/>
  <c r="W30"/>
  <c r="AX94"/>
  <c i="2" r="J30"/>
  <c i="1" r="AG95"/>
  <c r="AY94"/>
  <c i="5" l="1" r="J39"/>
  <c i="3" r="J39"/>
  <c i="4" r="J39"/>
  <c i="7" r="J39"/>
  <c i="5" r="J96"/>
  <c i="2" r="J39"/>
  <c i="1" r="AN95"/>
  <c r="AN97"/>
  <c r="AN96"/>
  <c r="AN98"/>
  <c r="AN100"/>
  <c r="AG94"/>
  <c r="AK26"/>
  <c r="AK35"/>
  <c r="W29"/>
  <c r="AT94"/>
  <c r="AN94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<sst xmlns="http://schemas.openxmlformats.org/spreadsheetml/2006/main">
  <si>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</si>
  <si>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</si>
  <si>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</si>
  <si>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</si>
  <si>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</si>
  <si>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{c02a7ca7-5f16-414f-866e-c4cf22352ace}</t>
  </si>
  <si>
    <t>0,01</t>
  </si>
  <si>
    <t>21</t>
  </si>
  <si>
    <t>12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</si>
  <si>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</si>
  <si>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</si>
  <si>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</si>
  <si>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</si>
  <si>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</si>
  <si>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20250207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</si>
  <si>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</si>
  <si>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</si>
  <si>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Chodník Pertoltice</t>
  </si>
  <si>
    <t>KSO:</t>
  </si>
  <si>
    <t>CC-CZ:</t>
  </si>
  <si>
    <t>Místo:</t>
  </si>
  <si>
    <t xml:space="preserve"> </t>
  </si>
  <si>
    <t>Datum:</t>
  </si>
  <si>
    <t>7. 2. 2025</t>
  </si>
  <si>
    <t>Zadavatel:</t>
  </si>
  <si>
    <t>IČ:</t>
  </si>
  <si>
    <t>DIČ:</t>
  </si>
  <si>
    <t>Uchazeč:</t>
  </si>
  <si>
    <t>Vyplň údaj</t>
  </si>
  <si>
    <t>Projektant: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</si>
  <si>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</si>
  <si>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</si>
  <si>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</si>
  <si>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</si>
  <si>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</si>
  <si>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</si>
  <si>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</si>
  <si>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</si>
  <si>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</si>
  <si>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</si>
  <si>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</si>
  <si>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</si>
  <si>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</si>
  <si>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</si>
  <si>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</si>
  <si>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</si>
  <si>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</si>
  <si>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</si>
  <si>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</si>
  <si>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</si>
  <si>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</si>
  <si>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</si>
  <si>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</si>
  <si>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</si>
  <si>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</si>
  <si>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</si>
  <si>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</si>
  <si>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</si>
  <si>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</si>
  <si>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</si>
  <si>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</si>
  <si>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</si>
  <si>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</si>
  <si>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</si>
  <si>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</si>
  <si>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</si>
  <si>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</si>
  <si>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</si>
  <si>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</si>
  <si>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</si>
  <si>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</si>
  <si>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</si>
  <si>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</si>
  <si>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</si>
  <si>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</si>
  <si>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</si>
  <si>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</si>
  <si>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/</t>
  </si>
  <si>
    <t>01</t>
  </si>
  <si>
    <t xml:space="preserve"> IO 01 Chodník </t>
  </si>
  <si>
    <t>STA</t>
  </si>
  <si>
    <t>1</t>
  </si>
  <si>
    <t>{afc0db4a-a7c0-438f-8e11-abb370fae31c}</t>
  </si>
  <si>
    <t>2</t>
  </si>
  <si>
    <t>02</t>
  </si>
  <si>
    <t>IO 02 Zřízení nových přechodů</t>
  </si>
  <si>
    <t>{19985a6b-0dec-417d-a3fc-e9059e7c3fc9}</t>
  </si>
  <si>
    <t>03</t>
  </si>
  <si>
    <t>IO 03 úprava autobudové zastávky</t>
  </si>
  <si>
    <t>{18bfb78d-f15d-4e97-a32a-6b5b2b3c0c34}</t>
  </si>
  <si>
    <t>04</t>
  </si>
  <si>
    <t>IO 04 úpravy parkoviště</t>
  </si>
  <si>
    <t>{57fcebff-f30a-4ee3-a5fb-5581b6621e6c}</t>
  </si>
  <si>
    <t>05</t>
  </si>
  <si>
    <t>SO 401 Výměna a doplnění svítidel</t>
  </si>
  <si>
    <t>{f90c8493-9318-472a-9804-ac143e712581}</t>
  </si>
  <si>
    <t>06</t>
  </si>
  <si>
    <t>VRN</t>
  </si>
  <si>
    <t>{2e756439-2328-41f8-984b-46a2e9f9dcfd}</t>
  </si>
  <si>
    <t>KRYCÍ LIST SOUPISU PRACÍ</t>
  </si>
  <si>
    <t>Objekt:</t>
  </si>
  <si>
    <t xml:space="preserve">01 -  IO 01 Chodník 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</si>
  <si>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</si>
  <si>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</si>
  <si>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</si>
  <si>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</si>
  <si>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</si>
  <si>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</si>
  <si>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1 - Zemní práce</t>
  </si>
  <si>
    <t xml:space="preserve">    2 - Zakládání</t>
  </si>
  <si>
    <t xml:space="preserve">    5 - Komunikace pozemní</t>
  </si>
  <si>
    <t xml:space="preserve">    8 - Trubní vedení</t>
  </si>
  <si>
    <t xml:space="preserve">    9 - Ostatní konstrukce a práce-bourání</t>
  </si>
  <si>
    <t xml:space="preserve">    997 - Přesun sutě</t>
  </si>
  <si>
    <t xml:space="preserve">    998 - Přesun hmot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</si>
  <si>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</si>
  <si>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</si>
  <si>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</si>
  <si>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</si>
  <si>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</si>
  <si>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</si>
  <si>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</si>
  <si>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</si>
  <si>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</si>
  <si>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</si>
  <si>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</si>
  <si>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</si>
  <si>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</si>
  <si>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</si>
  <si>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</si>
  <si>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</si>
  <si>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</si>
  <si>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K</t>
  </si>
  <si>
    <t>113106121</t>
  </si>
  <si>
    <t>Rozebrání dlažeb z betonových nebo kamenných dlaždic komunikací pro pěší ručně</t>
  </si>
  <si>
    <t>m2</t>
  </si>
  <si>
    <t>CS ÚRS 2025 01</t>
  </si>
  <si>
    <t>4</t>
  </si>
  <si>
    <t>6</t>
  </si>
  <si>
    <t>PP</t>
  </si>
  <si>
    <t>Rozebrání dlažeb komunikací pro pěší s přemístěním hmot na skládku na vzdálenost do 3 m nebo s naložením na dopravní prostředek s ložem z kameniva nebo živice a s jakoukoliv výplní spár ručně z betonových nebo kameninových dlaždic, desek nebo tvarovek</t>
  </si>
  <si>
    <t>113107343</t>
  </si>
  <si>
    <t>Odstranění podkladu živičného tl 150 mm strojně pl do 50 m2</t>
  </si>
  <si>
    <t>16</t>
  </si>
  <si>
    <t>Odstranění podkladů nebo krytů strojně plochy jednotlivě do 50 m2 s přemístěním hmot na skládku na vzdálenost do 3 m nebo s naložením na dopravní prostředek živičných, o tl. vrstvy přes 100 do 150 mm</t>
  </si>
  <si>
    <t>VV</t>
  </si>
  <si>
    <t>190+44</t>
  </si>
  <si>
    <t>3</t>
  </si>
  <si>
    <t>113202111</t>
  </si>
  <si>
    <t>Vytrhání obrub krajníků obrubníků stojatých</t>
  </si>
  <si>
    <t>m</t>
  </si>
  <si>
    <t>20</t>
  </si>
  <si>
    <t xml:space="preserve">Vytrhání obrub  s vybouráním lože, s přemístěním hmot na skládku na vzdálenost do 3 m nebo s naložením na dopravní prostředek z krajníků nebo obrubníků stojatých</t>
  </si>
  <si>
    <t>122251104</t>
  </si>
  <si>
    <t>Odkopávky a prokopávky nezapažené v hornině třídy těžitelnosti I skupiny 3 objem do 500 m3 strojně</t>
  </si>
  <si>
    <t>m3</t>
  </si>
  <si>
    <t>462934786</t>
  </si>
  <si>
    <t>Odkopávky a prokopávky nezapažené strojně v hornině třídy těžitelnosti I skupiny 3 přes 100 do 500 m3</t>
  </si>
  <si>
    <t>(267,87+27,98+4,2)*0,4"A</t>
  </si>
  <si>
    <t>(206,85+6,61+4,32)*0,4"B</t>
  </si>
  <si>
    <t>(40,17+4,07)*0,4"C</t>
  </si>
  <si>
    <t>25,45*0,46</t>
  </si>
  <si>
    <t>Součet</t>
  </si>
  <si>
    <t>5</t>
  </si>
  <si>
    <t>133251103</t>
  </si>
  <si>
    <t>Hloubení šachet nezapažených v hornině třídy těžitelnosti I skupiny 3 objem do 100 m3</t>
  </si>
  <si>
    <t>-1581218721</t>
  </si>
  <si>
    <t>Hloubení nezapažených šachet strojně v hornině třídy těžitelnosti I skupiny 3 přes 50 do 100 m3</t>
  </si>
  <si>
    <t>1*1*1,5*2"vpust</t>
  </si>
  <si>
    <t>162701105.1</t>
  </si>
  <si>
    <t>Vodorovné přemístění výkopku/sypaniny z horniny tř. 1 až 4 - na skládku dle dodavatele</t>
  </si>
  <si>
    <t>42</t>
  </si>
  <si>
    <t>236,535+3</t>
  </si>
  <si>
    <t>7</t>
  </si>
  <si>
    <t>171201231</t>
  </si>
  <si>
    <t>Poplatek za uložení zeminy a kamení na recyklační skládce (skládkovné) kód odpadu 17 05 04</t>
  </si>
  <si>
    <t>t</t>
  </si>
  <si>
    <t>1371301920</t>
  </si>
  <si>
    <t>Poplatek za uložení stavebního odpadu na recyklační skládce (skládkovné) zeminy a kamení zatříděného do Katalogu odpadů pod kódem 17 05 04</t>
  </si>
  <si>
    <t>239,535</t>
  </si>
  <si>
    <t>239,535*1,8 'Přepočtené koeficientem množství</t>
  </si>
  <si>
    <t>8</t>
  </si>
  <si>
    <t>174101101</t>
  </si>
  <si>
    <t>Zásyp jam, šachet rýh nebo kolem objektů sypaninou se zhutněním</t>
  </si>
  <si>
    <t>52</t>
  </si>
  <si>
    <t xml:space="preserve">Zásyp sypaninou z jakékoliv horniny  s uložením výkopku ve vrstvách se zhutněním jam, šachet, rýh nebo kolem objektů v těchto vykopávkách</t>
  </si>
  <si>
    <t>9</t>
  </si>
  <si>
    <t>181351003</t>
  </si>
  <si>
    <t>Rozprostření ornice tl vrstvy do 200 mm pl do 100 m2 v rovině nebo ve svahu do 1:5 strojně</t>
  </si>
  <si>
    <t>388376436</t>
  </si>
  <si>
    <t>Rozprostření a urovnání ornice v rovině nebo ve svahu sklonu do 1:5 strojně při souvislé ploše do 100 m2, tl. vrstvy do 200 mm</t>
  </si>
  <si>
    <t>10</t>
  </si>
  <si>
    <t>M</t>
  </si>
  <si>
    <t>10364101</t>
  </si>
  <si>
    <t xml:space="preserve">zemina pro terénní úpravy -  ornice, vč. dopravy</t>
  </si>
  <si>
    <t>66</t>
  </si>
  <si>
    <t xml:space="preserve">zemina pro terénní úpravy -  ornice</t>
  </si>
  <si>
    <t>130*0,15*1,5</t>
  </si>
  <si>
    <t>11</t>
  </si>
  <si>
    <t>181411131</t>
  </si>
  <si>
    <t>Založení parkového trávníku výsevem plochy do 1000 m2 v rovině a ve svahu do 1:5</t>
  </si>
  <si>
    <t>58</t>
  </si>
  <si>
    <t>Založení trávníku na půdě předem připravené plochy do 1000 m2 výsevem včetně utažení parkového v rovině nebo na svahu do 1:5</t>
  </si>
  <si>
    <t>00572410</t>
  </si>
  <si>
    <t>osivo směs travní parková</t>
  </si>
  <si>
    <t>kg</t>
  </si>
  <si>
    <t>60</t>
  </si>
  <si>
    <t>130*0,12 'Přepočtené koeficientem množství</t>
  </si>
  <si>
    <t>13</t>
  </si>
  <si>
    <t>181951112</t>
  </si>
  <si>
    <t>Úprava pláně v hornině třídy těžitelnosti I skupiny 1 až 3 se zhutněním strojně</t>
  </si>
  <si>
    <t>24922126</t>
  </si>
  <si>
    <t>Úprava pláně vyrovnáním výškových rozdílů strojně v hornině třídy těžitelnosti I, skupiny 1 až 3 se zhutněním</t>
  </si>
  <si>
    <t>(267,87+27,98+4,2)"A</t>
  </si>
  <si>
    <t>(206,85+6,61+4,32)"B</t>
  </si>
  <si>
    <t>(40,17+4,07)"C</t>
  </si>
  <si>
    <t>25,45</t>
  </si>
  <si>
    <t>14</t>
  </si>
  <si>
    <t>185803111</t>
  </si>
  <si>
    <t>Ošetření trávníku shrabáním v rovině a svahu do 1:5</t>
  </si>
  <si>
    <t>68</t>
  </si>
  <si>
    <t xml:space="preserve">Ošetření trávníku  jednorázové v rovině nebo na svahu do 1:5</t>
  </si>
  <si>
    <t>Zakládání</t>
  </si>
  <si>
    <t>Komunikace pozemní</t>
  </si>
  <si>
    <t>15</t>
  </si>
  <si>
    <t>564750101</t>
  </si>
  <si>
    <t>Podklad z kameniva hrubého drceného vel. 16-32 mm plochy do 100 m2 tl 150 mm</t>
  </si>
  <si>
    <t>-1063263847</t>
  </si>
  <si>
    <t>Podklad nebo kryt z kameniva hrubého drceného vel. 16-32 mm s rozprostřením a zhutněním plochy jednotlivě do 100 m2, po zhutnění tl. 150 mm</t>
  </si>
  <si>
    <t>562,07+25,45</t>
  </si>
  <si>
    <t>564751111</t>
  </si>
  <si>
    <t>Podklad z kameniva hrubého drceného vel. 32-63 mm plochy přes 100 m2 tl 150 mm</t>
  </si>
  <si>
    <t>-645154507</t>
  </si>
  <si>
    <t>Podklad nebo kryt z kameniva hrubého drceného vel. 32-63 mm s rozprostřením a zhutněním plochy přes 100 m2, po zhutnění tl. 150 mm</t>
  </si>
  <si>
    <t>17</t>
  </si>
  <si>
    <t>564751115</t>
  </si>
  <si>
    <t>Podklad z kameniva hrubého drceného vel. 32-63 mm plochy přes 100 m2 tl 190 mm</t>
  </si>
  <si>
    <t>425010558</t>
  </si>
  <si>
    <t>Podklad nebo kryt z kameniva hrubého drceného vel. 32-63 mm s rozprostřením a zhutněním plochy přes 100 m2, po zhutnění tl. 190 mm</t>
  </si>
  <si>
    <t>18</t>
  </si>
  <si>
    <t>596211112</t>
  </si>
  <si>
    <t>Kladení zámkové dlažby komunikací pro pěší ručně tl 60 mm skupiny A pl přes 100 do 300 m2</t>
  </si>
  <si>
    <t>-211420228</t>
  </si>
  <si>
    <t>Kladení dlažby z betonových zámkových dlaždic komunikací pro pěší ručně s ložem z kameniva těženého nebo drceného tl. do 40 mm, s vyplněním spár s dvojitým hutněním, vibrováním a se smetením přebytečného materiálu na krajnici tl. 60 mm skupiny A, pro plochy přes 100 do 300 m2</t>
  </si>
  <si>
    <t>19</t>
  </si>
  <si>
    <t>59245018</t>
  </si>
  <si>
    <t>dlažba skladebná betonová 200x100x60mm přírodní</t>
  </si>
  <si>
    <t>142</t>
  </si>
  <si>
    <t>267,87+206,85+40,17</t>
  </si>
  <si>
    <t>514,89*1,03 'Přepočtené koeficientem množství</t>
  </si>
  <si>
    <t>59245006</t>
  </si>
  <si>
    <t>dlažba skladebná betonová pro nevidomé 200x100x60mm barevná</t>
  </si>
  <si>
    <t>138</t>
  </si>
  <si>
    <t>27,98+6,61+4,07</t>
  </si>
  <si>
    <t>38,66*1,03 'Přepočtené koeficientem množství</t>
  </si>
  <si>
    <t>596211210</t>
  </si>
  <si>
    <t>Kladení zámkové dlažby komunikací pro pěší tl 80 mm skupiny A pl do 50 m2</t>
  </si>
  <si>
    <t>146</t>
  </si>
  <si>
    <t>Kladení dlažby z betonových zámkových dlaždic komunikací pro pěší s ložem z kameniva těženého nebo drceného tl. do 40 mm, s vyplněním spár s dvojitým hutněním, vibrováním a se smetením přebytečného materiálu na krajnici tl. 80 mm skupiny A, pro plochy do 50 m2</t>
  </si>
  <si>
    <t>22</t>
  </si>
  <si>
    <t>59245020</t>
  </si>
  <si>
    <t>dlažba skladebná betonová 200x100x80mm přírodní</t>
  </si>
  <si>
    <t>148</t>
  </si>
  <si>
    <t>25,45*1,03 'Přepočtené koeficientem množství</t>
  </si>
  <si>
    <t>23</t>
  </si>
  <si>
    <t>596811311</t>
  </si>
  <si>
    <t>Kladení velkoformátové betonové dlažby tl do 100 mm velikosti do 0,5 m2 pl do 300 m2</t>
  </si>
  <si>
    <t>-819957208</t>
  </si>
  <si>
    <t>Kladení velkoformátové dlažby pozemních komunikací a komunikací pro pěší s ložem z kameniva tl. 40 mm, s vyplněním spár, s hutněním, vibrováním a se smetením přebytečného materiálu tl. do 100 mm, velikosti dlaždic do 0,5 m2, pro plochy do 300 m2</t>
  </si>
  <si>
    <t>24</t>
  </si>
  <si>
    <t>59246042</t>
  </si>
  <si>
    <t>dlažba skladebná betonová imitace žulových kostek tl 60mm drsný tryskaný povrch</t>
  </si>
  <si>
    <t>-1645817113</t>
  </si>
  <si>
    <t>8,51*1,03 'Přepočtené koeficientem množství</t>
  </si>
  <si>
    <t>Trubní vedení</t>
  </si>
  <si>
    <t>25</t>
  </si>
  <si>
    <t>810391811</t>
  </si>
  <si>
    <t>Bourání stávajícího potrubí z betonu DN přes 200 do 400</t>
  </si>
  <si>
    <t>156</t>
  </si>
  <si>
    <t>Bourání stávajícího potrubí z betonu v otevřeném výkopu DN přes 200 do 400</t>
  </si>
  <si>
    <t>P</t>
  </si>
  <si>
    <t>Poznámka k položce:_x000d_
vpusť</t>
  </si>
  <si>
    <t>1,5*3</t>
  </si>
  <si>
    <t>26</t>
  </si>
  <si>
    <t>895941111.1</t>
  </si>
  <si>
    <t>Dodávka a montáž uliční vpusť</t>
  </si>
  <si>
    <t>kus</t>
  </si>
  <si>
    <t>176</t>
  </si>
  <si>
    <t>Poznámka k položce:_x000d_
včetně napojení na stávající kanalizaci</t>
  </si>
  <si>
    <t>Ostatní konstrukce a práce-bourání</t>
  </si>
  <si>
    <t>27</t>
  </si>
  <si>
    <t>914111111</t>
  </si>
  <si>
    <t>Montáž svislé dopravní značky základní velikosti do 1 m2 objímkami na sloupky nebo konzoly</t>
  </si>
  <si>
    <t>188</t>
  </si>
  <si>
    <t>28</t>
  </si>
  <si>
    <t>40445602</t>
  </si>
  <si>
    <t>výstražné dopravní značky A1-A30, A33 1000mm retroreflexní</t>
  </si>
  <si>
    <t>-344725711</t>
  </si>
  <si>
    <t>29</t>
  </si>
  <si>
    <t>914511111</t>
  </si>
  <si>
    <t>Montáž sloupku dopravních značek délky do 3,5 m s betonovým základem, vč. výkopu</t>
  </si>
  <si>
    <t>192</t>
  </si>
  <si>
    <t>Montáž sloupku dopravních značek délky do 3,5 m s betonovým základem velikosti 400x400x800 mm z betonu C12/15</t>
  </si>
  <si>
    <t>30</t>
  </si>
  <si>
    <t>404452300</t>
  </si>
  <si>
    <t>sloupek Zn 70 - 350</t>
  </si>
  <si>
    <t>194</t>
  </si>
  <si>
    <t>31</t>
  </si>
  <si>
    <t>916231213</t>
  </si>
  <si>
    <t>Osazení chodníkového obrubníku betonového stojatého s boční opěrou do lože z betonu prostého</t>
  </si>
  <si>
    <t>212</t>
  </si>
  <si>
    <t>Osazení chodníkového obrubníku betonového se zřízením lože, s vyplněním a zatřením spár cementovou maltou stojatého s boční opěrou z betonu prostého, do lože z betonu prostého</t>
  </si>
  <si>
    <t>32</t>
  </si>
  <si>
    <t>59217017</t>
  </si>
  <si>
    <t>obrubník betonový chodníkový 1000x100x250mm</t>
  </si>
  <si>
    <t>214</t>
  </si>
  <si>
    <t>1,6+25,5+9,2+5,7+9+5+55+7+8+3,7</t>
  </si>
  <si>
    <t>15+23+33</t>
  </si>
  <si>
    <t>33</t>
  </si>
  <si>
    <t>59217029</t>
  </si>
  <si>
    <t>obrubník silniční betonový nájezdový 1000x150x150mm</t>
  </si>
  <si>
    <t>-793522264</t>
  </si>
  <si>
    <t>4+5+5</t>
  </si>
  <si>
    <t>34</t>
  </si>
  <si>
    <t>59217076</t>
  </si>
  <si>
    <t>obrubník silniční betonový přechodový 1000x150x250mm</t>
  </si>
  <si>
    <t>-322947913</t>
  </si>
  <si>
    <t>35</t>
  </si>
  <si>
    <t>916331112</t>
  </si>
  <si>
    <t>Osazení zahradního obrubníku betonového do lože z betonu s boční opěrou</t>
  </si>
  <si>
    <t>220</t>
  </si>
  <si>
    <t>Osazení zahradního obrubníku betonového s ložem tl. od 50 do 100 mm z betonu prostého tř. C 12/15 s boční opěrou z betonu prostého tř. C 12/15</t>
  </si>
  <si>
    <t>11,25+9,6+68+2,5+5,25+71,5+8,6+12,5</t>
  </si>
  <si>
    <t>17,5+34,5+9,6+4,3+2,5+4+37</t>
  </si>
  <si>
    <t>36</t>
  </si>
  <si>
    <t>59217001</t>
  </si>
  <si>
    <t>obrubník betonový zahradní 100 x 5 x 25 cm</t>
  </si>
  <si>
    <t>222</t>
  </si>
  <si>
    <t>37</t>
  </si>
  <si>
    <t>919122111</t>
  </si>
  <si>
    <t>Těsnění spár zálivkou za tepla pro komůrky š 10 mm hl 20 mm</t>
  </si>
  <si>
    <t>226</t>
  </si>
  <si>
    <t xml:space="preserve">Utěsnění dilatačních spár zálivkou za tepla  v cementobetonovém nebo živičném krytu včetně adhezního nátěru s těsnicím profilem pod zálivkou, pro komůrky šířky 10 mm, hloubky 20 mm</t>
  </si>
  <si>
    <t>38</t>
  </si>
  <si>
    <t>919731122</t>
  </si>
  <si>
    <t>Zarovnání styčné plochy podkladu nebo krytu živičného tl přes 50 do 100 mm</t>
  </si>
  <si>
    <t>-1247605282</t>
  </si>
  <si>
    <t>Zarovnání styčné plochy podkladu nebo krytu podél vybourané části komunikace nebo zpevněné plochy živičné tl. přes 50 do 100 mm</t>
  </si>
  <si>
    <t>222,7</t>
  </si>
  <si>
    <t>997</t>
  </si>
  <si>
    <t>Přesun sutě</t>
  </si>
  <si>
    <t>39</t>
  </si>
  <si>
    <t>997221551.1</t>
  </si>
  <si>
    <t>Vodorovná doprava suti - skládka dle dodavatele stavby</t>
  </si>
  <si>
    <t>238</t>
  </si>
  <si>
    <t xml:space="preserve">Vodorovná doprava suti  bez naložení, ale se složením a s hrubým urovnáním</t>
  </si>
  <si>
    <t>40</t>
  </si>
  <si>
    <t>997221611.1</t>
  </si>
  <si>
    <t>Nakládání suti na dopravní prostředky pro vodorovnou dopravu</t>
  </si>
  <si>
    <t>240</t>
  </si>
  <si>
    <t>Nakládání na dopravní prostředky pro vodorovnou dopravu suti</t>
  </si>
  <si>
    <t>41</t>
  </si>
  <si>
    <t>997221845.1</t>
  </si>
  <si>
    <t>Poplatek za uložení na skládce (skládkovné)</t>
  </si>
  <si>
    <t>242</t>
  </si>
  <si>
    <t>Poplatek za uložení stavebního odpadu na skládce (skládkovné) asfaltového bez obsahu dehtu zatříděného do Katalogu odpadů pod kódem 170 302</t>
  </si>
  <si>
    <t>998</t>
  </si>
  <si>
    <t>Přesun hmot</t>
  </si>
  <si>
    <t>998223011</t>
  </si>
  <si>
    <t>Přesun hmot pro pozemní komunikace s krytem dlážděným</t>
  </si>
  <si>
    <t>246</t>
  </si>
  <si>
    <t xml:space="preserve">Přesun hmot pro pozemní komunikace s krytem dlážděným  dopravní vzdálenost do 200 m jakékoliv délky objektu</t>
  </si>
  <si>
    <t>02 - IO 02 Zřízení nových přechodů</t>
  </si>
  <si>
    <t>9 - Ostatní konstrukce a práce-bourání</t>
  </si>
  <si>
    <t>998 - Přesun hmot</t>
  </si>
  <si>
    <t>-1054400335</t>
  </si>
  <si>
    <t>40445623</t>
  </si>
  <si>
    <t>informativní značky provozní IP1-IP3, IP4b-IP7, IP10a, b 750x750mm retroreflexní</t>
  </si>
  <si>
    <t>1604521683</t>
  </si>
  <si>
    <t>1247619901</t>
  </si>
  <si>
    <t>-979219264</t>
  </si>
  <si>
    <t>915231112</t>
  </si>
  <si>
    <t>Vodorovné dopravní značení přechody pro chodce, šipky, symboly retroreflexní dvousložkový bílý plast</t>
  </si>
  <si>
    <t>1851192303</t>
  </si>
  <si>
    <t>0,565*5*2</t>
  </si>
  <si>
    <t>1,5*6+0,6</t>
  </si>
  <si>
    <t>CS ÚRS 2019 01</t>
  </si>
  <si>
    <t>1061308554</t>
  </si>
  <si>
    <t>03 - IO 03 úprava autobudové zastávky</t>
  </si>
  <si>
    <t>1 - Zemní práce</t>
  </si>
  <si>
    <t>5 - Komunikace pozemní</t>
  </si>
  <si>
    <t>1218530509</t>
  </si>
  <si>
    <t>-988138720</t>
  </si>
  <si>
    <t>-1379086834</t>
  </si>
  <si>
    <t>93,09*0,6</t>
  </si>
  <si>
    <t>-2078314337</t>
  </si>
  <si>
    <t>423271401</t>
  </si>
  <si>
    <t>55,854*1,8 'Přepočtené koeficientem množství</t>
  </si>
  <si>
    <t>828786666</t>
  </si>
  <si>
    <t>-1442935617</t>
  </si>
  <si>
    <t>-1660583856</t>
  </si>
  <si>
    <t>30*0,15*1,5</t>
  </si>
  <si>
    <t>210915989</t>
  </si>
  <si>
    <t>947213186</t>
  </si>
  <si>
    <t>30*0,12 'Přepočtené koeficientem množství</t>
  </si>
  <si>
    <t>-193147230</t>
  </si>
  <si>
    <t>901236919</t>
  </si>
  <si>
    <t>-1949531388</t>
  </si>
  <si>
    <t>76,82+9,87+6,4</t>
  </si>
  <si>
    <t>877515860</t>
  </si>
  <si>
    <t>9,87+6,4</t>
  </si>
  <si>
    <t>564771111</t>
  </si>
  <si>
    <t>Podklad z kameniva hrubého drceného vel. 32-63 mm plochy přes 100 m2 tl 250 mm</t>
  </si>
  <si>
    <t>-1597601272</t>
  </si>
  <si>
    <t>Podklad nebo kryt z kameniva hrubého drceného vel. 32-63 mm s rozprostřením a zhutněním plochy přes 100 m2, po zhutnění tl. 250 mm</t>
  </si>
  <si>
    <t>591111111</t>
  </si>
  <si>
    <t>Kladení dlažby z kostek velkých z kamene do lože z kameniva těženého tl 50 mm</t>
  </si>
  <si>
    <t>1101721786</t>
  </si>
  <si>
    <t>Kladení dlažby z kostek s provedením lože do tl. 50 mm, s vyplněním spár, s dvojím beraněním a se smetením přebytečného materiálu na krajnici velkých z kamene, do lože z kameniva těženého</t>
  </si>
  <si>
    <t>58381008</t>
  </si>
  <si>
    <t>kostka štípaná dlažební žula velká 15/17</t>
  </si>
  <si>
    <t>-795767269</t>
  </si>
  <si>
    <t>76,82*1,01 'Přepočtené koeficientem množství</t>
  </si>
  <si>
    <t>596211110</t>
  </si>
  <si>
    <t>Kladení zámkové dlažby komunikací pro pěší ručně tl 60 mm skupiny A pl do 50 m2</t>
  </si>
  <si>
    <t>-1634883938</t>
  </si>
  <si>
    <t>Kladení dlažby z betonových zámkových dlaždic komunikací pro pěší ručně s ložem z kameniva těženého nebo drceného tl. do 40 mm, s vyplněním spár s dvojitým hutněním, vibrováním a se smetením přebytečného materiálu na krajnici tl. 60 mm skupiny A, pro plochy do 50 m2</t>
  </si>
  <si>
    <t>1808693975</t>
  </si>
  <si>
    <t>16,27</t>
  </si>
  <si>
    <t>16,27*1,03 'Přepočtené koeficientem množství</t>
  </si>
  <si>
    <t>1269280177</t>
  </si>
  <si>
    <t>404443180</t>
  </si>
  <si>
    <t>značka dopravní svislá střední velikosti, ocelová pozinkovaná se zpevněným rámečkem po obvodě, v reflexní úpravě velikosti střední - IJ 4b</t>
  </si>
  <si>
    <t>826312400</t>
  </si>
  <si>
    <t>značka dopravní svislá střední velikosti, ocelová pozinkovaná se zpevněným rámečkem po obvodě, v reflexní úpravě velikosti střední - E13</t>
  </si>
  <si>
    <t>1533701536</t>
  </si>
  <si>
    <t>1357964902</t>
  </si>
  <si>
    <t>900664397</t>
  </si>
  <si>
    <t>59217095</t>
  </si>
  <si>
    <t>obrubník betonový bezbariérový přímý 330mm</t>
  </si>
  <si>
    <t>531281847</t>
  </si>
  <si>
    <t>-1233367971</t>
  </si>
  <si>
    <t>-427179461</t>
  </si>
  <si>
    <t>1713891214</t>
  </si>
  <si>
    <t>-2026025810</t>
  </si>
  <si>
    <t>919888R</t>
  </si>
  <si>
    <t>Zastávka</t>
  </si>
  <si>
    <t>66958661</t>
  </si>
  <si>
    <t>Poznámka k položce:_x000d_
vč. základu</t>
  </si>
  <si>
    <t>411823063</t>
  </si>
  <si>
    <t>04 - IO 04 úpravy parkoviště</t>
  </si>
  <si>
    <t>1657481696</t>
  </si>
  <si>
    <t>704013878</t>
  </si>
  <si>
    <t>(51,21+277,75)*0,46</t>
  </si>
  <si>
    <t>-1989963078</t>
  </si>
  <si>
    <t>1205009782</t>
  </si>
  <si>
    <t>151,322</t>
  </si>
  <si>
    <t>151,322*1,8 'Přepočtené koeficientem množství</t>
  </si>
  <si>
    <t>-869305172</t>
  </si>
  <si>
    <t>-77615966</t>
  </si>
  <si>
    <t>1897381115</t>
  </si>
  <si>
    <t>60*0,15*1,5</t>
  </si>
  <si>
    <t>-957531047</t>
  </si>
  <si>
    <t>-868375119</t>
  </si>
  <si>
    <t>60*0,12 'Přepočtené koeficientem množství</t>
  </si>
  <si>
    <t>1488449991</t>
  </si>
  <si>
    <t>1713711896</t>
  </si>
  <si>
    <t>1528015008</t>
  </si>
  <si>
    <t>747243210</t>
  </si>
  <si>
    <t>(51,21+277,75)</t>
  </si>
  <si>
    <t>1272821686</t>
  </si>
  <si>
    <t>1405396402</t>
  </si>
  <si>
    <t>328,96*1,03 'Přepočtené koeficientem množství</t>
  </si>
  <si>
    <t>-1699636760</t>
  </si>
  <si>
    <t>-230960601</t>
  </si>
  <si>
    <t>234345548</t>
  </si>
  <si>
    <t>1020700992</t>
  </si>
  <si>
    <t>915111111</t>
  </si>
  <si>
    <t>Vodorovné dopravní značení dělící čáry souvislé š 125 mm základní bílá barva</t>
  </si>
  <si>
    <t>34919478</t>
  </si>
  <si>
    <t>Vodorovné dopravní značení stříkané barvou dělící čára šířky 125 mm souvislá bílá základní</t>
  </si>
  <si>
    <t>5,5*6</t>
  </si>
  <si>
    <t>915211122</t>
  </si>
  <si>
    <t>Vodorovné dopravní značení dělící čáry přerušované š 125 mm retroreflexní bílý plast</t>
  </si>
  <si>
    <t>243774565</t>
  </si>
  <si>
    <t>Vodorovné dopravní značení stříkaným plastem dělící čára šířky 125 mm přerušovaná bílá retroreflexní</t>
  </si>
  <si>
    <t>916132112</t>
  </si>
  <si>
    <t>Osazení obruby z betonové přídlažby bez boční opěry do lože z betonu prostého</t>
  </si>
  <si>
    <t>-1302940164</t>
  </si>
  <si>
    <t>Osazení silniční obruby z betonové přídlažby (krajníků) s ložem tl. přes 50 do 100 mm, s vyplněním a zatřením spár cementovou maltou šířky do 250 mm bez boční opěry, do lože z betonu prostého</t>
  </si>
  <si>
    <t>-1102560233</t>
  </si>
  <si>
    <t>9,5*0,15 'Přepočtené koeficientem množství</t>
  </si>
  <si>
    <t>-1302565261</t>
  </si>
  <si>
    <t>1440792623</t>
  </si>
  <si>
    <t xml:space="preserve"> 19,5+5,2+7+13</t>
  </si>
  <si>
    <t>594808280</t>
  </si>
  <si>
    <t>-799406223</t>
  </si>
  <si>
    <t>2118502726</t>
  </si>
  <si>
    <t>-2000671877</t>
  </si>
  <si>
    <t>-518791974</t>
  </si>
  <si>
    <t>1192411608</t>
  </si>
  <si>
    <t>395883446</t>
  </si>
  <si>
    <t>05 - SO 401 Výměna a doplnění svítidel</t>
  </si>
  <si>
    <t>Číslo - Položka</t>
  </si>
  <si>
    <t xml:space="preserve">D1 - </t>
  </si>
  <si>
    <t xml:space="preserve">1. - SO 401 Materiál výměna  a doplnění svítidel</t>
  </si>
  <si>
    <t>2. - SO 401 Montážní práce výměna a doplnění svítidel</t>
  </si>
  <si>
    <t>3. - SO 401 Ostatní činnosti pro výměnu a doplnění svítidel</t>
  </si>
  <si>
    <t xml:space="preserve">Suma -   105 190,56 Kč </t>
  </si>
  <si>
    <t>Číslo</t>
  </si>
  <si>
    <t>Položka</t>
  </si>
  <si>
    <t>D1</t>
  </si>
  <si>
    <t>1.</t>
  </si>
  <si>
    <t xml:space="preserve">SO 401 Materiál výměna  a doplnění svítidel</t>
  </si>
  <si>
    <t>1.1</t>
  </si>
  <si>
    <t>EVELUX M 48/35/750 WR2/ Tc 3000 K / 50 W</t>
  </si>
  <si>
    <t>ks</t>
  </si>
  <si>
    <t>1.2</t>
  </si>
  <si>
    <t>Kabel CYKY-J 2x1,5 mm2</t>
  </si>
  <si>
    <t>1.3</t>
  </si>
  <si>
    <t>Třmenový rovný výložník 1,5 m zinkovaný na STOŽÁR ENERGETIKY JB-10</t>
  </si>
  <si>
    <t>1.4</t>
  </si>
  <si>
    <t>Pojistkový modul do svítidla vč. pojistky</t>
  </si>
  <si>
    <t>2.</t>
  </si>
  <si>
    <t>SO 401 Montážní práce výměna a doplnění svítidel</t>
  </si>
  <si>
    <t>2.1</t>
  </si>
  <si>
    <t>Demontáž svítidla (nad výšku 6 m)</t>
  </si>
  <si>
    <t>2.2</t>
  </si>
  <si>
    <t>Montáž svítidla (nad výšku 6 m)</t>
  </si>
  <si>
    <t>2.3</t>
  </si>
  <si>
    <t>Výměna kabelu CYKY-J 3x1,5 mm2</t>
  </si>
  <si>
    <t>2.4</t>
  </si>
  <si>
    <t>Demontáž výložníku (nad výšku 6 m)</t>
  </si>
  <si>
    <t>2.5</t>
  </si>
  <si>
    <t>Monáž třmenového rovného výložníku 1,5 m na stožár energetiky (BANDIMEX)</t>
  </si>
  <si>
    <t>2.6</t>
  </si>
  <si>
    <t>DIO, lávky, zajištění stavby</t>
  </si>
  <si>
    <t>kpl</t>
  </si>
  <si>
    <t>3.</t>
  </si>
  <si>
    <t>SO 401 Ostatní činnosti pro výměnu a doplnění svítidel</t>
  </si>
  <si>
    <t>3.1</t>
  </si>
  <si>
    <t>Pronájem montážní plošiny (hod.)</t>
  </si>
  <si>
    <t>hod</t>
  </si>
  <si>
    <t>3.2</t>
  </si>
  <si>
    <t>Poplatek za recyklaci svítidel</t>
  </si>
  <si>
    <t>3.3</t>
  </si>
  <si>
    <t>Revizní zpráva RVO</t>
  </si>
  <si>
    <t>3.4</t>
  </si>
  <si>
    <t>odvoz a likvidace demont. materiálu</t>
  </si>
  <si>
    <t>Suma</t>
  </si>
  <si>
    <t xml:space="preserve">  105 190,56 Kč </t>
  </si>
  <si>
    <t>06 - VRN</t>
  </si>
  <si>
    <t>VRN - Vedlejší rozpočtové náklady</t>
  </si>
  <si>
    <t xml:space="preserve">    VRN1 - Průzkumné, zeměměřičské a projektové práce</t>
  </si>
  <si>
    <t>Vedlejší rozpočtové náklady</t>
  </si>
  <si>
    <t>011103000</t>
  </si>
  <si>
    <t>Pomocné práce zajišť nebo zříz ochranu inženýrských sítí - příprava území stavby - vytyčení</t>
  </si>
  <si>
    <t>CS ÚRS 2018 02</t>
  </si>
  <si>
    <t>Geologický průzkum bez rozlišení</t>
  </si>
  <si>
    <t>012303000</t>
  </si>
  <si>
    <t>Geodetické zaměření skutečného provedení</t>
  </si>
  <si>
    <t xml:space="preserve">Náklady na vyhotovení geodetického zaměření skutečného provedení díla včetně jejich předání objednateli v požadované formě a požadovaném počtu.  Geodetické zaměření skutečného provedení díla bude provedeno a ověřeno oprávněným zeměměřičským inženýrem a bude předáno objednateli 3x v tištěné a 1x v elektronické formě na CD (včetně inženýrských sítí).  V zaměření budou vyznačeny hranice stavby, označeny druhy povrchů (materiál, povrch, barva), snížené obruby, vpusti, poklopy, propustky, lampy, svislé dopravní značení, opěrné zdi,…. Budou spočítány výměry (obruby + dlažby) vč. přiřazení k příslušným položkám a do příslušných SO dle rozpočtu.</t>
  </si>
  <si>
    <t>Poznámka k položce:_x000d_
Poznámka k položce:</t>
  </si>
  <si>
    <t>012403000</t>
  </si>
  <si>
    <t>Geometrický plán</t>
  </si>
  <si>
    <t xml:space="preserve">Náklady na vyhotovení geometrického plánu včetně jejich předání objednateli v požadované formě a požadovaném počtu.   - Geometrický plán oddělující stavbu chodníku a souvisejících konstrukčních prvků (opěrné a zárubní zdí, lávky, silniční obruby,…) včetně změn druhu pozemku a způsobu využití kultury (chodník - ostatní plocha / ostatní komunikace), s vyznačením věcných břemen na cizích pozemcích týkajících se např. autobusových zálivů, kabelů a lamp VO a částí chodníků nad vodotečí, tak jak je požadováno ke kolaudaci stavby a pro vklad do Katastru nemovitostí. 9x v tištěné a 1x v elektronické formě na CD.</t>
  </si>
  <si>
    <t>030001000</t>
  </si>
  <si>
    <t>Zařízení staveniště</t>
  </si>
  <si>
    <t>CS ÚRS 2018 01</t>
  </si>
  <si>
    <t>Položka zahrnuje veškeré náklady spojené s vybudováním, provozem a odstraněním zařízení staveniště -oplocení -WC -zázemí stavby</t>
  </si>
  <si>
    <t>031203000</t>
  </si>
  <si>
    <t>Příprava území stavby, vč. vytyčení stavby</t>
  </si>
  <si>
    <t>Terénní úpravy pro zařízení staveniště</t>
  </si>
  <si>
    <t>034303000</t>
  </si>
  <si>
    <t>DIO - pomocné práce zříz nebo zajišť regulaci a ochranu dopravy</t>
  </si>
  <si>
    <t>Položka obsahuje veškerá přechodná dopravní značení pro regulaci a ochranu dopravy, včetně čištění stávající dopravní infrastruktury v průběhu stavby.</t>
  </si>
  <si>
    <t>034503000</t>
  </si>
  <si>
    <t>Informační tabule (plast A3) na sloupku a mobilním podstavci</t>
  </si>
  <si>
    <t>Informační tabule na staveništi</t>
  </si>
  <si>
    <t>045203000</t>
  </si>
  <si>
    <t>Kompletační činnost</t>
  </si>
  <si>
    <t>Zahrnuje veškeré náklady spojené s tvorbou posudků, kontrol, revizních zpráv a dalších úkonů požadovaných dotčenými orgány</t>
  </si>
  <si>
    <t>VRN1</t>
  </si>
  <si>
    <t>Průzkumné, zeměměřičské a projektové práce</t>
  </si>
  <si>
    <t>013244000</t>
  </si>
  <si>
    <t>Dokumentace pro provádění stavby</t>
  </si>
  <si>
    <t>soubor</t>
  </si>
  <si>
    <t>1024</t>
  </si>
  <si>
    <t>-2008417606</t>
  </si>
  <si>
    <t>013254000</t>
  </si>
  <si>
    <t>Dokumentace skutečného provedení stavby</t>
  </si>
  <si>
    <t>-680138642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</si>
</sst>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9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sz val="7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i/>
      <sz val="7"/>
      <color rgb="FF969696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8" fillId="0" borderId="0" applyNumberFormat="0" applyFill="0" applyBorder="0" applyAlignment="0" applyProtection="0"/>
  </cellStyleXfs>
  <cellXfs count="276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2" fillId="0" borderId="0" xfId="0" applyFont="1" applyAlignment="1" applyProtection="1">
      <alignment horizontal="left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5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6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6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7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8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6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0" fillId="0" borderId="14" xfId="0" applyFont="1" applyBorder="1" applyAlignment="1" applyProtection="1">
      <alignment horizontal="left" vertical="center"/>
    </xf>
    <xf numFmtId="0" fontId="20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21" fillId="4" borderId="6" xfId="0" applyFont="1" applyFill="1" applyBorder="1" applyAlignment="1" applyProtection="1">
      <alignment horizontal="center" vertical="center"/>
    </xf>
    <xf numFmtId="0" fontId="21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21" fillId="4" borderId="7" xfId="0" applyFont="1" applyFill="1" applyBorder="1" applyAlignment="1" applyProtection="1">
      <alignment horizontal="center" vertical="center"/>
    </xf>
    <xf numFmtId="0" fontId="21" fillId="4" borderId="7" xfId="0" applyFont="1" applyFill="1" applyBorder="1" applyAlignment="1" applyProtection="1">
      <alignment horizontal="right" vertical="center"/>
    </xf>
    <xf numFmtId="0" fontId="21" fillId="4" borderId="8" xfId="0" applyFont="1" applyFill="1" applyBorder="1" applyAlignment="1" applyProtection="1">
      <alignment horizontal="left" vertical="center"/>
    </xf>
    <xf numFmtId="0" fontId="21" fillId="4" borderId="0" xfId="0" applyFont="1" applyFill="1" applyAlignment="1" applyProtection="1">
      <alignment horizontal="center" vertical="center"/>
    </xf>
    <xf numFmtId="0" fontId="22" fillId="0" borderId="16" xfId="0" applyFont="1" applyBorder="1" applyAlignment="1" applyProtection="1">
      <alignment horizontal="center" vertical="center" wrapText="1"/>
    </xf>
    <xf numFmtId="0" fontId="22" fillId="0" borderId="17" xfId="0" applyFont="1" applyBorder="1" applyAlignment="1" applyProtection="1">
      <alignment horizontal="center" vertical="center" wrapText="1"/>
    </xf>
    <xf numFmtId="0" fontId="22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3" fillId="0" borderId="0" xfId="0" applyFont="1" applyAlignment="1" applyProtection="1">
      <alignment horizontal="left" vertical="center"/>
    </xf>
    <xf numFmtId="0" fontId="23" fillId="0" borderId="0" xfId="0" applyFont="1" applyAlignment="1" applyProtection="1">
      <alignment vertical="center"/>
    </xf>
    <xf numFmtId="4" fontId="23" fillId="0" borderId="0" xfId="0" applyNumberFormat="1" applyFont="1" applyAlignment="1" applyProtection="1">
      <alignment horizontal="right" vertical="center"/>
    </xf>
    <xf numFmtId="4" fontId="23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19" fillId="0" borderId="14" xfId="0" applyNumberFormat="1" applyFont="1" applyBorder="1" applyAlignment="1" applyProtection="1">
      <alignment vertical="center"/>
    </xf>
    <xf numFmtId="4" fontId="19" fillId="0" borderId="0" xfId="0" applyNumberFormat="1" applyFont="1" applyBorder="1" applyAlignment="1" applyProtection="1">
      <alignment vertical="center"/>
    </xf>
    <xf numFmtId="166" fontId="19" fillId="0" borderId="0" xfId="0" applyNumberFormat="1" applyFont="1" applyBorder="1" applyAlignment="1" applyProtection="1">
      <alignment vertical="center"/>
    </xf>
    <xf numFmtId="4" fontId="19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6" fillId="0" borderId="0" xfId="0" applyFont="1" applyAlignment="1" applyProtection="1">
      <alignment vertical="center"/>
    </xf>
    <xf numFmtId="0" fontId="26" fillId="0" borderId="0" xfId="0" applyFont="1" applyAlignment="1" applyProtection="1">
      <alignment horizontal="left" vertical="center" wrapText="1"/>
    </xf>
    <xf numFmtId="0" fontId="27" fillId="0" borderId="0" xfId="0" applyFont="1" applyAlignment="1" applyProtection="1">
      <alignment vertical="center"/>
    </xf>
    <xf numFmtId="4" fontId="27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8" fillId="0" borderId="14" xfId="0" applyNumberFormat="1" applyFont="1" applyBorder="1" applyAlignment="1" applyProtection="1">
      <alignment vertical="center"/>
    </xf>
    <xf numFmtId="4" fontId="28" fillId="0" borderId="0" xfId="0" applyNumberFormat="1" applyFont="1" applyBorder="1" applyAlignment="1" applyProtection="1">
      <alignment vertical="center"/>
    </xf>
    <xf numFmtId="166" fontId="28" fillId="0" borderId="0" xfId="0" applyNumberFormat="1" applyFont="1" applyBorder="1" applyAlignment="1" applyProtection="1">
      <alignment vertical="center"/>
    </xf>
    <xf numFmtId="4" fontId="28" fillId="0" borderId="15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28" fillId="0" borderId="19" xfId="0" applyNumberFormat="1" applyFont="1" applyBorder="1" applyAlignment="1" applyProtection="1">
      <alignment vertical="center"/>
    </xf>
    <xf numFmtId="4" fontId="28" fillId="0" borderId="20" xfId="0" applyNumberFormat="1" applyFont="1" applyBorder="1" applyAlignment="1" applyProtection="1">
      <alignment vertical="center"/>
    </xf>
    <xf numFmtId="166" fontId="28" fillId="0" borderId="20" xfId="0" applyNumberFormat="1" applyFont="1" applyBorder="1" applyAlignment="1" applyProtection="1">
      <alignment vertical="center"/>
    </xf>
    <xf numFmtId="4" fontId="28" fillId="0" borderId="21" xfId="0" applyNumberFormat="1" applyFont="1" applyBorder="1" applyAlignment="1" applyProtection="1">
      <alignment vertical="center"/>
    </xf>
    <xf numFmtId="0" fontId="0" fillId="0" borderId="1" xfId="0" applyBorder="1"/>
    <xf numFmtId="0" fontId="0" fillId="0" borderId="2" xfId="0" applyBorder="1"/>
    <xf numFmtId="0" fontId="12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16" fillId="0" borderId="0" xfId="0" applyFont="1" applyAlignment="1">
      <alignment horizontal="left" vertical="center"/>
    </xf>
    <xf numFmtId="4" fontId="2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20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8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1" fillId="0" borderId="0" xfId="0" applyFont="1" applyAlignment="1" applyProtection="1">
      <alignment horizontal="left" vertical="center" wrapText="1"/>
    </xf>
    <xf numFmtId="0" fontId="21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21" fillId="4" borderId="0" xfId="0" applyFont="1" applyFill="1" applyAlignment="1" applyProtection="1">
      <alignment horizontal="right" vertical="center"/>
    </xf>
    <xf numFmtId="0" fontId="30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21" fillId="4" borderId="16" xfId="0" applyFont="1" applyFill="1" applyBorder="1" applyAlignment="1" applyProtection="1">
      <alignment horizontal="center" vertical="center" wrapText="1"/>
    </xf>
    <xf numFmtId="0" fontId="21" fillId="4" borderId="17" xfId="0" applyFont="1" applyFill="1" applyBorder="1" applyAlignment="1" applyProtection="1">
      <alignment horizontal="center" vertical="center" wrapText="1"/>
    </xf>
    <xf numFmtId="0" fontId="21" fillId="4" borderId="18" xfId="0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3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31" fillId="0" borderId="12" xfId="0" applyNumberFormat="1" applyFont="1" applyBorder="1" applyAlignment="1" applyProtection="1"/>
    <xf numFmtId="166" fontId="31" fillId="0" borderId="13" xfId="0" applyNumberFormat="1" applyFont="1" applyBorder="1" applyAlignment="1" applyProtection="1"/>
    <xf numFmtId="4" fontId="32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1" fillId="0" borderId="22" xfId="0" applyFont="1" applyBorder="1" applyAlignment="1" applyProtection="1">
      <alignment horizontal="center" vertical="center"/>
    </xf>
    <xf numFmtId="49" fontId="21" fillId="0" borderId="22" xfId="0" applyNumberFormat="1" applyFont="1" applyBorder="1" applyAlignment="1" applyProtection="1">
      <alignment horizontal="left" vertical="center" wrapText="1"/>
    </xf>
    <xf numFmtId="0" fontId="21" fillId="0" borderId="22" xfId="0" applyFont="1" applyBorder="1" applyAlignment="1" applyProtection="1">
      <alignment horizontal="left" vertical="center" wrapText="1"/>
    </xf>
    <xf numFmtId="0" fontId="21" fillId="0" borderId="22" xfId="0" applyFont="1" applyBorder="1" applyAlignment="1" applyProtection="1">
      <alignment horizontal="center" vertical="center" wrapText="1"/>
    </xf>
    <xf numFmtId="167" fontId="21" fillId="0" borderId="22" xfId="0" applyNumberFormat="1" applyFont="1" applyBorder="1" applyAlignment="1" applyProtection="1">
      <alignment vertical="center"/>
    </xf>
    <xf numFmtId="4" fontId="21" fillId="2" borderId="22" xfId="0" applyNumberFormat="1" applyFont="1" applyFill="1" applyBorder="1" applyAlignment="1" applyProtection="1">
      <alignment vertical="center"/>
      <protection locked="0"/>
    </xf>
    <xf numFmtId="4" fontId="21" fillId="0" borderId="22" xfId="0" applyNumberFormat="1" applyFont="1" applyBorder="1" applyAlignment="1" applyProtection="1">
      <alignment vertical="center"/>
    </xf>
    <xf numFmtId="0" fontId="22" fillId="2" borderId="14" xfId="0" applyFont="1" applyFill="1" applyBorder="1" applyAlignment="1" applyProtection="1">
      <alignment horizontal="left" vertical="center"/>
      <protection locked="0"/>
    </xf>
    <xf numFmtId="0" fontId="22" fillId="0" borderId="0" xfId="0" applyFont="1" applyBorder="1" applyAlignment="1" applyProtection="1">
      <alignment horizontal="center" vertical="center"/>
    </xf>
    <xf numFmtId="166" fontId="22" fillId="0" borderId="0" xfId="0" applyNumberFormat="1" applyFont="1" applyBorder="1" applyAlignment="1" applyProtection="1">
      <alignment vertical="center"/>
    </xf>
    <xf numFmtId="166" fontId="22" fillId="0" borderId="15" xfId="0" applyNumberFormat="1" applyFont="1" applyBorder="1" applyAlignment="1" applyProtection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3" fillId="0" borderId="0" xfId="0" applyFont="1" applyAlignment="1" applyProtection="1">
      <alignment horizontal="left" vertical="center"/>
    </xf>
    <xf numFmtId="0" fontId="34" fillId="0" borderId="0" xfId="0" applyFont="1" applyAlignment="1" applyProtection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35" fillId="0" borderId="22" xfId="0" applyFont="1" applyBorder="1" applyAlignment="1" applyProtection="1">
      <alignment horizontal="center" vertical="center"/>
    </xf>
    <xf numFmtId="49" fontId="35" fillId="0" borderId="22" xfId="0" applyNumberFormat="1" applyFont="1" applyBorder="1" applyAlignment="1" applyProtection="1">
      <alignment horizontal="left" vertical="center" wrapText="1"/>
    </xf>
    <xf numFmtId="0" fontId="35" fillId="0" borderId="22" xfId="0" applyFont="1" applyBorder="1" applyAlignment="1" applyProtection="1">
      <alignment horizontal="left" vertical="center" wrapText="1"/>
    </xf>
    <xf numFmtId="0" fontId="35" fillId="0" borderId="22" xfId="0" applyFont="1" applyBorder="1" applyAlignment="1" applyProtection="1">
      <alignment horizontal="center" vertical="center" wrapText="1"/>
    </xf>
    <xf numFmtId="167" fontId="35" fillId="0" borderId="22" xfId="0" applyNumberFormat="1" applyFont="1" applyBorder="1" applyAlignment="1" applyProtection="1">
      <alignment vertical="center"/>
    </xf>
    <xf numFmtId="4" fontId="35" fillId="2" borderId="22" xfId="0" applyNumberFormat="1" applyFont="1" applyFill="1" applyBorder="1" applyAlignment="1" applyProtection="1">
      <alignment vertical="center"/>
      <protection locked="0"/>
    </xf>
    <xf numFmtId="4" fontId="35" fillId="0" borderId="22" xfId="0" applyNumberFormat="1" applyFont="1" applyBorder="1" applyAlignment="1" applyProtection="1">
      <alignment vertical="center"/>
    </xf>
    <xf numFmtId="0" fontId="36" fillId="0" borderId="3" xfId="0" applyFont="1" applyBorder="1" applyAlignment="1">
      <alignment vertical="center"/>
    </xf>
    <xf numFmtId="0" fontId="35" fillId="2" borderId="14" xfId="0" applyFont="1" applyFill="1" applyBorder="1" applyAlignment="1" applyProtection="1">
      <alignment horizontal="left" vertical="center"/>
      <protection locked="0"/>
    </xf>
    <xf numFmtId="0" fontId="35" fillId="0" borderId="0" xfId="0" applyFont="1" applyBorder="1" applyAlignment="1" applyProtection="1">
      <alignment horizontal="center" vertical="center"/>
    </xf>
    <xf numFmtId="0" fontId="37" fillId="0" borderId="0" xfId="0" applyFont="1" applyAlignment="1" applyProtection="1">
      <alignment vertical="center" wrapText="1"/>
    </xf>
    <xf numFmtId="0" fontId="0" fillId="0" borderId="19" xfId="0" applyFont="1" applyBorder="1" applyAlignment="1" applyProtection="1">
      <alignment vertical="center"/>
    </xf>
    <xf numFmtId="0" fontId="0" fillId="0" borderId="20" xfId="0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8" fillId="0" borderId="19" xfId="0" applyFont="1" applyBorder="1" applyAlignment="1" applyProtection="1"/>
    <xf numFmtId="0" fontId="8" fillId="0" borderId="20" xfId="0" applyFont="1" applyBorder="1" applyAlignment="1" applyProtection="1"/>
    <xf numFmtId="166" fontId="8" fillId="0" borderId="20" xfId="0" applyNumberFormat="1" applyFont="1" applyBorder="1" applyAlignment="1" applyProtection="1"/>
    <xf numFmtId="166" fontId="8" fillId="0" borderId="21" xfId="0" applyNumberFormat="1" applyFont="1" applyBorder="1" applyAlignment="1" applyProtection="1"/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styles" Target="styles.xml" /><Relationship Id="rId9" Type="http://schemas.openxmlformats.org/officeDocument/2006/relationships/theme" Target="theme/theme1.xml" /><Relationship Id="rId10" Type="http://schemas.openxmlformats.org/officeDocument/2006/relationships/calcChain" Target="calcChain.xml" /><Relationship Id="rId11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1.png" /></Relationships>
</file>

<file path=xl/drawings/_rels/drawing4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1.png" /></Relationships>
</file>

<file path=xl/drawings/_rels/drawing5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1.png" /></Relationships>
</file>

<file path=xl/drawings/_rels/drawing6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1.png" /></Relationships>
</file>

<file path=xl/drawings/_rels/drawing7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&#65279;<?xml version="1.0" encoding="utf-8"?><Relationships xmlns="http://schemas.openxmlformats.org/package/2006/relationships"><Relationship Id="rId1" Type="http://schemas.openxmlformats.org/officeDocument/2006/relationships/drawing" Target="../drawings/drawing5.xml" /></Relationships>
</file>

<file path=xl/worksheets/_rels/sheet6.xml.rels>&#65279;<?xml version="1.0" encoding="utf-8"?><Relationships xmlns="http://schemas.openxmlformats.org/package/2006/relationships"><Relationship Id="rId1" Type="http://schemas.openxmlformats.org/officeDocument/2006/relationships/drawing" Target="../drawings/drawing6.xml" /></Relationships>
</file>

<file path=xl/worksheets/_rels/sheet7.xml.rels>&#65279;<?xml version="1.0" encoding="utf-8"?><Relationships xmlns="http://schemas.openxmlformats.org/package/2006/relationships"><Relationship Id="rId1" Type="http://schemas.openxmlformats.org/officeDocument/2006/relationships/drawing" Target="../drawings/drawing7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5" t="s">
        <v>0</v>
      </c>
      <c r="AZ1" s="15" t="s">
        <v>1</v>
      </c>
      <c r="BA1" s="15" t="s">
        <v>2</v>
      </c>
      <c r="BB1" s="15" t="s">
        <v>3</v>
      </c>
      <c r="BT1" s="15" t="s">
        <v>4</v>
      </c>
      <c r="BU1" s="15" t="s">
        <v>4</v>
      </c>
      <c r="BV1" s="15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6" t="s">
        <v>6</v>
      </c>
      <c r="BT2" s="16" t="s">
        <v>7</v>
      </c>
    </row>
    <row r="3" s="1" customFormat="1" ht="6.96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9"/>
      <c r="BS3" s="16" t="s">
        <v>6</v>
      </c>
      <c r="BT3" s="16" t="s">
        <v>8</v>
      </c>
    </row>
    <row r="4" s="1" customFormat="1" ht="24.96" customHeight="1">
      <c r="B4" s="20"/>
      <c r="C4" s="21"/>
      <c r="D4" s="22" t="s">
        <v>9</v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19"/>
      <c r="AS4" s="23" t="s">
        <v>10</v>
      </c>
      <c r="BE4" s="24" t="s">
        <v>11</v>
      </c>
      <c r="BS4" s="16" t="s">
        <v>12</v>
      </c>
    </row>
    <row r="5" s="1" customFormat="1" ht="12" customHeight="1">
      <c r="B5" s="20"/>
      <c r="C5" s="21"/>
      <c r="D5" s="25" t="s">
        <v>13</v>
      </c>
      <c r="E5" s="21"/>
      <c r="F5" s="21"/>
      <c r="G5" s="21"/>
      <c r="H5" s="21"/>
      <c r="I5" s="21"/>
      <c r="J5" s="21"/>
      <c r="K5" s="26" t="s">
        <v>14</v>
      </c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19"/>
      <c r="BE5" s="27" t="s">
        <v>15</v>
      </c>
      <c r="BS5" s="16" t="s">
        <v>6</v>
      </c>
    </row>
    <row r="6" s="1" customFormat="1" ht="36.96" customHeight="1">
      <c r="B6" s="20"/>
      <c r="C6" s="21"/>
      <c r="D6" s="28" t="s">
        <v>16</v>
      </c>
      <c r="E6" s="21"/>
      <c r="F6" s="21"/>
      <c r="G6" s="21"/>
      <c r="H6" s="21"/>
      <c r="I6" s="21"/>
      <c r="J6" s="21"/>
      <c r="K6" s="29" t="s">
        <v>17</v>
      </c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19"/>
      <c r="BE6" s="30"/>
      <c r="BS6" s="16" t="s">
        <v>6</v>
      </c>
    </row>
    <row r="7" s="1" customFormat="1" ht="12" customHeight="1">
      <c r="B7" s="20"/>
      <c r="C7" s="21"/>
      <c r="D7" s="31" t="s">
        <v>18</v>
      </c>
      <c r="E7" s="21"/>
      <c r="F7" s="21"/>
      <c r="G7" s="21"/>
      <c r="H7" s="21"/>
      <c r="I7" s="21"/>
      <c r="J7" s="21"/>
      <c r="K7" s="26" t="s">
        <v>1</v>
      </c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31" t="s">
        <v>19</v>
      </c>
      <c r="AL7" s="21"/>
      <c r="AM7" s="21"/>
      <c r="AN7" s="26" t="s">
        <v>1</v>
      </c>
      <c r="AO7" s="21"/>
      <c r="AP7" s="21"/>
      <c r="AQ7" s="21"/>
      <c r="AR7" s="19"/>
      <c r="BE7" s="30"/>
      <c r="BS7" s="16" t="s">
        <v>6</v>
      </c>
    </row>
    <row r="8" s="1" customFormat="1" ht="12" customHeight="1">
      <c r="B8" s="20"/>
      <c r="C8" s="21"/>
      <c r="D8" s="31" t="s">
        <v>20</v>
      </c>
      <c r="E8" s="21"/>
      <c r="F8" s="21"/>
      <c r="G8" s="21"/>
      <c r="H8" s="21"/>
      <c r="I8" s="21"/>
      <c r="J8" s="21"/>
      <c r="K8" s="26" t="s">
        <v>21</v>
      </c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31" t="s">
        <v>22</v>
      </c>
      <c r="AL8" s="21"/>
      <c r="AM8" s="21"/>
      <c r="AN8" s="32" t="s">
        <v>23</v>
      </c>
      <c r="AO8" s="21"/>
      <c r="AP8" s="21"/>
      <c r="AQ8" s="21"/>
      <c r="AR8" s="19"/>
      <c r="BE8" s="30"/>
      <c r="BS8" s="16" t="s">
        <v>6</v>
      </c>
    </row>
    <row r="9" s="1" customFormat="1" ht="14.4" customHeight="1">
      <c r="B9" s="20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19"/>
      <c r="BE9" s="30"/>
      <c r="BS9" s="16" t="s">
        <v>6</v>
      </c>
    </row>
    <row r="10" s="1" customFormat="1" ht="12" customHeight="1">
      <c r="B10" s="20"/>
      <c r="C10" s="21"/>
      <c r="D10" s="31" t="s">
        <v>24</v>
      </c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31" t="s">
        <v>25</v>
      </c>
      <c r="AL10" s="21"/>
      <c r="AM10" s="21"/>
      <c r="AN10" s="26" t="s">
        <v>1</v>
      </c>
      <c r="AO10" s="21"/>
      <c r="AP10" s="21"/>
      <c r="AQ10" s="21"/>
      <c r="AR10" s="19"/>
      <c r="BE10" s="30"/>
      <c r="BS10" s="16" t="s">
        <v>6</v>
      </c>
    </row>
    <row r="11" s="1" customFormat="1" ht="18.48" customHeight="1">
      <c r="B11" s="20"/>
      <c r="C11" s="21"/>
      <c r="D11" s="21"/>
      <c r="E11" s="26" t="s">
        <v>21</v>
      </c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31" t="s">
        <v>26</v>
      </c>
      <c r="AL11" s="21"/>
      <c r="AM11" s="21"/>
      <c r="AN11" s="26" t="s">
        <v>1</v>
      </c>
      <c r="AO11" s="21"/>
      <c r="AP11" s="21"/>
      <c r="AQ11" s="21"/>
      <c r="AR11" s="19"/>
      <c r="BE11" s="30"/>
      <c r="BS11" s="16" t="s">
        <v>6</v>
      </c>
    </row>
    <row r="12" s="1" customFormat="1" ht="6.96" customHeight="1"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19"/>
      <c r="BE12" s="30"/>
      <c r="BS12" s="16" t="s">
        <v>6</v>
      </c>
    </row>
    <row r="13" s="1" customFormat="1" ht="12" customHeight="1">
      <c r="B13" s="20"/>
      <c r="C13" s="21"/>
      <c r="D13" s="31" t="s">
        <v>27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31" t="s">
        <v>25</v>
      </c>
      <c r="AL13" s="21"/>
      <c r="AM13" s="21"/>
      <c r="AN13" s="33" t="s">
        <v>28</v>
      </c>
      <c r="AO13" s="21"/>
      <c r="AP13" s="21"/>
      <c r="AQ13" s="21"/>
      <c r="AR13" s="19"/>
      <c r="BE13" s="30"/>
      <c r="BS13" s="16" t="s">
        <v>6</v>
      </c>
    </row>
    <row r="14">
      <c r="B14" s="20"/>
      <c r="C14" s="21"/>
      <c r="D14" s="21"/>
      <c r="E14" s="33" t="s">
        <v>28</v>
      </c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1" t="s">
        <v>26</v>
      </c>
      <c r="AL14" s="21"/>
      <c r="AM14" s="21"/>
      <c r="AN14" s="33" t="s">
        <v>28</v>
      </c>
      <c r="AO14" s="21"/>
      <c r="AP14" s="21"/>
      <c r="AQ14" s="21"/>
      <c r="AR14" s="19"/>
      <c r="BE14" s="30"/>
      <c r="BS14" s="16" t="s">
        <v>6</v>
      </c>
    </row>
    <row r="15" s="1" customFormat="1" ht="6.96" customHeight="1">
      <c r="B15" s="20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19"/>
      <c r="BE15" s="30"/>
      <c r="BS15" s="16" t="s">
        <v>4</v>
      </c>
    </row>
    <row r="16" s="1" customFormat="1" ht="12" customHeight="1">
      <c r="B16" s="20"/>
      <c r="C16" s="21"/>
      <c r="D16" s="31" t="s">
        <v>29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31" t="s">
        <v>25</v>
      </c>
      <c r="AL16" s="21"/>
      <c r="AM16" s="21"/>
      <c r="AN16" s="26" t="s">
        <v>1</v>
      </c>
      <c r="AO16" s="21"/>
      <c r="AP16" s="21"/>
      <c r="AQ16" s="21"/>
      <c r="AR16" s="19"/>
      <c r="BE16" s="30"/>
      <c r="BS16" s="16" t="s">
        <v>4</v>
      </c>
    </row>
    <row r="17" s="1" customFormat="1" ht="18.48" customHeight="1">
      <c r="B17" s="20"/>
      <c r="C17" s="21"/>
      <c r="D17" s="21"/>
      <c r="E17" s="26" t="s">
        <v>21</v>
      </c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31" t="s">
        <v>26</v>
      </c>
      <c r="AL17" s="21"/>
      <c r="AM17" s="21"/>
      <c r="AN17" s="26" t="s">
        <v>1</v>
      </c>
      <c r="AO17" s="21"/>
      <c r="AP17" s="21"/>
      <c r="AQ17" s="21"/>
      <c r="AR17" s="19"/>
      <c r="BE17" s="30"/>
      <c r="BS17" s="16" t="s">
        <v>30</v>
      </c>
    </row>
    <row r="18" s="1" customFormat="1" ht="6.96" customHeight="1">
      <c r="B18" s="20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19"/>
      <c r="BE18" s="30"/>
      <c r="BS18" s="16" t="s">
        <v>6</v>
      </c>
    </row>
    <row r="19" s="1" customFormat="1" ht="12" customHeight="1">
      <c r="B19" s="20"/>
      <c r="C19" s="21"/>
      <c r="D19" s="31" t="s">
        <v>31</v>
      </c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31" t="s">
        <v>25</v>
      </c>
      <c r="AL19" s="21"/>
      <c r="AM19" s="21"/>
      <c r="AN19" s="26" t="s">
        <v>1</v>
      </c>
      <c r="AO19" s="21"/>
      <c r="AP19" s="21"/>
      <c r="AQ19" s="21"/>
      <c r="AR19" s="19"/>
      <c r="BE19" s="30"/>
      <c r="BS19" s="16" t="s">
        <v>6</v>
      </c>
    </row>
    <row r="20" s="1" customFormat="1" ht="18.48" customHeight="1">
      <c r="B20" s="20"/>
      <c r="C20" s="21"/>
      <c r="D20" s="21"/>
      <c r="E20" s="26" t="s">
        <v>21</v>
      </c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31" t="s">
        <v>26</v>
      </c>
      <c r="AL20" s="21"/>
      <c r="AM20" s="21"/>
      <c r="AN20" s="26" t="s">
        <v>1</v>
      </c>
      <c r="AO20" s="21"/>
      <c r="AP20" s="21"/>
      <c r="AQ20" s="21"/>
      <c r="AR20" s="19"/>
      <c r="BE20" s="30"/>
      <c r="BS20" s="16" t="s">
        <v>30</v>
      </c>
    </row>
    <row r="21" s="1" customFormat="1" ht="6.96" customHeight="1"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19"/>
      <c r="BE21" s="30"/>
    </row>
    <row r="22" s="1" customFormat="1" ht="12" customHeight="1">
      <c r="B22" s="20"/>
      <c r="C22" s="21"/>
      <c r="D22" s="31" t="s">
        <v>32</v>
      </c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19"/>
      <c r="BE22" s="30"/>
    </row>
    <row r="23" s="1" customFormat="1" ht="16.5" customHeight="1">
      <c r="B23" s="20"/>
      <c r="C23" s="21"/>
      <c r="D23" s="21"/>
      <c r="E23" s="35" t="s">
        <v>1</v>
      </c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21"/>
      <c r="AP23" s="21"/>
      <c r="AQ23" s="21"/>
      <c r="AR23" s="19"/>
      <c r="BE23" s="30"/>
    </row>
    <row r="24" s="1" customFormat="1" ht="6.96" customHeight="1">
      <c r="B24" s="20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19"/>
      <c r="BE24" s="30"/>
    </row>
    <row r="25" s="1" customFormat="1" ht="6.96" customHeight="1">
      <c r="B25" s="20"/>
      <c r="C25" s="21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21"/>
      <c r="AQ25" s="21"/>
      <c r="AR25" s="19"/>
      <c r="BE25" s="30"/>
    </row>
    <row r="26" s="2" customFormat="1" ht="25.92" customHeight="1">
      <c r="A26" s="37"/>
      <c r="B26" s="38"/>
      <c r="C26" s="39"/>
      <c r="D26" s="40" t="s">
        <v>33</v>
      </c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2">
        <f>ROUND(AG94,2)</f>
        <v>0</v>
      </c>
      <c r="AL26" s="41"/>
      <c r="AM26" s="41"/>
      <c r="AN26" s="41"/>
      <c r="AO26" s="41"/>
      <c r="AP26" s="39"/>
      <c r="AQ26" s="39"/>
      <c r="AR26" s="43"/>
      <c r="BE26" s="30"/>
    </row>
    <row r="27" s="2" customFormat="1" ht="6.96" customHeight="1">
      <c r="A27" s="37"/>
      <c r="B27" s="38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43"/>
      <c r="BE27" s="30"/>
    </row>
    <row r="28" s="2" customFormat="1">
      <c r="A28" s="37"/>
      <c r="B28" s="38"/>
      <c r="C28" s="39"/>
      <c r="D28" s="39"/>
      <c r="E28" s="39"/>
      <c r="F28" s="39"/>
      <c r="G28" s="39"/>
      <c r="H28" s="39"/>
      <c r="I28" s="39"/>
      <c r="J28" s="39"/>
      <c r="K28" s="39"/>
      <c r="L28" s="44" t="s">
        <v>34</v>
      </c>
      <c r="M28" s="44"/>
      <c r="N28" s="44"/>
      <c r="O28" s="44"/>
      <c r="P28" s="44"/>
      <c r="Q28" s="39"/>
      <c r="R28" s="39"/>
      <c r="S28" s="39"/>
      <c r="T28" s="39"/>
      <c r="U28" s="39"/>
      <c r="V28" s="39"/>
      <c r="W28" s="44" t="s">
        <v>35</v>
      </c>
      <c r="X28" s="44"/>
      <c r="Y28" s="44"/>
      <c r="Z28" s="44"/>
      <c r="AA28" s="44"/>
      <c r="AB28" s="44"/>
      <c r="AC28" s="44"/>
      <c r="AD28" s="44"/>
      <c r="AE28" s="44"/>
      <c r="AF28" s="39"/>
      <c r="AG28" s="39"/>
      <c r="AH28" s="39"/>
      <c r="AI28" s="39"/>
      <c r="AJ28" s="39"/>
      <c r="AK28" s="44" t="s">
        <v>36</v>
      </c>
      <c r="AL28" s="44"/>
      <c r="AM28" s="44"/>
      <c r="AN28" s="44"/>
      <c r="AO28" s="44"/>
      <c r="AP28" s="39"/>
      <c r="AQ28" s="39"/>
      <c r="AR28" s="43"/>
      <c r="BE28" s="30"/>
    </row>
    <row r="29" s="3" customFormat="1" ht="14.4" customHeight="1">
      <c r="A29" s="3"/>
      <c r="B29" s="45"/>
      <c r="C29" s="46"/>
      <c r="D29" s="31" t="s">
        <v>37</v>
      </c>
      <c r="E29" s="46"/>
      <c r="F29" s="31" t="s">
        <v>38</v>
      </c>
      <c r="G29" s="46"/>
      <c r="H29" s="46"/>
      <c r="I29" s="46"/>
      <c r="J29" s="46"/>
      <c r="K29" s="46"/>
      <c r="L29" s="47">
        <v>0.20999999999999999</v>
      </c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8">
        <f>ROUND(AZ94, 2)</f>
        <v>0</v>
      </c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48">
        <f>ROUND(AV94, 2)</f>
        <v>0</v>
      </c>
      <c r="AL29" s="46"/>
      <c r="AM29" s="46"/>
      <c r="AN29" s="46"/>
      <c r="AO29" s="46"/>
      <c r="AP29" s="46"/>
      <c r="AQ29" s="46"/>
      <c r="AR29" s="49"/>
      <c r="BE29" s="50"/>
    </row>
    <row r="30" s="3" customFormat="1" ht="14.4" customHeight="1">
      <c r="A30" s="3"/>
      <c r="B30" s="45"/>
      <c r="C30" s="46"/>
      <c r="D30" s="46"/>
      <c r="E30" s="46"/>
      <c r="F30" s="31" t="s">
        <v>39</v>
      </c>
      <c r="G30" s="46"/>
      <c r="H30" s="46"/>
      <c r="I30" s="46"/>
      <c r="J30" s="46"/>
      <c r="K30" s="46"/>
      <c r="L30" s="47">
        <v>0.12</v>
      </c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8">
        <f>ROUND(BA94, 2)</f>
        <v>0</v>
      </c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  <c r="AI30" s="46"/>
      <c r="AJ30" s="46"/>
      <c r="AK30" s="48">
        <f>ROUND(AW94, 2)</f>
        <v>0</v>
      </c>
      <c r="AL30" s="46"/>
      <c r="AM30" s="46"/>
      <c r="AN30" s="46"/>
      <c r="AO30" s="46"/>
      <c r="AP30" s="46"/>
      <c r="AQ30" s="46"/>
      <c r="AR30" s="49"/>
      <c r="BE30" s="50"/>
    </row>
    <row r="31" hidden="1" s="3" customFormat="1" ht="14.4" customHeight="1">
      <c r="A31" s="3"/>
      <c r="B31" s="45"/>
      <c r="C31" s="46"/>
      <c r="D31" s="46"/>
      <c r="E31" s="46"/>
      <c r="F31" s="31" t="s">
        <v>40</v>
      </c>
      <c r="G31" s="46"/>
      <c r="H31" s="46"/>
      <c r="I31" s="46"/>
      <c r="J31" s="46"/>
      <c r="K31" s="46"/>
      <c r="L31" s="47">
        <v>0.20999999999999999</v>
      </c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8">
        <f>ROUND(BB94, 2)</f>
        <v>0</v>
      </c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8">
        <v>0</v>
      </c>
      <c r="AL31" s="46"/>
      <c r="AM31" s="46"/>
      <c r="AN31" s="46"/>
      <c r="AO31" s="46"/>
      <c r="AP31" s="46"/>
      <c r="AQ31" s="46"/>
      <c r="AR31" s="49"/>
      <c r="BE31" s="50"/>
    </row>
    <row r="32" hidden="1" s="3" customFormat="1" ht="14.4" customHeight="1">
      <c r="A32" s="3"/>
      <c r="B32" s="45"/>
      <c r="C32" s="46"/>
      <c r="D32" s="46"/>
      <c r="E32" s="46"/>
      <c r="F32" s="31" t="s">
        <v>41</v>
      </c>
      <c r="G32" s="46"/>
      <c r="H32" s="46"/>
      <c r="I32" s="46"/>
      <c r="J32" s="46"/>
      <c r="K32" s="46"/>
      <c r="L32" s="47">
        <v>0.12</v>
      </c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8">
        <f>ROUND(BC94, 2)</f>
        <v>0</v>
      </c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8">
        <v>0</v>
      </c>
      <c r="AL32" s="46"/>
      <c r="AM32" s="46"/>
      <c r="AN32" s="46"/>
      <c r="AO32" s="46"/>
      <c r="AP32" s="46"/>
      <c r="AQ32" s="46"/>
      <c r="AR32" s="49"/>
      <c r="BE32" s="50"/>
    </row>
    <row r="33" hidden="1" s="3" customFormat="1" ht="14.4" customHeight="1">
      <c r="A33" s="3"/>
      <c r="B33" s="45"/>
      <c r="C33" s="46"/>
      <c r="D33" s="46"/>
      <c r="E33" s="46"/>
      <c r="F33" s="31" t="s">
        <v>42</v>
      </c>
      <c r="G33" s="46"/>
      <c r="H33" s="46"/>
      <c r="I33" s="46"/>
      <c r="J33" s="46"/>
      <c r="K33" s="46"/>
      <c r="L33" s="47">
        <v>0</v>
      </c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8">
        <f>ROUND(BD94, 2)</f>
        <v>0</v>
      </c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8">
        <v>0</v>
      </c>
      <c r="AL33" s="46"/>
      <c r="AM33" s="46"/>
      <c r="AN33" s="46"/>
      <c r="AO33" s="46"/>
      <c r="AP33" s="46"/>
      <c r="AQ33" s="46"/>
      <c r="AR33" s="49"/>
      <c r="BE33" s="50"/>
    </row>
    <row r="34" s="2" customFormat="1" ht="6.96" customHeight="1">
      <c r="A34" s="37"/>
      <c r="B34" s="38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43"/>
      <c r="BE34" s="30"/>
    </row>
    <row r="35" s="2" customFormat="1" ht="25.92" customHeight="1">
      <c r="A35" s="37"/>
      <c r="B35" s="38"/>
      <c r="C35" s="51"/>
      <c r="D35" s="52" t="s">
        <v>43</v>
      </c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4" t="s">
        <v>44</v>
      </c>
      <c r="U35" s="53"/>
      <c r="V35" s="53"/>
      <c r="W35" s="53"/>
      <c r="X35" s="55" t="s">
        <v>45</v>
      </c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6">
        <f>SUM(AK26:AK33)</f>
        <v>0</v>
      </c>
      <c r="AL35" s="53"/>
      <c r="AM35" s="53"/>
      <c r="AN35" s="53"/>
      <c r="AO35" s="57"/>
      <c r="AP35" s="51"/>
      <c r="AQ35" s="51"/>
      <c r="AR35" s="43"/>
      <c r="BE35" s="37"/>
    </row>
    <row r="36" s="2" customFormat="1" ht="6.96" customHeight="1">
      <c r="A36" s="37"/>
      <c r="B36" s="38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43"/>
      <c r="BE36" s="37"/>
    </row>
    <row r="37" s="2" customFormat="1" ht="14.4" customHeight="1">
      <c r="A37" s="37"/>
      <c r="B37" s="38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43"/>
      <c r="BE37" s="37"/>
    </row>
    <row r="38" s="1" customFormat="1" ht="14.4" customHeight="1">
      <c r="B38" s="20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19"/>
    </row>
    <row r="39" s="1" customFormat="1" ht="14.4" customHeight="1">
      <c r="B39" s="20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19"/>
    </row>
    <row r="40" s="1" customFormat="1" ht="14.4" customHeight="1">
      <c r="B40" s="20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19"/>
    </row>
    <row r="41" s="1" customFormat="1" ht="14.4" customHeight="1">
      <c r="B41" s="20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19"/>
    </row>
    <row r="42" s="1" customFormat="1" ht="14.4" customHeight="1">
      <c r="B42" s="20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19"/>
    </row>
    <row r="43" s="1" customFormat="1" ht="14.4" customHeight="1">
      <c r="B43" s="20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19"/>
    </row>
    <row r="44" s="1" customFormat="1" ht="14.4" customHeight="1">
      <c r="B44" s="20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19"/>
    </row>
    <row r="45" s="1" customFormat="1" ht="14.4" customHeight="1">
      <c r="B45" s="20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19"/>
    </row>
    <row r="46" s="1" customFormat="1" ht="14.4" customHeight="1">
      <c r="B46" s="20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19"/>
    </row>
    <row r="47" s="1" customFormat="1" ht="14.4" customHeight="1"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19"/>
    </row>
    <row r="48" s="1" customFormat="1" ht="14.4" customHeight="1">
      <c r="B48" s="20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19"/>
    </row>
    <row r="49" s="2" customFormat="1" ht="14.4" customHeight="1">
      <c r="B49" s="58"/>
      <c r="C49" s="59"/>
      <c r="D49" s="60" t="s">
        <v>46</v>
      </c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0" t="s">
        <v>47</v>
      </c>
      <c r="AI49" s="61"/>
      <c r="AJ49" s="61"/>
      <c r="AK49" s="61"/>
      <c r="AL49" s="61"/>
      <c r="AM49" s="61"/>
      <c r="AN49" s="61"/>
      <c r="AO49" s="61"/>
      <c r="AP49" s="59"/>
      <c r="AQ49" s="59"/>
      <c r="AR49" s="62"/>
    </row>
    <row r="50">
      <c r="B50" s="20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19"/>
    </row>
    <row r="51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19"/>
    </row>
    <row r="52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19"/>
    </row>
    <row r="53">
      <c r="B53" s="20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19"/>
    </row>
    <row r="54"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19"/>
    </row>
    <row r="55">
      <c r="B55" s="20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19"/>
    </row>
    <row r="56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19"/>
    </row>
    <row r="57">
      <c r="B57" s="20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19"/>
    </row>
    <row r="58">
      <c r="B58" s="20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19"/>
    </row>
    <row r="59">
      <c r="B59" s="20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19"/>
    </row>
    <row r="60" s="2" customFormat="1">
      <c r="A60" s="37"/>
      <c r="B60" s="38"/>
      <c r="C60" s="39"/>
      <c r="D60" s="63" t="s">
        <v>48</v>
      </c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63" t="s">
        <v>49</v>
      </c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63" t="s">
        <v>48</v>
      </c>
      <c r="AI60" s="41"/>
      <c r="AJ60" s="41"/>
      <c r="AK60" s="41"/>
      <c r="AL60" s="41"/>
      <c r="AM60" s="63" t="s">
        <v>49</v>
      </c>
      <c r="AN60" s="41"/>
      <c r="AO60" s="41"/>
      <c r="AP60" s="39"/>
      <c r="AQ60" s="39"/>
      <c r="AR60" s="43"/>
      <c r="BE60" s="37"/>
    </row>
    <row r="61"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19"/>
    </row>
    <row r="62">
      <c r="B62" s="20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19"/>
    </row>
    <row r="63">
      <c r="B63" s="20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19"/>
    </row>
    <row r="64" s="2" customFormat="1">
      <c r="A64" s="37"/>
      <c r="B64" s="38"/>
      <c r="C64" s="39"/>
      <c r="D64" s="60" t="s">
        <v>50</v>
      </c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4"/>
      <c r="Z64" s="64"/>
      <c r="AA64" s="64"/>
      <c r="AB64" s="64"/>
      <c r="AC64" s="64"/>
      <c r="AD64" s="64"/>
      <c r="AE64" s="64"/>
      <c r="AF64" s="64"/>
      <c r="AG64" s="64"/>
      <c r="AH64" s="60" t="s">
        <v>51</v>
      </c>
      <c r="AI64" s="64"/>
      <c r="AJ64" s="64"/>
      <c r="AK64" s="64"/>
      <c r="AL64" s="64"/>
      <c r="AM64" s="64"/>
      <c r="AN64" s="64"/>
      <c r="AO64" s="64"/>
      <c r="AP64" s="39"/>
      <c r="AQ64" s="39"/>
      <c r="AR64" s="43"/>
      <c r="BE64" s="37"/>
    </row>
    <row r="65">
      <c r="B65" s="20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19"/>
    </row>
    <row r="66"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19"/>
    </row>
    <row r="67">
      <c r="B67" s="20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19"/>
    </row>
    <row r="68">
      <c r="B68" s="20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19"/>
    </row>
    <row r="69">
      <c r="B69" s="20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19"/>
    </row>
    <row r="70">
      <c r="B70" s="20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19"/>
    </row>
    <row r="71">
      <c r="B71" s="20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19"/>
    </row>
    <row r="72">
      <c r="B72" s="20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19"/>
    </row>
    <row r="73">
      <c r="B73" s="20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19"/>
    </row>
    <row r="74">
      <c r="B74" s="20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19"/>
    </row>
    <row r="75" s="2" customFormat="1">
      <c r="A75" s="37"/>
      <c r="B75" s="38"/>
      <c r="C75" s="39"/>
      <c r="D75" s="63" t="s">
        <v>48</v>
      </c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63" t="s">
        <v>49</v>
      </c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63" t="s">
        <v>48</v>
      </c>
      <c r="AI75" s="41"/>
      <c r="AJ75" s="41"/>
      <c r="AK75" s="41"/>
      <c r="AL75" s="41"/>
      <c r="AM75" s="63" t="s">
        <v>49</v>
      </c>
      <c r="AN75" s="41"/>
      <c r="AO75" s="41"/>
      <c r="AP75" s="39"/>
      <c r="AQ75" s="39"/>
      <c r="AR75" s="43"/>
      <c r="BE75" s="37"/>
    </row>
    <row r="76" s="2" customFormat="1">
      <c r="A76" s="37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39"/>
      <c r="AH76" s="39"/>
      <c r="AI76" s="39"/>
      <c r="AJ76" s="39"/>
      <c r="AK76" s="39"/>
      <c r="AL76" s="39"/>
      <c r="AM76" s="39"/>
      <c r="AN76" s="39"/>
      <c r="AO76" s="39"/>
      <c r="AP76" s="39"/>
      <c r="AQ76" s="39"/>
      <c r="AR76" s="43"/>
      <c r="BE76" s="37"/>
    </row>
    <row r="77" s="2" customFormat="1" ht="6.96" customHeight="1">
      <c r="A77" s="37"/>
      <c r="B77" s="65"/>
      <c r="C77" s="66"/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6"/>
      <c r="AC77" s="66"/>
      <c r="AD77" s="66"/>
      <c r="AE77" s="66"/>
      <c r="AF77" s="66"/>
      <c r="AG77" s="66"/>
      <c r="AH77" s="66"/>
      <c r="AI77" s="66"/>
      <c r="AJ77" s="66"/>
      <c r="AK77" s="66"/>
      <c r="AL77" s="66"/>
      <c r="AM77" s="66"/>
      <c r="AN77" s="66"/>
      <c r="AO77" s="66"/>
      <c r="AP77" s="66"/>
      <c r="AQ77" s="66"/>
      <c r="AR77" s="43"/>
      <c r="BE77" s="37"/>
    </row>
    <row r="81" s="2" customFormat="1" ht="6.96" customHeight="1">
      <c r="A81" s="37"/>
      <c r="B81" s="67"/>
      <c r="C81" s="68"/>
      <c r="D81" s="68"/>
      <c r="E81" s="68"/>
      <c r="F81" s="68"/>
      <c r="G81" s="68"/>
      <c r="H81" s="68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  <c r="AE81" s="68"/>
      <c r="AF81" s="68"/>
      <c r="AG81" s="68"/>
      <c r="AH81" s="68"/>
      <c r="AI81" s="68"/>
      <c r="AJ81" s="68"/>
      <c r="AK81" s="68"/>
      <c r="AL81" s="68"/>
      <c r="AM81" s="68"/>
      <c r="AN81" s="68"/>
      <c r="AO81" s="68"/>
      <c r="AP81" s="68"/>
      <c r="AQ81" s="68"/>
      <c r="AR81" s="43"/>
      <c r="BE81" s="37"/>
    </row>
    <row r="82" s="2" customFormat="1" ht="24.96" customHeight="1">
      <c r="A82" s="37"/>
      <c r="B82" s="38"/>
      <c r="C82" s="22" t="s">
        <v>52</v>
      </c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43"/>
      <c r="BE82" s="37"/>
    </row>
    <row r="83" s="2" customFormat="1" ht="6.96" customHeight="1">
      <c r="A83" s="37"/>
      <c r="B83" s="38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9"/>
      <c r="AH83" s="39"/>
      <c r="AI83" s="39"/>
      <c r="AJ83" s="39"/>
      <c r="AK83" s="39"/>
      <c r="AL83" s="39"/>
      <c r="AM83" s="39"/>
      <c r="AN83" s="39"/>
      <c r="AO83" s="39"/>
      <c r="AP83" s="39"/>
      <c r="AQ83" s="39"/>
      <c r="AR83" s="43"/>
      <c r="BE83" s="37"/>
    </row>
    <row r="84" s="4" customFormat="1" ht="12" customHeight="1">
      <c r="A84" s="4"/>
      <c r="B84" s="69"/>
      <c r="C84" s="31" t="s">
        <v>13</v>
      </c>
      <c r="D84" s="70"/>
      <c r="E84" s="70"/>
      <c r="F84" s="70"/>
      <c r="G84" s="70"/>
      <c r="H84" s="70"/>
      <c r="I84" s="70"/>
      <c r="J84" s="70"/>
      <c r="K84" s="70"/>
      <c r="L84" s="70" t="str">
        <f>K5</f>
        <v>20250207</v>
      </c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  <c r="AA84" s="70"/>
      <c r="AB84" s="70"/>
      <c r="AC84" s="70"/>
      <c r="AD84" s="70"/>
      <c r="AE84" s="70"/>
      <c r="AF84" s="70"/>
      <c r="AG84" s="70"/>
      <c r="AH84" s="70"/>
      <c r="AI84" s="70"/>
      <c r="AJ84" s="70"/>
      <c r="AK84" s="70"/>
      <c r="AL84" s="70"/>
      <c r="AM84" s="70"/>
      <c r="AN84" s="70"/>
      <c r="AO84" s="70"/>
      <c r="AP84" s="70"/>
      <c r="AQ84" s="70"/>
      <c r="AR84" s="71"/>
      <c r="BE84" s="4"/>
    </row>
    <row r="85" s="5" customFormat="1" ht="36.96" customHeight="1">
      <c r="A85" s="5"/>
      <c r="B85" s="72"/>
      <c r="C85" s="73" t="s">
        <v>16</v>
      </c>
      <c r="D85" s="74"/>
      <c r="E85" s="74"/>
      <c r="F85" s="74"/>
      <c r="G85" s="74"/>
      <c r="H85" s="74"/>
      <c r="I85" s="74"/>
      <c r="J85" s="74"/>
      <c r="K85" s="74"/>
      <c r="L85" s="75" t="str">
        <f>K6</f>
        <v>Chodník Pertoltice</v>
      </c>
      <c r="M85" s="74"/>
      <c r="N85" s="74"/>
      <c r="O85" s="74"/>
      <c r="P85" s="74"/>
      <c r="Q85" s="74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4"/>
      <c r="AH85" s="74"/>
      <c r="AI85" s="74"/>
      <c r="AJ85" s="74"/>
      <c r="AK85" s="74"/>
      <c r="AL85" s="74"/>
      <c r="AM85" s="74"/>
      <c r="AN85" s="74"/>
      <c r="AO85" s="74"/>
      <c r="AP85" s="74"/>
      <c r="AQ85" s="74"/>
      <c r="AR85" s="76"/>
      <c r="BE85" s="5"/>
    </row>
    <row r="86" s="2" customFormat="1" ht="6.96" customHeight="1">
      <c r="A86" s="37"/>
      <c r="B86" s="38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39"/>
      <c r="AH86" s="39"/>
      <c r="AI86" s="39"/>
      <c r="AJ86" s="39"/>
      <c r="AK86" s="39"/>
      <c r="AL86" s="39"/>
      <c r="AM86" s="39"/>
      <c r="AN86" s="39"/>
      <c r="AO86" s="39"/>
      <c r="AP86" s="39"/>
      <c r="AQ86" s="39"/>
      <c r="AR86" s="43"/>
      <c r="BE86" s="37"/>
    </row>
    <row r="87" s="2" customFormat="1" ht="12" customHeight="1">
      <c r="A87" s="37"/>
      <c r="B87" s="38"/>
      <c r="C87" s="31" t="s">
        <v>20</v>
      </c>
      <c r="D87" s="39"/>
      <c r="E87" s="39"/>
      <c r="F87" s="39"/>
      <c r="G87" s="39"/>
      <c r="H87" s="39"/>
      <c r="I87" s="39"/>
      <c r="J87" s="39"/>
      <c r="K87" s="39"/>
      <c r="L87" s="77" t="str">
        <f>IF(K8="","",K8)</f>
        <v xml:space="preserve"> </v>
      </c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39"/>
      <c r="AH87" s="39"/>
      <c r="AI87" s="31" t="s">
        <v>22</v>
      </c>
      <c r="AJ87" s="39"/>
      <c r="AK87" s="39"/>
      <c r="AL87" s="39"/>
      <c r="AM87" s="78" t="str">
        <f>IF(AN8= "","",AN8)</f>
        <v>7. 2. 2025</v>
      </c>
      <c r="AN87" s="78"/>
      <c r="AO87" s="39"/>
      <c r="AP87" s="39"/>
      <c r="AQ87" s="39"/>
      <c r="AR87" s="43"/>
      <c r="BE87" s="37"/>
    </row>
    <row r="88" s="2" customFormat="1" ht="6.96" customHeight="1">
      <c r="A88" s="37"/>
      <c r="B88" s="38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39"/>
      <c r="AH88" s="39"/>
      <c r="AI88" s="39"/>
      <c r="AJ88" s="39"/>
      <c r="AK88" s="39"/>
      <c r="AL88" s="39"/>
      <c r="AM88" s="39"/>
      <c r="AN88" s="39"/>
      <c r="AO88" s="39"/>
      <c r="AP88" s="39"/>
      <c r="AQ88" s="39"/>
      <c r="AR88" s="43"/>
      <c r="BE88" s="37"/>
    </row>
    <row r="89" s="2" customFormat="1" ht="15.15" customHeight="1">
      <c r="A89" s="37"/>
      <c r="B89" s="38"/>
      <c r="C89" s="31" t="s">
        <v>24</v>
      </c>
      <c r="D89" s="39"/>
      <c r="E89" s="39"/>
      <c r="F89" s="39"/>
      <c r="G89" s="39"/>
      <c r="H89" s="39"/>
      <c r="I89" s="39"/>
      <c r="J89" s="39"/>
      <c r="K89" s="39"/>
      <c r="L89" s="70" t="str">
        <f>IF(E11= "","",E11)</f>
        <v xml:space="preserve"> </v>
      </c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1" t="s">
        <v>29</v>
      </c>
      <c r="AJ89" s="39"/>
      <c r="AK89" s="39"/>
      <c r="AL89" s="39"/>
      <c r="AM89" s="79" t="str">
        <f>IF(E17="","",E17)</f>
        <v xml:space="preserve"> </v>
      </c>
      <c r="AN89" s="70"/>
      <c r="AO89" s="70"/>
      <c r="AP89" s="70"/>
      <c r="AQ89" s="39"/>
      <c r="AR89" s="43"/>
      <c r="AS89" s="80" t="s">
        <v>53</v>
      </c>
      <c r="AT89" s="81"/>
      <c r="AU89" s="82"/>
      <c r="AV89" s="82"/>
      <c r="AW89" s="82"/>
      <c r="AX89" s="82"/>
      <c r="AY89" s="82"/>
      <c r="AZ89" s="82"/>
      <c r="BA89" s="82"/>
      <c r="BB89" s="82"/>
      <c r="BC89" s="82"/>
      <c r="BD89" s="83"/>
      <c r="BE89" s="37"/>
    </row>
    <row r="90" s="2" customFormat="1" ht="15.15" customHeight="1">
      <c r="A90" s="37"/>
      <c r="B90" s="38"/>
      <c r="C90" s="31" t="s">
        <v>27</v>
      </c>
      <c r="D90" s="39"/>
      <c r="E90" s="39"/>
      <c r="F90" s="39"/>
      <c r="G90" s="39"/>
      <c r="H90" s="39"/>
      <c r="I90" s="39"/>
      <c r="J90" s="39"/>
      <c r="K90" s="39"/>
      <c r="L90" s="70" t="str">
        <f>IF(E14= "Vyplň údaj","",E14)</f>
        <v/>
      </c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39"/>
      <c r="AG90" s="39"/>
      <c r="AH90" s="39"/>
      <c r="AI90" s="31" t="s">
        <v>31</v>
      </c>
      <c r="AJ90" s="39"/>
      <c r="AK90" s="39"/>
      <c r="AL90" s="39"/>
      <c r="AM90" s="79" t="str">
        <f>IF(E20="","",E20)</f>
        <v xml:space="preserve"> </v>
      </c>
      <c r="AN90" s="70"/>
      <c r="AO90" s="70"/>
      <c r="AP90" s="70"/>
      <c r="AQ90" s="39"/>
      <c r="AR90" s="43"/>
      <c r="AS90" s="84"/>
      <c r="AT90" s="85"/>
      <c r="AU90" s="86"/>
      <c r="AV90" s="86"/>
      <c r="AW90" s="86"/>
      <c r="AX90" s="86"/>
      <c r="AY90" s="86"/>
      <c r="AZ90" s="86"/>
      <c r="BA90" s="86"/>
      <c r="BB90" s="86"/>
      <c r="BC90" s="86"/>
      <c r="BD90" s="87"/>
      <c r="BE90" s="37"/>
    </row>
    <row r="91" s="2" customFormat="1" ht="10.8" customHeight="1">
      <c r="A91" s="37"/>
      <c r="B91" s="38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39"/>
      <c r="AO91" s="39"/>
      <c r="AP91" s="39"/>
      <c r="AQ91" s="39"/>
      <c r="AR91" s="43"/>
      <c r="AS91" s="88"/>
      <c r="AT91" s="89"/>
      <c r="AU91" s="90"/>
      <c r="AV91" s="90"/>
      <c r="AW91" s="90"/>
      <c r="AX91" s="90"/>
      <c r="AY91" s="90"/>
      <c r="AZ91" s="90"/>
      <c r="BA91" s="90"/>
      <c r="BB91" s="90"/>
      <c r="BC91" s="90"/>
      <c r="BD91" s="91"/>
      <c r="BE91" s="37"/>
    </row>
    <row r="92" s="2" customFormat="1" ht="29.28" customHeight="1">
      <c r="A92" s="37"/>
      <c r="B92" s="38"/>
      <c r="C92" s="92" t="s">
        <v>54</v>
      </c>
      <c r="D92" s="93"/>
      <c r="E92" s="93"/>
      <c r="F92" s="93"/>
      <c r="G92" s="93"/>
      <c r="H92" s="94"/>
      <c r="I92" s="95" t="s">
        <v>55</v>
      </c>
      <c r="J92" s="93"/>
      <c r="K92" s="93"/>
      <c r="L92" s="93"/>
      <c r="M92" s="93"/>
      <c r="N92" s="93"/>
      <c r="O92" s="93"/>
      <c r="P92" s="93"/>
      <c r="Q92" s="93"/>
      <c r="R92" s="93"/>
      <c r="S92" s="93"/>
      <c r="T92" s="93"/>
      <c r="U92" s="93"/>
      <c r="V92" s="93"/>
      <c r="W92" s="93"/>
      <c r="X92" s="93"/>
      <c r="Y92" s="93"/>
      <c r="Z92" s="93"/>
      <c r="AA92" s="93"/>
      <c r="AB92" s="93"/>
      <c r="AC92" s="93"/>
      <c r="AD92" s="93"/>
      <c r="AE92" s="93"/>
      <c r="AF92" s="93"/>
      <c r="AG92" s="96" t="s">
        <v>56</v>
      </c>
      <c r="AH92" s="93"/>
      <c r="AI92" s="93"/>
      <c r="AJ92" s="93"/>
      <c r="AK92" s="93"/>
      <c r="AL92" s="93"/>
      <c r="AM92" s="93"/>
      <c r="AN92" s="95" t="s">
        <v>57</v>
      </c>
      <c r="AO92" s="93"/>
      <c r="AP92" s="97"/>
      <c r="AQ92" s="98" t="s">
        <v>58</v>
      </c>
      <c r="AR92" s="43"/>
      <c r="AS92" s="99" t="s">
        <v>59</v>
      </c>
      <c r="AT92" s="100" t="s">
        <v>60</v>
      </c>
      <c r="AU92" s="100" t="s">
        <v>61</v>
      </c>
      <c r="AV92" s="100" t="s">
        <v>62</v>
      </c>
      <c r="AW92" s="100" t="s">
        <v>63</v>
      </c>
      <c r="AX92" s="100" t="s">
        <v>64</v>
      </c>
      <c r="AY92" s="100" t="s">
        <v>65</v>
      </c>
      <c r="AZ92" s="100" t="s">
        <v>66</v>
      </c>
      <c r="BA92" s="100" t="s">
        <v>67</v>
      </c>
      <c r="BB92" s="100" t="s">
        <v>68</v>
      </c>
      <c r="BC92" s="100" t="s">
        <v>69</v>
      </c>
      <c r="BD92" s="101" t="s">
        <v>70</v>
      </c>
      <c r="BE92" s="37"/>
    </row>
    <row r="93" s="2" customFormat="1" ht="10.8" customHeight="1">
      <c r="A93" s="37"/>
      <c r="B93" s="38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39"/>
      <c r="AM93" s="39"/>
      <c r="AN93" s="39"/>
      <c r="AO93" s="39"/>
      <c r="AP93" s="39"/>
      <c r="AQ93" s="39"/>
      <c r="AR93" s="43"/>
      <c r="AS93" s="102"/>
      <c r="AT93" s="103"/>
      <c r="AU93" s="103"/>
      <c r="AV93" s="103"/>
      <c r="AW93" s="103"/>
      <c r="AX93" s="103"/>
      <c r="AY93" s="103"/>
      <c r="AZ93" s="103"/>
      <c r="BA93" s="103"/>
      <c r="BB93" s="103"/>
      <c r="BC93" s="103"/>
      <c r="BD93" s="104"/>
      <c r="BE93" s="37"/>
    </row>
    <row r="94" s="6" customFormat="1" ht="32.4" customHeight="1">
      <c r="A94" s="6"/>
      <c r="B94" s="105"/>
      <c r="C94" s="106" t="s">
        <v>71</v>
      </c>
      <c r="D94" s="107"/>
      <c r="E94" s="107"/>
      <c r="F94" s="107"/>
      <c r="G94" s="107"/>
      <c r="H94" s="107"/>
      <c r="I94" s="107"/>
      <c r="J94" s="107"/>
      <c r="K94" s="107"/>
      <c r="L94" s="107"/>
      <c r="M94" s="107"/>
      <c r="N94" s="107"/>
      <c r="O94" s="107"/>
      <c r="P94" s="107"/>
      <c r="Q94" s="107"/>
      <c r="R94" s="107"/>
      <c r="S94" s="107"/>
      <c r="T94" s="107"/>
      <c r="U94" s="107"/>
      <c r="V94" s="107"/>
      <c r="W94" s="107"/>
      <c r="X94" s="107"/>
      <c r="Y94" s="107"/>
      <c r="Z94" s="107"/>
      <c r="AA94" s="107"/>
      <c r="AB94" s="107"/>
      <c r="AC94" s="107"/>
      <c r="AD94" s="107"/>
      <c r="AE94" s="107"/>
      <c r="AF94" s="107"/>
      <c r="AG94" s="108">
        <f>ROUND(SUM(AG95:AG100),2)</f>
        <v>0</v>
      </c>
      <c r="AH94" s="108"/>
      <c r="AI94" s="108"/>
      <c r="AJ94" s="108"/>
      <c r="AK94" s="108"/>
      <c r="AL94" s="108"/>
      <c r="AM94" s="108"/>
      <c r="AN94" s="109">
        <f>SUM(AG94,AT94)</f>
        <v>0</v>
      </c>
      <c r="AO94" s="109"/>
      <c r="AP94" s="109"/>
      <c r="AQ94" s="110" t="s">
        <v>1</v>
      </c>
      <c r="AR94" s="111"/>
      <c r="AS94" s="112">
        <f>ROUND(SUM(AS95:AS100),2)</f>
        <v>0</v>
      </c>
      <c r="AT94" s="113">
        <f>ROUND(SUM(AV94:AW94),2)</f>
        <v>0</v>
      </c>
      <c r="AU94" s="114">
        <f>ROUND(SUM(AU95:AU100),5)</f>
        <v>0</v>
      </c>
      <c r="AV94" s="113">
        <f>ROUND(AZ94*L29,2)</f>
        <v>0</v>
      </c>
      <c r="AW94" s="113">
        <f>ROUND(BA94*L30,2)</f>
        <v>0</v>
      </c>
      <c r="AX94" s="113">
        <f>ROUND(BB94*L29,2)</f>
        <v>0</v>
      </c>
      <c r="AY94" s="113">
        <f>ROUND(BC94*L30,2)</f>
        <v>0</v>
      </c>
      <c r="AZ94" s="113">
        <f>ROUND(SUM(AZ95:AZ100),2)</f>
        <v>0</v>
      </c>
      <c r="BA94" s="113">
        <f>ROUND(SUM(BA95:BA100),2)</f>
        <v>0</v>
      </c>
      <c r="BB94" s="113">
        <f>ROUND(SUM(BB95:BB100),2)</f>
        <v>0</v>
      </c>
      <c r="BC94" s="113">
        <f>ROUND(SUM(BC95:BC100),2)</f>
        <v>0</v>
      </c>
      <c r="BD94" s="115">
        <f>ROUND(SUM(BD95:BD100),2)</f>
        <v>0</v>
      </c>
      <c r="BE94" s="6"/>
      <c r="BS94" s="116" t="s">
        <v>72</v>
      </c>
      <c r="BT94" s="116" t="s">
        <v>73</v>
      </c>
      <c r="BU94" s="117" t="s">
        <v>74</v>
      </c>
      <c r="BV94" s="116" t="s">
        <v>75</v>
      </c>
      <c r="BW94" s="116" t="s">
        <v>5</v>
      </c>
      <c r="BX94" s="116" t="s">
        <v>76</v>
      </c>
      <c r="CL94" s="116" t="s">
        <v>1</v>
      </c>
    </row>
    <row r="95" s="7" customFormat="1" ht="16.5" customHeight="1">
      <c r="A95" s="118" t="s">
        <v>77</v>
      </c>
      <c r="B95" s="119"/>
      <c r="C95" s="120"/>
      <c r="D95" s="121" t="s">
        <v>78</v>
      </c>
      <c r="E95" s="121"/>
      <c r="F95" s="121"/>
      <c r="G95" s="121"/>
      <c r="H95" s="121"/>
      <c r="I95" s="122"/>
      <c r="J95" s="121" t="s">
        <v>79</v>
      </c>
      <c r="K95" s="121"/>
      <c r="L95" s="121"/>
      <c r="M95" s="121"/>
      <c r="N95" s="121"/>
      <c r="O95" s="121"/>
      <c r="P95" s="121"/>
      <c r="Q95" s="121"/>
      <c r="R95" s="121"/>
      <c r="S95" s="121"/>
      <c r="T95" s="121"/>
      <c r="U95" s="121"/>
      <c r="V95" s="121"/>
      <c r="W95" s="121"/>
      <c r="X95" s="121"/>
      <c r="Y95" s="121"/>
      <c r="Z95" s="121"/>
      <c r="AA95" s="121"/>
      <c r="AB95" s="121"/>
      <c r="AC95" s="121"/>
      <c r="AD95" s="121"/>
      <c r="AE95" s="121"/>
      <c r="AF95" s="121"/>
      <c r="AG95" s="123">
        <f>'01 -  IO 01 Chodník '!J30</f>
        <v>0</v>
      </c>
      <c r="AH95" s="122"/>
      <c r="AI95" s="122"/>
      <c r="AJ95" s="122"/>
      <c r="AK95" s="122"/>
      <c r="AL95" s="122"/>
      <c r="AM95" s="122"/>
      <c r="AN95" s="123">
        <f>SUM(AG95,AT95)</f>
        <v>0</v>
      </c>
      <c r="AO95" s="122"/>
      <c r="AP95" s="122"/>
      <c r="AQ95" s="124" t="s">
        <v>80</v>
      </c>
      <c r="AR95" s="125"/>
      <c r="AS95" s="126">
        <v>0</v>
      </c>
      <c r="AT95" s="127">
        <f>ROUND(SUM(AV95:AW95),2)</f>
        <v>0</v>
      </c>
      <c r="AU95" s="128">
        <f>'01 -  IO 01 Chodník '!P124</f>
        <v>0</v>
      </c>
      <c r="AV95" s="127">
        <f>'01 -  IO 01 Chodník '!J33</f>
        <v>0</v>
      </c>
      <c r="AW95" s="127">
        <f>'01 -  IO 01 Chodník '!J34</f>
        <v>0</v>
      </c>
      <c r="AX95" s="127">
        <f>'01 -  IO 01 Chodník '!J35</f>
        <v>0</v>
      </c>
      <c r="AY95" s="127">
        <f>'01 -  IO 01 Chodník '!J36</f>
        <v>0</v>
      </c>
      <c r="AZ95" s="127">
        <f>'01 -  IO 01 Chodník '!F33</f>
        <v>0</v>
      </c>
      <c r="BA95" s="127">
        <f>'01 -  IO 01 Chodník '!F34</f>
        <v>0</v>
      </c>
      <c r="BB95" s="127">
        <f>'01 -  IO 01 Chodník '!F35</f>
        <v>0</v>
      </c>
      <c r="BC95" s="127">
        <f>'01 -  IO 01 Chodník '!F36</f>
        <v>0</v>
      </c>
      <c r="BD95" s="129">
        <f>'01 -  IO 01 Chodník '!F37</f>
        <v>0</v>
      </c>
      <c r="BE95" s="7"/>
      <c r="BT95" s="130" t="s">
        <v>81</v>
      </c>
      <c r="BV95" s="130" t="s">
        <v>75</v>
      </c>
      <c r="BW95" s="130" t="s">
        <v>82</v>
      </c>
      <c r="BX95" s="130" t="s">
        <v>5</v>
      </c>
      <c r="CL95" s="130" t="s">
        <v>1</v>
      </c>
      <c r="CM95" s="130" t="s">
        <v>83</v>
      </c>
    </row>
    <row r="96" s="7" customFormat="1" ht="16.5" customHeight="1">
      <c r="A96" s="118" t="s">
        <v>77</v>
      </c>
      <c r="B96" s="119"/>
      <c r="C96" s="120"/>
      <c r="D96" s="121" t="s">
        <v>84</v>
      </c>
      <c r="E96" s="121"/>
      <c r="F96" s="121"/>
      <c r="G96" s="121"/>
      <c r="H96" s="121"/>
      <c r="I96" s="122"/>
      <c r="J96" s="121" t="s">
        <v>85</v>
      </c>
      <c r="K96" s="121"/>
      <c r="L96" s="121"/>
      <c r="M96" s="121"/>
      <c r="N96" s="121"/>
      <c r="O96" s="121"/>
      <c r="P96" s="121"/>
      <c r="Q96" s="121"/>
      <c r="R96" s="121"/>
      <c r="S96" s="121"/>
      <c r="T96" s="121"/>
      <c r="U96" s="121"/>
      <c r="V96" s="121"/>
      <c r="W96" s="121"/>
      <c r="X96" s="121"/>
      <c r="Y96" s="121"/>
      <c r="Z96" s="121"/>
      <c r="AA96" s="121"/>
      <c r="AB96" s="121"/>
      <c r="AC96" s="121"/>
      <c r="AD96" s="121"/>
      <c r="AE96" s="121"/>
      <c r="AF96" s="121"/>
      <c r="AG96" s="123">
        <f>'02 - IO 02 Zřízení nových...'!J30</f>
        <v>0</v>
      </c>
      <c r="AH96" s="122"/>
      <c r="AI96" s="122"/>
      <c r="AJ96" s="122"/>
      <c r="AK96" s="122"/>
      <c r="AL96" s="122"/>
      <c r="AM96" s="122"/>
      <c r="AN96" s="123">
        <f>SUM(AG96,AT96)</f>
        <v>0</v>
      </c>
      <c r="AO96" s="122"/>
      <c r="AP96" s="122"/>
      <c r="AQ96" s="124" t="s">
        <v>80</v>
      </c>
      <c r="AR96" s="125"/>
      <c r="AS96" s="126">
        <v>0</v>
      </c>
      <c r="AT96" s="127">
        <f>ROUND(SUM(AV96:AW96),2)</f>
        <v>0</v>
      </c>
      <c r="AU96" s="128">
        <f>'02 - IO 02 Zřízení nových...'!P118</f>
        <v>0</v>
      </c>
      <c r="AV96" s="127">
        <f>'02 - IO 02 Zřízení nových...'!J33</f>
        <v>0</v>
      </c>
      <c r="AW96" s="127">
        <f>'02 - IO 02 Zřízení nových...'!J34</f>
        <v>0</v>
      </c>
      <c r="AX96" s="127">
        <f>'02 - IO 02 Zřízení nových...'!J35</f>
        <v>0</v>
      </c>
      <c r="AY96" s="127">
        <f>'02 - IO 02 Zřízení nových...'!J36</f>
        <v>0</v>
      </c>
      <c r="AZ96" s="127">
        <f>'02 - IO 02 Zřízení nových...'!F33</f>
        <v>0</v>
      </c>
      <c r="BA96" s="127">
        <f>'02 - IO 02 Zřízení nových...'!F34</f>
        <v>0</v>
      </c>
      <c r="BB96" s="127">
        <f>'02 - IO 02 Zřízení nových...'!F35</f>
        <v>0</v>
      </c>
      <c r="BC96" s="127">
        <f>'02 - IO 02 Zřízení nových...'!F36</f>
        <v>0</v>
      </c>
      <c r="BD96" s="129">
        <f>'02 - IO 02 Zřízení nových...'!F37</f>
        <v>0</v>
      </c>
      <c r="BE96" s="7"/>
      <c r="BT96" s="130" t="s">
        <v>81</v>
      </c>
      <c r="BV96" s="130" t="s">
        <v>75</v>
      </c>
      <c r="BW96" s="130" t="s">
        <v>86</v>
      </c>
      <c r="BX96" s="130" t="s">
        <v>5</v>
      </c>
      <c r="CL96" s="130" t="s">
        <v>1</v>
      </c>
      <c r="CM96" s="130" t="s">
        <v>83</v>
      </c>
    </row>
    <row r="97" s="7" customFormat="1" ht="16.5" customHeight="1">
      <c r="A97" s="118" t="s">
        <v>77</v>
      </c>
      <c r="B97" s="119"/>
      <c r="C97" s="120"/>
      <c r="D97" s="121" t="s">
        <v>87</v>
      </c>
      <c r="E97" s="121"/>
      <c r="F97" s="121"/>
      <c r="G97" s="121"/>
      <c r="H97" s="121"/>
      <c r="I97" s="122"/>
      <c r="J97" s="121" t="s">
        <v>88</v>
      </c>
      <c r="K97" s="121"/>
      <c r="L97" s="121"/>
      <c r="M97" s="121"/>
      <c r="N97" s="121"/>
      <c r="O97" s="121"/>
      <c r="P97" s="121"/>
      <c r="Q97" s="121"/>
      <c r="R97" s="121"/>
      <c r="S97" s="121"/>
      <c r="T97" s="121"/>
      <c r="U97" s="121"/>
      <c r="V97" s="121"/>
      <c r="W97" s="121"/>
      <c r="X97" s="121"/>
      <c r="Y97" s="121"/>
      <c r="Z97" s="121"/>
      <c r="AA97" s="121"/>
      <c r="AB97" s="121"/>
      <c r="AC97" s="121"/>
      <c r="AD97" s="121"/>
      <c r="AE97" s="121"/>
      <c r="AF97" s="121"/>
      <c r="AG97" s="123">
        <f>'03 - IO 03 úprava autobud...'!J30</f>
        <v>0</v>
      </c>
      <c r="AH97" s="122"/>
      <c r="AI97" s="122"/>
      <c r="AJ97" s="122"/>
      <c r="AK97" s="122"/>
      <c r="AL97" s="122"/>
      <c r="AM97" s="122"/>
      <c r="AN97" s="123">
        <f>SUM(AG97,AT97)</f>
        <v>0</v>
      </c>
      <c r="AO97" s="122"/>
      <c r="AP97" s="122"/>
      <c r="AQ97" s="124" t="s">
        <v>80</v>
      </c>
      <c r="AR97" s="125"/>
      <c r="AS97" s="126">
        <v>0</v>
      </c>
      <c r="AT97" s="127">
        <f>ROUND(SUM(AV97:AW97),2)</f>
        <v>0</v>
      </c>
      <c r="AU97" s="128">
        <f>'03 - IO 03 úprava autobud...'!P120</f>
        <v>0</v>
      </c>
      <c r="AV97" s="127">
        <f>'03 - IO 03 úprava autobud...'!J33</f>
        <v>0</v>
      </c>
      <c r="AW97" s="127">
        <f>'03 - IO 03 úprava autobud...'!J34</f>
        <v>0</v>
      </c>
      <c r="AX97" s="127">
        <f>'03 - IO 03 úprava autobud...'!J35</f>
        <v>0</v>
      </c>
      <c r="AY97" s="127">
        <f>'03 - IO 03 úprava autobud...'!J36</f>
        <v>0</v>
      </c>
      <c r="AZ97" s="127">
        <f>'03 - IO 03 úprava autobud...'!F33</f>
        <v>0</v>
      </c>
      <c r="BA97" s="127">
        <f>'03 - IO 03 úprava autobud...'!F34</f>
        <v>0</v>
      </c>
      <c r="BB97" s="127">
        <f>'03 - IO 03 úprava autobud...'!F35</f>
        <v>0</v>
      </c>
      <c r="BC97" s="127">
        <f>'03 - IO 03 úprava autobud...'!F36</f>
        <v>0</v>
      </c>
      <c r="BD97" s="129">
        <f>'03 - IO 03 úprava autobud...'!F37</f>
        <v>0</v>
      </c>
      <c r="BE97" s="7"/>
      <c r="BT97" s="130" t="s">
        <v>81</v>
      </c>
      <c r="BV97" s="130" t="s">
        <v>75</v>
      </c>
      <c r="BW97" s="130" t="s">
        <v>89</v>
      </c>
      <c r="BX97" s="130" t="s">
        <v>5</v>
      </c>
      <c r="CL97" s="130" t="s">
        <v>1</v>
      </c>
      <c r="CM97" s="130" t="s">
        <v>83</v>
      </c>
    </row>
    <row r="98" s="7" customFormat="1" ht="16.5" customHeight="1">
      <c r="A98" s="118" t="s">
        <v>77</v>
      </c>
      <c r="B98" s="119"/>
      <c r="C98" s="120"/>
      <c r="D98" s="121" t="s">
        <v>90</v>
      </c>
      <c r="E98" s="121"/>
      <c r="F98" s="121"/>
      <c r="G98" s="121"/>
      <c r="H98" s="121"/>
      <c r="I98" s="122"/>
      <c r="J98" s="121" t="s">
        <v>91</v>
      </c>
      <c r="K98" s="121"/>
      <c r="L98" s="121"/>
      <c r="M98" s="121"/>
      <c r="N98" s="121"/>
      <c r="O98" s="121"/>
      <c r="P98" s="121"/>
      <c r="Q98" s="121"/>
      <c r="R98" s="121"/>
      <c r="S98" s="121"/>
      <c r="T98" s="121"/>
      <c r="U98" s="121"/>
      <c r="V98" s="121"/>
      <c r="W98" s="121"/>
      <c r="X98" s="121"/>
      <c r="Y98" s="121"/>
      <c r="Z98" s="121"/>
      <c r="AA98" s="121"/>
      <c r="AB98" s="121"/>
      <c r="AC98" s="121"/>
      <c r="AD98" s="121"/>
      <c r="AE98" s="121"/>
      <c r="AF98" s="121"/>
      <c r="AG98" s="123">
        <f>'04 - IO 04 úpravy parkoviště'!J30</f>
        <v>0</v>
      </c>
      <c r="AH98" s="122"/>
      <c r="AI98" s="122"/>
      <c r="AJ98" s="122"/>
      <c r="AK98" s="122"/>
      <c r="AL98" s="122"/>
      <c r="AM98" s="122"/>
      <c r="AN98" s="123">
        <f>SUM(AG98,AT98)</f>
        <v>0</v>
      </c>
      <c r="AO98" s="122"/>
      <c r="AP98" s="122"/>
      <c r="AQ98" s="124" t="s">
        <v>80</v>
      </c>
      <c r="AR98" s="125"/>
      <c r="AS98" s="126">
        <v>0</v>
      </c>
      <c r="AT98" s="127">
        <f>ROUND(SUM(AV98:AW98),2)</f>
        <v>0</v>
      </c>
      <c r="AU98" s="128">
        <f>'04 - IO 04 úpravy parkoviště'!P122</f>
        <v>0</v>
      </c>
      <c r="AV98" s="127">
        <f>'04 - IO 04 úpravy parkoviště'!J33</f>
        <v>0</v>
      </c>
      <c r="AW98" s="127">
        <f>'04 - IO 04 úpravy parkoviště'!J34</f>
        <v>0</v>
      </c>
      <c r="AX98" s="127">
        <f>'04 - IO 04 úpravy parkoviště'!J35</f>
        <v>0</v>
      </c>
      <c r="AY98" s="127">
        <f>'04 - IO 04 úpravy parkoviště'!J36</f>
        <v>0</v>
      </c>
      <c r="AZ98" s="127">
        <f>'04 - IO 04 úpravy parkoviště'!F33</f>
        <v>0</v>
      </c>
      <c r="BA98" s="127">
        <f>'04 - IO 04 úpravy parkoviště'!F34</f>
        <v>0</v>
      </c>
      <c r="BB98" s="127">
        <f>'04 - IO 04 úpravy parkoviště'!F35</f>
        <v>0</v>
      </c>
      <c r="BC98" s="127">
        <f>'04 - IO 04 úpravy parkoviště'!F36</f>
        <v>0</v>
      </c>
      <c r="BD98" s="129">
        <f>'04 - IO 04 úpravy parkoviště'!F37</f>
        <v>0</v>
      </c>
      <c r="BE98" s="7"/>
      <c r="BT98" s="130" t="s">
        <v>81</v>
      </c>
      <c r="BV98" s="130" t="s">
        <v>75</v>
      </c>
      <c r="BW98" s="130" t="s">
        <v>92</v>
      </c>
      <c r="BX98" s="130" t="s">
        <v>5</v>
      </c>
      <c r="CL98" s="130" t="s">
        <v>1</v>
      </c>
      <c r="CM98" s="130" t="s">
        <v>83</v>
      </c>
    </row>
    <row r="99" s="7" customFormat="1" ht="16.5" customHeight="1">
      <c r="A99" s="118" t="s">
        <v>77</v>
      </c>
      <c r="B99" s="119"/>
      <c r="C99" s="120"/>
      <c r="D99" s="121" t="s">
        <v>93</v>
      </c>
      <c r="E99" s="121"/>
      <c r="F99" s="121"/>
      <c r="G99" s="121"/>
      <c r="H99" s="121"/>
      <c r="I99" s="122"/>
      <c r="J99" s="121" t="s">
        <v>94</v>
      </c>
      <c r="K99" s="121"/>
      <c r="L99" s="121"/>
      <c r="M99" s="121"/>
      <c r="N99" s="121"/>
      <c r="O99" s="121"/>
      <c r="P99" s="121"/>
      <c r="Q99" s="121"/>
      <c r="R99" s="121"/>
      <c r="S99" s="121"/>
      <c r="T99" s="121"/>
      <c r="U99" s="121"/>
      <c r="V99" s="121"/>
      <c r="W99" s="121"/>
      <c r="X99" s="121"/>
      <c r="Y99" s="121"/>
      <c r="Z99" s="121"/>
      <c r="AA99" s="121"/>
      <c r="AB99" s="121"/>
      <c r="AC99" s="121"/>
      <c r="AD99" s="121"/>
      <c r="AE99" s="121"/>
      <c r="AF99" s="121"/>
      <c r="AG99" s="123">
        <f>'05 - SO 401 Výměna a dopl...'!J30</f>
        <v>0</v>
      </c>
      <c r="AH99" s="122"/>
      <c r="AI99" s="122"/>
      <c r="AJ99" s="122"/>
      <c r="AK99" s="122"/>
      <c r="AL99" s="122"/>
      <c r="AM99" s="122"/>
      <c r="AN99" s="123">
        <f>SUM(AG99,AT99)</f>
        <v>0</v>
      </c>
      <c r="AO99" s="122"/>
      <c r="AP99" s="122"/>
      <c r="AQ99" s="124" t="s">
        <v>80</v>
      </c>
      <c r="AR99" s="125"/>
      <c r="AS99" s="126">
        <v>0</v>
      </c>
      <c r="AT99" s="127">
        <f>ROUND(SUM(AV99:AW99),2)</f>
        <v>0</v>
      </c>
      <c r="AU99" s="128">
        <f>'05 - SO 401 Výměna a dopl...'!P122</f>
        <v>0</v>
      </c>
      <c r="AV99" s="127">
        <f>'05 - SO 401 Výměna a dopl...'!J33</f>
        <v>0</v>
      </c>
      <c r="AW99" s="127">
        <f>'05 - SO 401 Výměna a dopl...'!J34</f>
        <v>0</v>
      </c>
      <c r="AX99" s="127">
        <f>'05 - SO 401 Výměna a dopl...'!J35</f>
        <v>0</v>
      </c>
      <c r="AY99" s="127">
        <f>'05 - SO 401 Výměna a dopl...'!J36</f>
        <v>0</v>
      </c>
      <c r="AZ99" s="127">
        <f>'05 - SO 401 Výměna a dopl...'!F33</f>
        <v>0</v>
      </c>
      <c r="BA99" s="127">
        <f>'05 - SO 401 Výměna a dopl...'!F34</f>
        <v>0</v>
      </c>
      <c r="BB99" s="127">
        <f>'05 - SO 401 Výměna a dopl...'!F35</f>
        <v>0</v>
      </c>
      <c r="BC99" s="127">
        <f>'05 - SO 401 Výměna a dopl...'!F36</f>
        <v>0</v>
      </c>
      <c r="BD99" s="129">
        <f>'05 - SO 401 Výměna a dopl...'!F37</f>
        <v>0</v>
      </c>
      <c r="BE99" s="7"/>
      <c r="BT99" s="130" t="s">
        <v>81</v>
      </c>
      <c r="BV99" s="130" t="s">
        <v>75</v>
      </c>
      <c r="BW99" s="130" t="s">
        <v>95</v>
      </c>
      <c r="BX99" s="130" t="s">
        <v>5</v>
      </c>
      <c r="CL99" s="130" t="s">
        <v>1</v>
      </c>
      <c r="CM99" s="130" t="s">
        <v>83</v>
      </c>
    </row>
    <row r="100" s="7" customFormat="1" ht="16.5" customHeight="1">
      <c r="A100" s="118" t="s">
        <v>77</v>
      </c>
      <c r="B100" s="119"/>
      <c r="C100" s="120"/>
      <c r="D100" s="121" t="s">
        <v>96</v>
      </c>
      <c r="E100" s="121"/>
      <c r="F100" s="121"/>
      <c r="G100" s="121"/>
      <c r="H100" s="121"/>
      <c r="I100" s="122"/>
      <c r="J100" s="121" t="s">
        <v>97</v>
      </c>
      <c r="K100" s="121"/>
      <c r="L100" s="121"/>
      <c r="M100" s="121"/>
      <c r="N100" s="121"/>
      <c r="O100" s="121"/>
      <c r="P100" s="121"/>
      <c r="Q100" s="121"/>
      <c r="R100" s="121"/>
      <c r="S100" s="121"/>
      <c r="T100" s="121"/>
      <c r="U100" s="121"/>
      <c r="V100" s="121"/>
      <c r="W100" s="121"/>
      <c r="X100" s="121"/>
      <c r="Y100" s="121"/>
      <c r="Z100" s="121"/>
      <c r="AA100" s="121"/>
      <c r="AB100" s="121"/>
      <c r="AC100" s="121"/>
      <c r="AD100" s="121"/>
      <c r="AE100" s="121"/>
      <c r="AF100" s="121"/>
      <c r="AG100" s="123">
        <f>'06 - VRN'!J30</f>
        <v>0</v>
      </c>
      <c r="AH100" s="122"/>
      <c r="AI100" s="122"/>
      <c r="AJ100" s="122"/>
      <c r="AK100" s="122"/>
      <c r="AL100" s="122"/>
      <c r="AM100" s="122"/>
      <c r="AN100" s="123">
        <f>SUM(AG100,AT100)</f>
        <v>0</v>
      </c>
      <c r="AO100" s="122"/>
      <c r="AP100" s="122"/>
      <c r="AQ100" s="124" t="s">
        <v>80</v>
      </c>
      <c r="AR100" s="125"/>
      <c r="AS100" s="131">
        <v>0</v>
      </c>
      <c r="AT100" s="132">
        <f>ROUND(SUM(AV100:AW100),2)</f>
        <v>0</v>
      </c>
      <c r="AU100" s="133">
        <f>'06 - VRN'!P118</f>
        <v>0</v>
      </c>
      <c r="AV100" s="132">
        <f>'06 - VRN'!J33</f>
        <v>0</v>
      </c>
      <c r="AW100" s="132">
        <f>'06 - VRN'!J34</f>
        <v>0</v>
      </c>
      <c r="AX100" s="132">
        <f>'06 - VRN'!J35</f>
        <v>0</v>
      </c>
      <c r="AY100" s="132">
        <f>'06 - VRN'!J36</f>
        <v>0</v>
      </c>
      <c r="AZ100" s="132">
        <f>'06 - VRN'!F33</f>
        <v>0</v>
      </c>
      <c r="BA100" s="132">
        <f>'06 - VRN'!F34</f>
        <v>0</v>
      </c>
      <c r="BB100" s="132">
        <f>'06 - VRN'!F35</f>
        <v>0</v>
      </c>
      <c r="BC100" s="132">
        <f>'06 - VRN'!F36</f>
        <v>0</v>
      </c>
      <c r="BD100" s="134">
        <f>'06 - VRN'!F37</f>
        <v>0</v>
      </c>
      <c r="BE100" s="7"/>
      <c r="BT100" s="130" t="s">
        <v>81</v>
      </c>
      <c r="BV100" s="130" t="s">
        <v>75</v>
      </c>
      <c r="BW100" s="130" t="s">
        <v>98</v>
      </c>
      <c r="BX100" s="130" t="s">
        <v>5</v>
      </c>
      <c r="CL100" s="130" t="s">
        <v>1</v>
      </c>
      <c r="CM100" s="130" t="s">
        <v>83</v>
      </c>
    </row>
    <row r="101" s="2" customFormat="1" ht="30" customHeight="1">
      <c r="A101" s="37"/>
      <c r="B101" s="38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F101" s="39"/>
      <c r="AG101" s="39"/>
      <c r="AH101" s="39"/>
      <c r="AI101" s="39"/>
      <c r="AJ101" s="39"/>
      <c r="AK101" s="39"/>
      <c r="AL101" s="39"/>
      <c r="AM101" s="39"/>
      <c r="AN101" s="39"/>
      <c r="AO101" s="39"/>
      <c r="AP101" s="39"/>
      <c r="AQ101" s="39"/>
      <c r="AR101" s="43"/>
      <c r="AS101" s="37"/>
      <c r="AT101" s="37"/>
      <c r="AU101" s="37"/>
      <c r="AV101" s="37"/>
      <c r="AW101" s="37"/>
      <c r="AX101" s="37"/>
      <c r="AY101" s="37"/>
      <c r="AZ101" s="37"/>
      <c r="BA101" s="37"/>
      <c r="BB101" s="37"/>
      <c r="BC101" s="37"/>
      <c r="BD101" s="37"/>
      <c r="BE101" s="37"/>
    </row>
    <row r="102" s="2" customFormat="1" ht="6.96" customHeight="1">
      <c r="A102" s="37"/>
      <c r="B102" s="65"/>
      <c r="C102" s="66"/>
      <c r="D102" s="66"/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  <c r="T102" s="66"/>
      <c r="U102" s="66"/>
      <c r="V102" s="66"/>
      <c r="W102" s="66"/>
      <c r="X102" s="66"/>
      <c r="Y102" s="66"/>
      <c r="Z102" s="66"/>
      <c r="AA102" s="66"/>
      <c r="AB102" s="66"/>
      <c r="AC102" s="66"/>
      <c r="AD102" s="66"/>
      <c r="AE102" s="66"/>
      <c r="AF102" s="66"/>
      <c r="AG102" s="66"/>
      <c r="AH102" s="66"/>
      <c r="AI102" s="66"/>
      <c r="AJ102" s="66"/>
      <c r="AK102" s="66"/>
      <c r="AL102" s="66"/>
      <c r="AM102" s="66"/>
      <c r="AN102" s="66"/>
      <c r="AO102" s="66"/>
      <c r="AP102" s="66"/>
      <c r="AQ102" s="66"/>
      <c r="AR102" s="43"/>
      <c r="AS102" s="37"/>
      <c r="AT102" s="37"/>
      <c r="AU102" s="37"/>
      <c r="AV102" s="37"/>
      <c r="AW102" s="37"/>
      <c r="AX102" s="37"/>
      <c r="AY102" s="37"/>
      <c r="AZ102" s="37"/>
      <c r="BA102" s="37"/>
      <c r="BB102" s="37"/>
      <c r="BC102" s="37"/>
      <c r="BD102" s="37"/>
      <c r="BE102" s="37"/>
    </row>
  </sheetData>
  <sheetProtection sheet="1" formatColumns="0" formatRows="0" objects="1" scenarios="1" spinCount="100000" saltValue="mP11eRQaSIkN0eUYn7awpV5YFXjRm8Tlmou0D5POc8SXIJbJy/tO64nUpSQ/c0jMIQ4YR3lzNoCkZoH9GauZGQ==" hashValue="9KhS7U8QsDSNyVVB2CYXqUtDeEpWqujKZI1fxujo4e9gaRWUrw8CECgBXnRonj8CjDqX0hMza8pv2OOid7NKrw==" algorithmName="SHA-512" password="CC35"/>
  <mergeCells count="62">
    <mergeCell ref="L85:AJ85"/>
    <mergeCell ref="AM87:AN87"/>
    <mergeCell ref="AM89:AP89"/>
    <mergeCell ref="AS89:AT91"/>
    <mergeCell ref="AM90:AP90"/>
    <mergeCell ref="C92:G92"/>
    <mergeCell ref="AG92:AM92"/>
    <mergeCell ref="I92:AF92"/>
    <mergeCell ref="AN92:AP92"/>
    <mergeCell ref="D95:H95"/>
    <mergeCell ref="AG95:AM95"/>
    <mergeCell ref="J95:AF95"/>
    <mergeCell ref="AN95:AP95"/>
    <mergeCell ref="J96:AF96"/>
    <mergeCell ref="D96:H96"/>
    <mergeCell ref="AG96:AM96"/>
    <mergeCell ref="AN96:AP96"/>
    <mergeCell ref="AN97:AP97"/>
    <mergeCell ref="D97:H97"/>
    <mergeCell ref="J97:AF97"/>
    <mergeCell ref="AG97:AM97"/>
    <mergeCell ref="AN98:AP98"/>
    <mergeCell ref="AG98:AM98"/>
    <mergeCell ref="D98:H98"/>
    <mergeCell ref="J98:AF98"/>
    <mergeCell ref="AN99:AP99"/>
    <mergeCell ref="AG99:AM99"/>
    <mergeCell ref="D99:H99"/>
    <mergeCell ref="J99:AF99"/>
    <mergeCell ref="AN100:AP100"/>
    <mergeCell ref="AG100:AM100"/>
    <mergeCell ref="D100:H100"/>
    <mergeCell ref="J100:AF100"/>
    <mergeCell ref="AG94:AM94"/>
    <mergeCell ref="AN94:AP94"/>
    <mergeCell ref="BE5:BE34"/>
    <mergeCell ref="K5:AJ5"/>
    <mergeCell ref="K6:AJ6"/>
    <mergeCell ref="E14:AJ14"/>
    <mergeCell ref="E23:AN23"/>
    <mergeCell ref="AK26:AO26"/>
    <mergeCell ref="L28:P28"/>
    <mergeCell ref="W28:AE28"/>
    <mergeCell ref="AK28:AO28"/>
    <mergeCell ref="W29:AE29"/>
    <mergeCell ref="L29:P29"/>
    <mergeCell ref="AK29:AO29"/>
    <mergeCell ref="AK30:AO30"/>
    <mergeCell ref="L30:P30"/>
    <mergeCell ref="W30:AE30"/>
    <mergeCell ref="L31:P31"/>
    <mergeCell ref="W31:AE31"/>
    <mergeCell ref="AK31:AO31"/>
    <mergeCell ref="AK32:AO32"/>
    <mergeCell ref="L32:P32"/>
    <mergeCell ref="W32:AE32"/>
    <mergeCell ref="AK33:AO33"/>
    <mergeCell ref="L33:P33"/>
    <mergeCell ref="W33:AE33"/>
    <mergeCell ref="AK35:AO35"/>
    <mergeCell ref="X35:AB35"/>
    <mergeCell ref="AR2:BE2"/>
  </mergeCells>
  <hyperlinks>
    <hyperlink ref="A95" location="'01 -  IO 01 Chodník '!C2" display="/"/>
    <hyperlink ref="A96" location="'02 - IO 02 Zřízení nových...'!C2" display="/"/>
    <hyperlink ref="A97" location="'03 - IO 03 úprava autobud...'!C2" display="/"/>
    <hyperlink ref="A98" location="'04 - IO 04 úpravy parkoviště'!C2" display="/"/>
    <hyperlink ref="A99" location="'05 - SO 401 Výměna a dopl...'!C2" display="/"/>
    <hyperlink ref="A100" location="'06 - VRN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6" t="s">
        <v>82</v>
      </c>
    </row>
    <row r="3" s="1" customFormat="1" ht="6.96" customHeight="1">
      <c r="B3" s="135"/>
      <c r="C3" s="136"/>
      <c r="D3" s="136"/>
      <c r="E3" s="136"/>
      <c r="F3" s="136"/>
      <c r="G3" s="136"/>
      <c r="H3" s="136"/>
      <c r="I3" s="136"/>
      <c r="J3" s="136"/>
      <c r="K3" s="136"/>
      <c r="L3" s="19"/>
      <c r="AT3" s="16" t="s">
        <v>83</v>
      </c>
    </row>
    <row r="4" s="1" customFormat="1" ht="24.96" customHeight="1">
      <c r="B4" s="19"/>
      <c r="D4" s="137" t="s">
        <v>99</v>
      </c>
      <c r="L4" s="19"/>
      <c r="M4" s="138" t="s">
        <v>10</v>
      </c>
      <c r="AT4" s="16" t="s">
        <v>4</v>
      </c>
    </row>
    <row r="5" s="1" customFormat="1" ht="6.96" customHeight="1">
      <c r="B5" s="19"/>
      <c r="L5" s="19"/>
    </row>
    <row r="6" s="1" customFormat="1" ht="12" customHeight="1">
      <c r="B6" s="19"/>
      <c r="D6" s="139" t="s">
        <v>16</v>
      </c>
      <c r="L6" s="19"/>
    </row>
    <row r="7" s="1" customFormat="1" ht="16.5" customHeight="1">
      <c r="B7" s="19"/>
      <c r="E7" s="140" t="str">
        <f>'Rekapitulace stavby'!K6</f>
        <v>Chodník Pertoltice</v>
      </c>
      <c r="F7" s="139"/>
      <c r="G7" s="139"/>
      <c r="H7" s="139"/>
      <c r="L7" s="19"/>
    </row>
    <row r="8" s="2" customFormat="1" ht="12" customHeight="1">
      <c r="A8" s="37"/>
      <c r="B8" s="43"/>
      <c r="C8" s="37"/>
      <c r="D8" s="139" t="s">
        <v>100</v>
      </c>
      <c r="E8" s="37"/>
      <c r="F8" s="37"/>
      <c r="G8" s="37"/>
      <c r="H8" s="37"/>
      <c r="I8" s="37"/>
      <c r="J8" s="37"/>
      <c r="K8" s="37"/>
      <c r="L8" s="62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</row>
    <row r="9" s="2" customFormat="1" ht="16.5" customHeight="1">
      <c r="A9" s="37"/>
      <c r="B9" s="43"/>
      <c r="C9" s="37"/>
      <c r="D9" s="37"/>
      <c r="E9" s="141" t="s">
        <v>101</v>
      </c>
      <c r="F9" s="37"/>
      <c r="G9" s="37"/>
      <c r="H9" s="37"/>
      <c r="I9" s="37"/>
      <c r="J9" s="37"/>
      <c r="K9" s="37"/>
      <c r="L9" s="62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>
      <c r="A10" s="37"/>
      <c r="B10" s="43"/>
      <c r="C10" s="37"/>
      <c r="D10" s="37"/>
      <c r="E10" s="37"/>
      <c r="F10" s="37"/>
      <c r="G10" s="37"/>
      <c r="H10" s="37"/>
      <c r="I10" s="37"/>
      <c r="J10" s="37"/>
      <c r="K10" s="37"/>
      <c r="L10" s="62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2" customHeight="1">
      <c r="A11" s="37"/>
      <c r="B11" s="43"/>
      <c r="C11" s="37"/>
      <c r="D11" s="139" t="s">
        <v>18</v>
      </c>
      <c r="E11" s="37"/>
      <c r="F11" s="142" t="s">
        <v>1</v>
      </c>
      <c r="G11" s="37"/>
      <c r="H11" s="37"/>
      <c r="I11" s="139" t="s">
        <v>19</v>
      </c>
      <c r="J11" s="142" t="s">
        <v>1</v>
      </c>
      <c r="K11" s="37"/>
      <c r="L11" s="62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43"/>
      <c r="C12" s="37"/>
      <c r="D12" s="139" t="s">
        <v>20</v>
      </c>
      <c r="E12" s="37"/>
      <c r="F12" s="142" t="s">
        <v>21</v>
      </c>
      <c r="G12" s="37"/>
      <c r="H12" s="37"/>
      <c r="I12" s="139" t="s">
        <v>22</v>
      </c>
      <c r="J12" s="143" t="str">
        <f>'Rekapitulace stavby'!AN8</f>
        <v>7. 2. 2025</v>
      </c>
      <c r="K12" s="37"/>
      <c r="L12" s="62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0.8" customHeight="1">
      <c r="A13" s="37"/>
      <c r="B13" s="43"/>
      <c r="C13" s="37"/>
      <c r="D13" s="37"/>
      <c r="E13" s="37"/>
      <c r="F13" s="37"/>
      <c r="G13" s="37"/>
      <c r="H13" s="37"/>
      <c r="I13" s="37"/>
      <c r="J13" s="37"/>
      <c r="K13" s="37"/>
      <c r="L13" s="62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43"/>
      <c r="C14" s="37"/>
      <c r="D14" s="139" t="s">
        <v>24</v>
      </c>
      <c r="E14" s="37"/>
      <c r="F14" s="37"/>
      <c r="G14" s="37"/>
      <c r="H14" s="37"/>
      <c r="I14" s="139" t="s">
        <v>25</v>
      </c>
      <c r="J14" s="142" t="str">
        <f>IF('Rekapitulace stavby'!AN10="","",'Rekapitulace stavby'!AN10)</f>
        <v/>
      </c>
      <c r="K14" s="37"/>
      <c r="L14" s="62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8" customHeight="1">
      <c r="A15" s="37"/>
      <c r="B15" s="43"/>
      <c r="C15" s="37"/>
      <c r="D15" s="37"/>
      <c r="E15" s="142" t="str">
        <f>IF('Rekapitulace stavby'!E11="","",'Rekapitulace stavby'!E11)</f>
        <v xml:space="preserve"> </v>
      </c>
      <c r="F15" s="37"/>
      <c r="G15" s="37"/>
      <c r="H15" s="37"/>
      <c r="I15" s="139" t="s">
        <v>26</v>
      </c>
      <c r="J15" s="142" t="str">
        <f>IF('Rekapitulace stavby'!AN11="","",'Rekapitulace stavby'!AN11)</f>
        <v/>
      </c>
      <c r="K15" s="37"/>
      <c r="L15" s="62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6.96" customHeight="1">
      <c r="A16" s="37"/>
      <c r="B16" s="43"/>
      <c r="C16" s="37"/>
      <c r="D16" s="37"/>
      <c r="E16" s="37"/>
      <c r="F16" s="37"/>
      <c r="G16" s="37"/>
      <c r="H16" s="37"/>
      <c r="I16" s="37"/>
      <c r="J16" s="37"/>
      <c r="K16" s="37"/>
      <c r="L16" s="62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2" customHeight="1">
      <c r="A17" s="37"/>
      <c r="B17" s="43"/>
      <c r="C17" s="37"/>
      <c r="D17" s="139" t="s">
        <v>27</v>
      </c>
      <c r="E17" s="37"/>
      <c r="F17" s="37"/>
      <c r="G17" s="37"/>
      <c r="H17" s="37"/>
      <c r="I17" s="139" t="s">
        <v>25</v>
      </c>
      <c r="J17" s="32" t="str">
        <f>'Rekapitulace stavby'!AN13</f>
        <v>Vyplň údaj</v>
      </c>
      <c r="K17" s="37"/>
      <c r="L17" s="62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8" customHeight="1">
      <c r="A18" s="37"/>
      <c r="B18" s="43"/>
      <c r="C18" s="37"/>
      <c r="D18" s="37"/>
      <c r="E18" s="32" t="str">
        <f>'Rekapitulace stavby'!E14</f>
        <v>Vyplň údaj</v>
      </c>
      <c r="F18" s="142"/>
      <c r="G18" s="142"/>
      <c r="H18" s="142"/>
      <c r="I18" s="139" t="s">
        <v>26</v>
      </c>
      <c r="J18" s="32" t="str">
        <f>'Rekapitulace stavby'!AN14</f>
        <v>Vyplň údaj</v>
      </c>
      <c r="K18" s="37"/>
      <c r="L18" s="62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6.96" customHeight="1">
      <c r="A19" s="37"/>
      <c r="B19" s="43"/>
      <c r="C19" s="37"/>
      <c r="D19" s="37"/>
      <c r="E19" s="37"/>
      <c r="F19" s="37"/>
      <c r="G19" s="37"/>
      <c r="H19" s="37"/>
      <c r="I19" s="37"/>
      <c r="J19" s="37"/>
      <c r="K19" s="37"/>
      <c r="L19" s="62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2" customHeight="1">
      <c r="A20" s="37"/>
      <c r="B20" s="43"/>
      <c r="C20" s="37"/>
      <c r="D20" s="139" t="s">
        <v>29</v>
      </c>
      <c r="E20" s="37"/>
      <c r="F20" s="37"/>
      <c r="G20" s="37"/>
      <c r="H20" s="37"/>
      <c r="I20" s="139" t="s">
        <v>25</v>
      </c>
      <c r="J20" s="142" t="str">
        <f>IF('Rekapitulace stavby'!AN16="","",'Rekapitulace stavby'!AN16)</f>
        <v/>
      </c>
      <c r="K20" s="37"/>
      <c r="L20" s="62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8" customHeight="1">
      <c r="A21" s="37"/>
      <c r="B21" s="43"/>
      <c r="C21" s="37"/>
      <c r="D21" s="37"/>
      <c r="E21" s="142" t="str">
        <f>IF('Rekapitulace stavby'!E17="","",'Rekapitulace stavby'!E17)</f>
        <v xml:space="preserve"> </v>
      </c>
      <c r="F21" s="37"/>
      <c r="G21" s="37"/>
      <c r="H21" s="37"/>
      <c r="I21" s="139" t="s">
        <v>26</v>
      </c>
      <c r="J21" s="142" t="str">
        <f>IF('Rekapitulace stavby'!AN17="","",'Rekapitulace stavby'!AN17)</f>
        <v/>
      </c>
      <c r="K21" s="37"/>
      <c r="L21" s="62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6.96" customHeight="1">
      <c r="A22" s="37"/>
      <c r="B22" s="43"/>
      <c r="C22" s="37"/>
      <c r="D22" s="37"/>
      <c r="E22" s="37"/>
      <c r="F22" s="37"/>
      <c r="G22" s="37"/>
      <c r="H22" s="37"/>
      <c r="I22" s="37"/>
      <c r="J22" s="37"/>
      <c r="K22" s="37"/>
      <c r="L22" s="62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2" customHeight="1">
      <c r="A23" s="37"/>
      <c r="B23" s="43"/>
      <c r="C23" s="37"/>
      <c r="D23" s="139" t="s">
        <v>31</v>
      </c>
      <c r="E23" s="37"/>
      <c r="F23" s="37"/>
      <c r="G23" s="37"/>
      <c r="H23" s="37"/>
      <c r="I23" s="139" t="s">
        <v>25</v>
      </c>
      <c r="J23" s="142" t="str">
        <f>IF('Rekapitulace stavby'!AN19="","",'Rekapitulace stavby'!AN19)</f>
        <v/>
      </c>
      <c r="K23" s="37"/>
      <c r="L23" s="62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8" customHeight="1">
      <c r="A24" s="37"/>
      <c r="B24" s="43"/>
      <c r="C24" s="37"/>
      <c r="D24" s="37"/>
      <c r="E24" s="142" t="str">
        <f>IF('Rekapitulace stavby'!E20="","",'Rekapitulace stavby'!E20)</f>
        <v xml:space="preserve"> </v>
      </c>
      <c r="F24" s="37"/>
      <c r="G24" s="37"/>
      <c r="H24" s="37"/>
      <c r="I24" s="139" t="s">
        <v>26</v>
      </c>
      <c r="J24" s="142" t="str">
        <f>IF('Rekapitulace stavby'!AN20="","",'Rekapitulace stavby'!AN20)</f>
        <v/>
      </c>
      <c r="K24" s="37"/>
      <c r="L24" s="62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6.96" customHeight="1">
      <c r="A25" s="37"/>
      <c r="B25" s="43"/>
      <c r="C25" s="37"/>
      <c r="D25" s="37"/>
      <c r="E25" s="37"/>
      <c r="F25" s="37"/>
      <c r="G25" s="37"/>
      <c r="H25" s="37"/>
      <c r="I25" s="37"/>
      <c r="J25" s="37"/>
      <c r="K25" s="37"/>
      <c r="L25" s="62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2" customHeight="1">
      <c r="A26" s="37"/>
      <c r="B26" s="43"/>
      <c r="C26" s="37"/>
      <c r="D26" s="139" t="s">
        <v>32</v>
      </c>
      <c r="E26" s="37"/>
      <c r="F26" s="37"/>
      <c r="G26" s="37"/>
      <c r="H26" s="37"/>
      <c r="I26" s="37"/>
      <c r="J26" s="37"/>
      <c r="K26" s="37"/>
      <c r="L26" s="62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8" customFormat="1" ht="16.5" customHeight="1">
      <c r="A27" s="144"/>
      <c r="B27" s="145"/>
      <c r="C27" s="144"/>
      <c r="D27" s="144"/>
      <c r="E27" s="146" t="s">
        <v>1</v>
      </c>
      <c r="F27" s="146"/>
      <c r="G27" s="146"/>
      <c r="H27" s="146"/>
      <c r="I27" s="144"/>
      <c r="J27" s="144"/>
      <c r="K27" s="144"/>
      <c r="L27" s="147"/>
      <c r="S27" s="144"/>
      <c r="T27" s="144"/>
      <c r="U27" s="144"/>
      <c r="V27" s="144"/>
      <c r="W27" s="144"/>
      <c r="X27" s="144"/>
      <c r="Y27" s="144"/>
      <c r="Z27" s="144"/>
      <c r="AA27" s="144"/>
      <c r="AB27" s="144"/>
      <c r="AC27" s="144"/>
      <c r="AD27" s="144"/>
      <c r="AE27" s="144"/>
    </row>
    <row r="28" s="2" customFormat="1" ht="6.96" customHeight="1">
      <c r="A28" s="37"/>
      <c r="B28" s="43"/>
      <c r="C28" s="37"/>
      <c r="D28" s="37"/>
      <c r="E28" s="37"/>
      <c r="F28" s="37"/>
      <c r="G28" s="37"/>
      <c r="H28" s="37"/>
      <c r="I28" s="37"/>
      <c r="J28" s="37"/>
      <c r="K28" s="37"/>
      <c r="L28" s="62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43"/>
      <c r="C29" s="37"/>
      <c r="D29" s="148"/>
      <c r="E29" s="148"/>
      <c r="F29" s="148"/>
      <c r="G29" s="148"/>
      <c r="H29" s="148"/>
      <c r="I29" s="148"/>
      <c r="J29" s="148"/>
      <c r="K29" s="148"/>
      <c r="L29" s="62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25.44" customHeight="1">
      <c r="A30" s="37"/>
      <c r="B30" s="43"/>
      <c r="C30" s="37"/>
      <c r="D30" s="149" t="s">
        <v>33</v>
      </c>
      <c r="E30" s="37"/>
      <c r="F30" s="37"/>
      <c r="G30" s="37"/>
      <c r="H30" s="37"/>
      <c r="I30" s="37"/>
      <c r="J30" s="150">
        <f>ROUND(J124, 2)</f>
        <v>0</v>
      </c>
      <c r="K30" s="37"/>
      <c r="L30" s="62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43"/>
      <c r="C31" s="37"/>
      <c r="D31" s="148"/>
      <c r="E31" s="148"/>
      <c r="F31" s="148"/>
      <c r="G31" s="148"/>
      <c r="H31" s="148"/>
      <c r="I31" s="148"/>
      <c r="J31" s="148"/>
      <c r="K31" s="148"/>
      <c r="L31" s="62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43"/>
      <c r="C32" s="37"/>
      <c r="D32" s="37"/>
      <c r="E32" s="37"/>
      <c r="F32" s="151" t="s">
        <v>35</v>
      </c>
      <c r="G32" s="37"/>
      <c r="H32" s="37"/>
      <c r="I32" s="151" t="s">
        <v>34</v>
      </c>
      <c r="J32" s="151" t="s">
        <v>36</v>
      </c>
      <c r="K32" s="37"/>
      <c r="L32" s="62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43"/>
      <c r="C33" s="37"/>
      <c r="D33" s="152" t="s">
        <v>37</v>
      </c>
      <c r="E33" s="139" t="s">
        <v>38</v>
      </c>
      <c r="F33" s="153">
        <f>ROUND((SUM(BE124:BE251)),  2)</f>
        <v>0</v>
      </c>
      <c r="G33" s="37"/>
      <c r="H33" s="37"/>
      <c r="I33" s="154">
        <v>0.20999999999999999</v>
      </c>
      <c r="J33" s="153">
        <f>ROUND(((SUM(BE124:BE251))*I33),  2)</f>
        <v>0</v>
      </c>
      <c r="K33" s="37"/>
      <c r="L33" s="62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43"/>
      <c r="C34" s="37"/>
      <c r="D34" s="37"/>
      <c r="E34" s="139" t="s">
        <v>39</v>
      </c>
      <c r="F34" s="153">
        <f>ROUND((SUM(BF124:BF251)),  2)</f>
        <v>0</v>
      </c>
      <c r="G34" s="37"/>
      <c r="H34" s="37"/>
      <c r="I34" s="154">
        <v>0.12</v>
      </c>
      <c r="J34" s="153">
        <f>ROUND(((SUM(BF124:BF251))*I34),  2)</f>
        <v>0</v>
      </c>
      <c r="K34" s="37"/>
      <c r="L34" s="62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hidden="1" s="2" customFormat="1" ht="14.4" customHeight="1">
      <c r="A35" s="37"/>
      <c r="B35" s="43"/>
      <c r="C35" s="37"/>
      <c r="D35" s="37"/>
      <c r="E35" s="139" t="s">
        <v>40</v>
      </c>
      <c r="F35" s="153">
        <f>ROUND((SUM(BG124:BG251)),  2)</f>
        <v>0</v>
      </c>
      <c r="G35" s="37"/>
      <c r="H35" s="37"/>
      <c r="I35" s="154">
        <v>0.20999999999999999</v>
      </c>
      <c r="J35" s="153">
        <f>0</f>
        <v>0</v>
      </c>
      <c r="K35" s="37"/>
      <c r="L35" s="62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hidden="1" s="2" customFormat="1" ht="14.4" customHeight="1">
      <c r="A36" s="37"/>
      <c r="B36" s="43"/>
      <c r="C36" s="37"/>
      <c r="D36" s="37"/>
      <c r="E36" s="139" t="s">
        <v>41</v>
      </c>
      <c r="F36" s="153">
        <f>ROUND((SUM(BH124:BH251)),  2)</f>
        <v>0</v>
      </c>
      <c r="G36" s="37"/>
      <c r="H36" s="37"/>
      <c r="I36" s="154">
        <v>0.12</v>
      </c>
      <c r="J36" s="153">
        <f>0</f>
        <v>0</v>
      </c>
      <c r="K36" s="37"/>
      <c r="L36" s="62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hidden="1" s="2" customFormat="1" ht="14.4" customHeight="1">
      <c r="A37" s="37"/>
      <c r="B37" s="43"/>
      <c r="C37" s="37"/>
      <c r="D37" s="37"/>
      <c r="E37" s="139" t="s">
        <v>42</v>
      </c>
      <c r="F37" s="153">
        <f>ROUND((SUM(BI124:BI251)),  2)</f>
        <v>0</v>
      </c>
      <c r="G37" s="37"/>
      <c r="H37" s="37"/>
      <c r="I37" s="154">
        <v>0</v>
      </c>
      <c r="J37" s="153">
        <f>0</f>
        <v>0</v>
      </c>
      <c r="K37" s="37"/>
      <c r="L37" s="62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6.96" customHeight="1">
      <c r="A38" s="37"/>
      <c r="B38" s="43"/>
      <c r="C38" s="37"/>
      <c r="D38" s="37"/>
      <c r="E38" s="37"/>
      <c r="F38" s="37"/>
      <c r="G38" s="37"/>
      <c r="H38" s="37"/>
      <c r="I38" s="37"/>
      <c r="J38" s="37"/>
      <c r="K38" s="37"/>
      <c r="L38" s="62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25.44" customHeight="1">
      <c r="A39" s="37"/>
      <c r="B39" s="43"/>
      <c r="C39" s="155"/>
      <c r="D39" s="156" t="s">
        <v>43</v>
      </c>
      <c r="E39" s="157"/>
      <c r="F39" s="157"/>
      <c r="G39" s="158" t="s">
        <v>44</v>
      </c>
      <c r="H39" s="159" t="s">
        <v>45</v>
      </c>
      <c r="I39" s="157"/>
      <c r="J39" s="160">
        <f>SUM(J30:J37)</f>
        <v>0</v>
      </c>
      <c r="K39" s="161"/>
      <c r="L39" s="62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43"/>
      <c r="C40" s="37"/>
      <c r="D40" s="37"/>
      <c r="E40" s="37"/>
      <c r="F40" s="37"/>
      <c r="G40" s="37"/>
      <c r="H40" s="37"/>
      <c r="I40" s="37"/>
      <c r="J40" s="37"/>
      <c r="K40" s="37"/>
      <c r="L40" s="62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="1" customFormat="1" ht="14.4" customHeight="1">
      <c r="B41" s="19"/>
      <c r="L41" s="19"/>
    </row>
    <row r="42" s="1" customFormat="1" ht="14.4" customHeight="1">
      <c r="B42" s="19"/>
      <c r="L42" s="19"/>
    </row>
    <row r="43" s="1" customFormat="1" ht="14.4" customHeight="1">
      <c r="B43" s="19"/>
      <c r="L43" s="19"/>
    </row>
    <row r="44" s="1" customFormat="1" ht="14.4" customHeight="1">
      <c r="B44" s="19"/>
      <c r="L44" s="19"/>
    </row>
    <row r="45" s="1" customFormat="1" ht="14.4" customHeight="1">
      <c r="B45" s="19"/>
      <c r="L45" s="19"/>
    </row>
    <row r="46" s="1" customFormat="1" ht="14.4" customHeight="1">
      <c r="B46" s="19"/>
      <c r="L46" s="19"/>
    </row>
    <row r="47" s="1" customFormat="1" ht="14.4" customHeight="1">
      <c r="B47" s="19"/>
      <c r="L47" s="19"/>
    </row>
    <row r="48" s="1" customFormat="1" ht="14.4" customHeight="1">
      <c r="B48" s="19"/>
      <c r="L48" s="19"/>
    </row>
    <row r="49" s="1" customFormat="1" ht="14.4" customHeight="1">
      <c r="B49" s="19"/>
      <c r="L49" s="19"/>
    </row>
    <row r="50" s="2" customFormat="1" ht="14.4" customHeight="1">
      <c r="B50" s="62"/>
      <c r="D50" s="162" t="s">
        <v>46</v>
      </c>
      <c r="E50" s="163"/>
      <c r="F50" s="163"/>
      <c r="G50" s="162" t="s">
        <v>47</v>
      </c>
      <c r="H50" s="163"/>
      <c r="I50" s="163"/>
      <c r="J50" s="163"/>
      <c r="K50" s="163"/>
      <c r="L50" s="62"/>
    </row>
    <row r="51">
      <c r="B51" s="19"/>
      <c r="L51" s="19"/>
    </row>
    <row r="52">
      <c r="B52" s="19"/>
      <c r="L52" s="19"/>
    </row>
    <row r="53">
      <c r="B53" s="19"/>
      <c r="L53" s="19"/>
    </row>
    <row r="54">
      <c r="B54" s="19"/>
      <c r="L54" s="19"/>
    </row>
    <row r="55">
      <c r="B55" s="19"/>
      <c r="L55" s="19"/>
    </row>
    <row r="56">
      <c r="B56" s="19"/>
      <c r="L56" s="19"/>
    </row>
    <row r="57">
      <c r="B57" s="19"/>
      <c r="L57" s="19"/>
    </row>
    <row r="58">
      <c r="B58" s="19"/>
      <c r="L58" s="19"/>
    </row>
    <row r="59">
      <c r="B59" s="19"/>
      <c r="L59" s="19"/>
    </row>
    <row r="60">
      <c r="B60" s="19"/>
      <c r="L60" s="19"/>
    </row>
    <row r="61" s="2" customFormat="1">
      <c r="A61" s="37"/>
      <c r="B61" s="43"/>
      <c r="C61" s="37"/>
      <c r="D61" s="164" t="s">
        <v>48</v>
      </c>
      <c r="E61" s="165"/>
      <c r="F61" s="166" t="s">
        <v>49</v>
      </c>
      <c r="G61" s="164" t="s">
        <v>48</v>
      </c>
      <c r="H61" s="165"/>
      <c r="I61" s="165"/>
      <c r="J61" s="167" t="s">
        <v>49</v>
      </c>
      <c r="K61" s="165"/>
      <c r="L61" s="62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19"/>
      <c r="L62" s="19"/>
    </row>
    <row r="63">
      <c r="B63" s="19"/>
      <c r="L63" s="19"/>
    </row>
    <row r="64">
      <c r="B64" s="19"/>
      <c r="L64" s="19"/>
    </row>
    <row r="65" s="2" customFormat="1">
      <c r="A65" s="37"/>
      <c r="B65" s="43"/>
      <c r="C65" s="37"/>
      <c r="D65" s="162" t="s">
        <v>50</v>
      </c>
      <c r="E65" s="168"/>
      <c r="F65" s="168"/>
      <c r="G65" s="162" t="s">
        <v>51</v>
      </c>
      <c r="H65" s="168"/>
      <c r="I65" s="168"/>
      <c r="J65" s="168"/>
      <c r="K65" s="168"/>
      <c r="L65" s="62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19"/>
      <c r="L66" s="19"/>
    </row>
    <row r="67">
      <c r="B67" s="19"/>
      <c r="L67" s="19"/>
    </row>
    <row r="68">
      <c r="B68" s="19"/>
      <c r="L68" s="19"/>
    </row>
    <row r="69">
      <c r="B69" s="19"/>
      <c r="L69" s="19"/>
    </row>
    <row r="70">
      <c r="B70" s="19"/>
      <c r="L70" s="19"/>
    </row>
    <row r="71">
      <c r="B71" s="19"/>
      <c r="L71" s="19"/>
    </row>
    <row r="72">
      <c r="B72" s="19"/>
      <c r="L72" s="19"/>
    </row>
    <row r="73">
      <c r="B73" s="19"/>
      <c r="L73" s="19"/>
    </row>
    <row r="74">
      <c r="B74" s="19"/>
      <c r="L74" s="19"/>
    </row>
    <row r="75">
      <c r="B75" s="19"/>
      <c r="L75" s="19"/>
    </row>
    <row r="76" s="2" customFormat="1">
      <c r="A76" s="37"/>
      <c r="B76" s="43"/>
      <c r="C76" s="37"/>
      <c r="D76" s="164" t="s">
        <v>48</v>
      </c>
      <c r="E76" s="165"/>
      <c r="F76" s="166" t="s">
        <v>49</v>
      </c>
      <c r="G76" s="164" t="s">
        <v>48</v>
      </c>
      <c r="H76" s="165"/>
      <c r="I76" s="165"/>
      <c r="J76" s="167" t="s">
        <v>49</v>
      </c>
      <c r="K76" s="165"/>
      <c r="L76" s="62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169"/>
      <c r="C77" s="170"/>
      <c r="D77" s="170"/>
      <c r="E77" s="170"/>
      <c r="F77" s="170"/>
      <c r="G77" s="170"/>
      <c r="H77" s="170"/>
      <c r="I77" s="170"/>
      <c r="J77" s="170"/>
      <c r="K77" s="170"/>
      <c r="L77" s="62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171"/>
      <c r="C81" s="172"/>
      <c r="D81" s="172"/>
      <c r="E81" s="172"/>
      <c r="F81" s="172"/>
      <c r="G81" s="172"/>
      <c r="H81" s="172"/>
      <c r="I81" s="172"/>
      <c r="J81" s="172"/>
      <c r="K81" s="172"/>
      <c r="L81" s="62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102</v>
      </c>
      <c r="D82" s="39"/>
      <c r="E82" s="39"/>
      <c r="F82" s="39"/>
      <c r="G82" s="39"/>
      <c r="H82" s="39"/>
      <c r="I82" s="39"/>
      <c r="J82" s="39"/>
      <c r="K82" s="39"/>
      <c r="L82" s="62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9"/>
      <c r="D83" s="39"/>
      <c r="E83" s="39"/>
      <c r="F83" s="39"/>
      <c r="G83" s="39"/>
      <c r="H83" s="39"/>
      <c r="I83" s="39"/>
      <c r="J83" s="39"/>
      <c r="K83" s="39"/>
      <c r="L83" s="62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16</v>
      </c>
      <c r="D84" s="39"/>
      <c r="E84" s="39"/>
      <c r="F84" s="39"/>
      <c r="G84" s="39"/>
      <c r="H84" s="39"/>
      <c r="I84" s="39"/>
      <c r="J84" s="39"/>
      <c r="K84" s="39"/>
      <c r="L84" s="62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16.5" customHeight="1">
      <c r="A85" s="37"/>
      <c r="B85" s="38"/>
      <c r="C85" s="39"/>
      <c r="D85" s="39"/>
      <c r="E85" s="173" t="str">
        <f>E7</f>
        <v>Chodník Pertoltice</v>
      </c>
      <c r="F85" s="31"/>
      <c r="G85" s="31"/>
      <c r="H85" s="31"/>
      <c r="I85" s="39"/>
      <c r="J85" s="39"/>
      <c r="K85" s="39"/>
      <c r="L85" s="62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2" customFormat="1" ht="12" customHeight="1">
      <c r="A86" s="37"/>
      <c r="B86" s="38"/>
      <c r="C86" s="31" t="s">
        <v>100</v>
      </c>
      <c r="D86" s="39"/>
      <c r="E86" s="39"/>
      <c r="F86" s="39"/>
      <c r="G86" s="39"/>
      <c r="H86" s="39"/>
      <c r="I86" s="39"/>
      <c r="J86" s="39"/>
      <c r="K86" s="39"/>
      <c r="L86" s="62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="2" customFormat="1" ht="16.5" customHeight="1">
      <c r="A87" s="37"/>
      <c r="B87" s="38"/>
      <c r="C87" s="39"/>
      <c r="D87" s="39"/>
      <c r="E87" s="75" t="str">
        <f>E9</f>
        <v xml:space="preserve">01 -  IO 01 Chodník </v>
      </c>
      <c r="F87" s="39"/>
      <c r="G87" s="39"/>
      <c r="H87" s="39"/>
      <c r="I87" s="39"/>
      <c r="J87" s="39"/>
      <c r="K87" s="39"/>
      <c r="L87" s="62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6.96" customHeight="1">
      <c r="A88" s="37"/>
      <c r="B88" s="38"/>
      <c r="C88" s="39"/>
      <c r="D88" s="39"/>
      <c r="E88" s="39"/>
      <c r="F88" s="39"/>
      <c r="G88" s="39"/>
      <c r="H88" s="39"/>
      <c r="I88" s="39"/>
      <c r="J88" s="39"/>
      <c r="K88" s="39"/>
      <c r="L88" s="62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2" customHeight="1">
      <c r="A89" s="37"/>
      <c r="B89" s="38"/>
      <c r="C89" s="31" t="s">
        <v>20</v>
      </c>
      <c r="D89" s="39"/>
      <c r="E89" s="39"/>
      <c r="F89" s="26" t="str">
        <f>F12</f>
        <v xml:space="preserve"> </v>
      </c>
      <c r="G89" s="39"/>
      <c r="H89" s="39"/>
      <c r="I89" s="31" t="s">
        <v>22</v>
      </c>
      <c r="J89" s="78" t="str">
        <f>IF(J12="","",J12)</f>
        <v>7. 2. 2025</v>
      </c>
      <c r="K89" s="39"/>
      <c r="L89" s="62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9"/>
      <c r="D90" s="39"/>
      <c r="E90" s="39"/>
      <c r="F90" s="39"/>
      <c r="G90" s="39"/>
      <c r="H90" s="39"/>
      <c r="I90" s="39"/>
      <c r="J90" s="39"/>
      <c r="K90" s="39"/>
      <c r="L90" s="62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5.15" customHeight="1">
      <c r="A91" s="37"/>
      <c r="B91" s="38"/>
      <c r="C91" s="31" t="s">
        <v>24</v>
      </c>
      <c r="D91" s="39"/>
      <c r="E91" s="39"/>
      <c r="F91" s="26" t="str">
        <f>E15</f>
        <v xml:space="preserve"> </v>
      </c>
      <c r="G91" s="39"/>
      <c r="H91" s="39"/>
      <c r="I91" s="31" t="s">
        <v>29</v>
      </c>
      <c r="J91" s="35" t="str">
        <f>E21</f>
        <v xml:space="preserve"> </v>
      </c>
      <c r="K91" s="39"/>
      <c r="L91" s="62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15.15" customHeight="1">
      <c r="A92" s="37"/>
      <c r="B92" s="38"/>
      <c r="C92" s="31" t="s">
        <v>27</v>
      </c>
      <c r="D92" s="39"/>
      <c r="E92" s="39"/>
      <c r="F92" s="26" t="str">
        <f>IF(E18="","",E18)</f>
        <v>Vyplň údaj</v>
      </c>
      <c r="G92" s="39"/>
      <c r="H92" s="39"/>
      <c r="I92" s="31" t="s">
        <v>31</v>
      </c>
      <c r="J92" s="35" t="str">
        <f>E24</f>
        <v xml:space="preserve"> </v>
      </c>
      <c r="K92" s="39"/>
      <c r="L92" s="62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0.32" customHeight="1">
      <c r="A93" s="37"/>
      <c r="B93" s="38"/>
      <c r="C93" s="39"/>
      <c r="D93" s="39"/>
      <c r="E93" s="39"/>
      <c r="F93" s="39"/>
      <c r="G93" s="39"/>
      <c r="H93" s="39"/>
      <c r="I93" s="39"/>
      <c r="J93" s="39"/>
      <c r="K93" s="39"/>
      <c r="L93" s="62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29.28" customHeight="1">
      <c r="A94" s="37"/>
      <c r="B94" s="38"/>
      <c r="C94" s="174" t="s">
        <v>103</v>
      </c>
      <c r="D94" s="175"/>
      <c r="E94" s="175"/>
      <c r="F94" s="175"/>
      <c r="G94" s="175"/>
      <c r="H94" s="175"/>
      <c r="I94" s="175"/>
      <c r="J94" s="176" t="s">
        <v>104</v>
      </c>
      <c r="K94" s="175"/>
      <c r="L94" s="62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9"/>
      <c r="D95" s="39"/>
      <c r="E95" s="39"/>
      <c r="F95" s="39"/>
      <c r="G95" s="39"/>
      <c r="H95" s="39"/>
      <c r="I95" s="39"/>
      <c r="J95" s="39"/>
      <c r="K95" s="39"/>
      <c r="L95" s="62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2.8" customHeight="1">
      <c r="A96" s="37"/>
      <c r="B96" s="38"/>
      <c r="C96" s="177" t="s">
        <v>105</v>
      </c>
      <c r="D96" s="39"/>
      <c r="E96" s="39"/>
      <c r="F96" s="39"/>
      <c r="G96" s="39"/>
      <c r="H96" s="39"/>
      <c r="I96" s="39"/>
      <c r="J96" s="109">
        <f>J124</f>
        <v>0</v>
      </c>
      <c r="K96" s="39"/>
      <c r="L96" s="62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U96" s="16" t="s">
        <v>106</v>
      </c>
    </row>
    <row r="97" s="9" customFormat="1" ht="24.96" customHeight="1">
      <c r="A97" s="9"/>
      <c r="B97" s="178"/>
      <c r="C97" s="179"/>
      <c r="D97" s="180" t="s">
        <v>107</v>
      </c>
      <c r="E97" s="181"/>
      <c r="F97" s="181"/>
      <c r="G97" s="181"/>
      <c r="H97" s="181"/>
      <c r="I97" s="181"/>
      <c r="J97" s="182">
        <f>J125</f>
        <v>0</v>
      </c>
      <c r="K97" s="179"/>
      <c r="L97" s="183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84"/>
      <c r="C98" s="185"/>
      <c r="D98" s="186" t="s">
        <v>108</v>
      </c>
      <c r="E98" s="187"/>
      <c r="F98" s="187"/>
      <c r="G98" s="187"/>
      <c r="H98" s="187"/>
      <c r="I98" s="187"/>
      <c r="J98" s="188">
        <f>J126</f>
        <v>0</v>
      </c>
      <c r="K98" s="185"/>
      <c r="L98" s="189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84"/>
      <c r="C99" s="185"/>
      <c r="D99" s="186" t="s">
        <v>109</v>
      </c>
      <c r="E99" s="187"/>
      <c r="F99" s="187"/>
      <c r="G99" s="187"/>
      <c r="H99" s="187"/>
      <c r="I99" s="187"/>
      <c r="J99" s="188">
        <f>J172</f>
        <v>0</v>
      </c>
      <c r="K99" s="185"/>
      <c r="L99" s="189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84"/>
      <c r="C100" s="185"/>
      <c r="D100" s="186" t="s">
        <v>110</v>
      </c>
      <c r="E100" s="187"/>
      <c r="F100" s="187"/>
      <c r="G100" s="187"/>
      <c r="H100" s="187"/>
      <c r="I100" s="187"/>
      <c r="J100" s="188">
        <f>J173</f>
        <v>0</v>
      </c>
      <c r="K100" s="185"/>
      <c r="L100" s="189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84"/>
      <c r="C101" s="185"/>
      <c r="D101" s="186" t="s">
        <v>111</v>
      </c>
      <c r="E101" s="187"/>
      <c r="F101" s="187"/>
      <c r="G101" s="187"/>
      <c r="H101" s="187"/>
      <c r="I101" s="187"/>
      <c r="J101" s="188">
        <f>J201</f>
        <v>0</v>
      </c>
      <c r="K101" s="185"/>
      <c r="L101" s="189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84"/>
      <c r="C102" s="185"/>
      <c r="D102" s="186" t="s">
        <v>112</v>
      </c>
      <c r="E102" s="187"/>
      <c r="F102" s="187"/>
      <c r="G102" s="187"/>
      <c r="H102" s="187"/>
      <c r="I102" s="187"/>
      <c r="J102" s="188">
        <f>J209</f>
        <v>0</v>
      </c>
      <c r="K102" s="185"/>
      <c r="L102" s="189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84"/>
      <c r="C103" s="185"/>
      <c r="D103" s="186" t="s">
        <v>113</v>
      </c>
      <c r="E103" s="187"/>
      <c r="F103" s="187"/>
      <c r="G103" s="187"/>
      <c r="H103" s="187"/>
      <c r="I103" s="187"/>
      <c r="J103" s="188">
        <f>J242</f>
        <v>0</v>
      </c>
      <c r="K103" s="185"/>
      <c r="L103" s="189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84"/>
      <c r="C104" s="185"/>
      <c r="D104" s="186" t="s">
        <v>114</v>
      </c>
      <c r="E104" s="187"/>
      <c r="F104" s="187"/>
      <c r="G104" s="187"/>
      <c r="H104" s="187"/>
      <c r="I104" s="187"/>
      <c r="J104" s="188">
        <f>J249</f>
        <v>0</v>
      </c>
      <c r="K104" s="185"/>
      <c r="L104" s="189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2" customFormat="1" ht="21.84" customHeight="1">
      <c r="A105" s="37"/>
      <c r="B105" s="38"/>
      <c r="C105" s="39"/>
      <c r="D105" s="39"/>
      <c r="E105" s="39"/>
      <c r="F105" s="39"/>
      <c r="G105" s="39"/>
      <c r="H105" s="39"/>
      <c r="I105" s="39"/>
      <c r="J105" s="39"/>
      <c r="K105" s="39"/>
      <c r="L105" s="62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</row>
    <row r="106" s="2" customFormat="1" ht="6.96" customHeight="1">
      <c r="A106" s="37"/>
      <c r="B106" s="65"/>
      <c r="C106" s="66"/>
      <c r="D106" s="66"/>
      <c r="E106" s="66"/>
      <c r="F106" s="66"/>
      <c r="G106" s="66"/>
      <c r="H106" s="66"/>
      <c r="I106" s="66"/>
      <c r="J106" s="66"/>
      <c r="K106" s="66"/>
      <c r="L106" s="62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</row>
    <row r="110" s="2" customFormat="1" ht="6.96" customHeight="1">
      <c r="A110" s="37"/>
      <c r="B110" s="67"/>
      <c r="C110" s="68"/>
      <c r="D110" s="68"/>
      <c r="E110" s="68"/>
      <c r="F110" s="68"/>
      <c r="G110" s="68"/>
      <c r="H110" s="68"/>
      <c r="I110" s="68"/>
      <c r="J110" s="68"/>
      <c r="K110" s="68"/>
      <c r="L110" s="62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</row>
    <row r="111" s="2" customFormat="1" ht="24.96" customHeight="1">
      <c r="A111" s="37"/>
      <c r="B111" s="38"/>
      <c r="C111" s="22" t="s">
        <v>115</v>
      </c>
      <c r="D111" s="39"/>
      <c r="E111" s="39"/>
      <c r="F111" s="39"/>
      <c r="G111" s="39"/>
      <c r="H111" s="39"/>
      <c r="I111" s="39"/>
      <c r="J111" s="39"/>
      <c r="K111" s="39"/>
      <c r="L111" s="62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6.96" customHeight="1">
      <c r="A112" s="37"/>
      <c r="B112" s="38"/>
      <c r="C112" s="39"/>
      <c r="D112" s="39"/>
      <c r="E112" s="39"/>
      <c r="F112" s="39"/>
      <c r="G112" s="39"/>
      <c r="H112" s="39"/>
      <c r="I112" s="39"/>
      <c r="J112" s="39"/>
      <c r="K112" s="39"/>
      <c r="L112" s="62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12" customHeight="1">
      <c r="A113" s="37"/>
      <c r="B113" s="38"/>
      <c r="C113" s="31" t="s">
        <v>16</v>
      </c>
      <c r="D113" s="39"/>
      <c r="E113" s="39"/>
      <c r="F113" s="39"/>
      <c r="G113" s="39"/>
      <c r="H113" s="39"/>
      <c r="I113" s="39"/>
      <c r="J113" s="39"/>
      <c r="K113" s="39"/>
      <c r="L113" s="62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16.5" customHeight="1">
      <c r="A114" s="37"/>
      <c r="B114" s="38"/>
      <c r="C114" s="39"/>
      <c r="D114" s="39"/>
      <c r="E114" s="173" t="str">
        <f>E7</f>
        <v>Chodník Pertoltice</v>
      </c>
      <c r="F114" s="31"/>
      <c r="G114" s="31"/>
      <c r="H114" s="31"/>
      <c r="I114" s="39"/>
      <c r="J114" s="39"/>
      <c r="K114" s="39"/>
      <c r="L114" s="62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12" customHeight="1">
      <c r="A115" s="37"/>
      <c r="B115" s="38"/>
      <c r="C115" s="31" t="s">
        <v>100</v>
      </c>
      <c r="D115" s="39"/>
      <c r="E115" s="39"/>
      <c r="F115" s="39"/>
      <c r="G115" s="39"/>
      <c r="H115" s="39"/>
      <c r="I115" s="39"/>
      <c r="J115" s="39"/>
      <c r="K115" s="39"/>
      <c r="L115" s="62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6" s="2" customFormat="1" ht="16.5" customHeight="1">
      <c r="A116" s="37"/>
      <c r="B116" s="38"/>
      <c r="C116" s="39"/>
      <c r="D116" s="39"/>
      <c r="E116" s="75" t="str">
        <f>E9</f>
        <v xml:space="preserve">01 -  IO 01 Chodník </v>
      </c>
      <c r="F116" s="39"/>
      <c r="G116" s="39"/>
      <c r="H116" s="39"/>
      <c r="I116" s="39"/>
      <c r="J116" s="39"/>
      <c r="K116" s="39"/>
      <c r="L116" s="62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17" s="2" customFormat="1" ht="6.96" customHeight="1">
      <c r="A117" s="37"/>
      <c r="B117" s="38"/>
      <c r="C117" s="39"/>
      <c r="D117" s="39"/>
      <c r="E117" s="39"/>
      <c r="F117" s="39"/>
      <c r="G117" s="39"/>
      <c r="H117" s="39"/>
      <c r="I117" s="39"/>
      <c r="J117" s="39"/>
      <c r="K117" s="39"/>
      <c r="L117" s="62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12" customHeight="1">
      <c r="A118" s="37"/>
      <c r="B118" s="38"/>
      <c r="C118" s="31" t="s">
        <v>20</v>
      </c>
      <c r="D118" s="39"/>
      <c r="E118" s="39"/>
      <c r="F118" s="26" t="str">
        <f>F12</f>
        <v xml:space="preserve"> </v>
      </c>
      <c r="G118" s="39"/>
      <c r="H118" s="39"/>
      <c r="I118" s="31" t="s">
        <v>22</v>
      </c>
      <c r="J118" s="78" t="str">
        <f>IF(J12="","",J12)</f>
        <v>7. 2. 2025</v>
      </c>
      <c r="K118" s="39"/>
      <c r="L118" s="62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6.96" customHeight="1">
      <c r="A119" s="37"/>
      <c r="B119" s="38"/>
      <c r="C119" s="39"/>
      <c r="D119" s="39"/>
      <c r="E119" s="39"/>
      <c r="F119" s="39"/>
      <c r="G119" s="39"/>
      <c r="H119" s="39"/>
      <c r="I119" s="39"/>
      <c r="J119" s="39"/>
      <c r="K119" s="39"/>
      <c r="L119" s="62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15.15" customHeight="1">
      <c r="A120" s="37"/>
      <c r="B120" s="38"/>
      <c r="C120" s="31" t="s">
        <v>24</v>
      </c>
      <c r="D120" s="39"/>
      <c r="E120" s="39"/>
      <c r="F120" s="26" t="str">
        <f>E15</f>
        <v xml:space="preserve"> </v>
      </c>
      <c r="G120" s="39"/>
      <c r="H120" s="39"/>
      <c r="I120" s="31" t="s">
        <v>29</v>
      </c>
      <c r="J120" s="35" t="str">
        <f>E21</f>
        <v xml:space="preserve"> </v>
      </c>
      <c r="K120" s="39"/>
      <c r="L120" s="62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15.15" customHeight="1">
      <c r="A121" s="37"/>
      <c r="B121" s="38"/>
      <c r="C121" s="31" t="s">
        <v>27</v>
      </c>
      <c r="D121" s="39"/>
      <c r="E121" s="39"/>
      <c r="F121" s="26" t="str">
        <f>IF(E18="","",E18)</f>
        <v>Vyplň údaj</v>
      </c>
      <c r="G121" s="39"/>
      <c r="H121" s="39"/>
      <c r="I121" s="31" t="s">
        <v>31</v>
      </c>
      <c r="J121" s="35" t="str">
        <f>E24</f>
        <v xml:space="preserve"> </v>
      </c>
      <c r="K121" s="39"/>
      <c r="L121" s="62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10.32" customHeight="1">
      <c r="A122" s="37"/>
      <c r="B122" s="38"/>
      <c r="C122" s="39"/>
      <c r="D122" s="39"/>
      <c r="E122" s="39"/>
      <c r="F122" s="39"/>
      <c r="G122" s="39"/>
      <c r="H122" s="39"/>
      <c r="I122" s="39"/>
      <c r="J122" s="39"/>
      <c r="K122" s="39"/>
      <c r="L122" s="62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11" customFormat="1" ht="29.28" customHeight="1">
      <c r="A123" s="190"/>
      <c r="B123" s="191"/>
      <c r="C123" s="192" t="s">
        <v>116</v>
      </c>
      <c r="D123" s="193" t="s">
        <v>58</v>
      </c>
      <c r="E123" s="193" t="s">
        <v>54</v>
      </c>
      <c r="F123" s="193" t="s">
        <v>55</v>
      </c>
      <c r="G123" s="193" t="s">
        <v>117</v>
      </c>
      <c r="H123" s="193" t="s">
        <v>118</v>
      </c>
      <c r="I123" s="193" t="s">
        <v>119</v>
      </c>
      <c r="J123" s="193" t="s">
        <v>104</v>
      </c>
      <c r="K123" s="194" t="s">
        <v>120</v>
      </c>
      <c r="L123" s="195"/>
      <c r="M123" s="99" t="s">
        <v>1</v>
      </c>
      <c r="N123" s="100" t="s">
        <v>37</v>
      </c>
      <c r="O123" s="100" t="s">
        <v>121</v>
      </c>
      <c r="P123" s="100" t="s">
        <v>122</v>
      </c>
      <c r="Q123" s="100" t="s">
        <v>123</v>
      </c>
      <c r="R123" s="100" t="s">
        <v>124</v>
      </c>
      <c r="S123" s="100" t="s">
        <v>125</v>
      </c>
      <c r="T123" s="101" t="s">
        <v>126</v>
      </c>
      <c r="U123" s="190"/>
      <c r="V123" s="190"/>
      <c r="W123" s="190"/>
      <c r="X123" s="190"/>
      <c r="Y123" s="190"/>
      <c r="Z123" s="190"/>
      <c r="AA123" s="190"/>
      <c r="AB123" s="190"/>
      <c r="AC123" s="190"/>
      <c r="AD123" s="190"/>
      <c r="AE123" s="190"/>
    </row>
    <row r="124" s="2" customFormat="1" ht="22.8" customHeight="1">
      <c r="A124" s="37"/>
      <c r="B124" s="38"/>
      <c r="C124" s="106" t="s">
        <v>127</v>
      </c>
      <c r="D124" s="39"/>
      <c r="E124" s="39"/>
      <c r="F124" s="39"/>
      <c r="G124" s="39"/>
      <c r="H124" s="39"/>
      <c r="I124" s="39"/>
      <c r="J124" s="196">
        <f>BK124</f>
        <v>0</v>
      </c>
      <c r="K124" s="39"/>
      <c r="L124" s="43"/>
      <c r="M124" s="102"/>
      <c r="N124" s="197"/>
      <c r="O124" s="103"/>
      <c r="P124" s="198">
        <f>P125</f>
        <v>0</v>
      </c>
      <c r="Q124" s="103"/>
      <c r="R124" s="198">
        <f>R125</f>
        <v>246.10781840000001</v>
      </c>
      <c r="S124" s="103"/>
      <c r="T124" s="199">
        <f>T125</f>
        <v>76.813999999999993</v>
      </c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T124" s="16" t="s">
        <v>72</v>
      </c>
      <c r="AU124" s="16" t="s">
        <v>106</v>
      </c>
      <c r="BK124" s="200">
        <f>BK125</f>
        <v>0</v>
      </c>
    </row>
    <row r="125" s="12" customFormat="1" ht="25.92" customHeight="1">
      <c r="A125" s="12"/>
      <c r="B125" s="201"/>
      <c r="C125" s="202"/>
      <c r="D125" s="203" t="s">
        <v>72</v>
      </c>
      <c r="E125" s="204" t="s">
        <v>128</v>
      </c>
      <c r="F125" s="204" t="s">
        <v>129</v>
      </c>
      <c r="G125" s="202"/>
      <c r="H125" s="202"/>
      <c r="I125" s="205"/>
      <c r="J125" s="206">
        <f>BK125</f>
        <v>0</v>
      </c>
      <c r="K125" s="202"/>
      <c r="L125" s="207"/>
      <c r="M125" s="208"/>
      <c r="N125" s="209"/>
      <c r="O125" s="209"/>
      <c r="P125" s="210">
        <f>P126+P172+P173+P201+P209+P242+P249</f>
        <v>0</v>
      </c>
      <c r="Q125" s="209"/>
      <c r="R125" s="210">
        <f>R126+R172+R173+R201+R209+R242+R249</f>
        <v>246.10781840000001</v>
      </c>
      <c r="S125" s="209"/>
      <c r="T125" s="211">
        <f>T126+T172+T173+T201+T209+T242+T249</f>
        <v>76.813999999999993</v>
      </c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R125" s="212" t="s">
        <v>81</v>
      </c>
      <c r="AT125" s="213" t="s">
        <v>72</v>
      </c>
      <c r="AU125" s="213" t="s">
        <v>73</v>
      </c>
      <c r="AY125" s="212" t="s">
        <v>130</v>
      </c>
      <c r="BK125" s="214">
        <f>BK126+BK172+BK173+BK201+BK209+BK242+BK249</f>
        <v>0</v>
      </c>
    </row>
    <row r="126" s="12" customFormat="1" ht="22.8" customHeight="1">
      <c r="A126" s="12"/>
      <c r="B126" s="201"/>
      <c r="C126" s="202"/>
      <c r="D126" s="203" t="s">
        <v>72</v>
      </c>
      <c r="E126" s="215" t="s">
        <v>81</v>
      </c>
      <c r="F126" s="215" t="s">
        <v>131</v>
      </c>
      <c r="G126" s="202"/>
      <c r="H126" s="202"/>
      <c r="I126" s="205"/>
      <c r="J126" s="216">
        <f>BK126</f>
        <v>0</v>
      </c>
      <c r="K126" s="202"/>
      <c r="L126" s="207"/>
      <c r="M126" s="208"/>
      <c r="N126" s="209"/>
      <c r="O126" s="209"/>
      <c r="P126" s="210">
        <f>SUM(P127:P171)</f>
        <v>0</v>
      </c>
      <c r="Q126" s="209"/>
      <c r="R126" s="210">
        <f>SUM(R127:R171)</f>
        <v>29.265599999999999</v>
      </c>
      <c r="S126" s="209"/>
      <c r="T126" s="211">
        <f>SUM(T127:T171)</f>
        <v>75.373999999999995</v>
      </c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R126" s="212" t="s">
        <v>81</v>
      </c>
      <c r="AT126" s="213" t="s">
        <v>72</v>
      </c>
      <c r="AU126" s="213" t="s">
        <v>81</v>
      </c>
      <c r="AY126" s="212" t="s">
        <v>130</v>
      </c>
      <c r="BK126" s="214">
        <f>SUM(BK127:BK171)</f>
        <v>0</v>
      </c>
    </row>
    <row r="127" s="2" customFormat="1" ht="24.15" customHeight="1">
      <c r="A127" s="37"/>
      <c r="B127" s="38"/>
      <c r="C127" s="217" t="s">
        <v>81</v>
      </c>
      <c r="D127" s="217" t="s">
        <v>132</v>
      </c>
      <c r="E127" s="218" t="s">
        <v>133</v>
      </c>
      <c r="F127" s="219" t="s">
        <v>134</v>
      </c>
      <c r="G127" s="220" t="s">
        <v>135</v>
      </c>
      <c r="H127" s="221">
        <v>4</v>
      </c>
      <c r="I127" s="222"/>
      <c r="J127" s="223">
        <f>ROUND(I127*H127,2)</f>
        <v>0</v>
      </c>
      <c r="K127" s="219" t="s">
        <v>136</v>
      </c>
      <c r="L127" s="43"/>
      <c r="M127" s="224" t="s">
        <v>1</v>
      </c>
      <c r="N127" s="225" t="s">
        <v>38</v>
      </c>
      <c r="O127" s="90"/>
      <c r="P127" s="226">
        <f>O127*H127</f>
        <v>0</v>
      </c>
      <c r="Q127" s="226">
        <v>0</v>
      </c>
      <c r="R127" s="226">
        <f>Q127*H127</f>
        <v>0</v>
      </c>
      <c r="S127" s="226">
        <v>0.255</v>
      </c>
      <c r="T127" s="227">
        <f>S127*H127</f>
        <v>1.02</v>
      </c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R127" s="228" t="s">
        <v>137</v>
      </c>
      <c r="AT127" s="228" t="s">
        <v>132</v>
      </c>
      <c r="AU127" s="228" t="s">
        <v>83</v>
      </c>
      <c r="AY127" s="16" t="s">
        <v>130</v>
      </c>
      <c r="BE127" s="229">
        <f>IF(N127="základní",J127,0)</f>
        <v>0</v>
      </c>
      <c r="BF127" s="229">
        <f>IF(N127="snížená",J127,0)</f>
        <v>0</v>
      </c>
      <c r="BG127" s="229">
        <f>IF(N127="zákl. přenesená",J127,0)</f>
        <v>0</v>
      </c>
      <c r="BH127" s="229">
        <f>IF(N127="sníž. přenesená",J127,0)</f>
        <v>0</v>
      </c>
      <c r="BI127" s="229">
        <f>IF(N127="nulová",J127,0)</f>
        <v>0</v>
      </c>
      <c r="BJ127" s="16" t="s">
        <v>81</v>
      </c>
      <c r="BK127" s="229">
        <f>ROUND(I127*H127,2)</f>
        <v>0</v>
      </c>
      <c r="BL127" s="16" t="s">
        <v>137</v>
      </c>
      <c r="BM127" s="228" t="s">
        <v>138</v>
      </c>
    </row>
    <row r="128" s="2" customFormat="1">
      <c r="A128" s="37"/>
      <c r="B128" s="38"/>
      <c r="C128" s="39"/>
      <c r="D128" s="230" t="s">
        <v>139</v>
      </c>
      <c r="E128" s="39"/>
      <c r="F128" s="231" t="s">
        <v>140</v>
      </c>
      <c r="G128" s="39"/>
      <c r="H128" s="39"/>
      <c r="I128" s="232"/>
      <c r="J128" s="39"/>
      <c r="K128" s="39"/>
      <c r="L128" s="43"/>
      <c r="M128" s="233"/>
      <c r="N128" s="234"/>
      <c r="O128" s="90"/>
      <c r="P128" s="90"/>
      <c r="Q128" s="90"/>
      <c r="R128" s="90"/>
      <c r="S128" s="90"/>
      <c r="T128" s="91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T128" s="16" t="s">
        <v>139</v>
      </c>
      <c r="AU128" s="16" t="s">
        <v>83</v>
      </c>
    </row>
    <row r="129" s="2" customFormat="1" ht="24.15" customHeight="1">
      <c r="A129" s="37"/>
      <c r="B129" s="38"/>
      <c r="C129" s="217" t="s">
        <v>83</v>
      </c>
      <c r="D129" s="217" t="s">
        <v>132</v>
      </c>
      <c r="E129" s="218" t="s">
        <v>141</v>
      </c>
      <c r="F129" s="219" t="s">
        <v>142</v>
      </c>
      <c r="G129" s="220" t="s">
        <v>135</v>
      </c>
      <c r="H129" s="221">
        <v>234</v>
      </c>
      <c r="I129" s="222"/>
      <c r="J129" s="223">
        <f>ROUND(I129*H129,2)</f>
        <v>0</v>
      </c>
      <c r="K129" s="219" t="s">
        <v>136</v>
      </c>
      <c r="L129" s="43"/>
      <c r="M129" s="224" t="s">
        <v>1</v>
      </c>
      <c r="N129" s="225" t="s">
        <v>38</v>
      </c>
      <c r="O129" s="90"/>
      <c r="P129" s="226">
        <f>O129*H129</f>
        <v>0</v>
      </c>
      <c r="Q129" s="226">
        <v>0</v>
      </c>
      <c r="R129" s="226">
        <f>Q129*H129</f>
        <v>0</v>
      </c>
      <c r="S129" s="226">
        <v>0.316</v>
      </c>
      <c r="T129" s="227">
        <f>S129*H129</f>
        <v>73.944000000000003</v>
      </c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R129" s="228" t="s">
        <v>137</v>
      </c>
      <c r="AT129" s="228" t="s">
        <v>132</v>
      </c>
      <c r="AU129" s="228" t="s">
        <v>83</v>
      </c>
      <c r="AY129" s="16" t="s">
        <v>130</v>
      </c>
      <c r="BE129" s="229">
        <f>IF(N129="základní",J129,0)</f>
        <v>0</v>
      </c>
      <c r="BF129" s="229">
        <f>IF(N129="snížená",J129,0)</f>
        <v>0</v>
      </c>
      <c r="BG129" s="229">
        <f>IF(N129="zákl. přenesená",J129,0)</f>
        <v>0</v>
      </c>
      <c r="BH129" s="229">
        <f>IF(N129="sníž. přenesená",J129,0)</f>
        <v>0</v>
      </c>
      <c r="BI129" s="229">
        <f>IF(N129="nulová",J129,0)</f>
        <v>0</v>
      </c>
      <c r="BJ129" s="16" t="s">
        <v>81</v>
      </c>
      <c r="BK129" s="229">
        <f>ROUND(I129*H129,2)</f>
        <v>0</v>
      </c>
      <c r="BL129" s="16" t="s">
        <v>137</v>
      </c>
      <c r="BM129" s="228" t="s">
        <v>143</v>
      </c>
    </row>
    <row r="130" s="2" customFormat="1">
      <c r="A130" s="37"/>
      <c r="B130" s="38"/>
      <c r="C130" s="39"/>
      <c r="D130" s="230" t="s">
        <v>139</v>
      </c>
      <c r="E130" s="39"/>
      <c r="F130" s="231" t="s">
        <v>144</v>
      </c>
      <c r="G130" s="39"/>
      <c r="H130" s="39"/>
      <c r="I130" s="232"/>
      <c r="J130" s="39"/>
      <c r="K130" s="39"/>
      <c r="L130" s="43"/>
      <c r="M130" s="233"/>
      <c r="N130" s="234"/>
      <c r="O130" s="90"/>
      <c r="P130" s="90"/>
      <c r="Q130" s="90"/>
      <c r="R130" s="90"/>
      <c r="S130" s="90"/>
      <c r="T130" s="91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T130" s="16" t="s">
        <v>139</v>
      </c>
      <c r="AU130" s="16" t="s">
        <v>83</v>
      </c>
    </row>
    <row r="131" s="13" customFormat="1">
      <c r="A131" s="13"/>
      <c r="B131" s="235"/>
      <c r="C131" s="236"/>
      <c r="D131" s="230" t="s">
        <v>145</v>
      </c>
      <c r="E131" s="237" t="s">
        <v>1</v>
      </c>
      <c r="F131" s="238" t="s">
        <v>146</v>
      </c>
      <c r="G131" s="236"/>
      <c r="H131" s="239">
        <v>234</v>
      </c>
      <c r="I131" s="240"/>
      <c r="J131" s="236"/>
      <c r="K131" s="236"/>
      <c r="L131" s="241"/>
      <c r="M131" s="242"/>
      <c r="N131" s="243"/>
      <c r="O131" s="243"/>
      <c r="P131" s="243"/>
      <c r="Q131" s="243"/>
      <c r="R131" s="243"/>
      <c r="S131" s="243"/>
      <c r="T131" s="244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T131" s="245" t="s">
        <v>145</v>
      </c>
      <c r="AU131" s="245" t="s">
        <v>83</v>
      </c>
      <c r="AV131" s="13" t="s">
        <v>83</v>
      </c>
      <c r="AW131" s="13" t="s">
        <v>30</v>
      </c>
      <c r="AX131" s="13" t="s">
        <v>81</v>
      </c>
      <c r="AY131" s="245" t="s">
        <v>130</v>
      </c>
    </row>
    <row r="132" s="2" customFormat="1" ht="16.5" customHeight="1">
      <c r="A132" s="37"/>
      <c r="B132" s="38"/>
      <c r="C132" s="217" t="s">
        <v>147</v>
      </c>
      <c r="D132" s="217" t="s">
        <v>132</v>
      </c>
      <c r="E132" s="218" t="s">
        <v>148</v>
      </c>
      <c r="F132" s="219" t="s">
        <v>149</v>
      </c>
      <c r="G132" s="220" t="s">
        <v>150</v>
      </c>
      <c r="H132" s="221">
        <v>2</v>
      </c>
      <c r="I132" s="222"/>
      <c r="J132" s="223">
        <f>ROUND(I132*H132,2)</f>
        <v>0</v>
      </c>
      <c r="K132" s="219" t="s">
        <v>136</v>
      </c>
      <c r="L132" s="43"/>
      <c r="M132" s="224" t="s">
        <v>1</v>
      </c>
      <c r="N132" s="225" t="s">
        <v>38</v>
      </c>
      <c r="O132" s="90"/>
      <c r="P132" s="226">
        <f>O132*H132</f>
        <v>0</v>
      </c>
      <c r="Q132" s="226">
        <v>0</v>
      </c>
      <c r="R132" s="226">
        <f>Q132*H132</f>
        <v>0</v>
      </c>
      <c r="S132" s="226">
        <v>0.20499999999999999</v>
      </c>
      <c r="T132" s="227">
        <f>S132*H132</f>
        <v>0.40999999999999998</v>
      </c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R132" s="228" t="s">
        <v>137</v>
      </c>
      <c r="AT132" s="228" t="s">
        <v>132</v>
      </c>
      <c r="AU132" s="228" t="s">
        <v>83</v>
      </c>
      <c r="AY132" s="16" t="s">
        <v>130</v>
      </c>
      <c r="BE132" s="229">
        <f>IF(N132="základní",J132,0)</f>
        <v>0</v>
      </c>
      <c r="BF132" s="229">
        <f>IF(N132="snížená",J132,0)</f>
        <v>0</v>
      </c>
      <c r="BG132" s="229">
        <f>IF(N132="zákl. přenesená",J132,0)</f>
        <v>0</v>
      </c>
      <c r="BH132" s="229">
        <f>IF(N132="sníž. přenesená",J132,0)</f>
        <v>0</v>
      </c>
      <c r="BI132" s="229">
        <f>IF(N132="nulová",J132,0)</f>
        <v>0</v>
      </c>
      <c r="BJ132" s="16" t="s">
        <v>81</v>
      </c>
      <c r="BK132" s="229">
        <f>ROUND(I132*H132,2)</f>
        <v>0</v>
      </c>
      <c r="BL132" s="16" t="s">
        <v>137</v>
      </c>
      <c r="BM132" s="228" t="s">
        <v>151</v>
      </c>
    </row>
    <row r="133" s="2" customFormat="1">
      <c r="A133" s="37"/>
      <c r="B133" s="38"/>
      <c r="C133" s="39"/>
      <c r="D133" s="230" t="s">
        <v>139</v>
      </c>
      <c r="E133" s="39"/>
      <c r="F133" s="231" t="s">
        <v>152</v>
      </c>
      <c r="G133" s="39"/>
      <c r="H133" s="39"/>
      <c r="I133" s="232"/>
      <c r="J133" s="39"/>
      <c r="K133" s="39"/>
      <c r="L133" s="43"/>
      <c r="M133" s="233"/>
      <c r="N133" s="234"/>
      <c r="O133" s="90"/>
      <c r="P133" s="90"/>
      <c r="Q133" s="90"/>
      <c r="R133" s="90"/>
      <c r="S133" s="90"/>
      <c r="T133" s="91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T133" s="16" t="s">
        <v>139</v>
      </c>
      <c r="AU133" s="16" t="s">
        <v>83</v>
      </c>
    </row>
    <row r="134" s="2" customFormat="1" ht="33" customHeight="1">
      <c r="A134" s="37"/>
      <c r="B134" s="38"/>
      <c r="C134" s="217" t="s">
        <v>137</v>
      </c>
      <c r="D134" s="217" t="s">
        <v>132</v>
      </c>
      <c r="E134" s="218" t="s">
        <v>153</v>
      </c>
      <c r="F134" s="219" t="s">
        <v>154</v>
      </c>
      <c r="G134" s="220" t="s">
        <v>155</v>
      </c>
      <c r="H134" s="221">
        <v>236.535</v>
      </c>
      <c r="I134" s="222"/>
      <c r="J134" s="223">
        <f>ROUND(I134*H134,2)</f>
        <v>0</v>
      </c>
      <c r="K134" s="219" t="s">
        <v>136</v>
      </c>
      <c r="L134" s="43"/>
      <c r="M134" s="224" t="s">
        <v>1</v>
      </c>
      <c r="N134" s="225" t="s">
        <v>38</v>
      </c>
      <c r="O134" s="90"/>
      <c r="P134" s="226">
        <f>O134*H134</f>
        <v>0</v>
      </c>
      <c r="Q134" s="226">
        <v>0</v>
      </c>
      <c r="R134" s="226">
        <f>Q134*H134</f>
        <v>0</v>
      </c>
      <c r="S134" s="226">
        <v>0</v>
      </c>
      <c r="T134" s="227">
        <f>S134*H134</f>
        <v>0</v>
      </c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R134" s="228" t="s">
        <v>137</v>
      </c>
      <c r="AT134" s="228" t="s">
        <v>132</v>
      </c>
      <c r="AU134" s="228" t="s">
        <v>83</v>
      </c>
      <c r="AY134" s="16" t="s">
        <v>130</v>
      </c>
      <c r="BE134" s="229">
        <f>IF(N134="základní",J134,0)</f>
        <v>0</v>
      </c>
      <c r="BF134" s="229">
        <f>IF(N134="snížená",J134,0)</f>
        <v>0</v>
      </c>
      <c r="BG134" s="229">
        <f>IF(N134="zákl. přenesená",J134,0)</f>
        <v>0</v>
      </c>
      <c r="BH134" s="229">
        <f>IF(N134="sníž. přenesená",J134,0)</f>
        <v>0</v>
      </c>
      <c r="BI134" s="229">
        <f>IF(N134="nulová",J134,0)</f>
        <v>0</v>
      </c>
      <c r="BJ134" s="16" t="s">
        <v>81</v>
      </c>
      <c r="BK134" s="229">
        <f>ROUND(I134*H134,2)</f>
        <v>0</v>
      </c>
      <c r="BL134" s="16" t="s">
        <v>137</v>
      </c>
      <c r="BM134" s="228" t="s">
        <v>156</v>
      </c>
    </row>
    <row r="135" s="2" customFormat="1">
      <c r="A135" s="37"/>
      <c r="B135" s="38"/>
      <c r="C135" s="39"/>
      <c r="D135" s="230" t="s">
        <v>139</v>
      </c>
      <c r="E135" s="39"/>
      <c r="F135" s="231" t="s">
        <v>157</v>
      </c>
      <c r="G135" s="39"/>
      <c r="H135" s="39"/>
      <c r="I135" s="232"/>
      <c r="J135" s="39"/>
      <c r="K135" s="39"/>
      <c r="L135" s="43"/>
      <c r="M135" s="233"/>
      <c r="N135" s="234"/>
      <c r="O135" s="90"/>
      <c r="P135" s="90"/>
      <c r="Q135" s="90"/>
      <c r="R135" s="90"/>
      <c r="S135" s="90"/>
      <c r="T135" s="91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T135" s="16" t="s">
        <v>139</v>
      </c>
      <c r="AU135" s="16" t="s">
        <v>83</v>
      </c>
    </row>
    <row r="136" s="13" customFormat="1">
      <c r="A136" s="13"/>
      <c r="B136" s="235"/>
      <c r="C136" s="236"/>
      <c r="D136" s="230" t="s">
        <v>145</v>
      </c>
      <c r="E136" s="237" t="s">
        <v>1</v>
      </c>
      <c r="F136" s="238" t="s">
        <v>158</v>
      </c>
      <c r="G136" s="236"/>
      <c r="H136" s="239">
        <v>120.02</v>
      </c>
      <c r="I136" s="240"/>
      <c r="J136" s="236"/>
      <c r="K136" s="236"/>
      <c r="L136" s="241"/>
      <c r="M136" s="242"/>
      <c r="N136" s="243"/>
      <c r="O136" s="243"/>
      <c r="P136" s="243"/>
      <c r="Q136" s="243"/>
      <c r="R136" s="243"/>
      <c r="S136" s="243"/>
      <c r="T136" s="244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T136" s="245" t="s">
        <v>145</v>
      </c>
      <c r="AU136" s="245" t="s">
        <v>83</v>
      </c>
      <c r="AV136" s="13" t="s">
        <v>83</v>
      </c>
      <c r="AW136" s="13" t="s">
        <v>30</v>
      </c>
      <c r="AX136" s="13" t="s">
        <v>73</v>
      </c>
      <c r="AY136" s="245" t="s">
        <v>130</v>
      </c>
    </row>
    <row r="137" s="13" customFormat="1">
      <c r="A137" s="13"/>
      <c r="B137" s="235"/>
      <c r="C137" s="236"/>
      <c r="D137" s="230" t="s">
        <v>145</v>
      </c>
      <c r="E137" s="237" t="s">
        <v>1</v>
      </c>
      <c r="F137" s="238" t="s">
        <v>159</v>
      </c>
      <c r="G137" s="236"/>
      <c r="H137" s="239">
        <v>87.111999999999995</v>
      </c>
      <c r="I137" s="240"/>
      <c r="J137" s="236"/>
      <c r="K137" s="236"/>
      <c r="L137" s="241"/>
      <c r="M137" s="242"/>
      <c r="N137" s="243"/>
      <c r="O137" s="243"/>
      <c r="P137" s="243"/>
      <c r="Q137" s="243"/>
      <c r="R137" s="243"/>
      <c r="S137" s="243"/>
      <c r="T137" s="244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T137" s="245" t="s">
        <v>145</v>
      </c>
      <c r="AU137" s="245" t="s">
        <v>83</v>
      </c>
      <c r="AV137" s="13" t="s">
        <v>83</v>
      </c>
      <c r="AW137" s="13" t="s">
        <v>30</v>
      </c>
      <c r="AX137" s="13" t="s">
        <v>73</v>
      </c>
      <c r="AY137" s="245" t="s">
        <v>130</v>
      </c>
    </row>
    <row r="138" s="13" customFormat="1">
      <c r="A138" s="13"/>
      <c r="B138" s="235"/>
      <c r="C138" s="236"/>
      <c r="D138" s="230" t="s">
        <v>145</v>
      </c>
      <c r="E138" s="237" t="s">
        <v>1</v>
      </c>
      <c r="F138" s="238" t="s">
        <v>160</v>
      </c>
      <c r="G138" s="236"/>
      <c r="H138" s="239">
        <v>17.696000000000002</v>
      </c>
      <c r="I138" s="240"/>
      <c r="J138" s="236"/>
      <c r="K138" s="236"/>
      <c r="L138" s="241"/>
      <c r="M138" s="242"/>
      <c r="N138" s="243"/>
      <c r="O138" s="243"/>
      <c r="P138" s="243"/>
      <c r="Q138" s="243"/>
      <c r="R138" s="243"/>
      <c r="S138" s="243"/>
      <c r="T138" s="244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T138" s="245" t="s">
        <v>145</v>
      </c>
      <c r="AU138" s="245" t="s">
        <v>83</v>
      </c>
      <c r="AV138" s="13" t="s">
        <v>83</v>
      </c>
      <c r="AW138" s="13" t="s">
        <v>30</v>
      </c>
      <c r="AX138" s="13" t="s">
        <v>73</v>
      </c>
      <c r="AY138" s="245" t="s">
        <v>130</v>
      </c>
    </row>
    <row r="139" s="13" customFormat="1">
      <c r="A139" s="13"/>
      <c r="B139" s="235"/>
      <c r="C139" s="236"/>
      <c r="D139" s="230" t="s">
        <v>145</v>
      </c>
      <c r="E139" s="237" t="s">
        <v>1</v>
      </c>
      <c r="F139" s="238" t="s">
        <v>161</v>
      </c>
      <c r="G139" s="236"/>
      <c r="H139" s="239">
        <v>11.707000000000001</v>
      </c>
      <c r="I139" s="240"/>
      <c r="J139" s="236"/>
      <c r="K139" s="236"/>
      <c r="L139" s="241"/>
      <c r="M139" s="242"/>
      <c r="N139" s="243"/>
      <c r="O139" s="243"/>
      <c r="P139" s="243"/>
      <c r="Q139" s="243"/>
      <c r="R139" s="243"/>
      <c r="S139" s="243"/>
      <c r="T139" s="244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T139" s="245" t="s">
        <v>145</v>
      </c>
      <c r="AU139" s="245" t="s">
        <v>83</v>
      </c>
      <c r="AV139" s="13" t="s">
        <v>83</v>
      </c>
      <c r="AW139" s="13" t="s">
        <v>30</v>
      </c>
      <c r="AX139" s="13" t="s">
        <v>73</v>
      </c>
      <c r="AY139" s="245" t="s">
        <v>130</v>
      </c>
    </row>
    <row r="140" s="14" customFormat="1">
      <c r="A140" s="14"/>
      <c r="B140" s="246"/>
      <c r="C140" s="247"/>
      <c r="D140" s="230" t="s">
        <v>145</v>
      </c>
      <c r="E140" s="248" t="s">
        <v>1</v>
      </c>
      <c r="F140" s="249" t="s">
        <v>162</v>
      </c>
      <c r="G140" s="247"/>
      <c r="H140" s="250">
        <v>236.535</v>
      </c>
      <c r="I140" s="251"/>
      <c r="J140" s="247"/>
      <c r="K140" s="247"/>
      <c r="L140" s="252"/>
      <c r="M140" s="253"/>
      <c r="N140" s="254"/>
      <c r="O140" s="254"/>
      <c r="P140" s="254"/>
      <c r="Q140" s="254"/>
      <c r="R140" s="254"/>
      <c r="S140" s="254"/>
      <c r="T140" s="255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T140" s="256" t="s">
        <v>145</v>
      </c>
      <c r="AU140" s="256" t="s">
        <v>83</v>
      </c>
      <c r="AV140" s="14" t="s">
        <v>137</v>
      </c>
      <c r="AW140" s="14" t="s">
        <v>30</v>
      </c>
      <c r="AX140" s="14" t="s">
        <v>81</v>
      </c>
      <c r="AY140" s="256" t="s">
        <v>130</v>
      </c>
    </row>
    <row r="141" s="2" customFormat="1" ht="24.15" customHeight="1">
      <c r="A141" s="37"/>
      <c r="B141" s="38"/>
      <c r="C141" s="217" t="s">
        <v>163</v>
      </c>
      <c r="D141" s="217" t="s">
        <v>132</v>
      </c>
      <c r="E141" s="218" t="s">
        <v>164</v>
      </c>
      <c r="F141" s="219" t="s">
        <v>165</v>
      </c>
      <c r="G141" s="220" t="s">
        <v>155</v>
      </c>
      <c r="H141" s="221">
        <v>3</v>
      </c>
      <c r="I141" s="222"/>
      <c r="J141" s="223">
        <f>ROUND(I141*H141,2)</f>
        <v>0</v>
      </c>
      <c r="K141" s="219" t="s">
        <v>136</v>
      </c>
      <c r="L141" s="43"/>
      <c r="M141" s="224" t="s">
        <v>1</v>
      </c>
      <c r="N141" s="225" t="s">
        <v>38</v>
      </c>
      <c r="O141" s="90"/>
      <c r="P141" s="226">
        <f>O141*H141</f>
        <v>0</v>
      </c>
      <c r="Q141" s="226">
        <v>0</v>
      </c>
      <c r="R141" s="226">
        <f>Q141*H141</f>
        <v>0</v>
      </c>
      <c r="S141" s="226">
        <v>0</v>
      </c>
      <c r="T141" s="227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28" t="s">
        <v>137</v>
      </c>
      <c r="AT141" s="228" t="s">
        <v>132</v>
      </c>
      <c r="AU141" s="228" t="s">
        <v>83</v>
      </c>
      <c r="AY141" s="16" t="s">
        <v>130</v>
      </c>
      <c r="BE141" s="229">
        <f>IF(N141="základní",J141,0)</f>
        <v>0</v>
      </c>
      <c r="BF141" s="229">
        <f>IF(N141="snížená",J141,0)</f>
        <v>0</v>
      </c>
      <c r="BG141" s="229">
        <f>IF(N141="zákl. přenesená",J141,0)</f>
        <v>0</v>
      </c>
      <c r="BH141" s="229">
        <f>IF(N141="sníž. přenesená",J141,0)</f>
        <v>0</v>
      </c>
      <c r="BI141" s="229">
        <f>IF(N141="nulová",J141,0)</f>
        <v>0</v>
      </c>
      <c r="BJ141" s="16" t="s">
        <v>81</v>
      </c>
      <c r="BK141" s="229">
        <f>ROUND(I141*H141,2)</f>
        <v>0</v>
      </c>
      <c r="BL141" s="16" t="s">
        <v>137</v>
      </c>
      <c r="BM141" s="228" t="s">
        <v>166</v>
      </c>
    </row>
    <row r="142" s="2" customFormat="1">
      <c r="A142" s="37"/>
      <c r="B142" s="38"/>
      <c r="C142" s="39"/>
      <c r="D142" s="230" t="s">
        <v>139</v>
      </c>
      <c r="E142" s="39"/>
      <c r="F142" s="231" t="s">
        <v>167</v>
      </c>
      <c r="G142" s="39"/>
      <c r="H142" s="39"/>
      <c r="I142" s="232"/>
      <c r="J142" s="39"/>
      <c r="K142" s="39"/>
      <c r="L142" s="43"/>
      <c r="M142" s="233"/>
      <c r="N142" s="234"/>
      <c r="O142" s="90"/>
      <c r="P142" s="90"/>
      <c r="Q142" s="90"/>
      <c r="R142" s="90"/>
      <c r="S142" s="90"/>
      <c r="T142" s="91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T142" s="16" t="s">
        <v>139</v>
      </c>
      <c r="AU142" s="16" t="s">
        <v>83</v>
      </c>
    </row>
    <row r="143" s="13" customFormat="1">
      <c r="A143" s="13"/>
      <c r="B143" s="235"/>
      <c r="C143" s="236"/>
      <c r="D143" s="230" t="s">
        <v>145</v>
      </c>
      <c r="E143" s="237" t="s">
        <v>1</v>
      </c>
      <c r="F143" s="238" t="s">
        <v>168</v>
      </c>
      <c r="G143" s="236"/>
      <c r="H143" s="239">
        <v>3</v>
      </c>
      <c r="I143" s="240"/>
      <c r="J143" s="236"/>
      <c r="K143" s="236"/>
      <c r="L143" s="241"/>
      <c r="M143" s="242"/>
      <c r="N143" s="243"/>
      <c r="O143" s="243"/>
      <c r="P143" s="243"/>
      <c r="Q143" s="243"/>
      <c r="R143" s="243"/>
      <c r="S143" s="243"/>
      <c r="T143" s="244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T143" s="245" t="s">
        <v>145</v>
      </c>
      <c r="AU143" s="245" t="s">
        <v>83</v>
      </c>
      <c r="AV143" s="13" t="s">
        <v>83</v>
      </c>
      <c r="AW143" s="13" t="s">
        <v>30</v>
      </c>
      <c r="AX143" s="13" t="s">
        <v>81</v>
      </c>
      <c r="AY143" s="245" t="s">
        <v>130</v>
      </c>
    </row>
    <row r="144" s="2" customFormat="1" ht="24.15" customHeight="1">
      <c r="A144" s="37"/>
      <c r="B144" s="38"/>
      <c r="C144" s="217" t="s">
        <v>138</v>
      </c>
      <c r="D144" s="217" t="s">
        <v>132</v>
      </c>
      <c r="E144" s="218" t="s">
        <v>169</v>
      </c>
      <c r="F144" s="219" t="s">
        <v>170</v>
      </c>
      <c r="G144" s="220" t="s">
        <v>155</v>
      </c>
      <c r="H144" s="221">
        <v>239.535</v>
      </c>
      <c r="I144" s="222"/>
      <c r="J144" s="223">
        <f>ROUND(I144*H144,2)</f>
        <v>0</v>
      </c>
      <c r="K144" s="219" t="s">
        <v>1</v>
      </c>
      <c r="L144" s="43"/>
      <c r="M144" s="224" t="s">
        <v>1</v>
      </c>
      <c r="N144" s="225" t="s">
        <v>38</v>
      </c>
      <c r="O144" s="90"/>
      <c r="P144" s="226">
        <f>O144*H144</f>
        <v>0</v>
      </c>
      <c r="Q144" s="226">
        <v>0</v>
      </c>
      <c r="R144" s="226">
        <f>Q144*H144</f>
        <v>0</v>
      </c>
      <c r="S144" s="226">
        <v>0</v>
      </c>
      <c r="T144" s="227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28" t="s">
        <v>137</v>
      </c>
      <c r="AT144" s="228" t="s">
        <v>132</v>
      </c>
      <c r="AU144" s="228" t="s">
        <v>83</v>
      </c>
      <c r="AY144" s="16" t="s">
        <v>130</v>
      </c>
      <c r="BE144" s="229">
        <f>IF(N144="základní",J144,0)</f>
        <v>0</v>
      </c>
      <c r="BF144" s="229">
        <f>IF(N144="snížená",J144,0)</f>
        <v>0</v>
      </c>
      <c r="BG144" s="229">
        <f>IF(N144="zákl. přenesená",J144,0)</f>
        <v>0</v>
      </c>
      <c r="BH144" s="229">
        <f>IF(N144="sníž. přenesená",J144,0)</f>
        <v>0</v>
      </c>
      <c r="BI144" s="229">
        <f>IF(N144="nulová",J144,0)</f>
        <v>0</v>
      </c>
      <c r="BJ144" s="16" t="s">
        <v>81</v>
      </c>
      <c r="BK144" s="229">
        <f>ROUND(I144*H144,2)</f>
        <v>0</v>
      </c>
      <c r="BL144" s="16" t="s">
        <v>137</v>
      </c>
      <c r="BM144" s="228" t="s">
        <v>171</v>
      </c>
    </row>
    <row r="145" s="2" customFormat="1">
      <c r="A145" s="37"/>
      <c r="B145" s="38"/>
      <c r="C145" s="39"/>
      <c r="D145" s="230" t="s">
        <v>139</v>
      </c>
      <c r="E145" s="39"/>
      <c r="F145" s="231" t="s">
        <v>170</v>
      </c>
      <c r="G145" s="39"/>
      <c r="H145" s="39"/>
      <c r="I145" s="232"/>
      <c r="J145" s="39"/>
      <c r="K145" s="39"/>
      <c r="L145" s="43"/>
      <c r="M145" s="233"/>
      <c r="N145" s="234"/>
      <c r="O145" s="90"/>
      <c r="P145" s="90"/>
      <c r="Q145" s="90"/>
      <c r="R145" s="90"/>
      <c r="S145" s="90"/>
      <c r="T145" s="91"/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T145" s="16" t="s">
        <v>139</v>
      </c>
      <c r="AU145" s="16" t="s">
        <v>83</v>
      </c>
    </row>
    <row r="146" s="13" customFormat="1">
      <c r="A146" s="13"/>
      <c r="B146" s="235"/>
      <c r="C146" s="236"/>
      <c r="D146" s="230" t="s">
        <v>145</v>
      </c>
      <c r="E146" s="237" t="s">
        <v>1</v>
      </c>
      <c r="F146" s="238" t="s">
        <v>172</v>
      </c>
      <c r="G146" s="236"/>
      <c r="H146" s="239">
        <v>239.535</v>
      </c>
      <c r="I146" s="240"/>
      <c r="J146" s="236"/>
      <c r="K146" s="236"/>
      <c r="L146" s="241"/>
      <c r="M146" s="242"/>
      <c r="N146" s="243"/>
      <c r="O146" s="243"/>
      <c r="P146" s="243"/>
      <c r="Q146" s="243"/>
      <c r="R146" s="243"/>
      <c r="S146" s="243"/>
      <c r="T146" s="244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T146" s="245" t="s">
        <v>145</v>
      </c>
      <c r="AU146" s="245" t="s">
        <v>83</v>
      </c>
      <c r="AV146" s="13" t="s">
        <v>83</v>
      </c>
      <c r="AW146" s="13" t="s">
        <v>30</v>
      </c>
      <c r="AX146" s="13" t="s">
        <v>81</v>
      </c>
      <c r="AY146" s="245" t="s">
        <v>130</v>
      </c>
    </row>
    <row r="147" s="2" customFormat="1" ht="33" customHeight="1">
      <c r="A147" s="37"/>
      <c r="B147" s="38"/>
      <c r="C147" s="217" t="s">
        <v>173</v>
      </c>
      <c r="D147" s="217" t="s">
        <v>132</v>
      </c>
      <c r="E147" s="218" t="s">
        <v>174</v>
      </c>
      <c r="F147" s="219" t="s">
        <v>175</v>
      </c>
      <c r="G147" s="220" t="s">
        <v>176</v>
      </c>
      <c r="H147" s="221">
        <v>431.16300000000001</v>
      </c>
      <c r="I147" s="222"/>
      <c r="J147" s="223">
        <f>ROUND(I147*H147,2)</f>
        <v>0</v>
      </c>
      <c r="K147" s="219" t="s">
        <v>136</v>
      </c>
      <c r="L147" s="43"/>
      <c r="M147" s="224" t="s">
        <v>1</v>
      </c>
      <c r="N147" s="225" t="s">
        <v>38</v>
      </c>
      <c r="O147" s="90"/>
      <c r="P147" s="226">
        <f>O147*H147</f>
        <v>0</v>
      </c>
      <c r="Q147" s="226">
        <v>0</v>
      </c>
      <c r="R147" s="226">
        <f>Q147*H147</f>
        <v>0</v>
      </c>
      <c r="S147" s="226">
        <v>0</v>
      </c>
      <c r="T147" s="227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28" t="s">
        <v>137</v>
      </c>
      <c r="AT147" s="228" t="s">
        <v>132</v>
      </c>
      <c r="AU147" s="228" t="s">
        <v>83</v>
      </c>
      <c r="AY147" s="16" t="s">
        <v>130</v>
      </c>
      <c r="BE147" s="229">
        <f>IF(N147="základní",J147,0)</f>
        <v>0</v>
      </c>
      <c r="BF147" s="229">
        <f>IF(N147="snížená",J147,0)</f>
        <v>0</v>
      </c>
      <c r="BG147" s="229">
        <f>IF(N147="zákl. přenesená",J147,0)</f>
        <v>0</v>
      </c>
      <c r="BH147" s="229">
        <f>IF(N147="sníž. přenesená",J147,0)</f>
        <v>0</v>
      </c>
      <c r="BI147" s="229">
        <f>IF(N147="nulová",J147,0)</f>
        <v>0</v>
      </c>
      <c r="BJ147" s="16" t="s">
        <v>81</v>
      </c>
      <c r="BK147" s="229">
        <f>ROUND(I147*H147,2)</f>
        <v>0</v>
      </c>
      <c r="BL147" s="16" t="s">
        <v>137</v>
      </c>
      <c r="BM147" s="228" t="s">
        <v>177</v>
      </c>
    </row>
    <row r="148" s="2" customFormat="1">
      <c r="A148" s="37"/>
      <c r="B148" s="38"/>
      <c r="C148" s="39"/>
      <c r="D148" s="230" t="s">
        <v>139</v>
      </c>
      <c r="E148" s="39"/>
      <c r="F148" s="231" t="s">
        <v>178</v>
      </c>
      <c r="G148" s="39"/>
      <c r="H148" s="39"/>
      <c r="I148" s="232"/>
      <c r="J148" s="39"/>
      <c r="K148" s="39"/>
      <c r="L148" s="43"/>
      <c r="M148" s="233"/>
      <c r="N148" s="234"/>
      <c r="O148" s="90"/>
      <c r="P148" s="90"/>
      <c r="Q148" s="90"/>
      <c r="R148" s="90"/>
      <c r="S148" s="90"/>
      <c r="T148" s="91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T148" s="16" t="s">
        <v>139</v>
      </c>
      <c r="AU148" s="16" t="s">
        <v>83</v>
      </c>
    </row>
    <row r="149" s="13" customFormat="1">
      <c r="A149" s="13"/>
      <c r="B149" s="235"/>
      <c r="C149" s="236"/>
      <c r="D149" s="230" t="s">
        <v>145</v>
      </c>
      <c r="E149" s="237" t="s">
        <v>1</v>
      </c>
      <c r="F149" s="238" t="s">
        <v>179</v>
      </c>
      <c r="G149" s="236"/>
      <c r="H149" s="239">
        <v>239.535</v>
      </c>
      <c r="I149" s="240"/>
      <c r="J149" s="236"/>
      <c r="K149" s="236"/>
      <c r="L149" s="241"/>
      <c r="M149" s="242"/>
      <c r="N149" s="243"/>
      <c r="O149" s="243"/>
      <c r="P149" s="243"/>
      <c r="Q149" s="243"/>
      <c r="R149" s="243"/>
      <c r="S149" s="243"/>
      <c r="T149" s="244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T149" s="245" t="s">
        <v>145</v>
      </c>
      <c r="AU149" s="245" t="s">
        <v>83</v>
      </c>
      <c r="AV149" s="13" t="s">
        <v>83</v>
      </c>
      <c r="AW149" s="13" t="s">
        <v>30</v>
      </c>
      <c r="AX149" s="13" t="s">
        <v>81</v>
      </c>
      <c r="AY149" s="245" t="s">
        <v>130</v>
      </c>
    </row>
    <row r="150" s="13" customFormat="1">
      <c r="A150" s="13"/>
      <c r="B150" s="235"/>
      <c r="C150" s="236"/>
      <c r="D150" s="230" t="s">
        <v>145</v>
      </c>
      <c r="E150" s="236"/>
      <c r="F150" s="238" t="s">
        <v>180</v>
      </c>
      <c r="G150" s="236"/>
      <c r="H150" s="239">
        <v>431.16300000000001</v>
      </c>
      <c r="I150" s="240"/>
      <c r="J150" s="236"/>
      <c r="K150" s="236"/>
      <c r="L150" s="241"/>
      <c r="M150" s="242"/>
      <c r="N150" s="243"/>
      <c r="O150" s="243"/>
      <c r="P150" s="243"/>
      <c r="Q150" s="243"/>
      <c r="R150" s="243"/>
      <c r="S150" s="243"/>
      <c r="T150" s="244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245" t="s">
        <v>145</v>
      </c>
      <c r="AU150" s="245" t="s">
        <v>83</v>
      </c>
      <c r="AV150" s="13" t="s">
        <v>83</v>
      </c>
      <c r="AW150" s="13" t="s">
        <v>4</v>
      </c>
      <c r="AX150" s="13" t="s">
        <v>81</v>
      </c>
      <c r="AY150" s="245" t="s">
        <v>130</v>
      </c>
    </row>
    <row r="151" s="2" customFormat="1" ht="24.15" customHeight="1">
      <c r="A151" s="37"/>
      <c r="B151" s="38"/>
      <c r="C151" s="217" t="s">
        <v>181</v>
      </c>
      <c r="D151" s="217" t="s">
        <v>132</v>
      </c>
      <c r="E151" s="218" t="s">
        <v>182</v>
      </c>
      <c r="F151" s="219" t="s">
        <v>183</v>
      </c>
      <c r="G151" s="220" t="s">
        <v>155</v>
      </c>
      <c r="H151" s="221">
        <v>6</v>
      </c>
      <c r="I151" s="222"/>
      <c r="J151" s="223">
        <f>ROUND(I151*H151,2)</f>
        <v>0</v>
      </c>
      <c r="K151" s="219" t="s">
        <v>136</v>
      </c>
      <c r="L151" s="43"/>
      <c r="M151" s="224" t="s">
        <v>1</v>
      </c>
      <c r="N151" s="225" t="s">
        <v>38</v>
      </c>
      <c r="O151" s="90"/>
      <c r="P151" s="226">
        <f>O151*H151</f>
        <v>0</v>
      </c>
      <c r="Q151" s="226">
        <v>0</v>
      </c>
      <c r="R151" s="226">
        <f>Q151*H151</f>
        <v>0</v>
      </c>
      <c r="S151" s="226">
        <v>0</v>
      </c>
      <c r="T151" s="227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28" t="s">
        <v>137</v>
      </c>
      <c r="AT151" s="228" t="s">
        <v>132</v>
      </c>
      <c r="AU151" s="228" t="s">
        <v>83</v>
      </c>
      <c r="AY151" s="16" t="s">
        <v>130</v>
      </c>
      <c r="BE151" s="229">
        <f>IF(N151="základní",J151,0)</f>
        <v>0</v>
      </c>
      <c r="BF151" s="229">
        <f>IF(N151="snížená",J151,0)</f>
        <v>0</v>
      </c>
      <c r="BG151" s="229">
        <f>IF(N151="zákl. přenesená",J151,0)</f>
        <v>0</v>
      </c>
      <c r="BH151" s="229">
        <f>IF(N151="sníž. přenesená",J151,0)</f>
        <v>0</v>
      </c>
      <c r="BI151" s="229">
        <f>IF(N151="nulová",J151,0)</f>
        <v>0</v>
      </c>
      <c r="BJ151" s="16" t="s">
        <v>81</v>
      </c>
      <c r="BK151" s="229">
        <f>ROUND(I151*H151,2)</f>
        <v>0</v>
      </c>
      <c r="BL151" s="16" t="s">
        <v>137</v>
      </c>
      <c r="BM151" s="228" t="s">
        <v>184</v>
      </c>
    </row>
    <row r="152" s="2" customFormat="1">
      <c r="A152" s="37"/>
      <c r="B152" s="38"/>
      <c r="C152" s="39"/>
      <c r="D152" s="230" t="s">
        <v>139</v>
      </c>
      <c r="E152" s="39"/>
      <c r="F152" s="231" t="s">
        <v>185</v>
      </c>
      <c r="G152" s="39"/>
      <c r="H152" s="39"/>
      <c r="I152" s="232"/>
      <c r="J152" s="39"/>
      <c r="K152" s="39"/>
      <c r="L152" s="43"/>
      <c r="M152" s="233"/>
      <c r="N152" s="234"/>
      <c r="O152" s="90"/>
      <c r="P152" s="90"/>
      <c r="Q152" s="90"/>
      <c r="R152" s="90"/>
      <c r="S152" s="90"/>
      <c r="T152" s="91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T152" s="16" t="s">
        <v>139</v>
      </c>
      <c r="AU152" s="16" t="s">
        <v>83</v>
      </c>
    </row>
    <row r="153" s="2" customFormat="1" ht="24.15" customHeight="1">
      <c r="A153" s="37"/>
      <c r="B153" s="38"/>
      <c r="C153" s="217" t="s">
        <v>186</v>
      </c>
      <c r="D153" s="217" t="s">
        <v>132</v>
      </c>
      <c r="E153" s="218" t="s">
        <v>187</v>
      </c>
      <c r="F153" s="219" t="s">
        <v>188</v>
      </c>
      <c r="G153" s="220" t="s">
        <v>135</v>
      </c>
      <c r="H153" s="221">
        <v>130</v>
      </c>
      <c r="I153" s="222"/>
      <c r="J153" s="223">
        <f>ROUND(I153*H153,2)</f>
        <v>0</v>
      </c>
      <c r="K153" s="219" t="s">
        <v>136</v>
      </c>
      <c r="L153" s="43"/>
      <c r="M153" s="224" t="s">
        <v>1</v>
      </c>
      <c r="N153" s="225" t="s">
        <v>38</v>
      </c>
      <c r="O153" s="90"/>
      <c r="P153" s="226">
        <f>O153*H153</f>
        <v>0</v>
      </c>
      <c r="Q153" s="226">
        <v>0</v>
      </c>
      <c r="R153" s="226">
        <f>Q153*H153</f>
        <v>0</v>
      </c>
      <c r="S153" s="226">
        <v>0</v>
      </c>
      <c r="T153" s="227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28" t="s">
        <v>137</v>
      </c>
      <c r="AT153" s="228" t="s">
        <v>132</v>
      </c>
      <c r="AU153" s="228" t="s">
        <v>83</v>
      </c>
      <c r="AY153" s="16" t="s">
        <v>130</v>
      </c>
      <c r="BE153" s="229">
        <f>IF(N153="základní",J153,0)</f>
        <v>0</v>
      </c>
      <c r="BF153" s="229">
        <f>IF(N153="snížená",J153,0)</f>
        <v>0</v>
      </c>
      <c r="BG153" s="229">
        <f>IF(N153="zákl. přenesená",J153,0)</f>
        <v>0</v>
      </c>
      <c r="BH153" s="229">
        <f>IF(N153="sníž. přenesená",J153,0)</f>
        <v>0</v>
      </c>
      <c r="BI153" s="229">
        <f>IF(N153="nulová",J153,0)</f>
        <v>0</v>
      </c>
      <c r="BJ153" s="16" t="s">
        <v>81</v>
      </c>
      <c r="BK153" s="229">
        <f>ROUND(I153*H153,2)</f>
        <v>0</v>
      </c>
      <c r="BL153" s="16" t="s">
        <v>137</v>
      </c>
      <c r="BM153" s="228" t="s">
        <v>189</v>
      </c>
    </row>
    <row r="154" s="2" customFormat="1">
      <c r="A154" s="37"/>
      <c r="B154" s="38"/>
      <c r="C154" s="39"/>
      <c r="D154" s="230" t="s">
        <v>139</v>
      </c>
      <c r="E154" s="39"/>
      <c r="F154" s="231" t="s">
        <v>190</v>
      </c>
      <c r="G154" s="39"/>
      <c r="H154" s="39"/>
      <c r="I154" s="232"/>
      <c r="J154" s="39"/>
      <c r="K154" s="39"/>
      <c r="L154" s="43"/>
      <c r="M154" s="233"/>
      <c r="N154" s="234"/>
      <c r="O154" s="90"/>
      <c r="P154" s="90"/>
      <c r="Q154" s="90"/>
      <c r="R154" s="90"/>
      <c r="S154" s="90"/>
      <c r="T154" s="91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T154" s="16" t="s">
        <v>139</v>
      </c>
      <c r="AU154" s="16" t="s">
        <v>83</v>
      </c>
    </row>
    <row r="155" s="2" customFormat="1" ht="21.75" customHeight="1">
      <c r="A155" s="37"/>
      <c r="B155" s="38"/>
      <c r="C155" s="257" t="s">
        <v>191</v>
      </c>
      <c r="D155" s="257" t="s">
        <v>192</v>
      </c>
      <c r="E155" s="258" t="s">
        <v>193</v>
      </c>
      <c r="F155" s="259" t="s">
        <v>194</v>
      </c>
      <c r="G155" s="260" t="s">
        <v>176</v>
      </c>
      <c r="H155" s="261">
        <v>29.25</v>
      </c>
      <c r="I155" s="262"/>
      <c r="J155" s="263">
        <f>ROUND(I155*H155,2)</f>
        <v>0</v>
      </c>
      <c r="K155" s="259" t="s">
        <v>136</v>
      </c>
      <c r="L155" s="264"/>
      <c r="M155" s="265" t="s">
        <v>1</v>
      </c>
      <c r="N155" s="266" t="s">
        <v>38</v>
      </c>
      <c r="O155" s="90"/>
      <c r="P155" s="226">
        <f>O155*H155</f>
        <v>0</v>
      </c>
      <c r="Q155" s="226">
        <v>1</v>
      </c>
      <c r="R155" s="226">
        <f>Q155*H155</f>
        <v>29.25</v>
      </c>
      <c r="S155" s="226">
        <v>0</v>
      </c>
      <c r="T155" s="227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28" t="s">
        <v>181</v>
      </c>
      <c r="AT155" s="228" t="s">
        <v>192</v>
      </c>
      <c r="AU155" s="228" t="s">
        <v>83</v>
      </c>
      <c r="AY155" s="16" t="s">
        <v>130</v>
      </c>
      <c r="BE155" s="229">
        <f>IF(N155="základní",J155,0)</f>
        <v>0</v>
      </c>
      <c r="BF155" s="229">
        <f>IF(N155="snížená",J155,0)</f>
        <v>0</v>
      </c>
      <c r="BG155" s="229">
        <f>IF(N155="zákl. přenesená",J155,0)</f>
        <v>0</v>
      </c>
      <c r="BH155" s="229">
        <f>IF(N155="sníž. přenesená",J155,0)</f>
        <v>0</v>
      </c>
      <c r="BI155" s="229">
        <f>IF(N155="nulová",J155,0)</f>
        <v>0</v>
      </c>
      <c r="BJ155" s="16" t="s">
        <v>81</v>
      </c>
      <c r="BK155" s="229">
        <f>ROUND(I155*H155,2)</f>
        <v>0</v>
      </c>
      <c r="BL155" s="16" t="s">
        <v>137</v>
      </c>
      <c r="BM155" s="228" t="s">
        <v>195</v>
      </c>
    </row>
    <row r="156" s="2" customFormat="1">
      <c r="A156" s="37"/>
      <c r="B156" s="38"/>
      <c r="C156" s="39"/>
      <c r="D156" s="230" t="s">
        <v>139</v>
      </c>
      <c r="E156" s="39"/>
      <c r="F156" s="231" t="s">
        <v>196</v>
      </c>
      <c r="G156" s="39"/>
      <c r="H156" s="39"/>
      <c r="I156" s="232"/>
      <c r="J156" s="39"/>
      <c r="K156" s="39"/>
      <c r="L156" s="43"/>
      <c r="M156" s="233"/>
      <c r="N156" s="234"/>
      <c r="O156" s="90"/>
      <c r="P156" s="90"/>
      <c r="Q156" s="90"/>
      <c r="R156" s="90"/>
      <c r="S156" s="90"/>
      <c r="T156" s="91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T156" s="16" t="s">
        <v>139</v>
      </c>
      <c r="AU156" s="16" t="s">
        <v>83</v>
      </c>
    </row>
    <row r="157" s="13" customFormat="1">
      <c r="A157" s="13"/>
      <c r="B157" s="235"/>
      <c r="C157" s="236"/>
      <c r="D157" s="230" t="s">
        <v>145</v>
      </c>
      <c r="E157" s="237" t="s">
        <v>1</v>
      </c>
      <c r="F157" s="238" t="s">
        <v>197</v>
      </c>
      <c r="G157" s="236"/>
      <c r="H157" s="239">
        <v>29.25</v>
      </c>
      <c r="I157" s="240"/>
      <c r="J157" s="236"/>
      <c r="K157" s="236"/>
      <c r="L157" s="241"/>
      <c r="M157" s="242"/>
      <c r="N157" s="243"/>
      <c r="O157" s="243"/>
      <c r="P157" s="243"/>
      <c r="Q157" s="243"/>
      <c r="R157" s="243"/>
      <c r="S157" s="243"/>
      <c r="T157" s="244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T157" s="245" t="s">
        <v>145</v>
      </c>
      <c r="AU157" s="245" t="s">
        <v>83</v>
      </c>
      <c r="AV157" s="13" t="s">
        <v>83</v>
      </c>
      <c r="AW157" s="13" t="s">
        <v>30</v>
      </c>
      <c r="AX157" s="13" t="s">
        <v>81</v>
      </c>
      <c r="AY157" s="245" t="s">
        <v>130</v>
      </c>
    </row>
    <row r="158" s="2" customFormat="1" ht="24.15" customHeight="1">
      <c r="A158" s="37"/>
      <c r="B158" s="38"/>
      <c r="C158" s="217" t="s">
        <v>198</v>
      </c>
      <c r="D158" s="217" t="s">
        <v>132</v>
      </c>
      <c r="E158" s="218" t="s">
        <v>199</v>
      </c>
      <c r="F158" s="219" t="s">
        <v>200</v>
      </c>
      <c r="G158" s="220" t="s">
        <v>135</v>
      </c>
      <c r="H158" s="221">
        <v>130</v>
      </c>
      <c r="I158" s="222"/>
      <c r="J158" s="223">
        <f>ROUND(I158*H158,2)</f>
        <v>0</v>
      </c>
      <c r="K158" s="219" t="s">
        <v>136</v>
      </c>
      <c r="L158" s="43"/>
      <c r="M158" s="224" t="s">
        <v>1</v>
      </c>
      <c r="N158" s="225" t="s">
        <v>38</v>
      </c>
      <c r="O158" s="90"/>
      <c r="P158" s="226">
        <f>O158*H158</f>
        <v>0</v>
      </c>
      <c r="Q158" s="226">
        <v>0</v>
      </c>
      <c r="R158" s="226">
        <f>Q158*H158</f>
        <v>0</v>
      </c>
      <c r="S158" s="226">
        <v>0</v>
      </c>
      <c r="T158" s="227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28" t="s">
        <v>137</v>
      </c>
      <c r="AT158" s="228" t="s">
        <v>132</v>
      </c>
      <c r="AU158" s="228" t="s">
        <v>83</v>
      </c>
      <c r="AY158" s="16" t="s">
        <v>130</v>
      </c>
      <c r="BE158" s="229">
        <f>IF(N158="základní",J158,0)</f>
        <v>0</v>
      </c>
      <c r="BF158" s="229">
        <f>IF(N158="snížená",J158,0)</f>
        <v>0</v>
      </c>
      <c r="BG158" s="229">
        <f>IF(N158="zákl. přenesená",J158,0)</f>
        <v>0</v>
      </c>
      <c r="BH158" s="229">
        <f>IF(N158="sníž. přenesená",J158,0)</f>
        <v>0</v>
      </c>
      <c r="BI158" s="229">
        <f>IF(N158="nulová",J158,0)</f>
        <v>0</v>
      </c>
      <c r="BJ158" s="16" t="s">
        <v>81</v>
      </c>
      <c r="BK158" s="229">
        <f>ROUND(I158*H158,2)</f>
        <v>0</v>
      </c>
      <c r="BL158" s="16" t="s">
        <v>137</v>
      </c>
      <c r="BM158" s="228" t="s">
        <v>201</v>
      </c>
    </row>
    <row r="159" s="2" customFormat="1">
      <c r="A159" s="37"/>
      <c r="B159" s="38"/>
      <c r="C159" s="39"/>
      <c r="D159" s="230" t="s">
        <v>139</v>
      </c>
      <c r="E159" s="39"/>
      <c r="F159" s="231" t="s">
        <v>202</v>
      </c>
      <c r="G159" s="39"/>
      <c r="H159" s="39"/>
      <c r="I159" s="232"/>
      <c r="J159" s="39"/>
      <c r="K159" s="39"/>
      <c r="L159" s="43"/>
      <c r="M159" s="233"/>
      <c r="N159" s="234"/>
      <c r="O159" s="90"/>
      <c r="P159" s="90"/>
      <c r="Q159" s="90"/>
      <c r="R159" s="90"/>
      <c r="S159" s="90"/>
      <c r="T159" s="91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T159" s="16" t="s">
        <v>139</v>
      </c>
      <c r="AU159" s="16" t="s">
        <v>83</v>
      </c>
    </row>
    <row r="160" s="2" customFormat="1" ht="16.5" customHeight="1">
      <c r="A160" s="37"/>
      <c r="B160" s="38"/>
      <c r="C160" s="257" t="s">
        <v>8</v>
      </c>
      <c r="D160" s="257" t="s">
        <v>192</v>
      </c>
      <c r="E160" s="258" t="s">
        <v>203</v>
      </c>
      <c r="F160" s="259" t="s">
        <v>204</v>
      </c>
      <c r="G160" s="260" t="s">
        <v>205</v>
      </c>
      <c r="H160" s="261">
        <v>15.6</v>
      </c>
      <c r="I160" s="262"/>
      <c r="J160" s="263">
        <f>ROUND(I160*H160,2)</f>
        <v>0</v>
      </c>
      <c r="K160" s="259" t="s">
        <v>136</v>
      </c>
      <c r="L160" s="264"/>
      <c r="M160" s="265" t="s">
        <v>1</v>
      </c>
      <c r="N160" s="266" t="s">
        <v>38</v>
      </c>
      <c r="O160" s="90"/>
      <c r="P160" s="226">
        <f>O160*H160</f>
        <v>0</v>
      </c>
      <c r="Q160" s="226">
        <v>0.001</v>
      </c>
      <c r="R160" s="226">
        <f>Q160*H160</f>
        <v>0.015599999999999999</v>
      </c>
      <c r="S160" s="226">
        <v>0</v>
      </c>
      <c r="T160" s="227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28" t="s">
        <v>181</v>
      </c>
      <c r="AT160" s="228" t="s">
        <v>192</v>
      </c>
      <c r="AU160" s="228" t="s">
        <v>83</v>
      </c>
      <c r="AY160" s="16" t="s">
        <v>130</v>
      </c>
      <c r="BE160" s="229">
        <f>IF(N160="základní",J160,0)</f>
        <v>0</v>
      </c>
      <c r="BF160" s="229">
        <f>IF(N160="snížená",J160,0)</f>
        <v>0</v>
      </c>
      <c r="BG160" s="229">
        <f>IF(N160="zákl. přenesená",J160,0)</f>
        <v>0</v>
      </c>
      <c r="BH160" s="229">
        <f>IF(N160="sníž. přenesená",J160,0)</f>
        <v>0</v>
      </c>
      <c r="BI160" s="229">
        <f>IF(N160="nulová",J160,0)</f>
        <v>0</v>
      </c>
      <c r="BJ160" s="16" t="s">
        <v>81</v>
      </c>
      <c r="BK160" s="229">
        <f>ROUND(I160*H160,2)</f>
        <v>0</v>
      </c>
      <c r="BL160" s="16" t="s">
        <v>137</v>
      </c>
      <c r="BM160" s="228" t="s">
        <v>206</v>
      </c>
    </row>
    <row r="161" s="2" customFormat="1">
      <c r="A161" s="37"/>
      <c r="B161" s="38"/>
      <c r="C161" s="39"/>
      <c r="D161" s="230" t="s">
        <v>139</v>
      </c>
      <c r="E161" s="39"/>
      <c r="F161" s="231" t="s">
        <v>204</v>
      </c>
      <c r="G161" s="39"/>
      <c r="H161" s="39"/>
      <c r="I161" s="232"/>
      <c r="J161" s="39"/>
      <c r="K161" s="39"/>
      <c r="L161" s="43"/>
      <c r="M161" s="233"/>
      <c r="N161" s="234"/>
      <c r="O161" s="90"/>
      <c r="P161" s="90"/>
      <c r="Q161" s="90"/>
      <c r="R161" s="90"/>
      <c r="S161" s="90"/>
      <c r="T161" s="91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T161" s="16" t="s">
        <v>139</v>
      </c>
      <c r="AU161" s="16" t="s">
        <v>83</v>
      </c>
    </row>
    <row r="162" s="13" customFormat="1">
      <c r="A162" s="13"/>
      <c r="B162" s="235"/>
      <c r="C162" s="236"/>
      <c r="D162" s="230" t="s">
        <v>145</v>
      </c>
      <c r="E162" s="236"/>
      <c r="F162" s="238" t="s">
        <v>207</v>
      </c>
      <c r="G162" s="236"/>
      <c r="H162" s="239">
        <v>15.6</v>
      </c>
      <c r="I162" s="240"/>
      <c r="J162" s="236"/>
      <c r="K162" s="236"/>
      <c r="L162" s="241"/>
      <c r="M162" s="242"/>
      <c r="N162" s="243"/>
      <c r="O162" s="243"/>
      <c r="P162" s="243"/>
      <c r="Q162" s="243"/>
      <c r="R162" s="243"/>
      <c r="S162" s="243"/>
      <c r="T162" s="244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T162" s="245" t="s">
        <v>145</v>
      </c>
      <c r="AU162" s="245" t="s">
        <v>83</v>
      </c>
      <c r="AV162" s="13" t="s">
        <v>83</v>
      </c>
      <c r="AW162" s="13" t="s">
        <v>4</v>
      </c>
      <c r="AX162" s="13" t="s">
        <v>81</v>
      </c>
      <c r="AY162" s="245" t="s">
        <v>130</v>
      </c>
    </row>
    <row r="163" s="2" customFormat="1" ht="24.15" customHeight="1">
      <c r="A163" s="37"/>
      <c r="B163" s="38"/>
      <c r="C163" s="217" t="s">
        <v>208</v>
      </c>
      <c r="D163" s="217" t="s">
        <v>132</v>
      </c>
      <c r="E163" s="218" t="s">
        <v>209</v>
      </c>
      <c r="F163" s="219" t="s">
        <v>210</v>
      </c>
      <c r="G163" s="220" t="s">
        <v>135</v>
      </c>
      <c r="H163" s="221">
        <v>587.51999999999998</v>
      </c>
      <c r="I163" s="222"/>
      <c r="J163" s="223">
        <f>ROUND(I163*H163,2)</f>
        <v>0</v>
      </c>
      <c r="K163" s="219" t="s">
        <v>136</v>
      </c>
      <c r="L163" s="43"/>
      <c r="M163" s="224" t="s">
        <v>1</v>
      </c>
      <c r="N163" s="225" t="s">
        <v>38</v>
      </c>
      <c r="O163" s="90"/>
      <c r="P163" s="226">
        <f>O163*H163</f>
        <v>0</v>
      </c>
      <c r="Q163" s="226">
        <v>0</v>
      </c>
      <c r="R163" s="226">
        <f>Q163*H163</f>
        <v>0</v>
      </c>
      <c r="S163" s="226">
        <v>0</v>
      </c>
      <c r="T163" s="227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28" t="s">
        <v>137</v>
      </c>
      <c r="AT163" s="228" t="s">
        <v>132</v>
      </c>
      <c r="AU163" s="228" t="s">
        <v>83</v>
      </c>
      <c r="AY163" s="16" t="s">
        <v>130</v>
      </c>
      <c r="BE163" s="229">
        <f>IF(N163="základní",J163,0)</f>
        <v>0</v>
      </c>
      <c r="BF163" s="229">
        <f>IF(N163="snížená",J163,0)</f>
        <v>0</v>
      </c>
      <c r="BG163" s="229">
        <f>IF(N163="zákl. přenesená",J163,0)</f>
        <v>0</v>
      </c>
      <c r="BH163" s="229">
        <f>IF(N163="sníž. přenesená",J163,0)</f>
        <v>0</v>
      </c>
      <c r="BI163" s="229">
        <f>IF(N163="nulová",J163,0)</f>
        <v>0</v>
      </c>
      <c r="BJ163" s="16" t="s">
        <v>81</v>
      </c>
      <c r="BK163" s="229">
        <f>ROUND(I163*H163,2)</f>
        <v>0</v>
      </c>
      <c r="BL163" s="16" t="s">
        <v>137</v>
      </c>
      <c r="BM163" s="228" t="s">
        <v>211</v>
      </c>
    </row>
    <row r="164" s="2" customFormat="1">
      <c r="A164" s="37"/>
      <c r="B164" s="38"/>
      <c r="C164" s="39"/>
      <c r="D164" s="230" t="s">
        <v>139</v>
      </c>
      <c r="E164" s="39"/>
      <c r="F164" s="231" t="s">
        <v>212</v>
      </c>
      <c r="G164" s="39"/>
      <c r="H164" s="39"/>
      <c r="I164" s="232"/>
      <c r="J164" s="39"/>
      <c r="K164" s="39"/>
      <c r="L164" s="43"/>
      <c r="M164" s="233"/>
      <c r="N164" s="234"/>
      <c r="O164" s="90"/>
      <c r="P164" s="90"/>
      <c r="Q164" s="90"/>
      <c r="R164" s="90"/>
      <c r="S164" s="90"/>
      <c r="T164" s="91"/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T164" s="16" t="s">
        <v>139</v>
      </c>
      <c r="AU164" s="16" t="s">
        <v>83</v>
      </c>
    </row>
    <row r="165" s="13" customFormat="1">
      <c r="A165" s="13"/>
      <c r="B165" s="235"/>
      <c r="C165" s="236"/>
      <c r="D165" s="230" t="s">
        <v>145</v>
      </c>
      <c r="E165" s="237" t="s">
        <v>1</v>
      </c>
      <c r="F165" s="238" t="s">
        <v>213</v>
      </c>
      <c r="G165" s="236"/>
      <c r="H165" s="239">
        <v>300.05000000000001</v>
      </c>
      <c r="I165" s="240"/>
      <c r="J165" s="236"/>
      <c r="K165" s="236"/>
      <c r="L165" s="241"/>
      <c r="M165" s="242"/>
      <c r="N165" s="243"/>
      <c r="O165" s="243"/>
      <c r="P165" s="243"/>
      <c r="Q165" s="243"/>
      <c r="R165" s="243"/>
      <c r="S165" s="243"/>
      <c r="T165" s="244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T165" s="245" t="s">
        <v>145</v>
      </c>
      <c r="AU165" s="245" t="s">
        <v>83</v>
      </c>
      <c r="AV165" s="13" t="s">
        <v>83</v>
      </c>
      <c r="AW165" s="13" t="s">
        <v>30</v>
      </c>
      <c r="AX165" s="13" t="s">
        <v>73</v>
      </c>
      <c r="AY165" s="245" t="s">
        <v>130</v>
      </c>
    </row>
    <row r="166" s="13" customFormat="1">
      <c r="A166" s="13"/>
      <c r="B166" s="235"/>
      <c r="C166" s="236"/>
      <c r="D166" s="230" t="s">
        <v>145</v>
      </c>
      <c r="E166" s="237" t="s">
        <v>1</v>
      </c>
      <c r="F166" s="238" t="s">
        <v>214</v>
      </c>
      <c r="G166" s="236"/>
      <c r="H166" s="239">
        <v>217.78</v>
      </c>
      <c r="I166" s="240"/>
      <c r="J166" s="236"/>
      <c r="K166" s="236"/>
      <c r="L166" s="241"/>
      <c r="M166" s="242"/>
      <c r="N166" s="243"/>
      <c r="O166" s="243"/>
      <c r="P166" s="243"/>
      <c r="Q166" s="243"/>
      <c r="R166" s="243"/>
      <c r="S166" s="243"/>
      <c r="T166" s="244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T166" s="245" t="s">
        <v>145</v>
      </c>
      <c r="AU166" s="245" t="s">
        <v>83</v>
      </c>
      <c r="AV166" s="13" t="s">
        <v>83</v>
      </c>
      <c r="AW166" s="13" t="s">
        <v>30</v>
      </c>
      <c r="AX166" s="13" t="s">
        <v>73</v>
      </c>
      <c r="AY166" s="245" t="s">
        <v>130</v>
      </c>
    </row>
    <row r="167" s="13" customFormat="1">
      <c r="A167" s="13"/>
      <c r="B167" s="235"/>
      <c r="C167" s="236"/>
      <c r="D167" s="230" t="s">
        <v>145</v>
      </c>
      <c r="E167" s="237" t="s">
        <v>1</v>
      </c>
      <c r="F167" s="238" t="s">
        <v>215</v>
      </c>
      <c r="G167" s="236"/>
      <c r="H167" s="239">
        <v>44.240000000000002</v>
      </c>
      <c r="I167" s="240"/>
      <c r="J167" s="236"/>
      <c r="K167" s="236"/>
      <c r="L167" s="241"/>
      <c r="M167" s="242"/>
      <c r="N167" s="243"/>
      <c r="O167" s="243"/>
      <c r="P167" s="243"/>
      <c r="Q167" s="243"/>
      <c r="R167" s="243"/>
      <c r="S167" s="243"/>
      <c r="T167" s="244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T167" s="245" t="s">
        <v>145</v>
      </c>
      <c r="AU167" s="245" t="s">
        <v>83</v>
      </c>
      <c r="AV167" s="13" t="s">
        <v>83</v>
      </c>
      <c r="AW167" s="13" t="s">
        <v>30</v>
      </c>
      <c r="AX167" s="13" t="s">
        <v>73</v>
      </c>
      <c r="AY167" s="245" t="s">
        <v>130</v>
      </c>
    </row>
    <row r="168" s="13" customFormat="1">
      <c r="A168" s="13"/>
      <c r="B168" s="235"/>
      <c r="C168" s="236"/>
      <c r="D168" s="230" t="s">
        <v>145</v>
      </c>
      <c r="E168" s="237" t="s">
        <v>1</v>
      </c>
      <c r="F168" s="238" t="s">
        <v>216</v>
      </c>
      <c r="G168" s="236"/>
      <c r="H168" s="239">
        <v>25.449999999999999</v>
      </c>
      <c r="I168" s="240"/>
      <c r="J168" s="236"/>
      <c r="K168" s="236"/>
      <c r="L168" s="241"/>
      <c r="M168" s="242"/>
      <c r="N168" s="243"/>
      <c r="O168" s="243"/>
      <c r="P168" s="243"/>
      <c r="Q168" s="243"/>
      <c r="R168" s="243"/>
      <c r="S168" s="243"/>
      <c r="T168" s="244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T168" s="245" t="s">
        <v>145</v>
      </c>
      <c r="AU168" s="245" t="s">
        <v>83</v>
      </c>
      <c r="AV168" s="13" t="s">
        <v>83</v>
      </c>
      <c r="AW168" s="13" t="s">
        <v>30</v>
      </c>
      <c r="AX168" s="13" t="s">
        <v>73</v>
      </c>
      <c r="AY168" s="245" t="s">
        <v>130</v>
      </c>
    </row>
    <row r="169" s="14" customFormat="1">
      <c r="A169" s="14"/>
      <c r="B169" s="246"/>
      <c r="C169" s="247"/>
      <c r="D169" s="230" t="s">
        <v>145</v>
      </c>
      <c r="E169" s="248" t="s">
        <v>1</v>
      </c>
      <c r="F169" s="249" t="s">
        <v>162</v>
      </c>
      <c r="G169" s="247"/>
      <c r="H169" s="250">
        <v>587.5200000000001</v>
      </c>
      <c r="I169" s="251"/>
      <c r="J169" s="247"/>
      <c r="K169" s="247"/>
      <c r="L169" s="252"/>
      <c r="M169" s="253"/>
      <c r="N169" s="254"/>
      <c r="O169" s="254"/>
      <c r="P169" s="254"/>
      <c r="Q169" s="254"/>
      <c r="R169" s="254"/>
      <c r="S169" s="254"/>
      <c r="T169" s="255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T169" s="256" t="s">
        <v>145</v>
      </c>
      <c r="AU169" s="256" t="s">
        <v>83</v>
      </c>
      <c r="AV169" s="14" t="s">
        <v>137</v>
      </c>
      <c r="AW169" s="14" t="s">
        <v>30</v>
      </c>
      <c r="AX169" s="14" t="s">
        <v>81</v>
      </c>
      <c r="AY169" s="256" t="s">
        <v>130</v>
      </c>
    </row>
    <row r="170" s="2" customFormat="1" ht="21.75" customHeight="1">
      <c r="A170" s="37"/>
      <c r="B170" s="38"/>
      <c r="C170" s="217" t="s">
        <v>217</v>
      </c>
      <c r="D170" s="217" t="s">
        <v>132</v>
      </c>
      <c r="E170" s="218" t="s">
        <v>218</v>
      </c>
      <c r="F170" s="219" t="s">
        <v>219</v>
      </c>
      <c r="G170" s="220" t="s">
        <v>135</v>
      </c>
      <c r="H170" s="221">
        <v>130</v>
      </c>
      <c r="I170" s="222"/>
      <c r="J170" s="223">
        <f>ROUND(I170*H170,2)</f>
        <v>0</v>
      </c>
      <c r="K170" s="219" t="s">
        <v>136</v>
      </c>
      <c r="L170" s="43"/>
      <c r="M170" s="224" t="s">
        <v>1</v>
      </c>
      <c r="N170" s="225" t="s">
        <v>38</v>
      </c>
      <c r="O170" s="90"/>
      <c r="P170" s="226">
        <f>O170*H170</f>
        <v>0</v>
      </c>
      <c r="Q170" s="226">
        <v>0</v>
      </c>
      <c r="R170" s="226">
        <f>Q170*H170</f>
        <v>0</v>
      </c>
      <c r="S170" s="226">
        <v>0</v>
      </c>
      <c r="T170" s="227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28" t="s">
        <v>137</v>
      </c>
      <c r="AT170" s="228" t="s">
        <v>132</v>
      </c>
      <c r="AU170" s="228" t="s">
        <v>83</v>
      </c>
      <c r="AY170" s="16" t="s">
        <v>130</v>
      </c>
      <c r="BE170" s="229">
        <f>IF(N170="základní",J170,0)</f>
        <v>0</v>
      </c>
      <c r="BF170" s="229">
        <f>IF(N170="snížená",J170,0)</f>
        <v>0</v>
      </c>
      <c r="BG170" s="229">
        <f>IF(N170="zákl. přenesená",J170,0)</f>
        <v>0</v>
      </c>
      <c r="BH170" s="229">
        <f>IF(N170="sníž. přenesená",J170,0)</f>
        <v>0</v>
      </c>
      <c r="BI170" s="229">
        <f>IF(N170="nulová",J170,0)</f>
        <v>0</v>
      </c>
      <c r="BJ170" s="16" t="s">
        <v>81</v>
      </c>
      <c r="BK170" s="229">
        <f>ROUND(I170*H170,2)</f>
        <v>0</v>
      </c>
      <c r="BL170" s="16" t="s">
        <v>137</v>
      </c>
      <c r="BM170" s="228" t="s">
        <v>220</v>
      </c>
    </row>
    <row r="171" s="2" customFormat="1">
      <c r="A171" s="37"/>
      <c r="B171" s="38"/>
      <c r="C171" s="39"/>
      <c r="D171" s="230" t="s">
        <v>139</v>
      </c>
      <c r="E171" s="39"/>
      <c r="F171" s="231" t="s">
        <v>221</v>
      </c>
      <c r="G171" s="39"/>
      <c r="H171" s="39"/>
      <c r="I171" s="232"/>
      <c r="J171" s="39"/>
      <c r="K171" s="39"/>
      <c r="L171" s="43"/>
      <c r="M171" s="233"/>
      <c r="N171" s="234"/>
      <c r="O171" s="90"/>
      <c r="P171" s="90"/>
      <c r="Q171" s="90"/>
      <c r="R171" s="90"/>
      <c r="S171" s="90"/>
      <c r="T171" s="91"/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T171" s="16" t="s">
        <v>139</v>
      </c>
      <c r="AU171" s="16" t="s">
        <v>83</v>
      </c>
    </row>
    <row r="172" s="12" customFormat="1" ht="22.8" customHeight="1">
      <c r="A172" s="12"/>
      <c r="B172" s="201"/>
      <c r="C172" s="202"/>
      <c r="D172" s="203" t="s">
        <v>72</v>
      </c>
      <c r="E172" s="215" t="s">
        <v>83</v>
      </c>
      <c r="F172" s="215" t="s">
        <v>222</v>
      </c>
      <c r="G172" s="202"/>
      <c r="H172" s="202"/>
      <c r="I172" s="205"/>
      <c r="J172" s="216">
        <f>BK172</f>
        <v>0</v>
      </c>
      <c r="K172" s="202"/>
      <c r="L172" s="207"/>
      <c r="M172" s="208"/>
      <c r="N172" s="209"/>
      <c r="O172" s="209"/>
      <c r="P172" s="210">
        <v>0</v>
      </c>
      <c r="Q172" s="209"/>
      <c r="R172" s="210">
        <v>0</v>
      </c>
      <c r="S172" s="209"/>
      <c r="T172" s="211">
        <v>0</v>
      </c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R172" s="212" t="s">
        <v>81</v>
      </c>
      <c r="AT172" s="213" t="s">
        <v>72</v>
      </c>
      <c r="AU172" s="213" t="s">
        <v>81</v>
      </c>
      <c r="AY172" s="212" t="s">
        <v>130</v>
      </c>
      <c r="BK172" s="214">
        <v>0</v>
      </c>
    </row>
    <row r="173" s="12" customFormat="1" ht="22.8" customHeight="1">
      <c r="A173" s="12"/>
      <c r="B173" s="201"/>
      <c r="C173" s="202"/>
      <c r="D173" s="203" t="s">
        <v>72</v>
      </c>
      <c r="E173" s="215" t="s">
        <v>163</v>
      </c>
      <c r="F173" s="215" t="s">
        <v>223</v>
      </c>
      <c r="G173" s="202"/>
      <c r="H173" s="202"/>
      <c r="I173" s="205"/>
      <c r="J173" s="216">
        <f>BK173</f>
        <v>0</v>
      </c>
      <c r="K173" s="202"/>
      <c r="L173" s="207"/>
      <c r="M173" s="208"/>
      <c r="N173" s="209"/>
      <c r="O173" s="209"/>
      <c r="P173" s="210">
        <f>SUM(P174:P200)</f>
        <v>0</v>
      </c>
      <c r="Q173" s="209"/>
      <c r="R173" s="210">
        <f>SUM(R174:R200)</f>
        <v>134.17510540000001</v>
      </c>
      <c r="S173" s="209"/>
      <c r="T173" s="211">
        <f>SUM(T174:T200)</f>
        <v>0</v>
      </c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R173" s="212" t="s">
        <v>81</v>
      </c>
      <c r="AT173" s="213" t="s">
        <v>72</v>
      </c>
      <c r="AU173" s="213" t="s">
        <v>81</v>
      </c>
      <c r="AY173" s="212" t="s">
        <v>130</v>
      </c>
      <c r="BK173" s="214">
        <f>SUM(BK174:BK200)</f>
        <v>0</v>
      </c>
    </row>
    <row r="174" s="2" customFormat="1" ht="24.15" customHeight="1">
      <c r="A174" s="37"/>
      <c r="B174" s="38"/>
      <c r="C174" s="217" t="s">
        <v>224</v>
      </c>
      <c r="D174" s="217" t="s">
        <v>132</v>
      </c>
      <c r="E174" s="218" t="s">
        <v>225</v>
      </c>
      <c r="F174" s="219" t="s">
        <v>226</v>
      </c>
      <c r="G174" s="220" t="s">
        <v>135</v>
      </c>
      <c r="H174" s="221">
        <v>587.51999999999998</v>
      </c>
      <c r="I174" s="222"/>
      <c r="J174" s="223">
        <f>ROUND(I174*H174,2)</f>
        <v>0</v>
      </c>
      <c r="K174" s="219" t="s">
        <v>136</v>
      </c>
      <c r="L174" s="43"/>
      <c r="M174" s="224" t="s">
        <v>1</v>
      </c>
      <c r="N174" s="225" t="s">
        <v>38</v>
      </c>
      <c r="O174" s="90"/>
      <c r="P174" s="226">
        <f>O174*H174</f>
        <v>0</v>
      </c>
      <c r="Q174" s="226">
        <v>0</v>
      </c>
      <c r="R174" s="226">
        <f>Q174*H174</f>
        <v>0</v>
      </c>
      <c r="S174" s="226">
        <v>0</v>
      </c>
      <c r="T174" s="227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28" t="s">
        <v>137</v>
      </c>
      <c r="AT174" s="228" t="s">
        <v>132</v>
      </c>
      <c r="AU174" s="228" t="s">
        <v>83</v>
      </c>
      <c r="AY174" s="16" t="s">
        <v>130</v>
      </c>
      <c r="BE174" s="229">
        <f>IF(N174="základní",J174,0)</f>
        <v>0</v>
      </c>
      <c r="BF174" s="229">
        <f>IF(N174="snížená",J174,0)</f>
        <v>0</v>
      </c>
      <c r="BG174" s="229">
        <f>IF(N174="zákl. přenesená",J174,0)</f>
        <v>0</v>
      </c>
      <c r="BH174" s="229">
        <f>IF(N174="sníž. přenesená",J174,0)</f>
        <v>0</v>
      </c>
      <c r="BI174" s="229">
        <f>IF(N174="nulová",J174,0)</f>
        <v>0</v>
      </c>
      <c r="BJ174" s="16" t="s">
        <v>81</v>
      </c>
      <c r="BK174" s="229">
        <f>ROUND(I174*H174,2)</f>
        <v>0</v>
      </c>
      <c r="BL174" s="16" t="s">
        <v>137</v>
      </c>
      <c r="BM174" s="228" t="s">
        <v>227</v>
      </c>
    </row>
    <row r="175" s="2" customFormat="1">
      <c r="A175" s="37"/>
      <c r="B175" s="38"/>
      <c r="C175" s="39"/>
      <c r="D175" s="230" t="s">
        <v>139</v>
      </c>
      <c r="E175" s="39"/>
      <c r="F175" s="231" t="s">
        <v>228</v>
      </c>
      <c r="G175" s="39"/>
      <c r="H175" s="39"/>
      <c r="I175" s="232"/>
      <c r="J175" s="39"/>
      <c r="K175" s="39"/>
      <c r="L175" s="43"/>
      <c r="M175" s="233"/>
      <c r="N175" s="234"/>
      <c r="O175" s="90"/>
      <c r="P175" s="90"/>
      <c r="Q175" s="90"/>
      <c r="R175" s="90"/>
      <c r="S175" s="90"/>
      <c r="T175" s="91"/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T175" s="16" t="s">
        <v>139</v>
      </c>
      <c r="AU175" s="16" t="s">
        <v>83</v>
      </c>
    </row>
    <row r="176" s="13" customFormat="1">
      <c r="A176" s="13"/>
      <c r="B176" s="235"/>
      <c r="C176" s="236"/>
      <c r="D176" s="230" t="s">
        <v>145</v>
      </c>
      <c r="E176" s="237" t="s">
        <v>1</v>
      </c>
      <c r="F176" s="238" t="s">
        <v>229</v>
      </c>
      <c r="G176" s="236"/>
      <c r="H176" s="239">
        <v>587.51999999999998</v>
      </c>
      <c r="I176" s="240"/>
      <c r="J176" s="236"/>
      <c r="K176" s="236"/>
      <c r="L176" s="241"/>
      <c r="M176" s="242"/>
      <c r="N176" s="243"/>
      <c r="O176" s="243"/>
      <c r="P176" s="243"/>
      <c r="Q176" s="243"/>
      <c r="R176" s="243"/>
      <c r="S176" s="243"/>
      <c r="T176" s="244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T176" s="245" t="s">
        <v>145</v>
      </c>
      <c r="AU176" s="245" t="s">
        <v>83</v>
      </c>
      <c r="AV176" s="13" t="s">
        <v>83</v>
      </c>
      <c r="AW176" s="13" t="s">
        <v>30</v>
      </c>
      <c r="AX176" s="13" t="s">
        <v>81</v>
      </c>
      <c r="AY176" s="245" t="s">
        <v>130</v>
      </c>
    </row>
    <row r="177" s="2" customFormat="1" ht="24.15" customHeight="1">
      <c r="A177" s="37"/>
      <c r="B177" s="38"/>
      <c r="C177" s="217" t="s">
        <v>143</v>
      </c>
      <c r="D177" s="217" t="s">
        <v>132</v>
      </c>
      <c r="E177" s="218" t="s">
        <v>230</v>
      </c>
      <c r="F177" s="219" t="s">
        <v>231</v>
      </c>
      <c r="G177" s="220" t="s">
        <v>135</v>
      </c>
      <c r="H177" s="221">
        <v>562.07000000000005</v>
      </c>
      <c r="I177" s="222"/>
      <c r="J177" s="223">
        <f>ROUND(I177*H177,2)</f>
        <v>0</v>
      </c>
      <c r="K177" s="219" t="s">
        <v>136</v>
      </c>
      <c r="L177" s="43"/>
      <c r="M177" s="224" t="s">
        <v>1</v>
      </c>
      <c r="N177" s="225" t="s">
        <v>38</v>
      </c>
      <c r="O177" s="90"/>
      <c r="P177" s="226">
        <f>O177*H177</f>
        <v>0</v>
      </c>
      <c r="Q177" s="226">
        <v>0</v>
      </c>
      <c r="R177" s="226">
        <f>Q177*H177</f>
        <v>0</v>
      </c>
      <c r="S177" s="226">
        <v>0</v>
      </c>
      <c r="T177" s="227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28" t="s">
        <v>137</v>
      </c>
      <c r="AT177" s="228" t="s">
        <v>132</v>
      </c>
      <c r="AU177" s="228" t="s">
        <v>83</v>
      </c>
      <c r="AY177" s="16" t="s">
        <v>130</v>
      </c>
      <c r="BE177" s="229">
        <f>IF(N177="základní",J177,0)</f>
        <v>0</v>
      </c>
      <c r="BF177" s="229">
        <f>IF(N177="snížená",J177,0)</f>
        <v>0</v>
      </c>
      <c r="BG177" s="229">
        <f>IF(N177="zákl. přenesená",J177,0)</f>
        <v>0</v>
      </c>
      <c r="BH177" s="229">
        <f>IF(N177="sníž. přenesená",J177,0)</f>
        <v>0</v>
      </c>
      <c r="BI177" s="229">
        <f>IF(N177="nulová",J177,0)</f>
        <v>0</v>
      </c>
      <c r="BJ177" s="16" t="s">
        <v>81</v>
      </c>
      <c r="BK177" s="229">
        <f>ROUND(I177*H177,2)</f>
        <v>0</v>
      </c>
      <c r="BL177" s="16" t="s">
        <v>137</v>
      </c>
      <c r="BM177" s="228" t="s">
        <v>232</v>
      </c>
    </row>
    <row r="178" s="2" customFormat="1">
      <c r="A178" s="37"/>
      <c r="B178" s="38"/>
      <c r="C178" s="39"/>
      <c r="D178" s="230" t="s">
        <v>139</v>
      </c>
      <c r="E178" s="39"/>
      <c r="F178" s="231" t="s">
        <v>233</v>
      </c>
      <c r="G178" s="39"/>
      <c r="H178" s="39"/>
      <c r="I178" s="232"/>
      <c r="J178" s="39"/>
      <c r="K178" s="39"/>
      <c r="L178" s="43"/>
      <c r="M178" s="233"/>
      <c r="N178" s="234"/>
      <c r="O178" s="90"/>
      <c r="P178" s="90"/>
      <c r="Q178" s="90"/>
      <c r="R178" s="90"/>
      <c r="S178" s="90"/>
      <c r="T178" s="91"/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T178" s="16" t="s">
        <v>139</v>
      </c>
      <c r="AU178" s="16" t="s">
        <v>83</v>
      </c>
    </row>
    <row r="179" s="2" customFormat="1" ht="24.15" customHeight="1">
      <c r="A179" s="37"/>
      <c r="B179" s="38"/>
      <c r="C179" s="217" t="s">
        <v>234</v>
      </c>
      <c r="D179" s="217" t="s">
        <v>132</v>
      </c>
      <c r="E179" s="218" t="s">
        <v>235</v>
      </c>
      <c r="F179" s="219" t="s">
        <v>236</v>
      </c>
      <c r="G179" s="220" t="s">
        <v>135</v>
      </c>
      <c r="H179" s="221">
        <v>25.449999999999999</v>
      </c>
      <c r="I179" s="222"/>
      <c r="J179" s="223">
        <f>ROUND(I179*H179,2)</f>
        <v>0</v>
      </c>
      <c r="K179" s="219" t="s">
        <v>136</v>
      </c>
      <c r="L179" s="43"/>
      <c r="M179" s="224" t="s">
        <v>1</v>
      </c>
      <c r="N179" s="225" t="s">
        <v>38</v>
      </c>
      <c r="O179" s="90"/>
      <c r="P179" s="226">
        <f>O179*H179</f>
        <v>0</v>
      </c>
      <c r="Q179" s="226">
        <v>0</v>
      </c>
      <c r="R179" s="226">
        <f>Q179*H179</f>
        <v>0</v>
      </c>
      <c r="S179" s="226">
        <v>0</v>
      </c>
      <c r="T179" s="227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28" t="s">
        <v>137</v>
      </c>
      <c r="AT179" s="228" t="s">
        <v>132</v>
      </c>
      <c r="AU179" s="228" t="s">
        <v>83</v>
      </c>
      <c r="AY179" s="16" t="s">
        <v>130</v>
      </c>
      <c r="BE179" s="229">
        <f>IF(N179="základní",J179,0)</f>
        <v>0</v>
      </c>
      <c r="BF179" s="229">
        <f>IF(N179="snížená",J179,0)</f>
        <v>0</v>
      </c>
      <c r="BG179" s="229">
        <f>IF(N179="zákl. přenesená",J179,0)</f>
        <v>0</v>
      </c>
      <c r="BH179" s="229">
        <f>IF(N179="sníž. přenesená",J179,0)</f>
        <v>0</v>
      </c>
      <c r="BI179" s="229">
        <f>IF(N179="nulová",J179,0)</f>
        <v>0</v>
      </c>
      <c r="BJ179" s="16" t="s">
        <v>81</v>
      </c>
      <c r="BK179" s="229">
        <f>ROUND(I179*H179,2)</f>
        <v>0</v>
      </c>
      <c r="BL179" s="16" t="s">
        <v>137</v>
      </c>
      <c r="BM179" s="228" t="s">
        <v>237</v>
      </c>
    </row>
    <row r="180" s="2" customFormat="1">
      <c r="A180" s="37"/>
      <c r="B180" s="38"/>
      <c r="C180" s="39"/>
      <c r="D180" s="230" t="s">
        <v>139</v>
      </c>
      <c r="E180" s="39"/>
      <c r="F180" s="231" t="s">
        <v>238</v>
      </c>
      <c r="G180" s="39"/>
      <c r="H180" s="39"/>
      <c r="I180" s="232"/>
      <c r="J180" s="39"/>
      <c r="K180" s="39"/>
      <c r="L180" s="43"/>
      <c r="M180" s="233"/>
      <c r="N180" s="234"/>
      <c r="O180" s="90"/>
      <c r="P180" s="90"/>
      <c r="Q180" s="90"/>
      <c r="R180" s="90"/>
      <c r="S180" s="90"/>
      <c r="T180" s="91"/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T180" s="16" t="s">
        <v>139</v>
      </c>
      <c r="AU180" s="16" t="s">
        <v>83</v>
      </c>
    </row>
    <row r="181" s="2" customFormat="1" ht="33" customHeight="1">
      <c r="A181" s="37"/>
      <c r="B181" s="38"/>
      <c r="C181" s="217" t="s">
        <v>239</v>
      </c>
      <c r="D181" s="217" t="s">
        <v>132</v>
      </c>
      <c r="E181" s="218" t="s">
        <v>240</v>
      </c>
      <c r="F181" s="219" t="s">
        <v>241</v>
      </c>
      <c r="G181" s="220" t="s">
        <v>135</v>
      </c>
      <c r="H181" s="221">
        <v>562.07000000000005</v>
      </c>
      <c r="I181" s="222"/>
      <c r="J181" s="223">
        <f>ROUND(I181*H181,2)</f>
        <v>0</v>
      </c>
      <c r="K181" s="219" t="s">
        <v>136</v>
      </c>
      <c r="L181" s="43"/>
      <c r="M181" s="224" t="s">
        <v>1</v>
      </c>
      <c r="N181" s="225" t="s">
        <v>38</v>
      </c>
      <c r="O181" s="90"/>
      <c r="P181" s="226">
        <f>O181*H181</f>
        <v>0</v>
      </c>
      <c r="Q181" s="226">
        <v>0.089219999999999994</v>
      </c>
      <c r="R181" s="226">
        <f>Q181*H181</f>
        <v>50.1478854</v>
      </c>
      <c r="S181" s="226">
        <v>0</v>
      </c>
      <c r="T181" s="227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28" t="s">
        <v>137</v>
      </c>
      <c r="AT181" s="228" t="s">
        <v>132</v>
      </c>
      <c r="AU181" s="228" t="s">
        <v>83</v>
      </c>
      <c r="AY181" s="16" t="s">
        <v>130</v>
      </c>
      <c r="BE181" s="229">
        <f>IF(N181="základní",J181,0)</f>
        <v>0</v>
      </c>
      <c r="BF181" s="229">
        <f>IF(N181="snížená",J181,0)</f>
        <v>0</v>
      </c>
      <c r="BG181" s="229">
        <f>IF(N181="zákl. přenesená",J181,0)</f>
        <v>0</v>
      </c>
      <c r="BH181" s="229">
        <f>IF(N181="sníž. přenesená",J181,0)</f>
        <v>0</v>
      </c>
      <c r="BI181" s="229">
        <f>IF(N181="nulová",J181,0)</f>
        <v>0</v>
      </c>
      <c r="BJ181" s="16" t="s">
        <v>81</v>
      </c>
      <c r="BK181" s="229">
        <f>ROUND(I181*H181,2)</f>
        <v>0</v>
      </c>
      <c r="BL181" s="16" t="s">
        <v>137</v>
      </c>
      <c r="BM181" s="228" t="s">
        <v>242</v>
      </c>
    </row>
    <row r="182" s="2" customFormat="1">
      <c r="A182" s="37"/>
      <c r="B182" s="38"/>
      <c r="C182" s="39"/>
      <c r="D182" s="230" t="s">
        <v>139</v>
      </c>
      <c r="E182" s="39"/>
      <c r="F182" s="231" t="s">
        <v>243</v>
      </c>
      <c r="G182" s="39"/>
      <c r="H182" s="39"/>
      <c r="I182" s="232"/>
      <c r="J182" s="39"/>
      <c r="K182" s="39"/>
      <c r="L182" s="43"/>
      <c r="M182" s="233"/>
      <c r="N182" s="234"/>
      <c r="O182" s="90"/>
      <c r="P182" s="90"/>
      <c r="Q182" s="90"/>
      <c r="R182" s="90"/>
      <c r="S182" s="90"/>
      <c r="T182" s="91"/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T182" s="16" t="s">
        <v>139</v>
      </c>
      <c r="AU182" s="16" t="s">
        <v>83</v>
      </c>
    </row>
    <row r="183" s="2" customFormat="1" ht="21.75" customHeight="1">
      <c r="A183" s="37"/>
      <c r="B183" s="38"/>
      <c r="C183" s="257" t="s">
        <v>244</v>
      </c>
      <c r="D183" s="257" t="s">
        <v>192</v>
      </c>
      <c r="E183" s="258" t="s">
        <v>245</v>
      </c>
      <c r="F183" s="259" t="s">
        <v>246</v>
      </c>
      <c r="G183" s="260" t="s">
        <v>135</v>
      </c>
      <c r="H183" s="261">
        <v>530.33699999999999</v>
      </c>
      <c r="I183" s="262"/>
      <c r="J183" s="263">
        <f>ROUND(I183*H183,2)</f>
        <v>0</v>
      </c>
      <c r="K183" s="259" t="s">
        <v>136</v>
      </c>
      <c r="L183" s="264"/>
      <c r="M183" s="265" t="s">
        <v>1</v>
      </c>
      <c r="N183" s="266" t="s">
        <v>38</v>
      </c>
      <c r="O183" s="90"/>
      <c r="P183" s="226">
        <f>O183*H183</f>
        <v>0</v>
      </c>
      <c r="Q183" s="226">
        <v>0.13200000000000001</v>
      </c>
      <c r="R183" s="226">
        <f>Q183*H183</f>
        <v>70.004484000000005</v>
      </c>
      <c r="S183" s="226">
        <v>0</v>
      </c>
      <c r="T183" s="227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28" t="s">
        <v>181</v>
      </c>
      <c r="AT183" s="228" t="s">
        <v>192</v>
      </c>
      <c r="AU183" s="228" t="s">
        <v>83</v>
      </c>
      <c r="AY183" s="16" t="s">
        <v>130</v>
      </c>
      <c r="BE183" s="229">
        <f>IF(N183="základní",J183,0)</f>
        <v>0</v>
      </c>
      <c r="BF183" s="229">
        <f>IF(N183="snížená",J183,0)</f>
        <v>0</v>
      </c>
      <c r="BG183" s="229">
        <f>IF(N183="zákl. přenesená",J183,0)</f>
        <v>0</v>
      </c>
      <c r="BH183" s="229">
        <f>IF(N183="sníž. přenesená",J183,0)</f>
        <v>0</v>
      </c>
      <c r="BI183" s="229">
        <f>IF(N183="nulová",J183,0)</f>
        <v>0</v>
      </c>
      <c r="BJ183" s="16" t="s">
        <v>81</v>
      </c>
      <c r="BK183" s="229">
        <f>ROUND(I183*H183,2)</f>
        <v>0</v>
      </c>
      <c r="BL183" s="16" t="s">
        <v>137</v>
      </c>
      <c r="BM183" s="228" t="s">
        <v>247</v>
      </c>
    </row>
    <row r="184" s="2" customFormat="1">
      <c r="A184" s="37"/>
      <c r="B184" s="38"/>
      <c r="C184" s="39"/>
      <c r="D184" s="230" t="s">
        <v>139</v>
      </c>
      <c r="E184" s="39"/>
      <c r="F184" s="231" t="s">
        <v>246</v>
      </c>
      <c r="G184" s="39"/>
      <c r="H184" s="39"/>
      <c r="I184" s="232"/>
      <c r="J184" s="39"/>
      <c r="K184" s="39"/>
      <c r="L184" s="43"/>
      <c r="M184" s="233"/>
      <c r="N184" s="234"/>
      <c r="O184" s="90"/>
      <c r="P184" s="90"/>
      <c r="Q184" s="90"/>
      <c r="R184" s="90"/>
      <c r="S184" s="90"/>
      <c r="T184" s="91"/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T184" s="16" t="s">
        <v>139</v>
      </c>
      <c r="AU184" s="16" t="s">
        <v>83</v>
      </c>
    </row>
    <row r="185" s="13" customFormat="1">
      <c r="A185" s="13"/>
      <c r="B185" s="235"/>
      <c r="C185" s="236"/>
      <c r="D185" s="230" t="s">
        <v>145</v>
      </c>
      <c r="E185" s="237" t="s">
        <v>1</v>
      </c>
      <c r="F185" s="238" t="s">
        <v>248</v>
      </c>
      <c r="G185" s="236"/>
      <c r="H185" s="239">
        <v>514.88999999999999</v>
      </c>
      <c r="I185" s="240"/>
      <c r="J185" s="236"/>
      <c r="K185" s="236"/>
      <c r="L185" s="241"/>
      <c r="M185" s="242"/>
      <c r="N185" s="243"/>
      <c r="O185" s="243"/>
      <c r="P185" s="243"/>
      <c r="Q185" s="243"/>
      <c r="R185" s="243"/>
      <c r="S185" s="243"/>
      <c r="T185" s="244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T185" s="245" t="s">
        <v>145</v>
      </c>
      <c r="AU185" s="245" t="s">
        <v>83</v>
      </c>
      <c r="AV185" s="13" t="s">
        <v>83</v>
      </c>
      <c r="AW185" s="13" t="s">
        <v>30</v>
      </c>
      <c r="AX185" s="13" t="s">
        <v>81</v>
      </c>
      <c r="AY185" s="245" t="s">
        <v>130</v>
      </c>
    </row>
    <row r="186" s="13" customFormat="1">
      <c r="A186" s="13"/>
      <c r="B186" s="235"/>
      <c r="C186" s="236"/>
      <c r="D186" s="230" t="s">
        <v>145</v>
      </c>
      <c r="E186" s="236"/>
      <c r="F186" s="238" t="s">
        <v>249</v>
      </c>
      <c r="G186" s="236"/>
      <c r="H186" s="239">
        <v>530.33699999999999</v>
      </c>
      <c r="I186" s="240"/>
      <c r="J186" s="236"/>
      <c r="K186" s="236"/>
      <c r="L186" s="241"/>
      <c r="M186" s="242"/>
      <c r="N186" s="243"/>
      <c r="O186" s="243"/>
      <c r="P186" s="243"/>
      <c r="Q186" s="243"/>
      <c r="R186" s="243"/>
      <c r="S186" s="243"/>
      <c r="T186" s="244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T186" s="245" t="s">
        <v>145</v>
      </c>
      <c r="AU186" s="245" t="s">
        <v>83</v>
      </c>
      <c r="AV186" s="13" t="s">
        <v>83</v>
      </c>
      <c r="AW186" s="13" t="s">
        <v>4</v>
      </c>
      <c r="AX186" s="13" t="s">
        <v>81</v>
      </c>
      <c r="AY186" s="245" t="s">
        <v>130</v>
      </c>
    </row>
    <row r="187" s="2" customFormat="1" ht="24.15" customHeight="1">
      <c r="A187" s="37"/>
      <c r="B187" s="38"/>
      <c r="C187" s="257" t="s">
        <v>151</v>
      </c>
      <c r="D187" s="257" t="s">
        <v>192</v>
      </c>
      <c r="E187" s="258" t="s">
        <v>250</v>
      </c>
      <c r="F187" s="259" t="s">
        <v>251</v>
      </c>
      <c r="G187" s="260" t="s">
        <v>135</v>
      </c>
      <c r="H187" s="261">
        <v>39.82</v>
      </c>
      <c r="I187" s="262"/>
      <c r="J187" s="263">
        <f>ROUND(I187*H187,2)</f>
        <v>0</v>
      </c>
      <c r="K187" s="259" t="s">
        <v>136</v>
      </c>
      <c r="L187" s="264"/>
      <c r="M187" s="265" t="s">
        <v>1</v>
      </c>
      <c r="N187" s="266" t="s">
        <v>38</v>
      </c>
      <c r="O187" s="90"/>
      <c r="P187" s="226">
        <f>O187*H187</f>
        <v>0</v>
      </c>
      <c r="Q187" s="226">
        <v>0.13100000000000001</v>
      </c>
      <c r="R187" s="226">
        <f>Q187*H187</f>
        <v>5.2164200000000003</v>
      </c>
      <c r="S187" s="226">
        <v>0</v>
      </c>
      <c r="T187" s="227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28" t="s">
        <v>181</v>
      </c>
      <c r="AT187" s="228" t="s">
        <v>192</v>
      </c>
      <c r="AU187" s="228" t="s">
        <v>83</v>
      </c>
      <c r="AY187" s="16" t="s">
        <v>130</v>
      </c>
      <c r="BE187" s="229">
        <f>IF(N187="základní",J187,0)</f>
        <v>0</v>
      </c>
      <c r="BF187" s="229">
        <f>IF(N187="snížená",J187,0)</f>
        <v>0</v>
      </c>
      <c r="BG187" s="229">
        <f>IF(N187="zákl. přenesená",J187,0)</f>
        <v>0</v>
      </c>
      <c r="BH187" s="229">
        <f>IF(N187="sníž. přenesená",J187,0)</f>
        <v>0</v>
      </c>
      <c r="BI187" s="229">
        <f>IF(N187="nulová",J187,0)</f>
        <v>0</v>
      </c>
      <c r="BJ187" s="16" t="s">
        <v>81</v>
      </c>
      <c r="BK187" s="229">
        <f>ROUND(I187*H187,2)</f>
        <v>0</v>
      </c>
      <c r="BL187" s="16" t="s">
        <v>137</v>
      </c>
      <c r="BM187" s="228" t="s">
        <v>252</v>
      </c>
    </row>
    <row r="188" s="2" customFormat="1">
      <c r="A188" s="37"/>
      <c r="B188" s="38"/>
      <c r="C188" s="39"/>
      <c r="D188" s="230" t="s">
        <v>139</v>
      </c>
      <c r="E188" s="39"/>
      <c r="F188" s="231" t="s">
        <v>251</v>
      </c>
      <c r="G188" s="39"/>
      <c r="H188" s="39"/>
      <c r="I188" s="232"/>
      <c r="J188" s="39"/>
      <c r="K188" s="39"/>
      <c r="L188" s="43"/>
      <c r="M188" s="233"/>
      <c r="N188" s="234"/>
      <c r="O188" s="90"/>
      <c r="P188" s="90"/>
      <c r="Q188" s="90"/>
      <c r="R188" s="90"/>
      <c r="S188" s="90"/>
      <c r="T188" s="91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T188" s="16" t="s">
        <v>139</v>
      </c>
      <c r="AU188" s="16" t="s">
        <v>83</v>
      </c>
    </row>
    <row r="189" s="13" customFormat="1">
      <c r="A189" s="13"/>
      <c r="B189" s="235"/>
      <c r="C189" s="236"/>
      <c r="D189" s="230" t="s">
        <v>145</v>
      </c>
      <c r="E189" s="237" t="s">
        <v>1</v>
      </c>
      <c r="F189" s="238" t="s">
        <v>253</v>
      </c>
      <c r="G189" s="236"/>
      <c r="H189" s="239">
        <v>38.659999999999997</v>
      </c>
      <c r="I189" s="240"/>
      <c r="J189" s="236"/>
      <c r="K189" s="236"/>
      <c r="L189" s="241"/>
      <c r="M189" s="242"/>
      <c r="N189" s="243"/>
      <c r="O189" s="243"/>
      <c r="P189" s="243"/>
      <c r="Q189" s="243"/>
      <c r="R189" s="243"/>
      <c r="S189" s="243"/>
      <c r="T189" s="244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T189" s="245" t="s">
        <v>145</v>
      </c>
      <c r="AU189" s="245" t="s">
        <v>83</v>
      </c>
      <c r="AV189" s="13" t="s">
        <v>83</v>
      </c>
      <c r="AW189" s="13" t="s">
        <v>30</v>
      </c>
      <c r="AX189" s="13" t="s">
        <v>81</v>
      </c>
      <c r="AY189" s="245" t="s">
        <v>130</v>
      </c>
    </row>
    <row r="190" s="13" customFormat="1">
      <c r="A190" s="13"/>
      <c r="B190" s="235"/>
      <c r="C190" s="236"/>
      <c r="D190" s="230" t="s">
        <v>145</v>
      </c>
      <c r="E190" s="236"/>
      <c r="F190" s="238" t="s">
        <v>254</v>
      </c>
      <c r="G190" s="236"/>
      <c r="H190" s="239">
        <v>39.82</v>
      </c>
      <c r="I190" s="240"/>
      <c r="J190" s="236"/>
      <c r="K190" s="236"/>
      <c r="L190" s="241"/>
      <c r="M190" s="242"/>
      <c r="N190" s="243"/>
      <c r="O190" s="243"/>
      <c r="P190" s="243"/>
      <c r="Q190" s="243"/>
      <c r="R190" s="243"/>
      <c r="S190" s="243"/>
      <c r="T190" s="244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T190" s="245" t="s">
        <v>145</v>
      </c>
      <c r="AU190" s="245" t="s">
        <v>83</v>
      </c>
      <c r="AV190" s="13" t="s">
        <v>83</v>
      </c>
      <c r="AW190" s="13" t="s">
        <v>4</v>
      </c>
      <c r="AX190" s="13" t="s">
        <v>81</v>
      </c>
      <c r="AY190" s="245" t="s">
        <v>130</v>
      </c>
    </row>
    <row r="191" s="2" customFormat="1" ht="24.15" customHeight="1">
      <c r="A191" s="37"/>
      <c r="B191" s="38"/>
      <c r="C191" s="217" t="s">
        <v>7</v>
      </c>
      <c r="D191" s="217" t="s">
        <v>132</v>
      </c>
      <c r="E191" s="218" t="s">
        <v>255</v>
      </c>
      <c r="F191" s="219" t="s">
        <v>256</v>
      </c>
      <c r="G191" s="220" t="s">
        <v>135</v>
      </c>
      <c r="H191" s="221">
        <v>25.449999999999999</v>
      </c>
      <c r="I191" s="222"/>
      <c r="J191" s="223">
        <f>ROUND(I191*H191,2)</f>
        <v>0</v>
      </c>
      <c r="K191" s="219" t="s">
        <v>136</v>
      </c>
      <c r="L191" s="43"/>
      <c r="M191" s="224" t="s">
        <v>1</v>
      </c>
      <c r="N191" s="225" t="s">
        <v>38</v>
      </c>
      <c r="O191" s="90"/>
      <c r="P191" s="226">
        <f>O191*H191</f>
        <v>0</v>
      </c>
      <c r="Q191" s="226">
        <v>0.090620000000000006</v>
      </c>
      <c r="R191" s="226">
        <f>Q191*H191</f>
        <v>2.306279</v>
      </c>
      <c r="S191" s="226">
        <v>0</v>
      </c>
      <c r="T191" s="227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28" t="s">
        <v>137</v>
      </c>
      <c r="AT191" s="228" t="s">
        <v>132</v>
      </c>
      <c r="AU191" s="228" t="s">
        <v>83</v>
      </c>
      <c r="AY191" s="16" t="s">
        <v>130</v>
      </c>
      <c r="BE191" s="229">
        <f>IF(N191="základní",J191,0)</f>
        <v>0</v>
      </c>
      <c r="BF191" s="229">
        <f>IF(N191="snížená",J191,0)</f>
        <v>0</v>
      </c>
      <c r="BG191" s="229">
        <f>IF(N191="zákl. přenesená",J191,0)</f>
        <v>0</v>
      </c>
      <c r="BH191" s="229">
        <f>IF(N191="sníž. přenesená",J191,0)</f>
        <v>0</v>
      </c>
      <c r="BI191" s="229">
        <f>IF(N191="nulová",J191,0)</f>
        <v>0</v>
      </c>
      <c r="BJ191" s="16" t="s">
        <v>81</v>
      </c>
      <c r="BK191" s="229">
        <f>ROUND(I191*H191,2)</f>
        <v>0</v>
      </c>
      <c r="BL191" s="16" t="s">
        <v>137</v>
      </c>
      <c r="BM191" s="228" t="s">
        <v>257</v>
      </c>
    </row>
    <row r="192" s="2" customFormat="1">
      <c r="A192" s="37"/>
      <c r="B192" s="38"/>
      <c r="C192" s="39"/>
      <c r="D192" s="230" t="s">
        <v>139</v>
      </c>
      <c r="E192" s="39"/>
      <c r="F192" s="231" t="s">
        <v>258</v>
      </c>
      <c r="G192" s="39"/>
      <c r="H192" s="39"/>
      <c r="I192" s="232"/>
      <c r="J192" s="39"/>
      <c r="K192" s="39"/>
      <c r="L192" s="43"/>
      <c r="M192" s="233"/>
      <c r="N192" s="234"/>
      <c r="O192" s="90"/>
      <c r="P192" s="90"/>
      <c r="Q192" s="90"/>
      <c r="R192" s="90"/>
      <c r="S192" s="90"/>
      <c r="T192" s="91"/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T192" s="16" t="s">
        <v>139</v>
      </c>
      <c r="AU192" s="16" t="s">
        <v>83</v>
      </c>
    </row>
    <row r="193" s="2" customFormat="1" ht="21.75" customHeight="1">
      <c r="A193" s="37"/>
      <c r="B193" s="38"/>
      <c r="C193" s="257" t="s">
        <v>259</v>
      </c>
      <c r="D193" s="257" t="s">
        <v>192</v>
      </c>
      <c r="E193" s="258" t="s">
        <v>260</v>
      </c>
      <c r="F193" s="259" t="s">
        <v>261</v>
      </c>
      <c r="G193" s="260" t="s">
        <v>135</v>
      </c>
      <c r="H193" s="261">
        <v>26.213999999999999</v>
      </c>
      <c r="I193" s="262"/>
      <c r="J193" s="263">
        <f>ROUND(I193*H193,2)</f>
        <v>0</v>
      </c>
      <c r="K193" s="259" t="s">
        <v>136</v>
      </c>
      <c r="L193" s="264"/>
      <c r="M193" s="265" t="s">
        <v>1</v>
      </c>
      <c r="N193" s="266" t="s">
        <v>38</v>
      </c>
      <c r="O193" s="90"/>
      <c r="P193" s="226">
        <f>O193*H193</f>
        <v>0</v>
      </c>
      <c r="Q193" s="226">
        <v>0.17599999999999999</v>
      </c>
      <c r="R193" s="226">
        <f>Q193*H193</f>
        <v>4.6136639999999991</v>
      </c>
      <c r="S193" s="226">
        <v>0</v>
      </c>
      <c r="T193" s="227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28" t="s">
        <v>181</v>
      </c>
      <c r="AT193" s="228" t="s">
        <v>192</v>
      </c>
      <c r="AU193" s="228" t="s">
        <v>83</v>
      </c>
      <c r="AY193" s="16" t="s">
        <v>130</v>
      </c>
      <c r="BE193" s="229">
        <f>IF(N193="základní",J193,0)</f>
        <v>0</v>
      </c>
      <c r="BF193" s="229">
        <f>IF(N193="snížená",J193,0)</f>
        <v>0</v>
      </c>
      <c r="BG193" s="229">
        <f>IF(N193="zákl. přenesená",J193,0)</f>
        <v>0</v>
      </c>
      <c r="BH193" s="229">
        <f>IF(N193="sníž. přenesená",J193,0)</f>
        <v>0</v>
      </c>
      <c r="BI193" s="229">
        <f>IF(N193="nulová",J193,0)</f>
        <v>0</v>
      </c>
      <c r="BJ193" s="16" t="s">
        <v>81</v>
      </c>
      <c r="BK193" s="229">
        <f>ROUND(I193*H193,2)</f>
        <v>0</v>
      </c>
      <c r="BL193" s="16" t="s">
        <v>137</v>
      </c>
      <c r="BM193" s="228" t="s">
        <v>262</v>
      </c>
    </row>
    <row r="194" s="2" customFormat="1">
      <c r="A194" s="37"/>
      <c r="B194" s="38"/>
      <c r="C194" s="39"/>
      <c r="D194" s="230" t="s">
        <v>139</v>
      </c>
      <c r="E194" s="39"/>
      <c r="F194" s="231" t="s">
        <v>261</v>
      </c>
      <c r="G194" s="39"/>
      <c r="H194" s="39"/>
      <c r="I194" s="232"/>
      <c r="J194" s="39"/>
      <c r="K194" s="39"/>
      <c r="L194" s="43"/>
      <c r="M194" s="233"/>
      <c r="N194" s="234"/>
      <c r="O194" s="90"/>
      <c r="P194" s="90"/>
      <c r="Q194" s="90"/>
      <c r="R194" s="90"/>
      <c r="S194" s="90"/>
      <c r="T194" s="91"/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T194" s="16" t="s">
        <v>139</v>
      </c>
      <c r="AU194" s="16" t="s">
        <v>83</v>
      </c>
    </row>
    <row r="195" s="13" customFormat="1">
      <c r="A195" s="13"/>
      <c r="B195" s="235"/>
      <c r="C195" s="236"/>
      <c r="D195" s="230" t="s">
        <v>145</v>
      </c>
      <c r="E195" s="236"/>
      <c r="F195" s="238" t="s">
        <v>263</v>
      </c>
      <c r="G195" s="236"/>
      <c r="H195" s="239">
        <v>26.213999999999999</v>
      </c>
      <c r="I195" s="240"/>
      <c r="J195" s="236"/>
      <c r="K195" s="236"/>
      <c r="L195" s="241"/>
      <c r="M195" s="242"/>
      <c r="N195" s="243"/>
      <c r="O195" s="243"/>
      <c r="P195" s="243"/>
      <c r="Q195" s="243"/>
      <c r="R195" s="243"/>
      <c r="S195" s="243"/>
      <c r="T195" s="244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T195" s="245" t="s">
        <v>145</v>
      </c>
      <c r="AU195" s="245" t="s">
        <v>83</v>
      </c>
      <c r="AV195" s="13" t="s">
        <v>83</v>
      </c>
      <c r="AW195" s="13" t="s">
        <v>4</v>
      </c>
      <c r="AX195" s="13" t="s">
        <v>81</v>
      </c>
      <c r="AY195" s="245" t="s">
        <v>130</v>
      </c>
    </row>
    <row r="196" s="2" customFormat="1" ht="24.15" customHeight="1">
      <c r="A196" s="37"/>
      <c r="B196" s="38"/>
      <c r="C196" s="217" t="s">
        <v>264</v>
      </c>
      <c r="D196" s="217" t="s">
        <v>132</v>
      </c>
      <c r="E196" s="218" t="s">
        <v>265</v>
      </c>
      <c r="F196" s="219" t="s">
        <v>266</v>
      </c>
      <c r="G196" s="220" t="s">
        <v>135</v>
      </c>
      <c r="H196" s="221">
        <v>8.5099999999999998</v>
      </c>
      <c r="I196" s="222"/>
      <c r="J196" s="223">
        <f>ROUND(I196*H196,2)</f>
        <v>0</v>
      </c>
      <c r="K196" s="219" t="s">
        <v>136</v>
      </c>
      <c r="L196" s="43"/>
      <c r="M196" s="224" t="s">
        <v>1</v>
      </c>
      <c r="N196" s="225" t="s">
        <v>38</v>
      </c>
      <c r="O196" s="90"/>
      <c r="P196" s="226">
        <f>O196*H196</f>
        <v>0</v>
      </c>
      <c r="Q196" s="226">
        <v>0.088800000000000004</v>
      </c>
      <c r="R196" s="226">
        <f>Q196*H196</f>
        <v>0.75568800000000003</v>
      </c>
      <c r="S196" s="226">
        <v>0</v>
      </c>
      <c r="T196" s="227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228" t="s">
        <v>137</v>
      </c>
      <c r="AT196" s="228" t="s">
        <v>132</v>
      </c>
      <c r="AU196" s="228" t="s">
        <v>83</v>
      </c>
      <c r="AY196" s="16" t="s">
        <v>130</v>
      </c>
      <c r="BE196" s="229">
        <f>IF(N196="základní",J196,0)</f>
        <v>0</v>
      </c>
      <c r="BF196" s="229">
        <f>IF(N196="snížená",J196,0)</f>
        <v>0</v>
      </c>
      <c r="BG196" s="229">
        <f>IF(N196="zákl. přenesená",J196,0)</f>
        <v>0</v>
      </c>
      <c r="BH196" s="229">
        <f>IF(N196="sníž. přenesená",J196,0)</f>
        <v>0</v>
      </c>
      <c r="BI196" s="229">
        <f>IF(N196="nulová",J196,0)</f>
        <v>0</v>
      </c>
      <c r="BJ196" s="16" t="s">
        <v>81</v>
      </c>
      <c r="BK196" s="229">
        <f>ROUND(I196*H196,2)</f>
        <v>0</v>
      </c>
      <c r="BL196" s="16" t="s">
        <v>137</v>
      </c>
      <c r="BM196" s="228" t="s">
        <v>267</v>
      </c>
    </row>
    <row r="197" s="2" customFormat="1">
      <c r="A197" s="37"/>
      <c r="B197" s="38"/>
      <c r="C197" s="39"/>
      <c r="D197" s="230" t="s">
        <v>139</v>
      </c>
      <c r="E197" s="39"/>
      <c r="F197" s="231" t="s">
        <v>268</v>
      </c>
      <c r="G197" s="39"/>
      <c r="H197" s="39"/>
      <c r="I197" s="232"/>
      <c r="J197" s="39"/>
      <c r="K197" s="39"/>
      <c r="L197" s="43"/>
      <c r="M197" s="233"/>
      <c r="N197" s="234"/>
      <c r="O197" s="90"/>
      <c r="P197" s="90"/>
      <c r="Q197" s="90"/>
      <c r="R197" s="90"/>
      <c r="S197" s="90"/>
      <c r="T197" s="91"/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T197" s="16" t="s">
        <v>139</v>
      </c>
      <c r="AU197" s="16" t="s">
        <v>83</v>
      </c>
    </row>
    <row r="198" s="2" customFormat="1" ht="24.15" customHeight="1">
      <c r="A198" s="37"/>
      <c r="B198" s="38"/>
      <c r="C198" s="257" t="s">
        <v>269</v>
      </c>
      <c r="D198" s="257" t="s">
        <v>192</v>
      </c>
      <c r="E198" s="258" t="s">
        <v>270</v>
      </c>
      <c r="F198" s="259" t="s">
        <v>271</v>
      </c>
      <c r="G198" s="260" t="s">
        <v>135</v>
      </c>
      <c r="H198" s="261">
        <v>8.7650000000000006</v>
      </c>
      <c r="I198" s="262"/>
      <c r="J198" s="263">
        <f>ROUND(I198*H198,2)</f>
        <v>0</v>
      </c>
      <c r="K198" s="259" t="s">
        <v>136</v>
      </c>
      <c r="L198" s="264"/>
      <c r="M198" s="265" t="s">
        <v>1</v>
      </c>
      <c r="N198" s="266" t="s">
        <v>38</v>
      </c>
      <c r="O198" s="90"/>
      <c r="P198" s="226">
        <f>O198*H198</f>
        <v>0</v>
      </c>
      <c r="Q198" s="226">
        <v>0.129</v>
      </c>
      <c r="R198" s="226">
        <f>Q198*H198</f>
        <v>1.1306850000000002</v>
      </c>
      <c r="S198" s="226">
        <v>0</v>
      </c>
      <c r="T198" s="227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228" t="s">
        <v>181</v>
      </c>
      <c r="AT198" s="228" t="s">
        <v>192</v>
      </c>
      <c r="AU198" s="228" t="s">
        <v>83</v>
      </c>
      <c r="AY198" s="16" t="s">
        <v>130</v>
      </c>
      <c r="BE198" s="229">
        <f>IF(N198="základní",J198,0)</f>
        <v>0</v>
      </c>
      <c r="BF198" s="229">
        <f>IF(N198="snížená",J198,0)</f>
        <v>0</v>
      </c>
      <c r="BG198" s="229">
        <f>IF(N198="zákl. přenesená",J198,0)</f>
        <v>0</v>
      </c>
      <c r="BH198" s="229">
        <f>IF(N198="sníž. přenesená",J198,0)</f>
        <v>0</v>
      </c>
      <c r="BI198" s="229">
        <f>IF(N198="nulová",J198,0)</f>
        <v>0</v>
      </c>
      <c r="BJ198" s="16" t="s">
        <v>81</v>
      </c>
      <c r="BK198" s="229">
        <f>ROUND(I198*H198,2)</f>
        <v>0</v>
      </c>
      <c r="BL198" s="16" t="s">
        <v>137</v>
      </c>
      <c r="BM198" s="228" t="s">
        <v>272</v>
      </c>
    </row>
    <row r="199" s="2" customFormat="1">
      <c r="A199" s="37"/>
      <c r="B199" s="38"/>
      <c r="C199" s="39"/>
      <c r="D199" s="230" t="s">
        <v>139</v>
      </c>
      <c r="E199" s="39"/>
      <c r="F199" s="231" t="s">
        <v>271</v>
      </c>
      <c r="G199" s="39"/>
      <c r="H199" s="39"/>
      <c r="I199" s="232"/>
      <c r="J199" s="39"/>
      <c r="K199" s="39"/>
      <c r="L199" s="43"/>
      <c r="M199" s="233"/>
      <c r="N199" s="234"/>
      <c r="O199" s="90"/>
      <c r="P199" s="90"/>
      <c r="Q199" s="90"/>
      <c r="R199" s="90"/>
      <c r="S199" s="90"/>
      <c r="T199" s="91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T199" s="16" t="s">
        <v>139</v>
      </c>
      <c r="AU199" s="16" t="s">
        <v>83</v>
      </c>
    </row>
    <row r="200" s="13" customFormat="1">
      <c r="A200" s="13"/>
      <c r="B200" s="235"/>
      <c r="C200" s="236"/>
      <c r="D200" s="230" t="s">
        <v>145</v>
      </c>
      <c r="E200" s="236"/>
      <c r="F200" s="238" t="s">
        <v>273</v>
      </c>
      <c r="G200" s="236"/>
      <c r="H200" s="239">
        <v>8.7650000000000006</v>
      </c>
      <c r="I200" s="240"/>
      <c r="J200" s="236"/>
      <c r="K200" s="236"/>
      <c r="L200" s="241"/>
      <c r="M200" s="242"/>
      <c r="N200" s="243"/>
      <c r="O200" s="243"/>
      <c r="P200" s="243"/>
      <c r="Q200" s="243"/>
      <c r="R200" s="243"/>
      <c r="S200" s="243"/>
      <c r="T200" s="244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T200" s="245" t="s">
        <v>145</v>
      </c>
      <c r="AU200" s="245" t="s">
        <v>83</v>
      </c>
      <c r="AV200" s="13" t="s">
        <v>83</v>
      </c>
      <c r="AW200" s="13" t="s">
        <v>4</v>
      </c>
      <c r="AX200" s="13" t="s">
        <v>81</v>
      </c>
      <c r="AY200" s="245" t="s">
        <v>130</v>
      </c>
    </row>
    <row r="201" s="12" customFormat="1" ht="22.8" customHeight="1">
      <c r="A201" s="12"/>
      <c r="B201" s="201"/>
      <c r="C201" s="202"/>
      <c r="D201" s="203" t="s">
        <v>72</v>
      </c>
      <c r="E201" s="215" t="s">
        <v>181</v>
      </c>
      <c r="F201" s="215" t="s">
        <v>274</v>
      </c>
      <c r="G201" s="202"/>
      <c r="H201" s="202"/>
      <c r="I201" s="205"/>
      <c r="J201" s="216">
        <f>BK201</f>
        <v>0</v>
      </c>
      <c r="K201" s="202"/>
      <c r="L201" s="207"/>
      <c r="M201" s="208"/>
      <c r="N201" s="209"/>
      <c r="O201" s="209"/>
      <c r="P201" s="210">
        <f>SUM(P202:P208)</f>
        <v>0</v>
      </c>
      <c r="Q201" s="209"/>
      <c r="R201" s="210">
        <f>SUM(R202:R208)</f>
        <v>0</v>
      </c>
      <c r="S201" s="209"/>
      <c r="T201" s="211">
        <f>SUM(T202:T208)</f>
        <v>1.44</v>
      </c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R201" s="212" t="s">
        <v>81</v>
      </c>
      <c r="AT201" s="213" t="s">
        <v>72</v>
      </c>
      <c r="AU201" s="213" t="s">
        <v>81</v>
      </c>
      <c r="AY201" s="212" t="s">
        <v>130</v>
      </c>
      <c r="BK201" s="214">
        <f>SUM(BK202:BK208)</f>
        <v>0</v>
      </c>
    </row>
    <row r="202" s="2" customFormat="1" ht="24.15" customHeight="1">
      <c r="A202" s="37"/>
      <c r="B202" s="38"/>
      <c r="C202" s="217" t="s">
        <v>275</v>
      </c>
      <c r="D202" s="217" t="s">
        <v>132</v>
      </c>
      <c r="E202" s="218" t="s">
        <v>276</v>
      </c>
      <c r="F202" s="219" t="s">
        <v>277</v>
      </c>
      <c r="G202" s="220" t="s">
        <v>150</v>
      </c>
      <c r="H202" s="221">
        <v>4.5</v>
      </c>
      <c r="I202" s="222"/>
      <c r="J202" s="223">
        <f>ROUND(I202*H202,2)</f>
        <v>0</v>
      </c>
      <c r="K202" s="219" t="s">
        <v>136</v>
      </c>
      <c r="L202" s="43"/>
      <c r="M202" s="224" t="s">
        <v>1</v>
      </c>
      <c r="N202" s="225" t="s">
        <v>38</v>
      </c>
      <c r="O202" s="90"/>
      <c r="P202" s="226">
        <f>O202*H202</f>
        <v>0</v>
      </c>
      <c r="Q202" s="226">
        <v>0</v>
      </c>
      <c r="R202" s="226">
        <f>Q202*H202</f>
        <v>0</v>
      </c>
      <c r="S202" s="226">
        <v>0.32000000000000001</v>
      </c>
      <c r="T202" s="227">
        <f>S202*H202</f>
        <v>1.44</v>
      </c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R202" s="228" t="s">
        <v>137</v>
      </c>
      <c r="AT202" s="228" t="s">
        <v>132</v>
      </c>
      <c r="AU202" s="228" t="s">
        <v>83</v>
      </c>
      <c r="AY202" s="16" t="s">
        <v>130</v>
      </c>
      <c r="BE202" s="229">
        <f>IF(N202="základní",J202,0)</f>
        <v>0</v>
      </c>
      <c r="BF202" s="229">
        <f>IF(N202="snížená",J202,0)</f>
        <v>0</v>
      </c>
      <c r="BG202" s="229">
        <f>IF(N202="zákl. přenesená",J202,0)</f>
        <v>0</v>
      </c>
      <c r="BH202" s="229">
        <f>IF(N202="sníž. přenesená",J202,0)</f>
        <v>0</v>
      </c>
      <c r="BI202" s="229">
        <f>IF(N202="nulová",J202,0)</f>
        <v>0</v>
      </c>
      <c r="BJ202" s="16" t="s">
        <v>81</v>
      </c>
      <c r="BK202" s="229">
        <f>ROUND(I202*H202,2)</f>
        <v>0</v>
      </c>
      <c r="BL202" s="16" t="s">
        <v>137</v>
      </c>
      <c r="BM202" s="228" t="s">
        <v>278</v>
      </c>
    </row>
    <row r="203" s="2" customFormat="1">
      <c r="A203" s="37"/>
      <c r="B203" s="38"/>
      <c r="C203" s="39"/>
      <c r="D203" s="230" t="s">
        <v>139</v>
      </c>
      <c r="E203" s="39"/>
      <c r="F203" s="231" t="s">
        <v>279</v>
      </c>
      <c r="G203" s="39"/>
      <c r="H203" s="39"/>
      <c r="I203" s="232"/>
      <c r="J203" s="39"/>
      <c r="K203" s="39"/>
      <c r="L203" s="43"/>
      <c r="M203" s="233"/>
      <c r="N203" s="234"/>
      <c r="O203" s="90"/>
      <c r="P203" s="90"/>
      <c r="Q203" s="90"/>
      <c r="R203" s="90"/>
      <c r="S203" s="90"/>
      <c r="T203" s="91"/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T203" s="16" t="s">
        <v>139</v>
      </c>
      <c r="AU203" s="16" t="s">
        <v>83</v>
      </c>
    </row>
    <row r="204" s="2" customFormat="1">
      <c r="A204" s="37"/>
      <c r="B204" s="38"/>
      <c r="C204" s="39"/>
      <c r="D204" s="230" t="s">
        <v>280</v>
      </c>
      <c r="E204" s="39"/>
      <c r="F204" s="267" t="s">
        <v>281</v>
      </c>
      <c r="G204" s="39"/>
      <c r="H204" s="39"/>
      <c r="I204" s="232"/>
      <c r="J204" s="39"/>
      <c r="K204" s="39"/>
      <c r="L204" s="43"/>
      <c r="M204" s="233"/>
      <c r="N204" s="234"/>
      <c r="O204" s="90"/>
      <c r="P204" s="90"/>
      <c r="Q204" s="90"/>
      <c r="R204" s="90"/>
      <c r="S204" s="90"/>
      <c r="T204" s="91"/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T204" s="16" t="s">
        <v>280</v>
      </c>
      <c r="AU204" s="16" t="s">
        <v>83</v>
      </c>
    </row>
    <row r="205" s="13" customFormat="1">
      <c r="A205" s="13"/>
      <c r="B205" s="235"/>
      <c r="C205" s="236"/>
      <c r="D205" s="230" t="s">
        <v>145</v>
      </c>
      <c r="E205" s="237" t="s">
        <v>1</v>
      </c>
      <c r="F205" s="238" t="s">
        <v>282</v>
      </c>
      <c r="G205" s="236"/>
      <c r="H205" s="239">
        <v>4.5</v>
      </c>
      <c r="I205" s="240"/>
      <c r="J205" s="236"/>
      <c r="K205" s="236"/>
      <c r="L205" s="241"/>
      <c r="M205" s="242"/>
      <c r="N205" s="243"/>
      <c r="O205" s="243"/>
      <c r="P205" s="243"/>
      <c r="Q205" s="243"/>
      <c r="R205" s="243"/>
      <c r="S205" s="243"/>
      <c r="T205" s="244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T205" s="245" t="s">
        <v>145</v>
      </c>
      <c r="AU205" s="245" t="s">
        <v>83</v>
      </c>
      <c r="AV205" s="13" t="s">
        <v>83</v>
      </c>
      <c r="AW205" s="13" t="s">
        <v>30</v>
      </c>
      <c r="AX205" s="13" t="s">
        <v>81</v>
      </c>
      <c r="AY205" s="245" t="s">
        <v>130</v>
      </c>
    </row>
    <row r="206" s="2" customFormat="1" ht="16.5" customHeight="1">
      <c r="A206" s="37"/>
      <c r="B206" s="38"/>
      <c r="C206" s="217" t="s">
        <v>283</v>
      </c>
      <c r="D206" s="217" t="s">
        <v>132</v>
      </c>
      <c r="E206" s="218" t="s">
        <v>284</v>
      </c>
      <c r="F206" s="219" t="s">
        <v>285</v>
      </c>
      <c r="G206" s="220" t="s">
        <v>286</v>
      </c>
      <c r="H206" s="221">
        <v>3</v>
      </c>
      <c r="I206" s="222"/>
      <c r="J206" s="223">
        <f>ROUND(I206*H206,2)</f>
        <v>0</v>
      </c>
      <c r="K206" s="219" t="s">
        <v>1</v>
      </c>
      <c r="L206" s="43"/>
      <c r="M206" s="224" t="s">
        <v>1</v>
      </c>
      <c r="N206" s="225" t="s">
        <v>38</v>
      </c>
      <c r="O206" s="90"/>
      <c r="P206" s="226">
        <f>O206*H206</f>
        <v>0</v>
      </c>
      <c r="Q206" s="226">
        <v>0</v>
      </c>
      <c r="R206" s="226">
        <f>Q206*H206</f>
        <v>0</v>
      </c>
      <c r="S206" s="226">
        <v>0</v>
      </c>
      <c r="T206" s="227">
        <f>S206*H206</f>
        <v>0</v>
      </c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R206" s="228" t="s">
        <v>137</v>
      </c>
      <c r="AT206" s="228" t="s">
        <v>132</v>
      </c>
      <c r="AU206" s="228" t="s">
        <v>83</v>
      </c>
      <c r="AY206" s="16" t="s">
        <v>130</v>
      </c>
      <c r="BE206" s="229">
        <f>IF(N206="základní",J206,0)</f>
        <v>0</v>
      </c>
      <c r="BF206" s="229">
        <f>IF(N206="snížená",J206,0)</f>
        <v>0</v>
      </c>
      <c r="BG206" s="229">
        <f>IF(N206="zákl. přenesená",J206,0)</f>
        <v>0</v>
      </c>
      <c r="BH206" s="229">
        <f>IF(N206="sníž. přenesená",J206,0)</f>
        <v>0</v>
      </c>
      <c r="BI206" s="229">
        <f>IF(N206="nulová",J206,0)</f>
        <v>0</v>
      </c>
      <c r="BJ206" s="16" t="s">
        <v>81</v>
      </c>
      <c r="BK206" s="229">
        <f>ROUND(I206*H206,2)</f>
        <v>0</v>
      </c>
      <c r="BL206" s="16" t="s">
        <v>137</v>
      </c>
      <c r="BM206" s="228" t="s">
        <v>287</v>
      </c>
    </row>
    <row r="207" s="2" customFormat="1">
      <c r="A207" s="37"/>
      <c r="B207" s="38"/>
      <c r="C207" s="39"/>
      <c r="D207" s="230" t="s">
        <v>139</v>
      </c>
      <c r="E207" s="39"/>
      <c r="F207" s="231" t="s">
        <v>285</v>
      </c>
      <c r="G207" s="39"/>
      <c r="H207" s="39"/>
      <c r="I207" s="232"/>
      <c r="J207" s="39"/>
      <c r="K207" s="39"/>
      <c r="L207" s="43"/>
      <c r="M207" s="233"/>
      <c r="N207" s="234"/>
      <c r="O207" s="90"/>
      <c r="P207" s="90"/>
      <c r="Q207" s="90"/>
      <c r="R207" s="90"/>
      <c r="S207" s="90"/>
      <c r="T207" s="91"/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T207" s="16" t="s">
        <v>139</v>
      </c>
      <c r="AU207" s="16" t="s">
        <v>83</v>
      </c>
    </row>
    <row r="208" s="2" customFormat="1">
      <c r="A208" s="37"/>
      <c r="B208" s="38"/>
      <c r="C208" s="39"/>
      <c r="D208" s="230" t="s">
        <v>280</v>
      </c>
      <c r="E208" s="39"/>
      <c r="F208" s="267" t="s">
        <v>288</v>
      </c>
      <c r="G208" s="39"/>
      <c r="H208" s="39"/>
      <c r="I208" s="232"/>
      <c r="J208" s="39"/>
      <c r="K208" s="39"/>
      <c r="L208" s="43"/>
      <c r="M208" s="233"/>
      <c r="N208" s="234"/>
      <c r="O208" s="90"/>
      <c r="P208" s="90"/>
      <c r="Q208" s="90"/>
      <c r="R208" s="90"/>
      <c r="S208" s="90"/>
      <c r="T208" s="91"/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T208" s="16" t="s">
        <v>280</v>
      </c>
      <c r="AU208" s="16" t="s">
        <v>83</v>
      </c>
    </row>
    <row r="209" s="12" customFormat="1" ht="22.8" customHeight="1">
      <c r="A209" s="12"/>
      <c r="B209" s="201"/>
      <c r="C209" s="202"/>
      <c r="D209" s="203" t="s">
        <v>72</v>
      </c>
      <c r="E209" s="215" t="s">
        <v>186</v>
      </c>
      <c r="F209" s="215" t="s">
        <v>289</v>
      </c>
      <c r="G209" s="202"/>
      <c r="H209" s="202"/>
      <c r="I209" s="205"/>
      <c r="J209" s="216">
        <f>BK209</f>
        <v>0</v>
      </c>
      <c r="K209" s="202"/>
      <c r="L209" s="207"/>
      <c r="M209" s="208"/>
      <c r="N209" s="209"/>
      <c r="O209" s="209"/>
      <c r="P209" s="210">
        <f>SUM(P210:P241)</f>
        <v>0</v>
      </c>
      <c r="Q209" s="209"/>
      <c r="R209" s="210">
        <f>SUM(R210:R241)</f>
        <v>82.667113000000001</v>
      </c>
      <c r="S209" s="209"/>
      <c r="T209" s="211">
        <f>SUM(T210:T241)</f>
        <v>0</v>
      </c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R209" s="212" t="s">
        <v>81</v>
      </c>
      <c r="AT209" s="213" t="s">
        <v>72</v>
      </c>
      <c r="AU209" s="213" t="s">
        <v>81</v>
      </c>
      <c r="AY209" s="212" t="s">
        <v>130</v>
      </c>
      <c r="BK209" s="214">
        <f>SUM(BK210:BK241)</f>
        <v>0</v>
      </c>
    </row>
    <row r="210" s="2" customFormat="1" ht="24.15" customHeight="1">
      <c r="A210" s="37"/>
      <c r="B210" s="38"/>
      <c r="C210" s="217" t="s">
        <v>290</v>
      </c>
      <c r="D210" s="217" t="s">
        <v>132</v>
      </c>
      <c r="E210" s="218" t="s">
        <v>291</v>
      </c>
      <c r="F210" s="219" t="s">
        <v>292</v>
      </c>
      <c r="G210" s="220" t="s">
        <v>286</v>
      </c>
      <c r="H210" s="221">
        <v>2</v>
      </c>
      <c r="I210" s="222"/>
      <c r="J210" s="223">
        <f>ROUND(I210*H210,2)</f>
        <v>0</v>
      </c>
      <c r="K210" s="219" t="s">
        <v>136</v>
      </c>
      <c r="L210" s="43"/>
      <c r="M210" s="224" t="s">
        <v>1</v>
      </c>
      <c r="N210" s="225" t="s">
        <v>38</v>
      </c>
      <c r="O210" s="90"/>
      <c r="P210" s="226">
        <f>O210*H210</f>
        <v>0</v>
      </c>
      <c r="Q210" s="226">
        <v>0.00069999999999999999</v>
      </c>
      <c r="R210" s="226">
        <f>Q210*H210</f>
        <v>0.0014</v>
      </c>
      <c r="S210" s="226">
        <v>0</v>
      </c>
      <c r="T210" s="227">
        <f>S210*H210</f>
        <v>0</v>
      </c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R210" s="228" t="s">
        <v>137</v>
      </c>
      <c r="AT210" s="228" t="s">
        <v>132</v>
      </c>
      <c r="AU210" s="228" t="s">
        <v>83</v>
      </c>
      <c r="AY210" s="16" t="s">
        <v>130</v>
      </c>
      <c r="BE210" s="229">
        <f>IF(N210="základní",J210,0)</f>
        <v>0</v>
      </c>
      <c r="BF210" s="229">
        <f>IF(N210="snížená",J210,0)</f>
        <v>0</v>
      </c>
      <c r="BG210" s="229">
        <f>IF(N210="zákl. přenesená",J210,0)</f>
        <v>0</v>
      </c>
      <c r="BH210" s="229">
        <f>IF(N210="sníž. přenesená",J210,0)</f>
        <v>0</v>
      </c>
      <c r="BI210" s="229">
        <f>IF(N210="nulová",J210,0)</f>
        <v>0</v>
      </c>
      <c r="BJ210" s="16" t="s">
        <v>81</v>
      </c>
      <c r="BK210" s="229">
        <f>ROUND(I210*H210,2)</f>
        <v>0</v>
      </c>
      <c r="BL210" s="16" t="s">
        <v>137</v>
      </c>
      <c r="BM210" s="228" t="s">
        <v>293</v>
      </c>
    </row>
    <row r="211" s="2" customFormat="1">
      <c r="A211" s="37"/>
      <c r="B211" s="38"/>
      <c r="C211" s="39"/>
      <c r="D211" s="230" t="s">
        <v>139</v>
      </c>
      <c r="E211" s="39"/>
      <c r="F211" s="231" t="s">
        <v>292</v>
      </c>
      <c r="G211" s="39"/>
      <c r="H211" s="39"/>
      <c r="I211" s="232"/>
      <c r="J211" s="39"/>
      <c r="K211" s="39"/>
      <c r="L211" s="43"/>
      <c r="M211" s="233"/>
      <c r="N211" s="234"/>
      <c r="O211" s="90"/>
      <c r="P211" s="90"/>
      <c r="Q211" s="90"/>
      <c r="R211" s="90"/>
      <c r="S211" s="90"/>
      <c r="T211" s="91"/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T211" s="16" t="s">
        <v>139</v>
      </c>
      <c r="AU211" s="16" t="s">
        <v>83</v>
      </c>
    </row>
    <row r="212" s="2" customFormat="1" ht="24.15" customHeight="1">
      <c r="A212" s="37"/>
      <c r="B212" s="38"/>
      <c r="C212" s="257" t="s">
        <v>294</v>
      </c>
      <c r="D212" s="257" t="s">
        <v>192</v>
      </c>
      <c r="E212" s="258" t="s">
        <v>295</v>
      </c>
      <c r="F212" s="259" t="s">
        <v>296</v>
      </c>
      <c r="G212" s="260" t="s">
        <v>286</v>
      </c>
      <c r="H212" s="261">
        <v>2</v>
      </c>
      <c r="I212" s="262"/>
      <c r="J212" s="263">
        <f>ROUND(I212*H212,2)</f>
        <v>0</v>
      </c>
      <c r="K212" s="259" t="s">
        <v>136</v>
      </c>
      <c r="L212" s="264"/>
      <c r="M212" s="265" t="s">
        <v>1</v>
      </c>
      <c r="N212" s="266" t="s">
        <v>38</v>
      </c>
      <c r="O212" s="90"/>
      <c r="P212" s="226">
        <f>O212*H212</f>
        <v>0</v>
      </c>
      <c r="Q212" s="226">
        <v>0.0050000000000000001</v>
      </c>
      <c r="R212" s="226">
        <f>Q212*H212</f>
        <v>0.01</v>
      </c>
      <c r="S212" s="226">
        <v>0</v>
      </c>
      <c r="T212" s="227">
        <f>S212*H212</f>
        <v>0</v>
      </c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R212" s="228" t="s">
        <v>181</v>
      </c>
      <c r="AT212" s="228" t="s">
        <v>192</v>
      </c>
      <c r="AU212" s="228" t="s">
        <v>83</v>
      </c>
      <c r="AY212" s="16" t="s">
        <v>130</v>
      </c>
      <c r="BE212" s="229">
        <f>IF(N212="základní",J212,0)</f>
        <v>0</v>
      </c>
      <c r="BF212" s="229">
        <f>IF(N212="snížená",J212,0)</f>
        <v>0</v>
      </c>
      <c r="BG212" s="229">
        <f>IF(N212="zákl. přenesená",J212,0)</f>
        <v>0</v>
      </c>
      <c r="BH212" s="229">
        <f>IF(N212="sníž. přenesená",J212,0)</f>
        <v>0</v>
      </c>
      <c r="BI212" s="229">
        <f>IF(N212="nulová",J212,0)</f>
        <v>0</v>
      </c>
      <c r="BJ212" s="16" t="s">
        <v>81</v>
      </c>
      <c r="BK212" s="229">
        <f>ROUND(I212*H212,2)</f>
        <v>0</v>
      </c>
      <c r="BL212" s="16" t="s">
        <v>137</v>
      </c>
      <c r="BM212" s="228" t="s">
        <v>297</v>
      </c>
    </row>
    <row r="213" s="2" customFormat="1">
      <c r="A213" s="37"/>
      <c r="B213" s="38"/>
      <c r="C213" s="39"/>
      <c r="D213" s="230" t="s">
        <v>139</v>
      </c>
      <c r="E213" s="39"/>
      <c r="F213" s="231" t="s">
        <v>296</v>
      </c>
      <c r="G213" s="39"/>
      <c r="H213" s="39"/>
      <c r="I213" s="232"/>
      <c r="J213" s="39"/>
      <c r="K213" s="39"/>
      <c r="L213" s="43"/>
      <c r="M213" s="233"/>
      <c r="N213" s="234"/>
      <c r="O213" s="90"/>
      <c r="P213" s="90"/>
      <c r="Q213" s="90"/>
      <c r="R213" s="90"/>
      <c r="S213" s="90"/>
      <c r="T213" s="91"/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T213" s="16" t="s">
        <v>139</v>
      </c>
      <c r="AU213" s="16" t="s">
        <v>83</v>
      </c>
    </row>
    <row r="214" s="2" customFormat="1" ht="24.15" customHeight="1">
      <c r="A214" s="37"/>
      <c r="B214" s="38"/>
      <c r="C214" s="217" t="s">
        <v>298</v>
      </c>
      <c r="D214" s="217" t="s">
        <v>132</v>
      </c>
      <c r="E214" s="218" t="s">
        <v>299</v>
      </c>
      <c r="F214" s="219" t="s">
        <v>300</v>
      </c>
      <c r="G214" s="220" t="s">
        <v>286</v>
      </c>
      <c r="H214" s="221">
        <v>2</v>
      </c>
      <c r="I214" s="222"/>
      <c r="J214" s="223">
        <f>ROUND(I214*H214,2)</f>
        <v>0</v>
      </c>
      <c r="K214" s="219" t="s">
        <v>136</v>
      </c>
      <c r="L214" s="43"/>
      <c r="M214" s="224" t="s">
        <v>1</v>
      </c>
      <c r="N214" s="225" t="s">
        <v>38</v>
      </c>
      <c r="O214" s="90"/>
      <c r="P214" s="226">
        <f>O214*H214</f>
        <v>0</v>
      </c>
      <c r="Q214" s="226">
        <v>0.10940999999999999</v>
      </c>
      <c r="R214" s="226">
        <f>Q214*H214</f>
        <v>0.21881999999999999</v>
      </c>
      <c r="S214" s="226">
        <v>0</v>
      </c>
      <c r="T214" s="227">
        <f>S214*H214</f>
        <v>0</v>
      </c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R214" s="228" t="s">
        <v>137</v>
      </c>
      <c r="AT214" s="228" t="s">
        <v>132</v>
      </c>
      <c r="AU214" s="228" t="s">
        <v>83</v>
      </c>
      <c r="AY214" s="16" t="s">
        <v>130</v>
      </c>
      <c r="BE214" s="229">
        <f>IF(N214="základní",J214,0)</f>
        <v>0</v>
      </c>
      <c r="BF214" s="229">
        <f>IF(N214="snížená",J214,0)</f>
        <v>0</v>
      </c>
      <c r="BG214" s="229">
        <f>IF(N214="zákl. přenesená",J214,0)</f>
        <v>0</v>
      </c>
      <c r="BH214" s="229">
        <f>IF(N214="sníž. přenesená",J214,0)</f>
        <v>0</v>
      </c>
      <c r="BI214" s="229">
        <f>IF(N214="nulová",J214,0)</f>
        <v>0</v>
      </c>
      <c r="BJ214" s="16" t="s">
        <v>81</v>
      </c>
      <c r="BK214" s="229">
        <f>ROUND(I214*H214,2)</f>
        <v>0</v>
      </c>
      <c r="BL214" s="16" t="s">
        <v>137</v>
      </c>
      <c r="BM214" s="228" t="s">
        <v>301</v>
      </c>
    </row>
    <row r="215" s="2" customFormat="1">
      <c r="A215" s="37"/>
      <c r="B215" s="38"/>
      <c r="C215" s="39"/>
      <c r="D215" s="230" t="s">
        <v>139</v>
      </c>
      <c r="E215" s="39"/>
      <c r="F215" s="231" t="s">
        <v>302</v>
      </c>
      <c r="G215" s="39"/>
      <c r="H215" s="39"/>
      <c r="I215" s="232"/>
      <c r="J215" s="39"/>
      <c r="K215" s="39"/>
      <c r="L215" s="43"/>
      <c r="M215" s="233"/>
      <c r="N215" s="234"/>
      <c r="O215" s="90"/>
      <c r="P215" s="90"/>
      <c r="Q215" s="90"/>
      <c r="R215" s="90"/>
      <c r="S215" s="90"/>
      <c r="T215" s="91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T215" s="16" t="s">
        <v>139</v>
      </c>
      <c r="AU215" s="16" t="s">
        <v>83</v>
      </c>
    </row>
    <row r="216" s="2" customFormat="1" ht="16.5" customHeight="1">
      <c r="A216" s="37"/>
      <c r="B216" s="38"/>
      <c r="C216" s="257" t="s">
        <v>303</v>
      </c>
      <c r="D216" s="257" t="s">
        <v>192</v>
      </c>
      <c r="E216" s="258" t="s">
        <v>304</v>
      </c>
      <c r="F216" s="259" t="s">
        <v>305</v>
      </c>
      <c r="G216" s="260" t="s">
        <v>286</v>
      </c>
      <c r="H216" s="261">
        <v>2</v>
      </c>
      <c r="I216" s="262"/>
      <c r="J216" s="263">
        <f>ROUND(I216*H216,2)</f>
        <v>0</v>
      </c>
      <c r="K216" s="259" t="s">
        <v>1</v>
      </c>
      <c r="L216" s="264"/>
      <c r="M216" s="265" t="s">
        <v>1</v>
      </c>
      <c r="N216" s="266" t="s">
        <v>38</v>
      </c>
      <c r="O216" s="90"/>
      <c r="P216" s="226">
        <f>O216*H216</f>
        <v>0</v>
      </c>
      <c r="Q216" s="226">
        <v>0</v>
      </c>
      <c r="R216" s="226">
        <f>Q216*H216</f>
        <v>0</v>
      </c>
      <c r="S216" s="226">
        <v>0</v>
      </c>
      <c r="T216" s="227">
        <f>S216*H216</f>
        <v>0</v>
      </c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R216" s="228" t="s">
        <v>181</v>
      </c>
      <c r="AT216" s="228" t="s">
        <v>192</v>
      </c>
      <c r="AU216" s="228" t="s">
        <v>83</v>
      </c>
      <c r="AY216" s="16" t="s">
        <v>130</v>
      </c>
      <c r="BE216" s="229">
        <f>IF(N216="základní",J216,0)</f>
        <v>0</v>
      </c>
      <c r="BF216" s="229">
        <f>IF(N216="snížená",J216,0)</f>
        <v>0</v>
      </c>
      <c r="BG216" s="229">
        <f>IF(N216="zákl. přenesená",J216,0)</f>
        <v>0</v>
      </c>
      <c r="BH216" s="229">
        <f>IF(N216="sníž. přenesená",J216,0)</f>
        <v>0</v>
      </c>
      <c r="BI216" s="229">
        <f>IF(N216="nulová",J216,0)</f>
        <v>0</v>
      </c>
      <c r="BJ216" s="16" t="s">
        <v>81</v>
      </c>
      <c r="BK216" s="229">
        <f>ROUND(I216*H216,2)</f>
        <v>0</v>
      </c>
      <c r="BL216" s="16" t="s">
        <v>137</v>
      </c>
      <c r="BM216" s="228" t="s">
        <v>306</v>
      </c>
    </row>
    <row r="217" s="2" customFormat="1">
      <c r="A217" s="37"/>
      <c r="B217" s="38"/>
      <c r="C217" s="39"/>
      <c r="D217" s="230" t="s">
        <v>139</v>
      </c>
      <c r="E217" s="39"/>
      <c r="F217" s="231" t="s">
        <v>305</v>
      </c>
      <c r="G217" s="39"/>
      <c r="H217" s="39"/>
      <c r="I217" s="232"/>
      <c r="J217" s="39"/>
      <c r="K217" s="39"/>
      <c r="L217" s="43"/>
      <c r="M217" s="233"/>
      <c r="N217" s="234"/>
      <c r="O217" s="90"/>
      <c r="P217" s="90"/>
      <c r="Q217" s="90"/>
      <c r="R217" s="90"/>
      <c r="S217" s="90"/>
      <c r="T217" s="91"/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T217" s="16" t="s">
        <v>139</v>
      </c>
      <c r="AU217" s="16" t="s">
        <v>83</v>
      </c>
    </row>
    <row r="218" s="2" customFormat="1" ht="33" customHeight="1">
      <c r="A218" s="37"/>
      <c r="B218" s="38"/>
      <c r="C218" s="217" t="s">
        <v>307</v>
      </c>
      <c r="D218" s="217" t="s">
        <v>132</v>
      </c>
      <c r="E218" s="218" t="s">
        <v>308</v>
      </c>
      <c r="F218" s="219" t="s">
        <v>309</v>
      </c>
      <c r="G218" s="220" t="s">
        <v>150</v>
      </c>
      <c r="H218" s="221">
        <v>222.69999999999999</v>
      </c>
      <c r="I218" s="222"/>
      <c r="J218" s="223">
        <f>ROUND(I218*H218,2)</f>
        <v>0</v>
      </c>
      <c r="K218" s="219" t="s">
        <v>136</v>
      </c>
      <c r="L218" s="43"/>
      <c r="M218" s="224" t="s">
        <v>1</v>
      </c>
      <c r="N218" s="225" t="s">
        <v>38</v>
      </c>
      <c r="O218" s="90"/>
      <c r="P218" s="226">
        <f>O218*H218</f>
        <v>0</v>
      </c>
      <c r="Q218" s="226">
        <v>0.14041999999999999</v>
      </c>
      <c r="R218" s="226">
        <f>Q218*H218</f>
        <v>31.271533999999996</v>
      </c>
      <c r="S218" s="226">
        <v>0</v>
      </c>
      <c r="T218" s="227">
        <f>S218*H218</f>
        <v>0</v>
      </c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R218" s="228" t="s">
        <v>137</v>
      </c>
      <c r="AT218" s="228" t="s">
        <v>132</v>
      </c>
      <c r="AU218" s="228" t="s">
        <v>83</v>
      </c>
      <c r="AY218" s="16" t="s">
        <v>130</v>
      </c>
      <c r="BE218" s="229">
        <f>IF(N218="základní",J218,0)</f>
        <v>0</v>
      </c>
      <c r="BF218" s="229">
        <f>IF(N218="snížená",J218,0)</f>
        <v>0</v>
      </c>
      <c r="BG218" s="229">
        <f>IF(N218="zákl. přenesená",J218,0)</f>
        <v>0</v>
      </c>
      <c r="BH218" s="229">
        <f>IF(N218="sníž. přenesená",J218,0)</f>
        <v>0</v>
      </c>
      <c r="BI218" s="229">
        <f>IF(N218="nulová",J218,0)</f>
        <v>0</v>
      </c>
      <c r="BJ218" s="16" t="s">
        <v>81</v>
      </c>
      <c r="BK218" s="229">
        <f>ROUND(I218*H218,2)</f>
        <v>0</v>
      </c>
      <c r="BL218" s="16" t="s">
        <v>137</v>
      </c>
      <c r="BM218" s="228" t="s">
        <v>310</v>
      </c>
    </row>
    <row r="219" s="2" customFormat="1">
      <c r="A219" s="37"/>
      <c r="B219" s="38"/>
      <c r="C219" s="39"/>
      <c r="D219" s="230" t="s">
        <v>139</v>
      </c>
      <c r="E219" s="39"/>
      <c r="F219" s="231" t="s">
        <v>311</v>
      </c>
      <c r="G219" s="39"/>
      <c r="H219" s="39"/>
      <c r="I219" s="232"/>
      <c r="J219" s="39"/>
      <c r="K219" s="39"/>
      <c r="L219" s="43"/>
      <c r="M219" s="233"/>
      <c r="N219" s="234"/>
      <c r="O219" s="90"/>
      <c r="P219" s="90"/>
      <c r="Q219" s="90"/>
      <c r="R219" s="90"/>
      <c r="S219" s="90"/>
      <c r="T219" s="91"/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T219" s="16" t="s">
        <v>139</v>
      </c>
      <c r="AU219" s="16" t="s">
        <v>83</v>
      </c>
    </row>
    <row r="220" s="2" customFormat="1" ht="16.5" customHeight="1">
      <c r="A220" s="37"/>
      <c r="B220" s="38"/>
      <c r="C220" s="257" t="s">
        <v>312</v>
      </c>
      <c r="D220" s="257" t="s">
        <v>192</v>
      </c>
      <c r="E220" s="258" t="s">
        <v>313</v>
      </c>
      <c r="F220" s="259" t="s">
        <v>314</v>
      </c>
      <c r="G220" s="260" t="s">
        <v>150</v>
      </c>
      <c r="H220" s="261">
        <v>200.69999999999999</v>
      </c>
      <c r="I220" s="262"/>
      <c r="J220" s="263">
        <f>ROUND(I220*H220,2)</f>
        <v>0</v>
      </c>
      <c r="K220" s="259" t="s">
        <v>136</v>
      </c>
      <c r="L220" s="264"/>
      <c r="M220" s="265" t="s">
        <v>1</v>
      </c>
      <c r="N220" s="266" t="s">
        <v>38</v>
      </c>
      <c r="O220" s="90"/>
      <c r="P220" s="226">
        <f>O220*H220</f>
        <v>0</v>
      </c>
      <c r="Q220" s="226">
        <v>0.056120000000000003</v>
      </c>
      <c r="R220" s="226">
        <f>Q220*H220</f>
        <v>11.263284000000001</v>
      </c>
      <c r="S220" s="226">
        <v>0</v>
      </c>
      <c r="T220" s="227">
        <f>S220*H220</f>
        <v>0</v>
      </c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R220" s="228" t="s">
        <v>181</v>
      </c>
      <c r="AT220" s="228" t="s">
        <v>192</v>
      </c>
      <c r="AU220" s="228" t="s">
        <v>83</v>
      </c>
      <c r="AY220" s="16" t="s">
        <v>130</v>
      </c>
      <c r="BE220" s="229">
        <f>IF(N220="základní",J220,0)</f>
        <v>0</v>
      </c>
      <c r="BF220" s="229">
        <f>IF(N220="snížená",J220,0)</f>
        <v>0</v>
      </c>
      <c r="BG220" s="229">
        <f>IF(N220="zákl. přenesená",J220,0)</f>
        <v>0</v>
      </c>
      <c r="BH220" s="229">
        <f>IF(N220="sníž. přenesená",J220,0)</f>
        <v>0</v>
      </c>
      <c r="BI220" s="229">
        <f>IF(N220="nulová",J220,0)</f>
        <v>0</v>
      </c>
      <c r="BJ220" s="16" t="s">
        <v>81</v>
      </c>
      <c r="BK220" s="229">
        <f>ROUND(I220*H220,2)</f>
        <v>0</v>
      </c>
      <c r="BL220" s="16" t="s">
        <v>137</v>
      </c>
      <c r="BM220" s="228" t="s">
        <v>315</v>
      </c>
    </row>
    <row r="221" s="2" customFormat="1">
      <c r="A221" s="37"/>
      <c r="B221" s="38"/>
      <c r="C221" s="39"/>
      <c r="D221" s="230" t="s">
        <v>139</v>
      </c>
      <c r="E221" s="39"/>
      <c r="F221" s="231" t="s">
        <v>314</v>
      </c>
      <c r="G221" s="39"/>
      <c r="H221" s="39"/>
      <c r="I221" s="232"/>
      <c r="J221" s="39"/>
      <c r="K221" s="39"/>
      <c r="L221" s="43"/>
      <c r="M221" s="233"/>
      <c r="N221" s="234"/>
      <c r="O221" s="90"/>
      <c r="P221" s="90"/>
      <c r="Q221" s="90"/>
      <c r="R221" s="90"/>
      <c r="S221" s="90"/>
      <c r="T221" s="91"/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T221" s="16" t="s">
        <v>139</v>
      </c>
      <c r="AU221" s="16" t="s">
        <v>83</v>
      </c>
    </row>
    <row r="222" s="13" customFormat="1">
      <c r="A222" s="13"/>
      <c r="B222" s="235"/>
      <c r="C222" s="236"/>
      <c r="D222" s="230" t="s">
        <v>145</v>
      </c>
      <c r="E222" s="237" t="s">
        <v>1</v>
      </c>
      <c r="F222" s="238" t="s">
        <v>316</v>
      </c>
      <c r="G222" s="236"/>
      <c r="H222" s="239">
        <v>129.69999999999999</v>
      </c>
      <c r="I222" s="240"/>
      <c r="J222" s="236"/>
      <c r="K222" s="236"/>
      <c r="L222" s="241"/>
      <c r="M222" s="242"/>
      <c r="N222" s="243"/>
      <c r="O222" s="243"/>
      <c r="P222" s="243"/>
      <c r="Q222" s="243"/>
      <c r="R222" s="243"/>
      <c r="S222" s="243"/>
      <c r="T222" s="244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T222" s="245" t="s">
        <v>145</v>
      </c>
      <c r="AU222" s="245" t="s">
        <v>83</v>
      </c>
      <c r="AV222" s="13" t="s">
        <v>83</v>
      </c>
      <c r="AW222" s="13" t="s">
        <v>30</v>
      </c>
      <c r="AX222" s="13" t="s">
        <v>73</v>
      </c>
      <c r="AY222" s="245" t="s">
        <v>130</v>
      </c>
    </row>
    <row r="223" s="13" customFormat="1">
      <c r="A223" s="13"/>
      <c r="B223" s="235"/>
      <c r="C223" s="236"/>
      <c r="D223" s="230" t="s">
        <v>145</v>
      </c>
      <c r="E223" s="237" t="s">
        <v>1</v>
      </c>
      <c r="F223" s="238" t="s">
        <v>317</v>
      </c>
      <c r="G223" s="236"/>
      <c r="H223" s="239">
        <v>71</v>
      </c>
      <c r="I223" s="240"/>
      <c r="J223" s="236"/>
      <c r="K223" s="236"/>
      <c r="L223" s="241"/>
      <c r="M223" s="242"/>
      <c r="N223" s="243"/>
      <c r="O223" s="243"/>
      <c r="P223" s="243"/>
      <c r="Q223" s="243"/>
      <c r="R223" s="243"/>
      <c r="S223" s="243"/>
      <c r="T223" s="244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T223" s="245" t="s">
        <v>145</v>
      </c>
      <c r="AU223" s="245" t="s">
        <v>83</v>
      </c>
      <c r="AV223" s="13" t="s">
        <v>83</v>
      </c>
      <c r="AW223" s="13" t="s">
        <v>30</v>
      </c>
      <c r="AX223" s="13" t="s">
        <v>73</v>
      </c>
      <c r="AY223" s="245" t="s">
        <v>130</v>
      </c>
    </row>
    <row r="224" s="14" customFormat="1">
      <c r="A224" s="14"/>
      <c r="B224" s="246"/>
      <c r="C224" s="247"/>
      <c r="D224" s="230" t="s">
        <v>145</v>
      </c>
      <c r="E224" s="248" t="s">
        <v>1</v>
      </c>
      <c r="F224" s="249" t="s">
        <v>162</v>
      </c>
      <c r="G224" s="247"/>
      <c r="H224" s="250">
        <v>200.69999999999999</v>
      </c>
      <c r="I224" s="251"/>
      <c r="J224" s="247"/>
      <c r="K224" s="247"/>
      <c r="L224" s="252"/>
      <c r="M224" s="253"/>
      <c r="N224" s="254"/>
      <c r="O224" s="254"/>
      <c r="P224" s="254"/>
      <c r="Q224" s="254"/>
      <c r="R224" s="254"/>
      <c r="S224" s="254"/>
      <c r="T224" s="255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T224" s="256" t="s">
        <v>145</v>
      </c>
      <c r="AU224" s="256" t="s">
        <v>83</v>
      </c>
      <c r="AV224" s="14" t="s">
        <v>137</v>
      </c>
      <c r="AW224" s="14" t="s">
        <v>30</v>
      </c>
      <c r="AX224" s="14" t="s">
        <v>81</v>
      </c>
      <c r="AY224" s="256" t="s">
        <v>130</v>
      </c>
    </row>
    <row r="225" s="2" customFormat="1" ht="24.15" customHeight="1">
      <c r="A225" s="37"/>
      <c r="B225" s="38"/>
      <c r="C225" s="257" t="s">
        <v>318</v>
      </c>
      <c r="D225" s="257" t="s">
        <v>192</v>
      </c>
      <c r="E225" s="258" t="s">
        <v>319</v>
      </c>
      <c r="F225" s="259" t="s">
        <v>320</v>
      </c>
      <c r="G225" s="260" t="s">
        <v>150</v>
      </c>
      <c r="H225" s="261">
        <v>14</v>
      </c>
      <c r="I225" s="262"/>
      <c r="J225" s="263">
        <f>ROUND(I225*H225,2)</f>
        <v>0</v>
      </c>
      <c r="K225" s="259" t="s">
        <v>136</v>
      </c>
      <c r="L225" s="264"/>
      <c r="M225" s="265" t="s">
        <v>1</v>
      </c>
      <c r="N225" s="266" t="s">
        <v>38</v>
      </c>
      <c r="O225" s="90"/>
      <c r="P225" s="226">
        <f>O225*H225</f>
        <v>0</v>
      </c>
      <c r="Q225" s="226">
        <v>0.048300000000000003</v>
      </c>
      <c r="R225" s="226">
        <f>Q225*H225</f>
        <v>0.67620000000000002</v>
      </c>
      <c r="S225" s="226">
        <v>0</v>
      </c>
      <c r="T225" s="227">
        <f>S225*H225</f>
        <v>0</v>
      </c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R225" s="228" t="s">
        <v>181</v>
      </c>
      <c r="AT225" s="228" t="s">
        <v>192</v>
      </c>
      <c r="AU225" s="228" t="s">
        <v>83</v>
      </c>
      <c r="AY225" s="16" t="s">
        <v>130</v>
      </c>
      <c r="BE225" s="229">
        <f>IF(N225="základní",J225,0)</f>
        <v>0</v>
      </c>
      <c r="BF225" s="229">
        <f>IF(N225="snížená",J225,0)</f>
        <v>0</v>
      </c>
      <c r="BG225" s="229">
        <f>IF(N225="zákl. přenesená",J225,0)</f>
        <v>0</v>
      </c>
      <c r="BH225" s="229">
        <f>IF(N225="sníž. přenesená",J225,0)</f>
        <v>0</v>
      </c>
      <c r="BI225" s="229">
        <f>IF(N225="nulová",J225,0)</f>
        <v>0</v>
      </c>
      <c r="BJ225" s="16" t="s">
        <v>81</v>
      </c>
      <c r="BK225" s="229">
        <f>ROUND(I225*H225,2)</f>
        <v>0</v>
      </c>
      <c r="BL225" s="16" t="s">
        <v>137</v>
      </c>
      <c r="BM225" s="228" t="s">
        <v>321</v>
      </c>
    </row>
    <row r="226" s="2" customFormat="1">
      <c r="A226" s="37"/>
      <c r="B226" s="38"/>
      <c r="C226" s="39"/>
      <c r="D226" s="230" t="s">
        <v>139</v>
      </c>
      <c r="E226" s="39"/>
      <c r="F226" s="231" t="s">
        <v>320</v>
      </c>
      <c r="G226" s="39"/>
      <c r="H226" s="39"/>
      <c r="I226" s="232"/>
      <c r="J226" s="39"/>
      <c r="K226" s="39"/>
      <c r="L226" s="43"/>
      <c r="M226" s="233"/>
      <c r="N226" s="234"/>
      <c r="O226" s="90"/>
      <c r="P226" s="90"/>
      <c r="Q226" s="90"/>
      <c r="R226" s="90"/>
      <c r="S226" s="90"/>
      <c r="T226" s="91"/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T226" s="16" t="s">
        <v>139</v>
      </c>
      <c r="AU226" s="16" t="s">
        <v>83</v>
      </c>
    </row>
    <row r="227" s="13" customFormat="1">
      <c r="A227" s="13"/>
      <c r="B227" s="235"/>
      <c r="C227" s="236"/>
      <c r="D227" s="230" t="s">
        <v>145</v>
      </c>
      <c r="E227" s="237" t="s">
        <v>1</v>
      </c>
      <c r="F227" s="238" t="s">
        <v>322</v>
      </c>
      <c r="G227" s="236"/>
      <c r="H227" s="239">
        <v>14</v>
      </c>
      <c r="I227" s="240"/>
      <c r="J227" s="236"/>
      <c r="K227" s="236"/>
      <c r="L227" s="241"/>
      <c r="M227" s="242"/>
      <c r="N227" s="243"/>
      <c r="O227" s="243"/>
      <c r="P227" s="243"/>
      <c r="Q227" s="243"/>
      <c r="R227" s="243"/>
      <c r="S227" s="243"/>
      <c r="T227" s="244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T227" s="245" t="s">
        <v>145</v>
      </c>
      <c r="AU227" s="245" t="s">
        <v>83</v>
      </c>
      <c r="AV227" s="13" t="s">
        <v>83</v>
      </c>
      <c r="AW227" s="13" t="s">
        <v>30</v>
      </c>
      <c r="AX227" s="13" t="s">
        <v>81</v>
      </c>
      <c r="AY227" s="245" t="s">
        <v>130</v>
      </c>
    </row>
    <row r="228" s="2" customFormat="1" ht="24.15" customHeight="1">
      <c r="A228" s="37"/>
      <c r="B228" s="38"/>
      <c r="C228" s="257" t="s">
        <v>323</v>
      </c>
      <c r="D228" s="257" t="s">
        <v>192</v>
      </c>
      <c r="E228" s="258" t="s">
        <v>324</v>
      </c>
      <c r="F228" s="259" t="s">
        <v>325</v>
      </c>
      <c r="G228" s="260" t="s">
        <v>150</v>
      </c>
      <c r="H228" s="261">
        <v>8</v>
      </c>
      <c r="I228" s="262"/>
      <c r="J228" s="263">
        <f>ROUND(I228*H228,2)</f>
        <v>0</v>
      </c>
      <c r="K228" s="259" t="s">
        <v>136</v>
      </c>
      <c r="L228" s="264"/>
      <c r="M228" s="265" t="s">
        <v>1</v>
      </c>
      <c r="N228" s="266" t="s">
        <v>38</v>
      </c>
      <c r="O228" s="90"/>
      <c r="P228" s="226">
        <f>O228*H228</f>
        <v>0</v>
      </c>
      <c r="Q228" s="226">
        <v>0.085999999999999993</v>
      </c>
      <c r="R228" s="226">
        <f>Q228*H228</f>
        <v>0.68799999999999994</v>
      </c>
      <c r="S228" s="226">
        <v>0</v>
      </c>
      <c r="T228" s="227">
        <f>S228*H228</f>
        <v>0</v>
      </c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R228" s="228" t="s">
        <v>181</v>
      </c>
      <c r="AT228" s="228" t="s">
        <v>192</v>
      </c>
      <c r="AU228" s="228" t="s">
        <v>83</v>
      </c>
      <c r="AY228" s="16" t="s">
        <v>130</v>
      </c>
      <c r="BE228" s="229">
        <f>IF(N228="základní",J228,0)</f>
        <v>0</v>
      </c>
      <c r="BF228" s="229">
        <f>IF(N228="snížená",J228,0)</f>
        <v>0</v>
      </c>
      <c r="BG228" s="229">
        <f>IF(N228="zákl. přenesená",J228,0)</f>
        <v>0</v>
      </c>
      <c r="BH228" s="229">
        <f>IF(N228="sníž. přenesená",J228,0)</f>
        <v>0</v>
      </c>
      <c r="BI228" s="229">
        <f>IF(N228="nulová",J228,0)</f>
        <v>0</v>
      </c>
      <c r="BJ228" s="16" t="s">
        <v>81</v>
      </c>
      <c r="BK228" s="229">
        <f>ROUND(I228*H228,2)</f>
        <v>0</v>
      </c>
      <c r="BL228" s="16" t="s">
        <v>137</v>
      </c>
      <c r="BM228" s="228" t="s">
        <v>326</v>
      </c>
    </row>
    <row r="229" s="2" customFormat="1">
      <c r="A229" s="37"/>
      <c r="B229" s="38"/>
      <c r="C229" s="39"/>
      <c r="D229" s="230" t="s">
        <v>139</v>
      </c>
      <c r="E229" s="39"/>
      <c r="F229" s="231" t="s">
        <v>325</v>
      </c>
      <c r="G229" s="39"/>
      <c r="H229" s="39"/>
      <c r="I229" s="232"/>
      <c r="J229" s="39"/>
      <c r="K229" s="39"/>
      <c r="L229" s="43"/>
      <c r="M229" s="233"/>
      <c r="N229" s="234"/>
      <c r="O229" s="90"/>
      <c r="P229" s="90"/>
      <c r="Q229" s="90"/>
      <c r="R229" s="90"/>
      <c r="S229" s="90"/>
      <c r="T229" s="91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T229" s="16" t="s">
        <v>139</v>
      </c>
      <c r="AU229" s="16" t="s">
        <v>83</v>
      </c>
    </row>
    <row r="230" s="2" customFormat="1" ht="24.15" customHeight="1">
      <c r="A230" s="37"/>
      <c r="B230" s="38"/>
      <c r="C230" s="217" t="s">
        <v>327</v>
      </c>
      <c r="D230" s="217" t="s">
        <v>132</v>
      </c>
      <c r="E230" s="218" t="s">
        <v>328</v>
      </c>
      <c r="F230" s="219" t="s">
        <v>329</v>
      </c>
      <c r="G230" s="220" t="s">
        <v>150</v>
      </c>
      <c r="H230" s="221">
        <v>298.60000000000002</v>
      </c>
      <c r="I230" s="222"/>
      <c r="J230" s="223">
        <f>ROUND(I230*H230,2)</f>
        <v>0</v>
      </c>
      <c r="K230" s="219" t="s">
        <v>136</v>
      </c>
      <c r="L230" s="43"/>
      <c r="M230" s="224" t="s">
        <v>1</v>
      </c>
      <c r="N230" s="225" t="s">
        <v>38</v>
      </c>
      <c r="O230" s="90"/>
      <c r="P230" s="226">
        <f>O230*H230</f>
        <v>0</v>
      </c>
      <c r="Q230" s="226">
        <v>0.10095</v>
      </c>
      <c r="R230" s="226">
        <f>Q230*H230</f>
        <v>30.14367</v>
      </c>
      <c r="S230" s="226">
        <v>0</v>
      </c>
      <c r="T230" s="227">
        <f>S230*H230</f>
        <v>0</v>
      </c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R230" s="228" t="s">
        <v>137</v>
      </c>
      <c r="AT230" s="228" t="s">
        <v>132</v>
      </c>
      <c r="AU230" s="228" t="s">
        <v>83</v>
      </c>
      <c r="AY230" s="16" t="s">
        <v>130</v>
      </c>
      <c r="BE230" s="229">
        <f>IF(N230="základní",J230,0)</f>
        <v>0</v>
      </c>
      <c r="BF230" s="229">
        <f>IF(N230="snížená",J230,0)</f>
        <v>0</v>
      </c>
      <c r="BG230" s="229">
        <f>IF(N230="zákl. přenesená",J230,0)</f>
        <v>0</v>
      </c>
      <c r="BH230" s="229">
        <f>IF(N230="sníž. přenesená",J230,0)</f>
        <v>0</v>
      </c>
      <c r="BI230" s="229">
        <f>IF(N230="nulová",J230,0)</f>
        <v>0</v>
      </c>
      <c r="BJ230" s="16" t="s">
        <v>81</v>
      </c>
      <c r="BK230" s="229">
        <f>ROUND(I230*H230,2)</f>
        <v>0</v>
      </c>
      <c r="BL230" s="16" t="s">
        <v>137</v>
      </c>
      <c r="BM230" s="228" t="s">
        <v>330</v>
      </c>
    </row>
    <row r="231" s="2" customFormat="1">
      <c r="A231" s="37"/>
      <c r="B231" s="38"/>
      <c r="C231" s="39"/>
      <c r="D231" s="230" t="s">
        <v>139</v>
      </c>
      <c r="E231" s="39"/>
      <c r="F231" s="231" t="s">
        <v>331</v>
      </c>
      <c r="G231" s="39"/>
      <c r="H231" s="39"/>
      <c r="I231" s="232"/>
      <c r="J231" s="39"/>
      <c r="K231" s="39"/>
      <c r="L231" s="43"/>
      <c r="M231" s="233"/>
      <c r="N231" s="234"/>
      <c r="O231" s="90"/>
      <c r="P231" s="90"/>
      <c r="Q231" s="90"/>
      <c r="R231" s="90"/>
      <c r="S231" s="90"/>
      <c r="T231" s="91"/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T231" s="16" t="s">
        <v>139</v>
      </c>
      <c r="AU231" s="16" t="s">
        <v>83</v>
      </c>
    </row>
    <row r="232" s="13" customFormat="1">
      <c r="A232" s="13"/>
      <c r="B232" s="235"/>
      <c r="C232" s="236"/>
      <c r="D232" s="230" t="s">
        <v>145</v>
      </c>
      <c r="E232" s="237" t="s">
        <v>1</v>
      </c>
      <c r="F232" s="238" t="s">
        <v>332</v>
      </c>
      <c r="G232" s="236"/>
      <c r="H232" s="239">
        <v>189.19999999999999</v>
      </c>
      <c r="I232" s="240"/>
      <c r="J232" s="236"/>
      <c r="K232" s="236"/>
      <c r="L232" s="241"/>
      <c r="M232" s="242"/>
      <c r="N232" s="243"/>
      <c r="O232" s="243"/>
      <c r="P232" s="243"/>
      <c r="Q232" s="243"/>
      <c r="R232" s="243"/>
      <c r="S232" s="243"/>
      <c r="T232" s="244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T232" s="245" t="s">
        <v>145</v>
      </c>
      <c r="AU232" s="245" t="s">
        <v>83</v>
      </c>
      <c r="AV232" s="13" t="s">
        <v>83</v>
      </c>
      <c r="AW232" s="13" t="s">
        <v>30</v>
      </c>
      <c r="AX232" s="13" t="s">
        <v>73</v>
      </c>
      <c r="AY232" s="245" t="s">
        <v>130</v>
      </c>
    </row>
    <row r="233" s="13" customFormat="1">
      <c r="A233" s="13"/>
      <c r="B233" s="235"/>
      <c r="C233" s="236"/>
      <c r="D233" s="230" t="s">
        <v>145</v>
      </c>
      <c r="E233" s="237" t="s">
        <v>1</v>
      </c>
      <c r="F233" s="238" t="s">
        <v>333</v>
      </c>
      <c r="G233" s="236"/>
      <c r="H233" s="239">
        <v>109.40000000000001</v>
      </c>
      <c r="I233" s="240"/>
      <c r="J233" s="236"/>
      <c r="K233" s="236"/>
      <c r="L233" s="241"/>
      <c r="M233" s="242"/>
      <c r="N233" s="243"/>
      <c r="O233" s="243"/>
      <c r="P233" s="243"/>
      <c r="Q233" s="243"/>
      <c r="R233" s="243"/>
      <c r="S233" s="243"/>
      <c r="T233" s="244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T233" s="245" t="s">
        <v>145</v>
      </c>
      <c r="AU233" s="245" t="s">
        <v>83</v>
      </c>
      <c r="AV233" s="13" t="s">
        <v>83</v>
      </c>
      <c r="AW233" s="13" t="s">
        <v>30</v>
      </c>
      <c r="AX233" s="13" t="s">
        <v>73</v>
      </c>
      <c r="AY233" s="245" t="s">
        <v>130</v>
      </c>
    </row>
    <row r="234" s="14" customFormat="1">
      <c r="A234" s="14"/>
      <c r="B234" s="246"/>
      <c r="C234" s="247"/>
      <c r="D234" s="230" t="s">
        <v>145</v>
      </c>
      <c r="E234" s="248" t="s">
        <v>1</v>
      </c>
      <c r="F234" s="249" t="s">
        <v>162</v>
      </c>
      <c r="G234" s="247"/>
      <c r="H234" s="250">
        <v>298.60000000000002</v>
      </c>
      <c r="I234" s="251"/>
      <c r="J234" s="247"/>
      <c r="K234" s="247"/>
      <c r="L234" s="252"/>
      <c r="M234" s="253"/>
      <c r="N234" s="254"/>
      <c r="O234" s="254"/>
      <c r="P234" s="254"/>
      <c r="Q234" s="254"/>
      <c r="R234" s="254"/>
      <c r="S234" s="254"/>
      <c r="T234" s="255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T234" s="256" t="s">
        <v>145</v>
      </c>
      <c r="AU234" s="256" t="s">
        <v>83</v>
      </c>
      <c r="AV234" s="14" t="s">
        <v>137</v>
      </c>
      <c r="AW234" s="14" t="s">
        <v>30</v>
      </c>
      <c r="AX234" s="14" t="s">
        <v>81</v>
      </c>
      <c r="AY234" s="256" t="s">
        <v>130</v>
      </c>
    </row>
    <row r="235" s="2" customFormat="1" ht="16.5" customHeight="1">
      <c r="A235" s="37"/>
      <c r="B235" s="38"/>
      <c r="C235" s="257" t="s">
        <v>334</v>
      </c>
      <c r="D235" s="257" t="s">
        <v>192</v>
      </c>
      <c r="E235" s="258" t="s">
        <v>335</v>
      </c>
      <c r="F235" s="259" t="s">
        <v>336</v>
      </c>
      <c r="G235" s="260" t="s">
        <v>150</v>
      </c>
      <c r="H235" s="261">
        <v>298.60000000000002</v>
      </c>
      <c r="I235" s="262"/>
      <c r="J235" s="263">
        <f>ROUND(I235*H235,2)</f>
        <v>0</v>
      </c>
      <c r="K235" s="259" t="s">
        <v>136</v>
      </c>
      <c r="L235" s="264"/>
      <c r="M235" s="265" t="s">
        <v>1</v>
      </c>
      <c r="N235" s="266" t="s">
        <v>38</v>
      </c>
      <c r="O235" s="90"/>
      <c r="P235" s="226">
        <f>O235*H235</f>
        <v>0</v>
      </c>
      <c r="Q235" s="226">
        <v>0.028000000000000001</v>
      </c>
      <c r="R235" s="226">
        <f>Q235*H235</f>
        <v>8.3608000000000011</v>
      </c>
      <c r="S235" s="226">
        <v>0</v>
      </c>
      <c r="T235" s="227">
        <f>S235*H235</f>
        <v>0</v>
      </c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R235" s="228" t="s">
        <v>181</v>
      </c>
      <c r="AT235" s="228" t="s">
        <v>192</v>
      </c>
      <c r="AU235" s="228" t="s">
        <v>83</v>
      </c>
      <c r="AY235" s="16" t="s">
        <v>130</v>
      </c>
      <c r="BE235" s="229">
        <f>IF(N235="základní",J235,0)</f>
        <v>0</v>
      </c>
      <c r="BF235" s="229">
        <f>IF(N235="snížená",J235,0)</f>
        <v>0</v>
      </c>
      <c r="BG235" s="229">
        <f>IF(N235="zákl. přenesená",J235,0)</f>
        <v>0</v>
      </c>
      <c r="BH235" s="229">
        <f>IF(N235="sníž. přenesená",J235,0)</f>
        <v>0</v>
      </c>
      <c r="BI235" s="229">
        <f>IF(N235="nulová",J235,0)</f>
        <v>0</v>
      </c>
      <c r="BJ235" s="16" t="s">
        <v>81</v>
      </c>
      <c r="BK235" s="229">
        <f>ROUND(I235*H235,2)</f>
        <v>0</v>
      </c>
      <c r="BL235" s="16" t="s">
        <v>137</v>
      </c>
      <c r="BM235" s="228" t="s">
        <v>337</v>
      </c>
    </row>
    <row r="236" s="2" customFormat="1">
      <c r="A236" s="37"/>
      <c r="B236" s="38"/>
      <c r="C236" s="39"/>
      <c r="D236" s="230" t="s">
        <v>139</v>
      </c>
      <c r="E236" s="39"/>
      <c r="F236" s="231" t="s">
        <v>336</v>
      </c>
      <c r="G236" s="39"/>
      <c r="H236" s="39"/>
      <c r="I236" s="232"/>
      <c r="J236" s="39"/>
      <c r="K236" s="39"/>
      <c r="L236" s="43"/>
      <c r="M236" s="233"/>
      <c r="N236" s="234"/>
      <c r="O236" s="90"/>
      <c r="P236" s="90"/>
      <c r="Q236" s="90"/>
      <c r="R236" s="90"/>
      <c r="S236" s="90"/>
      <c r="T236" s="91"/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T236" s="16" t="s">
        <v>139</v>
      </c>
      <c r="AU236" s="16" t="s">
        <v>83</v>
      </c>
    </row>
    <row r="237" s="2" customFormat="1" ht="24.15" customHeight="1">
      <c r="A237" s="37"/>
      <c r="B237" s="38"/>
      <c r="C237" s="217" t="s">
        <v>338</v>
      </c>
      <c r="D237" s="217" t="s">
        <v>132</v>
      </c>
      <c r="E237" s="218" t="s">
        <v>339</v>
      </c>
      <c r="F237" s="219" t="s">
        <v>340</v>
      </c>
      <c r="G237" s="220" t="s">
        <v>150</v>
      </c>
      <c r="H237" s="221">
        <v>222.69999999999999</v>
      </c>
      <c r="I237" s="222"/>
      <c r="J237" s="223">
        <f>ROUND(I237*H237,2)</f>
        <v>0</v>
      </c>
      <c r="K237" s="219" t="s">
        <v>136</v>
      </c>
      <c r="L237" s="43"/>
      <c r="M237" s="224" t="s">
        <v>1</v>
      </c>
      <c r="N237" s="225" t="s">
        <v>38</v>
      </c>
      <c r="O237" s="90"/>
      <c r="P237" s="226">
        <f>O237*H237</f>
        <v>0</v>
      </c>
      <c r="Q237" s="226">
        <v>0.00014999999999999999</v>
      </c>
      <c r="R237" s="226">
        <f>Q237*H237</f>
        <v>0.033404999999999997</v>
      </c>
      <c r="S237" s="226">
        <v>0</v>
      </c>
      <c r="T237" s="227">
        <f>S237*H237</f>
        <v>0</v>
      </c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R237" s="228" t="s">
        <v>137</v>
      </c>
      <c r="AT237" s="228" t="s">
        <v>132</v>
      </c>
      <c r="AU237" s="228" t="s">
        <v>83</v>
      </c>
      <c r="AY237" s="16" t="s">
        <v>130</v>
      </c>
      <c r="BE237" s="229">
        <f>IF(N237="základní",J237,0)</f>
        <v>0</v>
      </c>
      <c r="BF237" s="229">
        <f>IF(N237="snížená",J237,0)</f>
        <v>0</v>
      </c>
      <c r="BG237" s="229">
        <f>IF(N237="zákl. přenesená",J237,0)</f>
        <v>0</v>
      </c>
      <c r="BH237" s="229">
        <f>IF(N237="sníž. přenesená",J237,0)</f>
        <v>0</v>
      </c>
      <c r="BI237" s="229">
        <f>IF(N237="nulová",J237,0)</f>
        <v>0</v>
      </c>
      <c r="BJ237" s="16" t="s">
        <v>81</v>
      </c>
      <c r="BK237" s="229">
        <f>ROUND(I237*H237,2)</f>
        <v>0</v>
      </c>
      <c r="BL237" s="16" t="s">
        <v>137</v>
      </c>
      <c r="BM237" s="228" t="s">
        <v>341</v>
      </c>
    </row>
    <row r="238" s="2" customFormat="1">
      <c r="A238" s="37"/>
      <c r="B238" s="38"/>
      <c r="C238" s="39"/>
      <c r="D238" s="230" t="s">
        <v>139</v>
      </c>
      <c r="E238" s="39"/>
      <c r="F238" s="231" t="s">
        <v>342</v>
      </c>
      <c r="G238" s="39"/>
      <c r="H238" s="39"/>
      <c r="I238" s="232"/>
      <c r="J238" s="39"/>
      <c r="K238" s="39"/>
      <c r="L238" s="43"/>
      <c r="M238" s="233"/>
      <c r="N238" s="234"/>
      <c r="O238" s="90"/>
      <c r="P238" s="90"/>
      <c r="Q238" s="90"/>
      <c r="R238" s="90"/>
      <c r="S238" s="90"/>
      <c r="T238" s="91"/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T238" s="16" t="s">
        <v>139</v>
      </c>
      <c r="AU238" s="16" t="s">
        <v>83</v>
      </c>
    </row>
    <row r="239" s="2" customFormat="1" ht="24.15" customHeight="1">
      <c r="A239" s="37"/>
      <c r="B239" s="38"/>
      <c r="C239" s="217" t="s">
        <v>343</v>
      </c>
      <c r="D239" s="217" t="s">
        <v>132</v>
      </c>
      <c r="E239" s="218" t="s">
        <v>344</v>
      </c>
      <c r="F239" s="219" t="s">
        <v>345</v>
      </c>
      <c r="G239" s="220" t="s">
        <v>150</v>
      </c>
      <c r="H239" s="221">
        <v>222.69999999999999</v>
      </c>
      <c r="I239" s="222"/>
      <c r="J239" s="223">
        <f>ROUND(I239*H239,2)</f>
        <v>0</v>
      </c>
      <c r="K239" s="219" t="s">
        <v>136</v>
      </c>
      <c r="L239" s="43"/>
      <c r="M239" s="224" t="s">
        <v>1</v>
      </c>
      <c r="N239" s="225" t="s">
        <v>38</v>
      </c>
      <c r="O239" s="90"/>
      <c r="P239" s="226">
        <f>O239*H239</f>
        <v>0</v>
      </c>
      <c r="Q239" s="226">
        <v>0</v>
      </c>
      <c r="R239" s="226">
        <f>Q239*H239</f>
        <v>0</v>
      </c>
      <c r="S239" s="226">
        <v>0</v>
      </c>
      <c r="T239" s="227">
        <f>S239*H239</f>
        <v>0</v>
      </c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R239" s="228" t="s">
        <v>137</v>
      </c>
      <c r="AT239" s="228" t="s">
        <v>132</v>
      </c>
      <c r="AU239" s="228" t="s">
        <v>83</v>
      </c>
      <c r="AY239" s="16" t="s">
        <v>130</v>
      </c>
      <c r="BE239" s="229">
        <f>IF(N239="základní",J239,0)</f>
        <v>0</v>
      </c>
      <c r="BF239" s="229">
        <f>IF(N239="snížená",J239,0)</f>
        <v>0</v>
      </c>
      <c r="BG239" s="229">
        <f>IF(N239="zákl. přenesená",J239,0)</f>
        <v>0</v>
      </c>
      <c r="BH239" s="229">
        <f>IF(N239="sníž. přenesená",J239,0)</f>
        <v>0</v>
      </c>
      <c r="BI239" s="229">
        <f>IF(N239="nulová",J239,0)</f>
        <v>0</v>
      </c>
      <c r="BJ239" s="16" t="s">
        <v>81</v>
      </c>
      <c r="BK239" s="229">
        <f>ROUND(I239*H239,2)</f>
        <v>0</v>
      </c>
      <c r="BL239" s="16" t="s">
        <v>137</v>
      </c>
      <c r="BM239" s="228" t="s">
        <v>346</v>
      </c>
    </row>
    <row r="240" s="2" customFormat="1">
      <c r="A240" s="37"/>
      <c r="B240" s="38"/>
      <c r="C240" s="39"/>
      <c r="D240" s="230" t="s">
        <v>139</v>
      </c>
      <c r="E240" s="39"/>
      <c r="F240" s="231" t="s">
        <v>347</v>
      </c>
      <c r="G240" s="39"/>
      <c r="H240" s="39"/>
      <c r="I240" s="232"/>
      <c r="J240" s="39"/>
      <c r="K240" s="39"/>
      <c r="L240" s="43"/>
      <c r="M240" s="233"/>
      <c r="N240" s="234"/>
      <c r="O240" s="90"/>
      <c r="P240" s="90"/>
      <c r="Q240" s="90"/>
      <c r="R240" s="90"/>
      <c r="S240" s="90"/>
      <c r="T240" s="91"/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T240" s="16" t="s">
        <v>139</v>
      </c>
      <c r="AU240" s="16" t="s">
        <v>83</v>
      </c>
    </row>
    <row r="241" s="13" customFormat="1">
      <c r="A241" s="13"/>
      <c r="B241" s="235"/>
      <c r="C241" s="236"/>
      <c r="D241" s="230" t="s">
        <v>145</v>
      </c>
      <c r="E241" s="237" t="s">
        <v>1</v>
      </c>
      <c r="F241" s="238" t="s">
        <v>348</v>
      </c>
      <c r="G241" s="236"/>
      <c r="H241" s="239">
        <v>222.69999999999999</v>
      </c>
      <c r="I241" s="240"/>
      <c r="J241" s="236"/>
      <c r="K241" s="236"/>
      <c r="L241" s="241"/>
      <c r="M241" s="242"/>
      <c r="N241" s="243"/>
      <c r="O241" s="243"/>
      <c r="P241" s="243"/>
      <c r="Q241" s="243"/>
      <c r="R241" s="243"/>
      <c r="S241" s="243"/>
      <c r="T241" s="244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T241" s="245" t="s">
        <v>145</v>
      </c>
      <c r="AU241" s="245" t="s">
        <v>83</v>
      </c>
      <c r="AV241" s="13" t="s">
        <v>83</v>
      </c>
      <c r="AW241" s="13" t="s">
        <v>30</v>
      </c>
      <c r="AX241" s="13" t="s">
        <v>81</v>
      </c>
      <c r="AY241" s="245" t="s">
        <v>130</v>
      </c>
    </row>
    <row r="242" s="12" customFormat="1" ht="22.8" customHeight="1">
      <c r="A242" s="12"/>
      <c r="B242" s="201"/>
      <c r="C242" s="202"/>
      <c r="D242" s="203" t="s">
        <v>72</v>
      </c>
      <c r="E242" s="215" t="s">
        <v>349</v>
      </c>
      <c r="F242" s="215" t="s">
        <v>350</v>
      </c>
      <c r="G242" s="202"/>
      <c r="H242" s="202"/>
      <c r="I242" s="205"/>
      <c r="J242" s="216">
        <f>BK242</f>
        <v>0</v>
      </c>
      <c r="K242" s="202"/>
      <c r="L242" s="207"/>
      <c r="M242" s="208"/>
      <c r="N242" s="209"/>
      <c r="O242" s="209"/>
      <c r="P242" s="210">
        <f>SUM(P243:P248)</f>
        <v>0</v>
      </c>
      <c r="Q242" s="209"/>
      <c r="R242" s="210">
        <f>SUM(R243:R248)</f>
        <v>0</v>
      </c>
      <c r="S242" s="209"/>
      <c r="T242" s="211">
        <f>SUM(T243:T248)</f>
        <v>0</v>
      </c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  <c r="AE242" s="12"/>
      <c r="AR242" s="212" t="s">
        <v>81</v>
      </c>
      <c r="AT242" s="213" t="s">
        <v>72</v>
      </c>
      <c r="AU242" s="213" t="s">
        <v>81</v>
      </c>
      <c r="AY242" s="212" t="s">
        <v>130</v>
      </c>
      <c r="BK242" s="214">
        <f>SUM(BK243:BK248)</f>
        <v>0</v>
      </c>
    </row>
    <row r="243" s="2" customFormat="1" ht="21.75" customHeight="1">
      <c r="A243" s="37"/>
      <c r="B243" s="38"/>
      <c r="C243" s="217" t="s">
        <v>351</v>
      </c>
      <c r="D243" s="217" t="s">
        <v>132</v>
      </c>
      <c r="E243" s="218" t="s">
        <v>352</v>
      </c>
      <c r="F243" s="219" t="s">
        <v>353</v>
      </c>
      <c r="G243" s="220" t="s">
        <v>176</v>
      </c>
      <c r="H243" s="221">
        <v>73.944000000000003</v>
      </c>
      <c r="I243" s="222"/>
      <c r="J243" s="223">
        <f>ROUND(I243*H243,2)</f>
        <v>0</v>
      </c>
      <c r="K243" s="219" t="s">
        <v>1</v>
      </c>
      <c r="L243" s="43"/>
      <c r="M243" s="224" t="s">
        <v>1</v>
      </c>
      <c r="N243" s="225" t="s">
        <v>38</v>
      </c>
      <c r="O243" s="90"/>
      <c r="P243" s="226">
        <f>O243*H243</f>
        <v>0</v>
      </c>
      <c r="Q243" s="226">
        <v>0</v>
      </c>
      <c r="R243" s="226">
        <f>Q243*H243</f>
        <v>0</v>
      </c>
      <c r="S243" s="226">
        <v>0</v>
      </c>
      <c r="T243" s="227">
        <f>S243*H243</f>
        <v>0</v>
      </c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R243" s="228" t="s">
        <v>137</v>
      </c>
      <c r="AT243" s="228" t="s">
        <v>132</v>
      </c>
      <c r="AU243" s="228" t="s">
        <v>83</v>
      </c>
      <c r="AY243" s="16" t="s">
        <v>130</v>
      </c>
      <c r="BE243" s="229">
        <f>IF(N243="základní",J243,0)</f>
        <v>0</v>
      </c>
      <c r="BF243" s="229">
        <f>IF(N243="snížená",J243,0)</f>
        <v>0</v>
      </c>
      <c r="BG243" s="229">
        <f>IF(N243="zákl. přenesená",J243,0)</f>
        <v>0</v>
      </c>
      <c r="BH243" s="229">
        <f>IF(N243="sníž. přenesená",J243,0)</f>
        <v>0</v>
      </c>
      <c r="BI243" s="229">
        <f>IF(N243="nulová",J243,0)</f>
        <v>0</v>
      </c>
      <c r="BJ243" s="16" t="s">
        <v>81</v>
      </c>
      <c r="BK243" s="229">
        <f>ROUND(I243*H243,2)</f>
        <v>0</v>
      </c>
      <c r="BL243" s="16" t="s">
        <v>137</v>
      </c>
      <c r="BM243" s="228" t="s">
        <v>354</v>
      </c>
    </row>
    <row r="244" s="2" customFormat="1">
      <c r="A244" s="37"/>
      <c r="B244" s="38"/>
      <c r="C244" s="39"/>
      <c r="D244" s="230" t="s">
        <v>139</v>
      </c>
      <c r="E244" s="39"/>
      <c r="F244" s="231" t="s">
        <v>355</v>
      </c>
      <c r="G244" s="39"/>
      <c r="H244" s="39"/>
      <c r="I244" s="232"/>
      <c r="J244" s="39"/>
      <c r="K244" s="39"/>
      <c r="L244" s="43"/>
      <c r="M244" s="233"/>
      <c r="N244" s="234"/>
      <c r="O244" s="90"/>
      <c r="P244" s="90"/>
      <c r="Q244" s="90"/>
      <c r="R244" s="90"/>
      <c r="S244" s="90"/>
      <c r="T244" s="91"/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T244" s="16" t="s">
        <v>139</v>
      </c>
      <c r="AU244" s="16" t="s">
        <v>83</v>
      </c>
    </row>
    <row r="245" s="2" customFormat="1" ht="24.15" customHeight="1">
      <c r="A245" s="37"/>
      <c r="B245" s="38"/>
      <c r="C245" s="217" t="s">
        <v>356</v>
      </c>
      <c r="D245" s="217" t="s">
        <v>132</v>
      </c>
      <c r="E245" s="218" t="s">
        <v>357</v>
      </c>
      <c r="F245" s="219" t="s">
        <v>358</v>
      </c>
      <c r="G245" s="220" t="s">
        <v>176</v>
      </c>
      <c r="H245" s="221">
        <v>73.944000000000003</v>
      </c>
      <c r="I245" s="222"/>
      <c r="J245" s="223">
        <f>ROUND(I245*H245,2)</f>
        <v>0</v>
      </c>
      <c r="K245" s="219" t="s">
        <v>136</v>
      </c>
      <c r="L245" s="43"/>
      <c r="M245" s="224" t="s">
        <v>1</v>
      </c>
      <c r="N245" s="225" t="s">
        <v>38</v>
      </c>
      <c r="O245" s="90"/>
      <c r="P245" s="226">
        <f>O245*H245</f>
        <v>0</v>
      </c>
      <c r="Q245" s="226">
        <v>0</v>
      </c>
      <c r="R245" s="226">
        <f>Q245*H245</f>
        <v>0</v>
      </c>
      <c r="S245" s="226">
        <v>0</v>
      </c>
      <c r="T245" s="227">
        <f>S245*H245</f>
        <v>0</v>
      </c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R245" s="228" t="s">
        <v>137</v>
      </c>
      <c r="AT245" s="228" t="s">
        <v>132</v>
      </c>
      <c r="AU245" s="228" t="s">
        <v>83</v>
      </c>
      <c r="AY245" s="16" t="s">
        <v>130</v>
      </c>
      <c r="BE245" s="229">
        <f>IF(N245="základní",J245,0)</f>
        <v>0</v>
      </c>
      <c r="BF245" s="229">
        <f>IF(N245="snížená",J245,0)</f>
        <v>0</v>
      </c>
      <c r="BG245" s="229">
        <f>IF(N245="zákl. přenesená",J245,0)</f>
        <v>0</v>
      </c>
      <c r="BH245" s="229">
        <f>IF(N245="sníž. přenesená",J245,0)</f>
        <v>0</v>
      </c>
      <c r="BI245" s="229">
        <f>IF(N245="nulová",J245,0)</f>
        <v>0</v>
      </c>
      <c r="BJ245" s="16" t="s">
        <v>81</v>
      </c>
      <c r="BK245" s="229">
        <f>ROUND(I245*H245,2)</f>
        <v>0</v>
      </c>
      <c r="BL245" s="16" t="s">
        <v>137</v>
      </c>
      <c r="BM245" s="228" t="s">
        <v>359</v>
      </c>
    </row>
    <row r="246" s="2" customFormat="1">
      <c r="A246" s="37"/>
      <c r="B246" s="38"/>
      <c r="C246" s="39"/>
      <c r="D246" s="230" t="s">
        <v>139</v>
      </c>
      <c r="E246" s="39"/>
      <c r="F246" s="231" t="s">
        <v>360</v>
      </c>
      <c r="G246" s="39"/>
      <c r="H246" s="39"/>
      <c r="I246" s="232"/>
      <c r="J246" s="39"/>
      <c r="K246" s="39"/>
      <c r="L246" s="43"/>
      <c r="M246" s="233"/>
      <c r="N246" s="234"/>
      <c r="O246" s="90"/>
      <c r="P246" s="90"/>
      <c r="Q246" s="90"/>
      <c r="R246" s="90"/>
      <c r="S246" s="90"/>
      <c r="T246" s="91"/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T246" s="16" t="s">
        <v>139</v>
      </c>
      <c r="AU246" s="16" t="s">
        <v>83</v>
      </c>
    </row>
    <row r="247" s="2" customFormat="1" ht="16.5" customHeight="1">
      <c r="A247" s="37"/>
      <c r="B247" s="38"/>
      <c r="C247" s="217" t="s">
        <v>361</v>
      </c>
      <c r="D247" s="217" t="s">
        <v>132</v>
      </c>
      <c r="E247" s="218" t="s">
        <v>362</v>
      </c>
      <c r="F247" s="219" t="s">
        <v>363</v>
      </c>
      <c r="G247" s="220" t="s">
        <v>176</v>
      </c>
      <c r="H247" s="221">
        <v>73.944000000000003</v>
      </c>
      <c r="I247" s="222"/>
      <c r="J247" s="223">
        <f>ROUND(I247*H247,2)</f>
        <v>0</v>
      </c>
      <c r="K247" s="219" t="s">
        <v>1</v>
      </c>
      <c r="L247" s="43"/>
      <c r="M247" s="224" t="s">
        <v>1</v>
      </c>
      <c r="N247" s="225" t="s">
        <v>38</v>
      </c>
      <c r="O247" s="90"/>
      <c r="P247" s="226">
        <f>O247*H247</f>
        <v>0</v>
      </c>
      <c r="Q247" s="226">
        <v>0</v>
      </c>
      <c r="R247" s="226">
        <f>Q247*H247</f>
        <v>0</v>
      </c>
      <c r="S247" s="226">
        <v>0</v>
      </c>
      <c r="T247" s="227">
        <f>S247*H247</f>
        <v>0</v>
      </c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R247" s="228" t="s">
        <v>137</v>
      </c>
      <c r="AT247" s="228" t="s">
        <v>132</v>
      </c>
      <c r="AU247" s="228" t="s">
        <v>83</v>
      </c>
      <c r="AY247" s="16" t="s">
        <v>130</v>
      </c>
      <c r="BE247" s="229">
        <f>IF(N247="základní",J247,0)</f>
        <v>0</v>
      </c>
      <c r="BF247" s="229">
        <f>IF(N247="snížená",J247,0)</f>
        <v>0</v>
      </c>
      <c r="BG247" s="229">
        <f>IF(N247="zákl. přenesená",J247,0)</f>
        <v>0</v>
      </c>
      <c r="BH247" s="229">
        <f>IF(N247="sníž. přenesená",J247,0)</f>
        <v>0</v>
      </c>
      <c r="BI247" s="229">
        <f>IF(N247="nulová",J247,0)</f>
        <v>0</v>
      </c>
      <c r="BJ247" s="16" t="s">
        <v>81</v>
      </c>
      <c r="BK247" s="229">
        <f>ROUND(I247*H247,2)</f>
        <v>0</v>
      </c>
      <c r="BL247" s="16" t="s">
        <v>137</v>
      </c>
      <c r="BM247" s="228" t="s">
        <v>364</v>
      </c>
    </row>
    <row r="248" s="2" customFormat="1">
      <c r="A248" s="37"/>
      <c r="B248" s="38"/>
      <c r="C248" s="39"/>
      <c r="D248" s="230" t="s">
        <v>139</v>
      </c>
      <c r="E248" s="39"/>
      <c r="F248" s="231" t="s">
        <v>365</v>
      </c>
      <c r="G248" s="39"/>
      <c r="H248" s="39"/>
      <c r="I248" s="232"/>
      <c r="J248" s="39"/>
      <c r="K248" s="39"/>
      <c r="L248" s="43"/>
      <c r="M248" s="233"/>
      <c r="N248" s="234"/>
      <c r="O248" s="90"/>
      <c r="P248" s="90"/>
      <c r="Q248" s="90"/>
      <c r="R248" s="90"/>
      <c r="S248" s="90"/>
      <c r="T248" s="91"/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T248" s="16" t="s">
        <v>139</v>
      </c>
      <c r="AU248" s="16" t="s">
        <v>83</v>
      </c>
    </row>
    <row r="249" s="12" customFormat="1" ht="22.8" customHeight="1">
      <c r="A249" s="12"/>
      <c r="B249" s="201"/>
      <c r="C249" s="202"/>
      <c r="D249" s="203" t="s">
        <v>72</v>
      </c>
      <c r="E249" s="215" t="s">
        <v>366</v>
      </c>
      <c r="F249" s="215" t="s">
        <v>367</v>
      </c>
      <c r="G249" s="202"/>
      <c r="H249" s="202"/>
      <c r="I249" s="205"/>
      <c r="J249" s="216">
        <f>BK249</f>
        <v>0</v>
      </c>
      <c r="K249" s="202"/>
      <c r="L249" s="207"/>
      <c r="M249" s="208"/>
      <c r="N249" s="209"/>
      <c r="O249" s="209"/>
      <c r="P249" s="210">
        <f>SUM(P250:P251)</f>
        <v>0</v>
      </c>
      <c r="Q249" s="209"/>
      <c r="R249" s="210">
        <f>SUM(R250:R251)</f>
        <v>0</v>
      </c>
      <c r="S249" s="209"/>
      <c r="T249" s="211">
        <f>SUM(T250:T251)</f>
        <v>0</v>
      </c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  <c r="AE249" s="12"/>
      <c r="AR249" s="212" t="s">
        <v>81</v>
      </c>
      <c r="AT249" s="213" t="s">
        <v>72</v>
      </c>
      <c r="AU249" s="213" t="s">
        <v>81</v>
      </c>
      <c r="AY249" s="212" t="s">
        <v>130</v>
      </c>
      <c r="BK249" s="214">
        <f>SUM(BK250:BK251)</f>
        <v>0</v>
      </c>
    </row>
    <row r="250" s="2" customFormat="1" ht="24.15" customHeight="1">
      <c r="A250" s="37"/>
      <c r="B250" s="38"/>
      <c r="C250" s="217" t="s">
        <v>171</v>
      </c>
      <c r="D250" s="217" t="s">
        <v>132</v>
      </c>
      <c r="E250" s="218" t="s">
        <v>368</v>
      </c>
      <c r="F250" s="219" t="s">
        <v>369</v>
      </c>
      <c r="G250" s="220" t="s">
        <v>176</v>
      </c>
      <c r="H250" s="221">
        <v>246.108</v>
      </c>
      <c r="I250" s="222"/>
      <c r="J250" s="223">
        <f>ROUND(I250*H250,2)</f>
        <v>0</v>
      </c>
      <c r="K250" s="219" t="s">
        <v>136</v>
      </c>
      <c r="L250" s="43"/>
      <c r="M250" s="224" t="s">
        <v>1</v>
      </c>
      <c r="N250" s="225" t="s">
        <v>38</v>
      </c>
      <c r="O250" s="90"/>
      <c r="P250" s="226">
        <f>O250*H250</f>
        <v>0</v>
      </c>
      <c r="Q250" s="226">
        <v>0</v>
      </c>
      <c r="R250" s="226">
        <f>Q250*H250</f>
        <v>0</v>
      </c>
      <c r="S250" s="226">
        <v>0</v>
      </c>
      <c r="T250" s="227">
        <f>S250*H250</f>
        <v>0</v>
      </c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R250" s="228" t="s">
        <v>137</v>
      </c>
      <c r="AT250" s="228" t="s">
        <v>132</v>
      </c>
      <c r="AU250" s="228" t="s">
        <v>83</v>
      </c>
      <c r="AY250" s="16" t="s">
        <v>130</v>
      </c>
      <c r="BE250" s="229">
        <f>IF(N250="základní",J250,0)</f>
        <v>0</v>
      </c>
      <c r="BF250" s="229">
        <f>IF(N250="snížená",J250,0)</f>
        <v>0</v>
      </c>
      <c r="BG250" s="229">
        <f>IF(N250="zákl. přenesená",J250,0)</f>
        <v>0</v>
      </c>
      <c r="BH250" s="229">
        <f>IF(N250="sníž. přenesená",J250,0)</f>
        <v>0</v>
      </c>
      <c r="BI250" s="229">
        <f>IF(N250="nulová",J250,0)</f>
        <v>0</v>
      </c>
      <c r="BJ250" s="16" t="s">
        <v>81</v>
      </c>
      <c r="BK250" s="229">
        <f>ROUND(I250*H250,2)</f>
        <v>0</v>
      </c>
      <c r="BL250" s="16" t="s">
        <v>137</v>
      </c>
      <c r="BM250" s="228" t="s">
        <v>370</v>
      </c>
    </row>
    <row r="251" s="2" customFormat="1">
      <c r="A251" s="37"/>
      <c r="B251" s="38"/>
      <c r="C251" s="39"/>
      <c r="D251" s="230" t="s">
        <v>139</v>
      </c>
      <c r="E251" s="39"/>
      <c r="F251" s="231" t="s">
        <v>371</v>
      </c>
      <c r="G251" s="39"/>
      <c r="H251" s="39"/>
      <c r="I251" s="232"/>
      <c r="J251" s="39"/>
      <c r="K251" s="39"/>
      <c r="L251" s="43"/>
      <c r="M251" s="268"/>
      <c r="N251" s="269"/>
      <c r="O251" s="270"/>
      <c r="P251" s="270"/>
      <c r="Q251" s="270"/>
      <c r="R251" s="270"/>
      <c r="S251" s="270"/>
      <c r="T251" s="271"/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T251" s="16" t="s">
        <v>139</v>
      </c>
      <c r="AU251" s="16" t="s">
        <v>83</v>
      </c>
    </row>
    <row r="252" s="2" customFormat="1" ht="6.96" customHeight="1">
      <c r="A252" s="37"/>
      <c r="B252" s="65"/>
      <c r="C252" s="66"/>
      <c r="D252" s="66"/>
      <c r="E252" s="66"/>
      <c r="F252" s="66"/>
      <c r="G252" s="66"/>
      <c r="H252" s="66"/>
      <c r="I252" s="66"/>
      <c r="J252" s="66"/>
      <c r="K252" s="66"/>
      <c r="L252" s="43"/>
      <c r="M252" s="37"/>
      <c r="O252" s="37"/>
      <c r="P252" s="37"/>
      <c r="Q252" s="37"/>
      <c r="R252" s="37"/>
      <c r="S252" s="37"/>
      <c r="T252" s="37"/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</row>
  </sheetData>
  <sheetProtection sheet="1" autoFilter="0" formatColumns="0" formatRows="0" objects="1" scenarios="1" spinCount="100000" saltValue="BYUp6GFMY/Ge/QM46stNn45X5HC8OV9eDcagPkHSyKsoLTzkRIGsWVakqevvpKgXGrL+NIiivKnn3GCI0UjRBQ==" hashValue="MwBx9IlatmmOFjUV0rVV4qpZErif/f2LQq9+7eqwZCtJ6keojUje4ysXHwOTUNs1BO5W9is/wCR+Jv8zK0PY5g==" algorithmName="SHA-512" password="CC35"/>
  <autoFilter ref="C123:K251"/>
  <mergeCells count="9">
    <mergeCell ref="E7:H7"/>
    <mergeCell ref="E9:H9"/>
    <mergeCell ref="E18:H18"/>
    <mergeCell ref="E27:H27"/>
    <mergeCell ref="E85:H85"/>
    <mergeCell ref="E87:H87"/>
    <mergeCell ref="E114:H114"/>
    <mergeCell ref="E116:H116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6" t="s">
        <v>86</v>
      </c>
    </row>
    <row r="3" s="1" customFormat="1" ht="6.96" customHeight="1">
      <c r="B3" s="135"/>
      <c r="C3" s="136"/>
      <c r="D3" s="136"/>
      <c r="E3" s="136"/>
      <c r="F3" s="136"/>
      <c r="G3" s="136"/>
      <c r="H3" s="136"/>
      <c r="I3" s="136"/>
      <c r="J3" s="136"/>
      <c r="K3" s="136"/>
      <c r="L3" s="19"/>
      <c r="AT3" s="16" t="s">
        <v>83</v>
      </c>
    </row>
    <row r="4" s="1" customFormat="1" ht="24.96" customHeight="1">
      <c r="B4" s="19"/>
      <c r="D4" s="137" t="s">
        <v>99</v>
      </c>
      <c r="L4" s="19"/>
      <c r="M4" s="138" t="s">
        <v>10</v>
      </c>
      <c r="AT4" s="16" t="s">
        <v>4</v>
      </c>
    </row>
    <row r="5" s="1" customFormat="1" ht="6.96" customHeight="1">
      <c r="B5" s="19"/>
      <c r="L5" s="19"/>
    </row>
    <row r="6" s="1" customFormat="1" ht="12" customHeight="1">
      <c r="B6" s="19"/>
      <c r="D6" s="139" t="s">
        <v>16</v>
      </c>
      <c r="L6" s="19"/>
    </row>
    <row r="7" s="1" customFormat="1" ht="16.5" customHeight="1">
      <c r="B7" s="19"/>
      <c r="E7" s="140" t="str">
        <f>'Rekapitulace stavby'!K6</f>
        <v>Chodník Pertoltice</v>
      </c>
      <c r="F7" s="139"/>
      <c r="G7" s="139"/>
      <c r="H7" s="139"/>
      <c r="L7" s="19"/>
    </row>
    <row r="8" s="2" customFormat="1" ht="12" customHeight="1">
      <c r="A8" s="37"/>
      <c r="B8" s="43"/>
      <c r="C8" s="37"/>
      <c r="D8" s="139" t="s">
        <v>100</v>
      </c>
      <c r="E8" s="37"/>
      <c r="F8" s="37"/>
      <c r="G8" s="37"/>
      <c r="H8" s="37"/>
      <c r="I8" s="37"/>
      <c r="J8" s="37"/>
      <c r="K8" s="37"/>
      <c r="L8" s="62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</row>
    <row r="9" s="2" customFormat="1" ht="16.5" customHeight="1">
      <c r="A9" s="37"/>
      <c r="B9" s="43"/>
      <c r="C9" s="37"/>
      <c r="D9" s="37"/>
      <c r="E9" s="141" t="s">
        <v>372</v>
      </c>
      <c r="F9" s="37"/>
      <c r="G9" s="37"/>
      <c r="H9" s="37"/>
      <c r="I9" s="37"/>
      <c r="J9" s="37"/>
      <c r="K9" s="37"/>
      <c r="L9" s="62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>
      <c r="A10" s="37"/>
      <c r="B10" s="43"/>
      <c r="C10" s="37"/>
      <c r="D10" s="37"/>
      <c r="E10" s="37"/>
      <c r="F10" s="37"/>
      <c r="G10" s="37"/>
      <c r="H10" s="37"/>
      <c r="I10" s="37"/>
      <c r="J10" s="37"/>
      <c r="K10" s="37"/>
      <c r="L10" s="62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2" customHeight="1">
      <c r="A11" s="37"/>
      <c r="B11" s="43"/>
      <c r="C11" s="37"/>
      <c r="D11" s="139" t="s">
        <v>18</v>
      </c>
      <c r="E11" s="37"/>
      <c r="F11" s="142" t="s">
        <v>1</v>
      </c>
      <c r="G11" s="37"/>
      <c r="H11" s="37"/>
      <c r="I11" s="139" t="s">
        <v>19</v>
      </c>
      <c r="J11" s="142" t="s">
        <v>1</v>
      </c>
      <c r="K11" s="37"/>
      <c r="L11" s="62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43"/>
      <c r="C12" s="37"/>
      <c r="D12" s="139" t="s">
        <v>20</v>
      </c>
      <c r="E12" s="37"/>
      <c r="F12" s="142" t="s">
        <v>21</v>
      </c>
      <c r="G12" s="37"/>
      <c r="H12" s="37"/>
      <c r="I12" s="139" t="s">
        <v>22</v>
      </c>
      <c r="J12" s="143" t="str">
        <f>'Rekapitulace stavby'!AN8</f>
        <v>7. 2. 2025</v>
      </c>
      <c r="K12" s="37"/>
      <c r="L12" s="62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0.8" customHeight="1">
      <c r="A13" s="37"/>
      <c r="B13" s="43"/>
      <c r="C13" s="37"/>
      <c r="D13" s="37"/>
      <c r="E13" s="37"/>
      <c r="F13" s="37"/>
      <c r="G13" s="37"/>
      <c r="H13" s="37"/>
      <c r="I13" s="37"/>
      <c r="J13" s="37"/>
      <c r="K13" s="37"/>
      <c r="L13" s="62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43"/>
      <c r="C14" s="37"/>
      <c r="D14" s="139" t="s">
        <v>24</v>
      </c>
      <c r="E14" s="37"/>
      <c r="F14" s="37"/>
      <c r="G14" s="37"/>
      <c r="H14" s="37"/>
      <c r="I14" s="139" t="s">
        <v>25</v>
      </c>
      <c r="J14" s="142" t="str">
        <f>IF('Rekapitulace stavby'!AN10="","",'Rekapitulace stavby'!AN10)</f>
        <v/>
      </c>
      <c r="K14" s="37"/>
      <c r="L14" s="62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8" customHeight="1">
      <c r="A15" s="37"/>
      <c r="B15" s="43"/>
      <c r="C15" s="37"/>
      <c r="D15" s="37"/>
      <c r="E15" s="142" t="str">
        <f>IF('Rekapitulace stavby'!E11="","",'Rekapitulace stavby'!E11)</f>
        <v xml:space="preserve"> </v>
      </c>
      <c r="F15" s="37"/>
      <c r="G15" s="37"/>
      <c r="H15" s="37"/>
      <c r="I15" s="139" t="s">
        <v>26</v>
      </c>
      <c r="J15" s="142" t="str">
        <f>IF('Rekapitulace stavby'!AN11="","",'Rekapitulace stavby'!AN11)</f>
        <v/>
      </c>
      <c r="K15" s="37"/>
      <c r="L15" s="62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6.96" customHeight="1">
      <c r="A16" s="37"/>
      <c r="B16" s="43"/>
      <c r="C16" s="37"/>
      <c r="D16" s="37"/>
      <c r="E16" s="37"/>
      <c r="F16" s="37"/>
      <c r="G16" s="37"/>
      <c r="H16" s="37"/>
      <c r="I16" s="37"/>
      <c r="J16" s="37"/>
      <c r="K16" s="37"/>
      <c r="L16" s="62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2" customHeight="1">
      <c r="A17" s="37"/>
      <c r="B17" s="43"/>
      <c r="C17" s="37"/>
      <c r="D17" s="139" t="s">
        <v>27</v>
      </c>
      <c r="E17" s="37"/>
      <c r="F17" s="37"/>
      <c r="G17" s="37"/>
      <c r="H17" s="37"/>
      <c r="I17" s="139" t="s">
        <v>25</v>
      </c>
      <c r="J17" s="32" t="str">
        <f>'Rekapitulace stavby'!AN13</f>
        <v>Vyplň údaj</v>
      </c>
      <c r="K17" s="37"/>
      <c r="L17" s="62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8" customHeight="1">
      <c r="A18" s="37"/>
      <c r="B18" s="43"/>
      <c r="C18" s="37"/>
      <c r="D18" s="37"/>
      <c r="E18" s="32" t="str">
        <f>'Rekapitulace stavby'!E14</f>
        <v>Vyplň údaj</v>
      </c>
      <c r="F18" s="142"/>
      <c r="G18" s="142"/>
      <c r="H18" s="142"/>
      <c r="I18" s="139" t="s">
        <v>26</v>
      </c>
      <c r="J18" s="32" t="str">
        <f>'Rekapitulace stavby'!AN14</f>
        <v>Vyplň údaj</v>
      </c>
      <c r="K18" s="37"/>
      <c r="L18" s="62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6.96" customHeight="1">
      <c r="A19" s="37"/>
      <c r="B19" s="43"/>
      <c r="C19" s="37"/>
      <c r="D19" s="37"/>
      <c r="E19" s="37"/>
      <c r="F19" s="37"/>
      <c r="G19" s="37"/>
      <c r="H19" s="37"/>
      <c r="I19" s="37"/>
      <c r="J19" s="37"/>
      <c r="K19" s="37"/>
      <c r="L19" s="62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2" customHeight="1">
      <c r="A20" s="37"/>
      <c r="B20" s="43"/>
      <c r="C20" s="37"/>
      <c r="D20" s="139" t="s">
        <v>29</v>
      </c>
      <c r="E20" s="37"/>
      <c r="F20" s="37"/>
      <c r="G20" s="37"/>
      <c r="H20" s="37"/>
      <c r="I20" s="139" t="s">
        <v>25</v>
      </c>
      <c r="J20" s="142" t="str">
        <f>IF('Rekapitulace stavby'!AN16="","",'Rekapitulace stavby'!AN16)</f>
        <v/>
      </c>
      <c r="K20" s="37"/>
      <c r="L20" s="62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8" customHeight="1">
      <c r="A21" s="37"/>
      <c r="B21" s="43"/>
      <c r="C21" s="37"/>
      <c r="D21" s="37"/>
      <c r="E21" s="142" t="str">
        <f>IF('Rekapitulace stavby'!E17="","",'Rekapitulace stavby'!E17)</f>
        <v xml:space="preserve"> </v>
      </c>
      <c r="F21" s="37"/>
      <c r="G21" s="37"/>
      <c r="H21" s="37"/>
      <c r="I21" s="139" t="s">
        <v>26</v>
      </c>
      <c r="J21" s="142" t="str">
        <f>IF('Rekapitulace stavby'!AN17="","",'Rekapitulace stavby'!AN17)</f>
        <v/>
      </c>
      <c r="K21" s="37"/>
      <c r="L21" s="62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6.96" customHeight="1">
      <c r="A22" s="37"/>
      <c r="B22" s="43"/>
      <c r="C22" s="37"/>
      <c r="D22" s="37"/>
      <c r="E22" s="37"/>
      <c r="F22" s="37"/>
      <c r="G22" s="37"/>
      <c r="H22" s="37"/>
      <c r="I22" s="37"/>
      <c r="J22" s="37"/>
      <c r="K22" s="37"/>
      <c r="L22" s="62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2" customHeight="1">
      <c r="A23" s="37"/>
      <c r="B23" s="43"/>
      <c r="C23" s="37"/>
      <c r="D23" s="139" t="s">
        <v>31</v>
      </c>
      <c r="E23" s="37"/>
      <c r="F23" s="37"/>
      <c r="G23" s="37"/>
      <c r="H23" s="37"/>
      <c r="I23" s="139" t="s">
        <v>25</v>
      </c>
      <c r="J23" s="142" t="str">
        <f>IF('Rekapitulace stavby'!AN19="","",'Rekapitulace stavby'!AN19)</f>
        <v/>
      </c>
      <c r="K23" s="37"/>
      <c r="L23" s="62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8" customHeight="1">
      <c r="A24" s="37"/>
      <c r="B24" s="43"/>
      <c r="C24" s="37"/>
      <c r="D24" s="37"/>
      <c r="E24" s="142" t="str">
        <f>IF('Rekapitulace stavby'!E20="","",'Rekapitulace stavby'!E20)</f>
        <v xml:space="preserve"> </v>
      </c>
      <c r="F24" s="37"/>
      <c r="G24" s="37"/>
      <c r="H24" s="37"/>
      <c r="I24" s="139" t="s">
        <v>26</v>
      </c>
      <c r="J24" s="142" t="str">
        <f>IF('Rekapitulace stavby'!AN20="","",'Rekapitulace stavby'!AN20)</f>
        <v/>
      </c>
      <c r="K24" s="37"/>
      <c r="L24" s="62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6.96" customHeight="1">
      <c r="A25" s="37"/>
      <c r="B25" s="43"/>
      <c r="C25" s="37"/>
      <c r="D25" s="37"/>
      <c r="E25" s="37"/>
      <c r="F25" s="37"/>
      <c r="G25" s="37"/>
      <c r="H25" s="37"/>
      <c r="I25" s="37"/>
      <c r="J25" s="37"/>
      <c r="K25" s="37"/>
      <c r="L25" s="62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2" customHeight="1">
      <c r="A26" s="37"/>
      <c r="B26" s="43"/>
      <c r="C26" s="37"/>
      <c r="D26" s="139" t="s">
        <v>32</v>
      </c>
      <c r="E26" s="37"/>
      <c r="F26" s="37"/>
      <c r="G26" s="37"/>
      <c r="H26" s="37"/>
      <c r="I26" s="37"/>
      <c r="J26" s="37"/>
      <c r="K26" s="37"/>
      <c r="L26" s="62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8" customFormat="1" ht="16.5" customHeight="1">
      <c r="A27" s="144"/>
      <c r="B27" s="145"/>
      <c r="C27" s="144"/>
      <c r="D27" s="144"/>
      <c r="E27" s="146" t="s">
        <v>1</v>
      </c>
      <c r="F27" s="146"/>
      <c r="G27" s="146"/>
      <c r="H27" s="146"/>
      <c r="I27" s="144"/>
      <c r="J27" s="144"/>
      <c r="K27" s="144"/>
      <c r="L27" s="147"/>
      <c r="S27" s="144"/>
      <c r="T27" s="144"/>
      <c r="U27" s="144"/>
      <c r="V27" s="144"/>
      <c r="W27" s="144"/>
      <c r="X27" s="144"/>
      <c r="Y27" s="144"/>
      <c r="Z27" s="144"/>
      <c r="AA27" s="144"/>
      <c r="AB27" s="144"/>
      <c r="AC27" s="144"/>
      <c r="AD27" s="144"/>
      <c r="AE27" s="144"/>
    </row>
    <row r="28" s="2" customFormat="1" ht="6.96" customHeight="1">
      <c r="A28" s="37"/>
      <c r="B28" s="43"/>
      <c r="C28" s="37"/>
      <c r="D28" s="37"/>
      <c r="E28" s="37"/>
      <c r="F28" s="37"/>
      <c r="G28" s="37"/>
      <c r="H28" s="37"/>
      <c r="I28" s="37"/>
      <c r="J28" s="37"/>
      <c r="K28" s="37"/>
      <c r="L28" s="62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43"/>
      <c r="C29" s="37"/>
      <c r="D29" s="148"/>
      <c r="E29" s="148"/>
      <c r="F29" s="148"/>
      <c r="G29" s="148"/>
      <c r="H29" s="148"/>
      <c r="I29" s="148"/>
      <c r="J29" s="148"/>
      <c r="K29" s="148"/>
      <c r="L29" s="62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25.44" customHeight="1">
      <c r="A30" s="37"/>
      <c r="B30" s="43"/>
      <c r="C30" s="37"/>
      <c r="D30" s="149" t="s">
        <v>33</v>
      </c>
      <c r="E30" s="37"/>
      <c r="F30" s="37"/>
      <c r="G30" s="37"/>
      <c r="H30" s="37"/>
      <c r="I30" s="37"/>
      <c r="J30" s="150">
        <f>ROUND(J118, 2)</f>
        <v>0</v>
      </c>
      <c r="K30" s="37"/>
      <c r="L30" s="62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43"/>
      <c r="C31" s="37"/>
      <c r="D31" s="148"/>
      <c r="E31" s="148"/>
      <c r="F31" s="148"/>
      <c r="G31" s="148"/>
      <c r="H31" s="148"/>
      <c r="I31" s="148"/>
      <c r="J31" s="148"/>
      <c r="K31" s="148"/>
      <c r="L31" s="62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43"/>
      <c r="C32" s="37"/>
      <c r="D32" s="37"/>
      <c r="E32" s="37"/>
      <c r="F32" s="151" t="s">
        <v>35</v>
      </c>
      <c r="G32" s="37"/>
      <c r="H32" s="37"/>
      <c r="I32" s="151" t="s">
        <v>34</v>
      </c>
      <c r="J32" s="151" t="s">
        <v>36</v>
      </c>
      <c r="K32" s="37"/>
      <c r="L32" s="62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43"/>
      <c r="C33" s="37"/>
      <c r="D33" s="152" t="s">
        <v>37</v>
      </c>
      <c r="E33" s="139" t="s">
        <v>38</v>
      </c>
      <c r="F33" s="153">
        <f>ROUND((SUM(BE118:BE135)),  2)</f>
        <v>0</v>
      </c>
      <c r="G33" s="37"/>
      <c r="H33" s="37"/>
      <c r="I33" s="154">
        <v>0.20999999999999999</v>
      </c>
      <c r="J33" s="153">
        <f>ROUND(((SUM(BE118:BE135))*I33),  2)</f>
        <v>0</v>
      </c>
      <c r="K33" s="37"/>
      <c r="L33" s="62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43"/>
      <c r="C34" s="37"/>
      <c r="D34" s="37"/>
      <c r="E34" s="139" t="s">
        <v>39</v>
      </c>
      <c r="F34" s="153">
        <f>ROUND((SUM(BF118:BF135)),  2)</f>
        <v>0</v>
      </c>
      <c r="G34" s="37"/>
      <c r="H34" s="37"/>
      <c r="I34" s="154">
        <v>0.12</v>
      </c>
      <c r="J34" s="153">
        <f>ROUND(((SUM(BF118:BF135))*I34),  2)</f>
        <v>0</v>
      </c>
      <c r="K34" s="37"/>
      <c r="L34" s="62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hidden="1" s="2" customFormat="1" ht="14.4" customHeight="1">
      <c r="A35" s="37"/>
      <c r="B35" s="43"/>
      <c r="C35" s="37"/>
      <c r="D35" s="37"/>
      <c r="E35" s="139" t="s">
        <v>40</v>
      </c>
      <c r="F35" s="153">
        <f>ROUND((SUM(BG118:BG135)),  2)</f>
        <v>0</v>
      </c>
      <c r="G35" s="37"/>
      <c r="H35" s="37"/>
      <c r="I35" s="154">
        <v>0.20999999999999999</v>
      </c>
      <c r="J35" s="153">
        <f>0</f>
        <v>0</v>
      </c>
      <c r="K35" s="37"/>
      <c r="L35" s="62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hidden="1" s="2" customFormat="1" ht="14.4" customHeight="1">
      <c r="A36" s="37"/>
      <c r="B36" s="43"/>
      <c r="C36" s="37"/>
      <c r="D36" s="37"/>
      <c r="E36" s="139" t="s">
        <v>41</v>
      </c>
      <c r="F36" s="153">
        <f>ROUND((SUM(BH118:BH135)),  2)</f>
        <v>0</v>
      </c>
      <c r="G36" s="37"/>
      <c r="H36" s="37"/>
      <c r="I36" s="154">
        <v>0.12</v>
      </c>
      <c r="J36" s="153">
        <f>0</f>
        <v>0</v>
      </c>
      <c r="K36" s="37"/>
      <c r="L36" s="62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hidden="1" s="2" customFormat="1" ht="14.4" customHeight="1">
      <c r="A37" s="37"/>
      <c r="B37" s="43"/>
      <c r="C37" s="37"/>
      <c r="D37" s="37"/>
      <c r="E37" s="139" t="s">
        <v>42</v>
      </c>
      <c r="F37" s="153">
        <f>ROUND((SUM(BI118:BI135)),  2)</f>
        <v>0</v>
      </c>
      <c r="G37" s="37"/>
      <c r="H37" s="37"/>
      <c r="I37" s="154">
        <v>0</v>
      </c>
      <c r="J37" s="153">
        <f>0</f>
        <v>0</v>
      </c>
      <c r="K37" s="37"/>
      <c r="L37" s="62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6.96" customHeight="1">
      <c r="A38" s="37"/>
      <c r="B38" s="43"/>
      <c r="C38" s="37"/>
      <c r="D38" s="37"/>
      <c r="E38" s="37"/>
      <c r="F38" s="37"/>
      <c r="G38" s="37"/>
      <c r="H38" s="37"/>
      <c r="I38" s="37"/>
      <c r="J38" s="37"/>
      <c r="K38" s="37"/>
      <c r="L38" s="62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25.44" customHeight="1">
      <c r="A39" s="37"/>
      <c r="B39" s="43"/>
      <c r="C39" s="155"/>
      <c r="D39" s="156" t="s">
        <v>43</v>
      </c>
      <c r="E39" s="157"/>
      <c r="F39" s="157"/>
      <c r="G39" s="158" t="s">
        <v>44</v>
      </c>
      <c r="H39" s="159" t="s">
        <v>45</v>
      </c>
      <c r="I39" s="157"/>
      <c r="J39" s="160">
        <f>SUM(J30:J37)</f>
        <v>0</v>
      </c>
      <c r="K39" s="161"/>
      <c r="L39" s="62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43"/>
      <c r="C40" s="37"/>
      <c r="D40" s="37"/>
      <c r="E40" s="37"/>
      <c r="F40" s="37"/>
      <c r="G40" s="37"/>
      <c r="H40" s="37"/>
      <c r="I40" s="37"/>
      <c r="J40" s="37"/>
      <c r="K40" s="37"/>
      <c r="L40" s="62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="1" customFormat="1" ht="14.4" customHeight="1">
      <c r="B41" s="19"/>
      <c r="L41" s="19"/>
    </row>
    <row r="42" s="1" customFormat="1" ht="14.4" customHeight="1">
      <c r="B42" s="19"/>
      <c r="L42" s="19"/>
    </row>
    <row r="43" s="1" customFormat="1" ht="14.4" customHeight="1">
      <c r="B43" s="19"/>
      <c r="L43" s="19"/>
    </row>
    <row r="44" s="1" customFormat="1" ht="14.4" customHeight="1">
      <c r="B44" s="19"/>
      <c r="L44" s="19"/>
    </row>
    <row r="45" s="1" customFormat="1" ht="14.4" customHeight="1">
      <c r="B45" s="19"/>
      <c r="L45" s="19"/>
    </row>
    <row r="46" s="1" customFormat="1" ht="14.4" customHeight="1">
      <c r="B46" s="19"/>
      <c r="L46" s="19"/>
    </row>
    <row r="47" s="1" customFormat="1" ht="14.4" customHeight="1">
      <c r="B47" s="19"/>
      <c r="L47" s="19"/>
    </row>
    <row r="48" s="1" customFormat="1" ht="14.4" customHeight="1">
      <c r="B48" s="19"/>
      <c r="L48" s="19"/>
    </row>
    <row r="49" s="1" customFormat="1" ht="14.4" customHeight="1">
      <c r="B49" s="19"/>
      <c r="L49" s="19"/>
    </row>
    <row r="50" s="2" customFormat="1" ht="14.4" customHeight="1">
      <c r="B50" s="62"/>
      <c r="D50" s="162" t="s">
        <v>46</v>
      </c>
      <c r="E50" s="163"/>
      <c r="F50" s="163"/>
      <c r="G50" s="162" t="s">
        <v>47</v>
      </c>
      <c r="H50" s="163"/>
      <c r="I50" s="163"/>
      <c r="J50" s="163"/>
      <c r="K50" s="163"/>
      <c r="L50" s="62"/>
    </row>
    <row r="51">
      <c r="B51" s="19"/>
      <c r="L51" s="19"/>
    </row>
    <row r="52">
      <c r="B52" s="19"/>
      <c r="L52" s="19"/>
    </row>
    <row r="53">
      <c r="B53" s="19"/>
      <c r="L53" s="19"/>
    </row>
    <row r="54">
      <c r="B54" s="19"/>
      <c r="L54" s="19"/>
    </row>
    <row r="55">
      <c r="B55" s="19"/>
      <c r="L55" s="19"/>
    </row>
    <row r="56">
      <c r="B56" s="19"/>
      <c r="L56" s="19"/>
    </row>
    <row r="57">
      <c r="B57" s="19"/>
      <c r="L57" s="19"/>
    </row>
    <row r="58">
      <c r="B58" s="19"/>
      <c r="L58" s="19"/>
    </row>
    <row r="59">
      <c r="B59" s="19"/>
      <c r="L59" s="19"/>
    </row>
    <row r="60">
      <c r="B60" s="19"/>
      <c r="L60" s="19"/>
    </row>
    <row r="61" s="2" customFormat="1">
      <c r="A61" s="37"/>
      <c r="B61" s="43"/>
      <c r="C61" s="37"/>
      <c r="D61" s="164" t="s">
        <v>48</v>
      </c>
      <c r="E61" s="165"/>
      <c r="F61" s="166" t="s">
        <v>49</v>
      </c>
      <c r="G61" s="164" t="s">
        <v>48</v>
      </c>
      <c r="H61" s="165"/>
      <c r="I61" s="165"/>
      <c r="J61" s="167" t="s">
        <v>49</v>
      </c>
      <c r="K61" s="165"/>
      <c r="L61" s="62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19"/>
      <c r="L62" s="19"/>
    </row>
    <row r="63">
      <c r="B63" s="19"/>
      <c r="L63" s="19"/>
    </row>
    <row r="64">
      <c r="B64" s="19"/>
      <c r="L64" s="19"/>
    </row>
    <row r="65" s="2" customFormat="1">
      <c r="A65" s="37"/>
      <c r="B65" s="43"/>
      <c r="C65" s="37"/>
      <c r="D65" s="162" t="s">
        <v>50</v>
      </c>
      <c r="E65" s="168"/>
      <c r="F65" s="168"/>
      <c r="G65" s="162" t="s">
        <v>51</v>
      </c>
      <c r="H65" s="168"/>
      <c r="I65" s="168"/>
      <c r="J65" s="168"/>
      <c r="K65" s="168"/>
      <c r="L65" s="62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19"/>
      <c r="L66" s="19"/>
    </row>
    <row r="67">
      <c r="B67" s="19"/>
      <c r="L67" s="19"/>
    </row>
    <row r="68">
      <c r="B68" s="19"/>
      <c r="L68" s="19"/>
    </row>
    <row r="69">
      <c r="B69" s="19"/>
      <c r="L69" s="19"/>
    </row>
    <row r="70">
      <c r="B70" s="19"/>
      <c r="L70" s="19"/>
    </row>
    <row r="71">
      <c r="B71" s="19"/>
      <c r="L71" s="19"/>
    </row>
    <row r="72">
      <c r="B72" s="19"/>
      <c r="L72" s="19"/>
    </row>
    <row r="73">
      <c r="B73" s="19"/>
      <c r="L73" s="19"/>
    </row>
    <row r="74">
      <c r="B74" s="19"/>
      <c r="L74" s="19"/>
    </row>
    <row r="75">
      <c r="B75" s="19"/>
      <c r="L75" s="19"/>
    </row>
    <row r="76" s="2" customFormat="1">
      <c r="A76" s="37"/>
      <c r="B76" s="43"/>
      <c r="C76" s="37"/>
      <c r="D76" s="164" t="s">
        <v>48</v>
      </c>
      <c r="E76" s="165"/>
      <c r="F76" s="166" t="s">
        <v>49</v>
      </c>
      <c r="G76" s="164" t="s">
        <v>48</v>
      </c>
      <c r="H76" s="165"/>
      <c r="I76" s="165"/>
      <c r="J76" s="167" t="s">
        <v>49</v>
      </c>
      <c r="K76" s="165"/>
      <c r="L76" s="62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169"/>
      <c r="C77" s="170"/>
      <c r="D77" s="170"/>
      <c r="E77" s="170"/>
      <c r="F77" s="170"/>
      <c r="G77" s="170"/>
      <c r="H77" s="170"/>
      <c r="I77" s="170"/>
      <c r="J77" s="170"/>
      <c r="K77" s="170"/>
      <c r="L77" s="62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171"/>
      <c r="C81" s="172"/>
      <c r="D81" s="172"/>
      <c r="E81" s="172"/>
      <c r="F81" s="172"/>
      <c r="G81" s="172"/>
      <c r="H81" s="172"/>
      <c r="I81" s="172"/>
      <c r="J81" s="172"/>
      <c r="K81" s="172"/>
      <c r="L81" s="62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102</v>
      </c>
      <c r="D82" s="39"/>
      <c r="E82" s="39"/>
      <c r="F82" s="39"/>
      <c r="G82" s="39"/>
      <c r="H82" s="39"/>
      <c r="I82" s="39"/>
      <c r="J82" s="39"/>
      <c r="K82" s="39"/>
      <c r="L82" s="62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9"/>
      <c r="D83" s="39"/>
      <c r="E83" s="39"/>
      <c r="F83" s="39"/>
      <c r="G83" s="39"/>
      <c r="H83" s="39"/>
      <c r="I83" s="39"/>
      <c r="J83" s="39"/>
      <c r="K83" s="39"/>
      <c r="L83" s="62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16</v>
      </c>
      <c r="D84" s="39"/>
      <c r="E84" s="39"/>
      <c r="F84" s="39"/>
      <c r="G84" s="39"/>
      <c r="H84" s="39"/>
      <c r="I84" s="39"/>
      <c r="J84" s="39"/>
      <c r="K84" s="39"/>
      <c r="L84" s="62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16.5" customHeight="1">
      <c r="A85" s="37"/>
      <c r="B85" s="38"/>
      <c r="C85" s="39"/>
      <c r="D85" s="39"/>
      <c r="E85" s="173" t="str">
        <f>E7</f>
        <v>Chodník Pertoltice</v>
      </c>
      <c r="F85" s="31"/>
      <c r="G85" s="31"/>
      <c r="H85" s="31"/>
      <c r="I85" s="39"/>
      <c r="J85" s="39"/>
      <c r="K85" s="39"/>
      <c r="L85" s="62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2" customFormat="1" ht="12" customHeight="1">
      <c r="A86" s="37"/>
      <c r="B86" s="38"/>
      <c r="C86" s="31" t="s">
        <v>100</v>
      </c>
      <c r="D86" s="39"/>
      <c r="E86" s="39"/>
      <c r="F86" s="39"/>
      <c r="G86" s="39"/>
      <c r="H86" s="39"/>
      <c r="I86" s="39"/>
      <c r="J86" s="39"/>
      <c r="K86" s="39"/>
      <c r="L86" s="62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="2" customFormat="1" ht="16.5" customHeight="1">
      <c r="A87" s="37"/>
      <c r="B87" s="38"/>
      <c r="C87" s="39"/>
      <c r="D87" s="39"/>
      <c r="E87" s="75" t="str">
        <f>E9</f>
        <v>02 - IO 02 Zřízení nových přechodů</v>
      </c>
      <c r="F87" s="39"/>
      <c r="G87" s="39"/>
      <c r="H87" s="39"/>
      <c r="I87" s="39"/>
      <c r="J87" s="39"/>
      <c r="K87" s="39"/>
      <c r="L87" s="62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6.96" customHeight="1">
      <c r="A88" s="37"/>
      <c r="B88" s="38"/>
      <c r="C88" s="39"/>
      <c r="D88" s="39"/>
      <c r="E88" s="39"/>
      <c r="F88" s="39"/>
      <c r="G88" s="39"/>
      <c r="H88" s="39"/>
      <c r="I88" s="39"/>
      <c r="J88" s="39"/>
      <c r="K88" s="39"/>
      <c r="L88" s="62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2" customHeight="1">
      <c r="A89" s="37"/>
      <c r="B89" s="38"/>
      <c r="C89" s="31" t="s">
        <v>20</v>
      </c>
      <c r="D89" s="39"/>
      <c r="E89" s="39"/>
      <c r="F89" s="26" t="str">
        <f>F12</f>
        <v xml:space="preserve"> </v>
      </c>
      <c r="G89" s="39"/>
      <c r="H89" s="39"/>
      <c r="I89" s="31" t="s">
        <v>22</v>
      </c>
      <c r="J89" s="78" t="str">
        <f>IF(J12="","",J12)</f>
        <v>7. 2. 2025</v>
      </c>
      <c r="K89" s="39"/>
      <c r="L89" s="62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9"/>
      <c r="D90" s="39"/>
      <c r="E90" s="39"/>
      <c r="F90" s="39"/>
      <c r="G90" s="39"/>
      <c r="H90" s="39"/>
      <c r="I90" s="39"/>
      <c r="J90" s="39"/>
      <c r="K90" s="39"/>
      <c r="L90" s="62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5.15" customHeight="1">
      <c r="A91" s="37"/>
      <c r="B91" s="38"/>
      <c r="C91" s="31" t="s">
        <v>24</v>
      </c>
      <c r="D91" s="39"/>
      <c r="E91" s="39"/>
      <c r="F91" s="26" t="str">
        <f>E15</f>
        <v xml:space="preserve"> </v>
      </c>
      <c r="G91" s="39"/>
      <c r="H91" s="39"/>
      <c r="I91" s="31" t="s">
        <v>29</v>
      </c>
      <c r="J91" s="35" t="str">
        <f>E21</f>
        <v xml:space="preserve"> </v>
      </c>
      <c r="K91" s="39"/>
      <c r="L91" s="62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15.15" customHeight="1">
      <c r="A92" s="37"/>
      <c r="B92" s="38"/>
      <c r="C92" s="31" t="s">
        <v>27</v>
      </c>
      <c r="D92" s="39"/>
      <c r="E92" s="39"/>
      <c r="F92" s="26" t="str">
        <f>IF(E18="","",E18)</f>
        <v>Vyplň údaj</v>
      </c>
      <c r="G92" s="39"/>
      <c r="H92" s="39"/>
      <c r="I92" s="31" t="s">
        <v>31</v>
      </c>
      <c r="J92" s="35" t="str">
        <f>E24</f>
        <v xml:space="preserve"> </v>
      </c>
      <c r="K92" s="39"/>
      <c r="L92" s="62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0.32" customHeight="1">
      <c r="A93" s="37"/>
      <c r="B93" s="38"/>
      <c r="C93" s="39"/>
      <c r="D93" s="39"/>
      <c r="E93" s="39"/>
      <c r="F93" s="39"/>
      <c r="G93" s="39"/>
      <c r="H93" s="39"/>
      <c r="I93" s="39"/>
      <c r="J93" s="39"/>
      <c r="K93" s="39"/>
      <c r="L93" s="62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29.28" customHeight="1">
      <c r="A94" s="37"/>
      <c r="B94" s="38"/>
      <c r="C94" s="174" t="s">
        <v>103</v>
      </c>
      <c r="D94" s="175"/>
      <c r="E94" s="175"/>
      <c r="F94" s="175"/>
      <c r="G94" s="175"/>
      <c r="H94" s="175"/>
      <c r="I94" s="175"/>
      <c r="J94" s="176" t="s">
        <v>104</v>
      </c>
      <c r="K94" s="175"/>
      <c r="L94" s="62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9"/>
      <c r="D95" s="39"/>
      <c r="E95" s="39"/>
      <c r="F95" s="39"/>
      <c r="G95" s="39"/>
      <c r="H95" s="39"/>
      <c r="I95" s="39"/>
      <c r="J95" s="39"/>
      <c r="K95" s="39"/>
      <c r="L95" s="62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2.8" customHeight="1">
      <c r="A96" s="37"/>
      <c r="B96" s="38"/>
      <c r="C96" s="177" t="s">
        <v>105</v>
      </c>
      <c r="D96" s="39"/>
      <c r="E96" s="39"/>
      <c r="F96" s="39"/>
      <c r="G96" s="39"/>
      <c r="H96" s="39"/>
      <c r="I96" s="39"/>
      <c r="J96" s="109">
        <f>J118</f>
        <v>0</v>
      </c>
      <c r="K96" s="39"/>
      <c r="L96" s="62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U96" s="16" t="s">
        <v>106</v>
      </c>
    </row>
    <row r="97" s="9" customFormat="1" ht="24.96" customHeight="1">
      <c r="A97" s="9"/>
      <c r="B97" s="178"/>
      <c r="C97" s="179"/>
      <c r="D97" s="180" t="s">
        <v>373</v>
      </c>
      <c r="E97" s="181"/>
      <c r="F97" s="181"/>
      <c r="G97" s="181"/>
      <c r="H97" s="181"/>
      <c r="I97" s="181"/>
      <c r="J97" s="182">
        <f>J119</f>
        <v>0</v>
      </c>
      <c r="K97" s="179"/>
      <c r="L97" s="183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9" customFormat="1" ht="24.96" customHeight="1">
      <c r="A98" s="9"/>
      <c r="B98" s="178"/>
      <c r="C98" s="179"/>
      <c r="D98" s="180" t="s">
        <v>374</v>
      </c>
      <c r="E98" s="181"/>
      <c r="F98" s="181"/>
      <c r="G98" s="181"/>
      <c r="H98" s="181"/>
      <c r="I98" s="181"/>
      <c r="J98" s="182">
        <f>J133</f>
        <v>0</v>
      </c>
      <c r="K98" s="179"/>
      <c r="L98" s="183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</row>
    <row r="99" s="2" customFormat="1" ht="21.84" customHeight="1">
      <c r="A99" s="37"/>
      <c r="B99" s="38"/>
      <c r="C99" s="39"/>
      <c r="D99" s="39"/>
      <c r="E99" s="39"/>
      <c r="F99" s="39"/>
      <c r="G99" s="39"/>
      <c r="H99" s="39"/>
      <c r="I99" s="39"/>
      <c r="J99" s="39"/>
      <c r="K99" s="39"/>
      <c r="L99" s="62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6.96" customHeight="1">
      <c r="A100" s="37"/>
      <c r="B100" s="65"/>
      <c r="C100" s="66"/>
      <c r="D100" s="66"/>
      <c r="E100" s="66"/>
      <c r="F100" s="66"/>
      <c r="G100" s="66"/>
      <c r="H100" s="66"/>
      <c r="I100" s="66"/>
      <c r="J100" s="66"/>
      <c r="K100" s="66"/>
      <c r="L100" s="62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</row>
    <row r="104" s="2" customFormat="1" ht="6.96" customHeight="1">
      <c r="A104" s="37"/>
      <c r="B104" s="67"/>
      <c r="C104" s="68"/>
      <c r="D104" s="68"/>
      <c r="E104" s="68"/>
      <c r="F104" s="68"/>
      <c r="G104" s="68"/>
      <c r="H104" s="68"/>
      <c r="I104" s="68"/>
      <c r="J104" s="68"/>
      <c r="K104" s="68"/>
      <c r="L104" s="62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</row>
    <row r="105" s="2" customFormat="1" ht="24.96" customHeight="1">
      <c r="A105" s="37"/>
      <c r="B105" s="38"/>
      <c r="C105" s="22" t="s">
        <v>115</v>
      </c>
      <c r="D105" s="39"/>
      <c r="E105" s="39"/>
      <c r="F105" s="39"/>
      <c r="G105" s="39"/>
      <c r="H105" s="39"/>
      <c r="I105" s="39"/>
      <c r="J105" s="39"/>
      <c r="K105" s="39"/>
      <c r="L105" s="62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</row>
    <row r="106" s="2" customFormat="1" ht="6.96" customHeight="1">
      <c r="A106" s="37"/>
      <c r="B106" s="38"/>
      <c r="C106" s="39"/>
      <c r="D106" s="39"/>
      <c r="E106" s="39"/>
      <c r="F106" s="39"/>
      <c r="G106" s="39"/>
      <c r="H106" s="39"/>
      <c r="I106" s="39"/>
      <c r="J106" s="39"/>
      <c r="K106" s="39"/>
      <c r="L106" s="62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</row>
    <row r="107" s="2" customFormat="1" ht="12" customHeight="1">
      <c r="A107" s="37"/>
      <c r="B107" s="38"/>
      <c r="C107" s="31" t="s">
        <v>16</v>
      </c>
      <c r="D107" s="39"/>
      <c r="E107" s="39"/>
      <c r="F107" s="39"/>
      <c r="G107" s="39"/>
      <c r="H107" s="39"/>
      <c r="I107" s="39"/>
      <c r="J107" s="39"/>
      <c r="K107" s="39"/>
      <c r="L107" s="62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</row>
    <row r="108" s="2" customFormat="1" ht="16.5" customHeight="1">
      <c r="A108" s="37"/>
      <c r="B108" s="38"/>
      <c r="C108" s="39"/>
      <c r="D108" s="39"/>
      <c r="E108" s="173" t="str">
        <f>E7</f>
        <v>Chodník Pertoltice</v>
      </c>
      <c r="F108" s="31"/>
      <c r="G108" s="31"/>
      <c r="H108" s="31"/>
      <c r="I108" s="39"/>
      <c r="J108" s="39"/>
      <c r="K108" s="39"/>
      <c r="L108" s="62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</row>
    <row r="109" s="2" customFormat="1" ht="12" customHeight="1">
      <c r="A109" s="37"/>
      <c r="B109" s="38"/>
      <c r="C109" s="31" t="s">
        <v>100</v>
      </c>
      <c r="D109" s="39"/>
      <c r="E109" s="39"/>
      <c r="F109" s="39"/>
      <c r="G109" s="39"/>
      <c r="H109" s="39"/>
      <c r="I109" s="39"/>
      <c r="J109" s="39"/>
      <c r="K109" s="39"/>
      <c r="L109" s="62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</row>
    <row r="110" s="2" customFormat="1" ht="16.5" customHeight="1">
      <c r="A110" s="37"/>
      <c r="B110" s="38"/>
      <c r="C110" s="39"/>
      <c r="D110" s="39"/>
      <c r="E110" s="75" t="str">
        <f>E9</f>
        <v>02 - IO 02 Zřízení nových přechodů</v>
      </c>
      <c r="F110" s="39"/>
      <c r="G110" s="39"/>
      <c r="H110" s="39"/>
      <c r="I110" s="39"/>
      <c r="J110" s="39"/>
      <c r="K110" s="39"/>
      <c r="L110" s="62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</row>
    <row r="111" s="2" customFormat="1" ht="6.96" customHeight="1">
      <c r="A111" s="37"/>
      <c r="B111" s="38"/>
      <c r="C111" s="39"/>
      <c r="D111" s="39"/>
      <c r="E111" s="39"/>
      <c r="F111" s="39"/>
      <c r="G111" s="39"/>
      <c r="H111" s="39"/>
      <c r="I111" s="39"/>
      <c r="J111" s="39"/>
      <c r="K111" s="39"/>
      <c r="L111" s="62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12" customHeight="1">
      <c r="A112" s="37"/>
      <c r="B112" s="38"/>
      <c r="C112" s="31" t="s">
        <v>20</v>
      </c>
      <c r="D112" s="39"/>
      <c r="E112" s="39"/>
      <c r="F112" s="26" t="str">
        <f>F12</f>
        <v xml:space="preserve"> </v>
      </c>
      <c r="G112" s="39"/>
      <c r="H112" s="39"/>
      <c r="I112" s="31" t="s">
        <v>22</v>
      </c>
      <c r="J112" s="78" t="str">
        <f>IF(J12="","",J12)</f>
        <v>7. 2. 2025</v>
      </c>
      <c r="K112" s="39"/>
      <c r="L112" s="62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6.96" customHeight="1">
      <c r="A113" s="37"/>
      <c r="B113" s="38"/>
      <c r="C113" s="39"/>
      <c r="D113" s="39"/>
      <c r="E113" s="39"/>
      <c r="F113" s="39"/>
      <c r="G113" s="39"/>
      <c r="H113" s="39"/>
      <c r="I113" s="39"/>
      <c r="J113" s="39"/>
      <c r="K113" s="39"/>
      <c r="L113" s="62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15.15" customHeight="1">
      <c r="A114" s="37"/>
      <c r="B114" s="38"/>
      <c r="C114" s="31" t="s">
        <v>24</v>
      </c>
      <c r="D114" s="39"/>
      <c r="E114" s="39"/>
      <c r="F114" s="26" t="str">
        <f>E15</f>
        <v xml:space="preserve"> </v>
      </c>
      <c r="G114" s="39"/>
      <c r="H114" s="39"/>
      <c r="I114" s="31" t="s">
        <v>29</v>
      </c>
      <c r="J114" s="35" t="str">
        <f>E21</f>
        <v xml:space="preserve"> </v>
      </c>
      <c r="K114" s="39"/>
      <c r="L114" s="62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15.15" customHeight="1">
      <c r="A115" s="37"/>
      <c r="B115" s="38"/>
      <c r="C115" s="31" t="s">
        <v>27</v>
      </c>
      <c r="D115" s="39"/>
      <c r="E115" s="39"/>
      <c r="F115" s="26" t="str">
        <f>IF(E18="","",E18)</f>
        <v>Vyplň údaj</v>
      </c>
      <c r="G115" s="39"/>
      <c r="H115" s="39"/>
      <c r="I115" s="31" t="s">
        <v>31</v>
      </c>
      <c r="J115" s="35" t="str">
        <f>E24</f>
        <v xml:space="preserve"> </v>
      </c>
      <c r="K115" s="39"/>
      <c r="L115" s="62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6" s="2" customFormat="1" ht="10.32" customHeight="1">
      <c r="A116" s="37"/>
      <c r="B116" s="38"/>
      <c r="C116" s="39"/>
      <c r="D116" s="39"/>
      <c r="E116" s="39"/>
      <c r="F116" s="39"/>
      <c r="G116" s="39"/>
      <c r="H116" s="39"/>
      <c r="I116" s="39"/>
      <c r="J116" s="39"/>
      <c r="K116" s="39"/>
      <c r="L116" s="62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17" s="11" customFormat="1" ht="29.28" customHeight="1">
      <c r="A117" s="190"/>
      <c r="B117" s="191"/>
      <c r="C117" s="192" t="s">
        <v>116</v>
      </c>
      <c r="D117" s="193" t="s">
        <v>58</v>
      </c>
      <c r="E117" s="193" t="s">
        <v>54</v>
      </c>
      <c r="F117" s="193" t="s">
        <v>55</v>
      </c>
      <c r="G117" s="193" t="s">
        <v>117</v>
      </c>
      <c r="H117" s="193" t="s">
        <v>118</v>
      </c>
      <c r="I117" s="193" t="s">
        <v>119</v>
      </c>
      <c r="J117" s="193" t="s">
        <v>104</v>
      </c>
      <c r="K117" s="194" t="s">
        <v>120</v>
      </c>
      <c r="L117" s="195"/>
      <c r="M117" s="99" t="s">
        <v>1</v>
      </c>
      <c r="N117" s="100" t="s">
        <v>37</v>
      </c>
      <c r="O117" s="100" t="s">
        <v>121</v>
      </c>
      <c r="P117" s="100" t="s">
        <v>122</v>
      </c>
      <c r="Q117" s="100" t="s">
        <v>123</v>
      </c>
      <c r="R117" s="100" t="s">
        <v>124</v>
      </c>
      <c r="S117" s="100" t="s">
        <v>125</v>
      </c>
      <c r="T117" s="101" t="s">
        <v>126</v>
      </c>
      <c r="U117" s="190"/>
      <c r="V117" s="190"/>
      <c r="W117" s="190"/>
      <c r="X117" s="190"/>
      <c r="Y117" s="190"/>
      <c r="Z117" s="190"/>
      <c r="AA117" s="190"/>
      <c r="AB117" s="190"/>
      <c r="AC117" s="190"/>
      <c r="AD117" s="190"/>
      <c r="AE117" s="190"/>
    </row>
    <row r="118" s="2" customFormat="1" ht="22.8" customHeight="1">
      <c r="A118" s="37"/>
      <c r="B118" s="38"/>
      <c r="C118" s="106" t="s">
        <v>127</v>
      </c>
      <c r="D118" s="39"/>
      <c r="E118" s="39"/>
      <c r="F118" s="39"/>
      <c r="G118" s="39"/>
      <c r="H118" s="39"/>
      <c r="I118" s="39"/>
      <c r="J118" s="196">
        <f>BK118</f>
        <v>0</v>
      </c>
      <c r="K118" s="39"/>
      <c r="L118" s="43"/>
      <c r="M118" s="102"/>
      <c r="N118" s="197"/>
      <c r="O118" s="103"/>
      <c r="P118" s="198">
        <f>P119+P133</f>
        <v>0</v>
      </c>
      <c r="Q118" s="103"/>
      <c r="R118" s="198">
        <f>R119+R133</f>
        <v>0.49609000000000003</v>
      </c>
      <c r="S118" s="103"/>
      <c r="T118" s="199">
        <f>T119+T133</f>
        <v>0</v>
      </c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T118" s="16" t="s">
        <v>72</v>
      </c>
      <c r="AU118" s="16" t="s">
        <v>106</v>
      </c>
      <c r="BK118" s="200">
        <f>BK119+BK133</f>
        <v>0</v>
      </c>
    </row>
    <row r="119" s="12" customFormat="1" ht="25.92" customHeight="1">
      <c r="A119" s="12"/>
      <c r="B119" s="201"/>
      <c r="C119" s="202"/>
      <c r="D119" s="203" t="s">
        <v>72</v>
      </c>
      <c r="E119" s="204" t="s">
        <v>186</v>
      </c>
      <c r="F119" s="204" t="s">
        <v>289</v>
      </c>
      <c r="G119" s="202"/>
      <c r="H119" s="202"/>
      <c r="I119" s="205"/>
      <c r="J119" s="206">
        <f>BK119</f>
        <v>0</v>
      </c>
      <c r="K119" s="202"/>
      <c r="L119" s="207"/>
      <c r="M119" s="208"/>
      <c r="N119" s="209"/>
      <c r="O119" s="209"/>
      <c r="P119" s="210">
        <f>SUM(P120:P132)</f>
        <v>0</v>
      </c>
      <c r="Q119" s="209"/>
      <c r="R119" s="210">
        <f>SUM(R120:R132)</f>
        <v>0.49609000000000003</v>
      </c>
      <c r="S119" s="209"/>
      <c r="T119" s="211">
        <f>SUM(T120:T132)</f>
        <v>0</v>
      </c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R119" s="212" t="s">
        <v>81</v>
      </c>
      <c r="AT119" s="213" t="s">
        <v>72</v>
      </c>
      <c r="AU119" s="213" t="s">
        <v>73</v>
      </c>
      <c r="AY119" s="212" t="s">
        <v>130</v>
      </c>
      <c r="BK119" s="214">
        <f>SUM(BK120:BK132)</f>
        <v>0</v>
      </c>
    </row>
    <row r="120" s="2" customFormat="1" ht="24.15" customHeight="1">
      <c r="A120" s="37"/>
      <c r="B120" s="38"/>
      <c r="C120" s="217" t="s">
        <v>81</v>
      </c>
      <c r="D120" s="217" t="s">
        <v>132</v>
      </c>
      <c r="E120" s="218" t="s">
        <v>291</v>
      </c>
      <c r="F120" s="219" t="s">
        <v>292</v>
      </c>
      <c r="G120" s="220" t="s">
        <v>286</v>
      </c>
      <c r="H120" s="221">
        <v>4</v>
      </c>
      <c r="I120" s="222"/>
      <c r="J120" s="223">
        <f>ROUND(I120*H120,2)</f>
        <v>0</v>
      </c>
      <c r="K120" s="219" t="s">
        <v>1</v>
      </c>
      <c r="L120" s="43"/>
      <c r="M120" s="224" t="s">
        <v>1</v>
      </c>
      <c r="N120" s="225" t="s">
        <v>38</v>
      </c>
      <c r="O120" s="90"/>
      <c r="P120" s="226">
        <f>O120*H120</f>
        <v>0</v>
      </c>
      <c r="Q120" s="226">
        <v>0.00069999999999999999</v>
      </c>
      <c r="R120" s="226">
        <f>Q120*H120</f>
        <v>0.0028</v>
      </c>
      <c r="S120" s="226">
        <v>0</v>
      </c>
      <c r="T120" s="227">
        <f>S120*H120</f>
        <v>0</v>
      </c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R120" s="228" t="s">
        <v>137</v>
      </c>
      <c r="AT120" s="228" t="s">
        <v>132</v>
      </c>
      <c r="AU120" s="228" t="s">
        <v>81</v>
      </c>
      <c r="AY120" s="16" t="s">
        <v>130</v>
      </c>
      <c r="BE120" s="229">
        <f>IF(N120="základní",J120,0)</f>
        <v>0</v>
      </c>
      <c r="BF120" s="229">
        <f>IF(N120="snížená",J120,0)</f>
        <v>0</v>
      </c>
      <c r="BG120" s="229">
        <f>IF(N120="zákl. přenesená",J120,0)</f>
        <v>0</v>
      </c>
      <c r="BH120" s="229">
        <f>IF(N120="sníž. přenesená",J120,0)</f>
        <v>0</v>
      </c>
      <c r="BI120" s="229">
        <f>IF(N120="nulová",J120,0)</f>
        <v>0</v>
      </c>
      <c r="BJ120" s="16" t="s">
        <v>81</v>
      </c>
      <c r="BK120" s="229">
        <f>ROUND(I120*H120,2)</f>
        <v>0</v>
      </c>
      <c r="BL120" s="16" t="s">
        <v>137</v>
      </c>
      <c r="BM120" s="228" t="s">
        <v>375</v>
      </c>
    </row>
    <row r="121" s="2" customFormat="1">
      <c r="A121" s="37"/>
      <c r="B121" s="38"/>
      <c r="C121" s="39"/>
      <c r="D121" s="230" t="s">
        <v>139</v>
      </c>
      <c r="E121" s="39"/>
      <c r="F121" s="231" t="s">
        <v>292</v>
      </c>
      <c r="G121" s="39"/>
      <c r="H121" s="39"/>
      <c r="I121" s="232"/>
      <c r="J121" s="39"/>
      <c r="K121" s="39"/>
      <c r="L121" s="43"/>
      <c r="M121" s="233"/>
      <c r="N121" s="234"/>
      <c r="O121" s="90"/>
      <c r="P121" s="90"/>
      <c r="Q121" s="90"/>
      <c r="R121" s="90"/>
      <c r="S121" s="90"/>
      <c r="T121" s="91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T121" s="16" t="s">
        <v>139</v>
      </c>
      <c r="AU121" s="16" t="s">
        <v>81</v>
      </c>
    </row>
    <row r="122" s="2" customFormat="1" ht="24.15" customHeight="1">
      <c r="A122" s="37"/>
      <c r="B122" s="38"/>
      <c r="C122" s="257" t="s">
        <v>83</v>
      </c>
      <c r="D122" s="257" t="s">
        <v>192</v>
      </c>
      <c r="E122" s="258" t="s">
        <v>376</v>
      </c>
      <c r="F122" s="259" t="s">
        <v>377</v>
      </c>
      <c r="G122" s="260" t="s">
        <v>286</v>
      </c>
      <c r="H122" s="261">
        <v>4</v>
      </c>
      <c r="I122" s="262"/>
      <c r="J122" s="263">
        <f>ROUND(I122*H122,2)</f>
        <v>0</v>
      </c>
      <c r="K122" s="259" t="s">
        <v>136</v>
      </c>
      <c r="L122" s="264"/>
      <c r="M122" s="265" t="s">
        <v>1</v>
      </c>
      <c r="N122" s="266" t="s">
        <v>38</v>
      </c>
      <c r="O122" s="90"/>
      <c r="P122" s="226">
        <f>O122*H122</f>
        <v>0</v>
      </c>
      <c r="Q122" s="226">
        <v>0.0040000000000000001</v>
      </c>
      <c r="R122" s="226">
        <f>Q122*H122</f>
        <v>0.016</v>
      </c>
      <c r="S122" s="226">
        <v>0</v>
      </c>
      <c r="T122" s="227">
        <f>S122*H122</f>
        <v>0</v>
      </c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R122" s="228" t="s">
        <v>181</v>
      </c>
      <c r="AT122" s="228" t="s">
        <v>192</v>
      </c>
      <c r="AU122" s="228" t="s">
        <v>81</v>
      </c>
      <c r="AY122" s="16" t="s">
        <v>130</v>
      </c>
      <c r="BE122" s="229">
        <f>IF(N122="základní",J122,0)</f>
        <v>0</v>
      </c>
      <c r="BF122" s="229">
        <f>IF(N122="snížená",J122,0)</f>
        <v>0</v>
      </c>
      <c r="BG122" s="229">
        <f>IF(N122="zákl. přenesená",J122,0)</f>
        <v>0</v>
      </c>
      <c r="BH122" s="229">
        <f>IF(N122="sníž. přenesená",J122,0)</f>
        <v>0</v>
      </c>
      <c r="BI122" s="229">
        <f>IF(N122="nulová",J122,0)</f>
        <v>0</v>
      </c>
      <c r="BJ122" s="16" t="s">
        <v>81</v>
      </c>
      <c r="BK122" s="229">
        <f>ROUND(I122*H122,2)</f>
        <v>0</v>
      </c>
      <c r="BL122" s="16" t="s">
        <v>137</v>
      </c>
      <c r="BM122" s="228" t="s">
        <v>378</v>
      </c>
    </row>
    <row r="123" s="2" customFormat="1">
      <c r="A123" s="37"/>
      <c r="B123" s="38"/>
      <c r="C123" s="39"/>
      <c r="D123" s="230" t="s">
        <v>139</v>
      </c>
      <c r="E123" s="39"/>
      <c r="F123" s="231" t="s">
        <v>377</v>
      </c>
      <c r="G123" s="39"/>
      <c r="H123" s="39"/>
      <c r="I123" s="232"/>
      <c r="J123" s="39"/>
      <c r="K123" s="39"/>
      <c r="L123" s="43"/>
      <c r="M123" s="233"/>
      <c r="N123" s="234"/>
      <c r="O123" s="90"/>
      <c r="P123" s="90"/>
      <c r="Q123" s="90"/>
      <c r="R123" s="90"/>
      <c r="S123" s="90"/>
      <c r="T123" s="91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T123" s="16" t="s">
        <v>139</v>
      </c>
      <c r="AU123" s="16" t="s">
        <v>81</v>
      </c>
    </row>
    <row r="124" s="2" customFormat="1" ht="24.15" customHeight="1">
      <c r="A124" s="37"/>
      <c r="B124" s="38"/>
      <c r="C124" s="217" t="s">
        <v>147</v>
      </c>
      <c r="D124" s="217" t="s">
        <v>132</v>
      </c>
      <c r="E124" s="218" t="s">
        <v>299</v>
      </c>
      <c r="F124" s="219" t="s">
        <v>300</v>
      </c>
      <c r="G124" s="220" t="s">
        <v>286</v>
      </c>
      <c r="H124" s="221">
        <v>4</v>
      </c>
      <c r="I124" s="222"/>
      <c r="J124" s="223">
        <f>ROUND(I124*H124,2)</f>
        <v>0</v>
      </c>
      <c r="K124" s="219" t="s">
        <v>1</v>
      </c>
      <c r="L124" s="43"/>
      <c r="M124" s="224" t="s">
        <v>1</v>
      </c>
      <c r="N124" s="225" t="s">
        <v>38</v>
      </c>
      <c r="O124" s="90"/>
      <c r="P124" s="226">
        <f>O124*H124</f>
        <v>0</v>
      </c>
      <c r="Q124" s="226">
        <v>0.10940999999999999</v>
      </c>
      <c r="R124" s="226">
        <f>Q124*H124</f>
        <v>0.43763999999999997</v>
      </c>
      <c r="S124" s="226">
        <v>0</v>
      </c>
      <c r="T124" s="227">
        <f>S124*H124</f>
        <v>0</v>
      </c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R124" s="228" t="s">
        <v>137</v>
      </c>
      <c r="AT124" s="228" t="s">
        <v>132</v>
      </c>
      <c r="AU124" s="228" t="s">
        <v>81</v>
      </c>
      <c r="AY124" s="16" t="s">
        <v>130</v>
      </c>
      <c r="BE124" s="229">
        <f>IF(N124="základní",J124,0)</f>
        <v>0</v>
      </c>
      <c r="BF124" s="229">
        <f>IF(N124="snížená",J124,0)</f>
        <v>0</v>
      </c>
      <c r="BG124" s="229">
        <f>IF(N124="zákl. přenesená",J124,0)</f>
        <v>0</v>
      </c>
      <c r="BH124" s="229">
        <f>IF(N124="sníž. přenesená",J124,0)</f>
        <v>0</v>
      </c>
      <c r="BI124" s="229">
        <f>IF(N124="nulová",J124,0)</f>
        <v>0</v>
      </c>
      <c r="BJ124" s="16" t="s">
        <v>81</v>
      </c>
      <c r="BK124" s="229">
        <f>ROUND(I124*H124,2)</f>
        <v>0</v>
      </c>
      <c r="BL124" s="16" t="s">
        <v>137</v>
      </c>
      <c r="BM124" s="228" t="s">
        <v>379</v>
      </c>
    </row>
    <row r="125" s="2" customFormat="1">
      <c r="A125" s="37"/>
      <c r="B125" s="38"/>
      <c r="C125" s="39"/>
      <c r="D125" s="230" t="s">
        <v>139</v>
      </c>
      <c r="E125" s="39"/>
      <c r="F125" s="231" t="s">
        <v>302</v>
      </c>
      <c r="G125" s="39"/>
      <c r="H125" s="39"/>
      <c r="I125" s="232"/>
      <c r="J125" s="39"/>
      <c r="K125" s="39"/>
      <c r="L125" s="43"/>
      <c r="M125" s="233"/>
      <c r="N125" s="234"/>
      <c r="O125" s="90"/>
      <c r="P125" s="90"/>
      <c r="Q125" s="90"/>
      <c r="R125" s="90"/>
      <c r="S125" s="90"/>
      <c r="T125" s="91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T125" s="16" t="s">
        <v>139</v>
      </c>
      <c r="AU125" s="16" t="s">
        <v>81</v>
      </c>
    </row>
    <row r="126" s="2" customFormat="1" ht="16.5" customHeight="1">
      <c r="A126" s="37"/>
      <c r="B126" s="38"/>
      <c r="C126" s="257" t="s">
        <v>137</v>
      </c>
      <c r="D126" s="257" t="s">
        <v>192</v>
      </c>
      <c r="E126" s="258" t="s">
        <v>304</v>
      </c>
      <c r="F126" s="259" t="s">
        <v>305</v>
      </c>
      <c r="G126" s="260" t="s">
        <v>286</v>
      </c>
      <c r="H126" s="261">
        <v>4</v>
      </c>
      <c r="I126" s="262"/>
      <c r="J126" s="263">
        <f>ROUND(I126*H126,2)</f>
        <v>0</v>
      </c>
      <c r="K126" s="259" t="s">
        <v>1</v>
      </c>
      <c r="L126" s="264"/>
      <c r="M126" s="265" t="s">
        <v>1</v>
      </c>
      <c r="N126" s="266" t="s">
        <v>38</v>
      </c>
      <c r="O126" s="90"/>
      <c r="P126" s="226">
        <f>O126*H126</f>
        <v>0</v>
      </c>
      <c r="Q126" s="226">
        <v>0</v>
      </c>
      <c r="R126" s="226">
        <f>Q126*H126</f>
        <v>0</v>
      </c>
      <c r="S126" s="226">
        <v>0</v>
      </c>
      <c r="T126" s="227">
        <f>S126*H126</f>
        <v>0</v>
      </c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R126" s="228" t="s">
        <v>181</v>
      </c>
      <c r="AT126" s="228" t="s">
        <v>192</v>
      </c>
      <c r="AU126" s="228" t="s">
        <v>81</v>
      </c>
      <c r="AY126" s="16" t="s">
        <v>130</v>
      </c>
      <c r="BE126" s="229">
        <f>IF(N126="základní",J126,0)</f>
        <v>0</v>
      </c>
      <c r="BF126" s="229">
        <f>IF(N126="snížená",J126,0)</f>
        <v>0</v>
      </c>
      <c r="BG126" s="229">
        <f>IF(N126="zákl. přenesená",J126,0)</f>
        <v>0</v>
      </c>
      <c r="BH126" s="229">
        <f>IF(N126="sníž. přenesená",J126,0)</f>
        <v>0</v>
      </c>
      <c r="BI126" s="229">
        <f>IF(N126="nulová",J126,0)</f>
        <v>0</v>
      </c>
      <c r="BJ126" s="16" t="s">
        <v>81</v>
      </c>
      <c r="BK126" s="229">
        <f>ROUND(I126*H126,2)</f>
        <v>0</v>
      </c>
      <c r="BL126" s="16" t="s">
        <v>137</v>
      </c>
      <c r="BM126" s="228" t="s">
        <v>380</v>
      </c>
    </row>
    <row r="127" s="2" customFormat="1">
      <c r="A127" s="37"/>
      <c r="B127" s="38"/>
      <c r="C127" s="39"/>
      <c r="D127" s="230" t="s">
        <v>139</v>
      </c>
      <c r="E127" s="39"/>
      <c r="F127" s="231" t="s">
        <v>305</v>
      </c>
      <c r="G127" s="39"/>
      <c r="H127" s="39"/>
      <c r="I127" s="232"/>
      <c r="J127" s="39"/>
      <c r="K127" s="39"/>
      <c r="L127" s="43"/>
      <c r="M127" s="233"/>
      <c r="N127" s="234"/>
      <c r="O127" s="90"/>
      <c r="P127" s="90"/>
      <c r="Q127" s="90"/>
      <c r="R127" s="90"/>
      <c r="S127" s="90"/>
      <c r="T127" s="91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T127" s="16" t="s">
        <v>139</v>
      </c>
      <c r="AU127" s="16" t="s">
        <v>81</v>
      </c>
    </row>
    <row r="128" s="2" customFormat="1" ht="33" customHeight="1">
      <c r="A128" s="37"/>
      <c r="B128" s="38"/>
      <c r="C128" s="217" t="s">
        <v>163</v>
      </c>
      <c r="D128" s="217" t="s">
        <v>132</v>
      </c>
      <c r="E128" s="218" t="s">
        <v>381</v>
      </c>
      <c r="F128" s="219" t="s">
        <v>382</v>
      </c>
      <c r="G128" s="220" t="s">
        <v>135</v>
      </c>
      <c r="H128" s="221">
        <v>15.25</v>
      </c>
      <c r="I128" s="222"/>
      <c r="J128" s="223">
        <f>ROUND(I128*H128,2)</f>
        <v>0</v>
      </c>
      <c r="K128" s="219" t="s">
        <v>1</v>
      </c>
      <c r="L128" s="43"/>
      <c r="M128" s="224" t="s">
        <v>1</v>
      </c>
      <c r="N128" s="225" t="s">
        <v>38</v>
      </c>
      <c r="O128" s="90"/>
      <c r="P128" s="226">
        <f>O128*H128</f>
        <v>0</v>
      </c>
      <c r="Q128" s="226">
        <v>0.0025999999999999999</v>
      </c>
      <c r="R128" s="226">
        <f>Q128*H128</f>
        <v>0.039649999999999998</v>
      </c>
      <c r="S128" s="226">
        <v>0</v>
      </c>
      <c r="T128" s="227">
        <f>S128*H128</f>
        <v>0</v>
      </c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R128" s="228" t="s">
        <v>137</v>
      </c>
      <c r="AT128" s="228" t="s">
        <v>132</v>
      </c>
      <c r="AU128" s="228" t="s">
        <v>81</v>
      </c>
      <c r="AY128" s="16" t="s">
        <v>130</v>
      </c>
      <c r="BE128" s="229">
        <f>IF(N128="základní",J128,0)</f>
        <v>0</v>
      </c>
      <c r="BF128" s="229">
        <f>IF(N128="snížená",J128,0)</f>
        <v>0</v>
      </c>
      <c r="BG128" s="229">
        <f>IF(N128="zákl. přenesená",J128,0)</f>
        <v>0</v>
      </c>
      <c r="BH128" s="229">
        <f>IF(N128="sníž. přenesená",J128,0)</f>
        <v>0</v>
      </c>
      <c r="BI128" s="229">
        <f>IF(N128="nulová",J128,0)</f>
        <v>0</v>
      </c>
      <c r="BJ128" s="16" t="s">
        <v>81</v>
      </c>
      <c r="BK128" s="229">
        <f>ROUND(I128*H128,2)</f>
        <v>0</v>
      </c>
      <c r="BL128" s="16" t="s">
        <v>137</v>
      </c>
      <c r="BM128" s="228" t="s">
        <v>383</v>
      </c>
    </row>
    <row r="129" s="2" customFormat="1">
      <c r="A129" s="37"/>
      <c r="B129" s="38"/>
      <c r="C129" s="39"/>
      <c r="D129" s="230" t="s">
        <v>139</v>
      </c>
      <c r="E129" s="39"/>
      <c r="F129" s="231" t="s">
        <v>382</v>
      </c>
      <c r="G129" s="39"/>
      <c r="H129" s="39"/>
      <c r="I129" s="232"/>
      <c r="J129" s="39"/>
      <c r="K129" s="39"/>
      <c r="L129" s="43"/>
      <c r="M129" s="233"/>
      <c r="N129" s="234"/>
      <c r="O129" s="90"/>
      <c r="P129" s="90"/>
      <c r="Q129" s="90"/>
      <c r="R129" s="90"/>
      <c r="S129" s="90"/>
      <c r="T129" s="91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T129" s="16" t="s">
        <v>139</v>
      </c>
      <c r="AU129" s="16" t="s">
        <v>81</v>
      </c>
    </row>
    <row r="130" s="13" customFormat="1">
      <c r="A130" s="13"/>
      <c r="B130" s="235"/>
      <c r="C130" s="236"/>
      <c r="D130" s="230" t="s">
        <v>145</v>
      </c>
      <c r="E130" s="237" t="s">
        <v>1</v>
      </c>
      <c r="F130" s="238" t="s">
        <v>384</v>
      </c>
      <c r="G130" s="236"/>
      <c r="H130" s="239">
        <v>5.6500000000000004</v>
      </c>
      <c r="I130" s="240"/>
      <c r="J130" s="236"/>
      <c r="K130" s="236"/>
      <c r="L130" s="241"/>
      <c r="M130" s="242"/>
      <c r="N130" s="243"/>
      <c r="O130" s="243"/>
      <c r="P130" s="243"/>
      <c r="Q130" s="243"/>
      <c r="R130" s="243"/>
      <c r="S130" s="243"/>
      <c r="T130" s="244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T130" s="245" t="s">
        <v>145</v>
      </c>
      <c r="AU130" s="245" t="s">
        <v>81</v>
      </c>
      <c r="AV130" s="13" t="s">
        <v>83</v>
      </c>
      <c r="AW130" s="13" t="s">
        <v>30</v>
      </c>
      <c r="AX130" s="13" t="s">
        <v>73</v>
      </c>
      <c r="AY130" s="245" t="s">
        <v>130</v>
      </c>
    </row>
    <row r="131" s="13" customFormat="1">
      <c r="A131" s="13"/>
      <c r="B131" s="235"/>
      <c r="C131" s="236"/>
      <c r="D131" s="230" t="s">
        <v>145</v>
      </c>
      <c r="E131" s="237" t="s">
        <v>1</v>
      </c>
      <c r="F131" s="238" t="s">
        <v>385</v>
      </c>
      <c r="G131" s="236"/>
      <c r="H131" s="239">
        <v>9.5999999999999996</v>
      </c>
      <c r="I131" s="240"/>
      <c r="J131" s="236"/>
      <c r="K131" s="236"/>
      <c r="L131" s="241"/>
      <c r="M131" s="242"/>
      <c r="N131" s="243"/>
      <c r="O131" s="243"/>
      <c r="P131" s="243"/>
      <c r="Q131" s="243"/>
      <c r="R131" s="243"/>
      <c r="S131" s="243"/>
      <c r="T131" s="244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T131" s="245" t="s">
        <v>145</v>
      </c>
      <c r="AU131" s="245" t="s">
        <v>81</v>
      </c>
      <c r="AV131" s="13" t="s">
        <v>83</v>
      </c>
      <c r="AW131" s="13" t="s">
        <v>30</v>
      </c>
      <c r="AX131" s="13" t="s">
        <v>73</v>
      </c>
      <c r="AY131" s="245" t="s">
        <v>130</v>
      </c>
    </row>
    <row r="132" s="14" customFormat="1">
      <c r="A132" s="14"/>
      <c r="B132" s="246"/>
      <c r="C132" s="247"/>
      <c r="D132" s="230" t="s">
        <v>145</v>
      </c>
      <c r="E132" s="248" t="s">
        <v>1</v>
      </c>
      <c r="F132" s="249" t="s">
        <v>162</v>
      </c>
      <c r="G132" s="247"/>
      <c r="H132" s="250">
        <v>15.25</v>
      </c>
      <c r="I132" s="251"/>
      <c r="J132" s="247"/>
      <c r="K132" s="247"/>
      <c r="L132" s="252"/>
      <c r="M132" s="253"/>
      <c r="N132" s="254"/>
      <c r="O132" s="254"/>
      <c r="P132" s="254"/>
      <c r="Q132" s="254"/>
      <c r="R132" s="254"/>
      <c r="S132" s="254"/>
      <c r="T132" s="255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T132" s="256" t="s">
        <v>145</v>
      </c>
      <c r="AU132" s="256" t="s">
        <v>81</v>
      </c>
      <c r="AV132" s="14" t="s">
        <v>137</v>
      </c>
      <c r="AW132" s="14" t="s">
        <v>30</v>
      </c>
      <c r="AX132" s="14" t="s">
        <v>81</v>
      </c>
      <c r="AY132" s="256" t="s">
        <v>130</v>
      </c>
    </row>
    <row r="133" s="12" customFormat="1" ht="25.92" customHeight="1">
      <c r="A133" s="12"/>
      <c r="B133" s="201"/>
      <c r="C133" s="202"/>
      <c r="D133" s="203" t="s">
        <v>72</v>
      </c>
      <c r="E133" s="204" t="s">
        <v>366</v>
      </c>
      <c r="F133" s="204" t="s">
        <v>367</v>
      </c>
      <c r="G133" s="202"/>
      <c r="H133" s="202"/>
      <c r="I133" s="205"/>
      <c r="J133" s="206">
        <f>BK133</f>
        <v>0</v>
      </c>
      <c r="K133" s="202"/>
      <c r="L133" s="207"/>
      <c r="M133" s="208"/>
      <c r="N133" s="209"/>
      <c r="O133" s="209"/>
      <c r="P133" s="210">
        <f>SUM(P134:P135)</f>
        <v>0</v>
      </c>
      <c r="Q133" s="209"/>
      <c r="R133" s="210">
        <f>SUM(R134:R135)</f>
        <v>0</v>
      </c>
      <c r="S133" s="209"/>
      <c r="T133" s="211">
        <f>SUM(T134:T135)</f>
        <v>0</v>
      </c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R133" s="212" t="s">
        <v>81</v>
      </c>
      <c r="AT133" s="213" t="s">
        <v>72</v>
      </c>
      <c r="AU133" s="213" t="s">
        <v>73</v>
      </c>
      <c r="AY133" s="212" t="s">
        <v>130</v>
      </c>
      <c r="BK133" s="214">
        <f>SUM(BK134:BK135)</f>
        <v>0</v>
      </c>
    </row>
    <row r="134" s="2" customFormat="1" ht="24.15" customHeight="1">
      <c r="A134" s="37"/>
      <c r="B134" s="38"/>
      <c r="C134" s="217" t="s">
        <v>138</v>
      </c>
      <c r="D134" s="217" t="s">
        <v>132</v>
      </c>
      <c r="E134" s="218" t="s">
        <v>368</v>
      </c>
      <c r="F134" s="219" t="s">
        <v>369</v>
      </c>
      <c r="G134" s="220" t="s">
        <v>176</v>
      </c>
      <c r="H134" s="221">
        <v>0.496</v>
      </c>
      <c r="I134" s="222"/>
      <c r="J134" s="223">
        <f>ROUND(I134*H134,2)</f>
        <v>0</v>
      </c>
      <c r="K134" s="219" t="s">
        <v>386</v>
      </c>
      <c r="L134" s="43"/>
      <c r="M134" s="224" t="s">
        <v>1</v>
      </c>
      <c r="N134" s="225" t="s">
        <v>38</v>
      </c>
      <c r="O134" s="90"/>
      <c r="P134" s="226">
        <f>O134*H134</f>
        <v>0</v>
      </c>
      <c r="Q134" s="226">
        <v>0</v>
      </c>
      <c r="R134" s="226">
        <f>Q134*H134</f>
        <v>0</v>
      </c>
      <c r="S134" s="226">
        <v>0</v>
      </c>
      <c r="T134" s="227">
        <f>S134*H134</f>
        <v>0</v>
      </c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R134" s="228" t="s">
        <v>137</v>
      </c>
      <c r="AT134" s="228" t="s">
        <v>132</v>
      </c>
      <c r="AU134" s="228" t="s">
        <v>81</v>
      </c>
      <c r="AY134" s="16" t="s">
        <v>130</v>
      </c>
      <c r="BE134" s="229">
        <f>IF(N134="základní",J134,0)</f>
        <v>0</v>
      </c>
      <c r="BF134" s="229">
        <f>IF(N134="snížená",J134,0)</f>
        <v>0</v>
      </c>
      <c r="BG134" s="229">
        <f>IF(N134="zákl. přenesená",J134,0)</f>
        <v>0</v>
      </c>
      <c r="BH134" s="229">
        <f>IF(N134="sníž. přenesená",J134,0)</f>
        <v>0</v>
      </c>
      <c r="BI134" s="229">
        <f>IF(N134="nulová",J134,0)</f>
        <v>0</v>
      </c>
      <c r="BJ134" s="16" t="s">
        <v>81</v>
      </c>
      <c r="BK134" s="229">
        <f>ROUND(I134*H134,2)</f>
        <v>0</v>
      </c>
      <c r="BL134" s="16" t="s">
        <v>137</v>
      </c>
      <c r="BM134" s="228" t="s">
        <v>387</v>
      </c>
    </row>
    <row r="135" s="2" customFormat="1">
      <c r="A135" s="37"/>
      <c r="B135" s="38"/>
      <c r="C135" s="39"/>
      <c r="D135" s="230" t="s">
        <v>139</v>
      </c>
      <c r="E135" s="39"/>
      <c r="F135" s="231" t="s">
        <v>371</v>
      </c>
      <c r="G135" s="39"/>
      <c r="H135" s="39"/>
      <c r="I135" s="232"/>
      <c r="J135" s="39"/>
      <c r="K135" s="39"/>
      <c r="L135" s="43"/>
      <c r="M135" s="268"/>
      <c r="N135" s="269"/>
      <c r="O135" s="270"/>
      <c r="P135" s="270"/>
      <c r="Q135" s="270"/>
      <c r="R135" s="270"/>
      <c r="S135" s="270"/>
      <c r="T135" s="271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T135" s="16" t="s">
        <v>139</v>
      </c>
      <c r="AU135" s="16" t="s">
        <v>81</v>
      </c>
    </row>
    <row r="136" s="2" customFormat="1" ht="6.96" customHeight="1">
      <c r="A136" s="37"/>
      <c r="B136" s="65"/>
      <c r="C136" s="66"/>
      <c r="D136" s="66"/>
      <c r="E136" s="66"/>
      <c r="F136" s="66"/>
      <c r="G136" s="66"/>
      <c r="H136" s="66"/>
      <c r="I136" s="66"/>
      <c r="J136" s="66"/>
      <c r="K136" s="66"/>
      <c r="L136" s="43"/>
      <c r="M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</row>
  </sheetData>
  <sheetProtection sheet="1" autoFilter="0" formatColumns="0" formatRows="0" objects="1" scenarios="1" spinCount="100000" saltValue="321MCYVL7aq+O/JIt6Yp+GpGUHhXkwISxFY48r+0/6uPHOim15qeQY304S43RT8RXQ2Di4a+LNYH9ZOGmpb1nw==" hashValue="lcdwFDJzfIg53wk5bi0Rv1VeIld4ZjvKdcKkFD6uRV4L/Pe22ZJwjkA3YzzznyrQ1LmDCap5t8/GYjlE4HEhng==" algorithmName="SHA-512" password="CC35"/>
  <autoFilter ref="C117:K135"/>
  <mergeCells count="9">
    <mergeCell ref="E7:H7"/>
    <mergeCell ref="E9:H9"/>
    <mergeCell ref="E18:H18"/>
    <mergeCell ref="E27:H27"/>
    <mergeCell ref="E85:H85"/>
    <mergeCell ref="E87:H87"/>
    <mergeCell ref="E108:H108"/>
    <mergeCell ref="E110:H11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6" t="s">
        <v>89</v>
      </c>
    </row>
    <row r="3" s="1" customFormat="1" ht="6.96" customHeight="1">
      <c r="B3" s="135"/>
      <c r="C3" s="136"/>
      <c r="D3" s="136"/>
      <c r="E3" s="136"/>
      <c r="F3" s="136"/>
      <c r="G3" s="136"/>
      <c r="H3" s="136"/>
      <c r="I3" s="136"/>
      <c r="J3" s="136"/>
      <c r="K3" s="136"/>
      <c r="L3" s="19"/>
      <c r="AT3" s="16" t="s">
        <v>83</v>
      </c>
    </row>
    <row r="4" s="1" customFormat="1" ht="24.96" customHeight="1">
      <c r="B4" s="19"/>
      <c r="D4" s="137" t="s">
        <v>99</v>
      </c>
      <c r="L4" s="19"/>
      <c r="M4" s="138" t="s">
        <v>10</v>
      </c>
      <c r="AT4" s="16" t="s">
        <v>4</v>
      </c>
    </row>
    <row r="5" s="1" customFormat="1" ht="6.96" customHeight="1">
      <c r="B5" s="19"/>
      <c r="L5" s="19"/>
    </row>
    <row r="6" s="1" customFormat="1" ht="12" customHeight="1">
      <c r="B6" s="19"/>
      <c r="D6" s="139" t="s">
        <v>16</v>
      </c>
      <c r="L6" s="19"/>
    </row>
    <row r="7" s="1" customFormat="1" ht="16.5" customHeight="1">
      <c r="B7" s="19"/>
      <c r="E7" s="140" t="str">
        <f>'Rekapitulace stavby'!K6</f>
        <v>Chodník Pertoltice</v>
      </c>
      <c r="F7" s="139"/>
      <c r="G7" s="139"/>
      <c r="H7" s="139"/>
      <c r="L7" s="19"/>
    </row>
    <row r="8" s="2" customFormat="1" ht="12" customHeight="1">
      <c r="A8" s="37"/>
      <c r="B8" s="43"/>
      <c r="C8" s="37"/>
      <c r="D8" s="139" t="s">
        <v>100</v>
      </c>
      <c r="E8" s="37"/>
      <c r="F8" s="37"/>
      <c r="G8" s="37"/>
      <c r="H8" s="37"/>
      <c r="I8" s="37"/>
      <c r="J8" s="37"/>
      <c r="K8" s="37"/>
      <c r="L8" s="62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</row>
    <row r="9" s="2" customFormat="1" ht="16.5" customHeight="1">
      <c r="A9" s="37"/>
      <c r="B9" s="43"/>
      <c r="C9" s="37"/>
      <c r="D9" s="37"/>
      <c r="E9" s="141" t="s">
        <v>388</v>
      </c>
      <c r="F9" s="37"/>
      <c r="G9" s="37"/>
      <c r="H9" s="37"/>
      <c r="I9" s="37"/>
      <c r="J9" s="37"/>
      <c r="K9" s="37"/>
      <c r="L9" s="62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>
      <c r="A10" s="37"/>
      <c r="B10" s="43"/>
      <c r="C10" s="37"/>
      <c r="D10" s="37"/>
      <c r="E10" s="37"/>
      <c r="F10" s="37"/>
      <c r="G10" s="37"/>
      <c r="H10" s="37"/>
      <c r="I10" s="37"/>
      <c r="J10" s="37"/>
      <c r="K10" s="37"/>
      <c r="L10" s="62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2" customHeight="1">
      <c r="A11" s="37"/>
      <c r="B11" s="43"/>
      <c r="C11" s="37"/>
      <c r="D11" s="139" t="s">
        <v>18</v>
      </c>
      <c r="E11" s="37"/>
      <c r="F11" s="142" t="s">
        <v>1</v>
      </c>
      <c r="G11" s="37"/>
      <c r="H11" s="37"/>
      <c r="I11" s="139" t="s">
        <v>19</v>
      </c>
      <c r="J11" s="142" t="s">
        <v>1</v>
      </c>
      <c r="K11" s="37"/>
      <c r="L11" s="62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43"/>
      <c r="C12" s="37"/>
      <c r="D12" s="139" t="s">
        <v>20</v>
      </c>
      <c r="E12" s="37"/>
      <c r="F12" s="142" t="s">
        <v>21</v>
      </c>
      <c r="G12" s="37"/>
      <c r="H12" s="37"/>
      <c r="I12" s="139" t="s">
        <v>22</v>
      </c>
      <c r="J12" s="143" t="str">
        <f>'Rekapitulace stavby'!AN8</f>
        <v>7. 2. 2025</v>
      </c>
      <c r="K12" s="37"/>
      <c r="L12" s="62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0.8" customHeight="1">
      <c r="A13" s="37"/>
      <c r="B13" s="43"/>
      <c r="C13" s="37"/>
      <c r="D13" s="37"/>
      <c r="E13" s="37"/>
      <c r="F13" s="37"/>
      <c r="G13" s="37"/>
      <c r="H13" s="37"/>
      <c r="I13" s="37"/>
      <c r="J13" s="37"/>
      <c r="K13" s="37"/>
      <c r="L13" s="62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43"/>
      <c r="C14" s="37"/>
      <c r="D14" s="139" t="s">
        <v>24</v>
      </c>
      <c r="E14" s="37"/>
      <c r="F14" s="37"/>
      <c r="G14" s="37"/>
      <c r="H14" s="37"/>
      <c r="I14" s="139" t="s">
        <v>25</v>
      </c>
      <c r="J14" s="142" t="str">
        <f>IF('Rekapitulace stavby'!AN10="","",'Rekapitulace stavby'!AN10)</f>
        <v/>
      </c>
      <c r="K14" s="37"/>
      <c r="L14" s="62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8" customHeight="1">
      <c r="A15" s="37"/>
      <c r="B15" s="43"/>
      <c r="C15" s="37"/>
      <c r="D15" s="37"/>
      <c r="E15" s="142" t="str">
        <f>IF('Rekapitulace stavby'!E11="","",'Rekapitulace stavby'!E11)</f>
        <v xml:space="preserve"> </v>
      </c>
      <c r="F15" s="37"/>
      <c r="G15" s="37"/>
      <c r="H15" s="37"/>
      <c r="I15" s="139" t="s">
        <v>26</v>
      </c>
      <c r="J15" s="142" t="str">
        <f>IF('Rekapitulace stavby'!AN11="","",'Rekapitulace stavby'!AN11)</f>
        <v/>
      </c>
      <c r="K15" s="37"/>
      <c r="L15" s="62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6.96" customHeight="1">
      <c r="A16" s="37"/>
      <c r="B16" s="43"/>
      <c r="C16" s="37"/>
      <c r="D16" s="37"/>
      <c r="E16" s="37"/>
      <c r="F16" s="37"/>
      <c r="G16" s="37"/>
      <c r="H16" s="37"/>
      <c r="I16" s="37"/>
      <c r="J16" s="37"/>
      <c r="K16" s="37"/>
      <c r="L16" s="62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2" customHeight="1">
      <c r="A17" s="37"/>
      <c r="B17" s="43"/>
      <c r="C17" s="37"/>
      <c r="D17" s="139" t="s">
        <v>27</v>
      </c>
      <c r="E17" s="37"/>
      <c r="F17" s="37"/>
      <c r="G17" s="37"/>
      <c r="H17" s="37"/>
      <c r="I17" s="139" t="s">
        <v>25</v>
      </c>
      <c r="J17" s="32" t="str">
        <f>'Rekapitulace stavby'!AN13</f>
        <v>Vyplň údaj</v>
      </c>
      <c r="K17" s="37"/>
      <c r="L17" s="62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8" customHeight="1">
      <c r="A18" s="37"/>
      <c r="B18" s="43"/>
      <c r="C18" s="37"/>
      <c r="D18" s="37"/>
      <c r="E18" s="32" t="str">
        <f>'Rekapitulace stavby'!E14</f>
        <v>Vyplň údaj</v>
      </c>
      <c r="F18" s="142"/>
      <c r="G18" s="142"/>
      <c r="H18" s="142"/>
      <c r="I18" s="139" t="s">
        <v>26</v>
      </c>
      <c r="J18" s="32" t="str">
        <f>'Rekapitulace stavby'!AN14</f>
        <v>Vyplň údaj</v>
      </c>
      <c r="K18" s="37"/>
      <c r="L18" s="62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6.96" customHeight="1">
      <c r="A19" s="37"/>
      <c r="B19" s="43"/>
      <c r="C19" s="37"/>
      <c r="D19" s="37"/>
      <c r="E19" s="37"/>
      <c r="F19" s="37"/>
      <c r="G19" s="37"/>
      <c r="H19" s="37"/>
      <c r="I19" s="37"/>
      <c r="J19" s="37"/>
      <c r="K19" s="37"/>
      <c r="L19" s="62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2" customHeight="1">
      <c r="A20" s="37"/>
      <c r="B20" s="43"/>
      <c r="C20" s="37"/>
      <c r="D20" s="139" t="s">
        <v>29</v>
      </c>
      <c r="E20" s="37"/>
      <c r="F20" s="37"/>
      <c r="G20" s="37"/>
      <c r="H20" s="37"/>
      <c r="I20" s="139" t="s">
        <v>25</v>
      </c>
      <c r="J20" s="142" t="str">
        <f>IF('Rekapitulace stavby'!AN16="","",'Rekapitulace stavby'!AN16)</f>
        <v/>
      </c>
      <c r="K20" s="37"/>
      <c r="L20" s="62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8" customHeight="1">
      <c r="A21" s="37"/>
      <c r="B21" s="43"/>
      <c r="C21" s="37"/>
      <c r="D21" s="37"/>
      <c r="E21" s="142" t="str">
        <f>IF('Rekapitulace stavby'!E17="","",'Rekapitulace stavby'!E17)</f>
        <v xml:space="preserve"> </v>
      </c>
      <c r="F21" s="37"/>
      <c r="G21" s="37"/>
      <c r="H21" s="37"/>
      <c r="I21" s="139" t="s">
        <v>26</v>
      </c>
      <c r="J21" s="142" t="str">
        <f>IF('Rekapitulace stavby'!AN17="","",'Rekapitulace stavby'!AN17)</f>
        <v/>
      </c>
      <c r="K21" s="37"/>
      <c r="L21" s="62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6.96" customHeight="1">
      <c r="A22" s="37"/>
      <c r="B22" s="43"/>
      <c r="C22" s="37"/>
      <c r="D22" s="37"/>
      <c r="E22" s="37"/>
      <c r="F22" s="37"/>
      <c r="G22" s="37"/>
      <c r="H22" s="37"/>
      <c r="I22" s="37"/>
      <c r="J22" s="37"/>
      <c r="K22" s="37"/>
      <c r="L22" s="62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2" customHeight="1">
      <c r="A23" s="37"/>
      <c r="B23" s="43"/>
      <c r="C23" s="37"/>
      <c r="D23" s="139" t="s">
        <v>31</v>
      </c>
      <c r="E23" s="37"/>
      <c r="F23" s="37"/>
      <c r="G23" s="37"/>
      <c r="H23" s="37"/>
      <c r="I23" s="139" t="s">
        <v>25</v>
      </c>
      <c r="J23" s="142" t="str">
        <f>IF('Rekapitulace stavby'!AN19="","",'Rekapitulace stavby'!AN19)</f>
        <v/>
      </c>
      <c r="K23" s="37"/>
      <c r="L23" s="62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8" customHeight="1">
      <c r="A24" s="37"/>
      <c r="B24" s="43"/>
      <c r="C24" s="37"/>
      <c r="D24" s="37"/>
      <c r="E24" s="142" t="str">
        <f>IF('Rekapitulace stavby'!E20="","",'Rekapitulace stavby'!E20)</f>
        <v xml:space="preserve"> </v>
      </c>
      <c r="F24" s="37"/>
      <c r="G24" s="37"/>
      <c r="H24" s="37"/>
      <c r="I24" s="139" t="s">
        <v>26</v>
      </c>
      <c r="J24" s="142" t="str">
        <f>IF('Rekapitulace stavby'!AN20="","",'Rekapitulace stavby'!AN20)</f>
        <v/>
      </c>
      <c r="K24" s="37"/>
      <c r="L24" s="62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6.96" customHeight="1">
      <c r="A25" s="37"/>
      <c r="B25" s="43"/>
      <c r="C25" s="37"/>
      <c r="D25" s="37"/>
      <c r="E25" s="37"/>
      <c r="F25" s="37"/>
      <c r="G25" s="37"/>
      <c r="H25" s="37"/>
      <c r="I25" s="37"/>
      <c r="J25" s="37"/>
      <c r="K25" s="37"/>
      <c r="L25" s="62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2" customHeight="1">
      <c r="A26" s="37"/>
      <c r="B26" s="43"/>
      <c r="C26" s="37"/>
      <c r="D26" s="139" t="s">
        <v>32</v>
      </c>
      <c r="E26" s="37"/>
      <c r="F26" s="37"/>
      <c r="G26" s="37"/>
      <c r="H26" s="37"/>
      <c r="I26" s="37"/>
      <c r="J26" s="37"/>
      <c r="K26" s="37"/>
      <c r="L26" s="62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8" customFormat="1" ht="16.5" customHeight="1">
      <c r="A27" s="144"/>
      <c r="B27" s="145"/>
      <c r="C27" s="144"/>
      <c r="D27" s="144"/>
      <c r="E27" s="146" t="s">
        <v>1</v>
      </c>
      <c r="F27" s="146"/>
      <c r="G27" s="146"/>
      <c r="H27" s="146"/>
      <c r="I27" s="144"/>
      <c r="J27" s="144"/>
      <c r="K27" s="144"/>
      <c r="L27" s="147"/>
      <c r="S27" s="144"/>
      <c r="T27" s="144"/>
      <c r="U27" s="144"/>
      <c r="V27" s="144"/>
      <c r="W27" s="144"/>
      <c r="X27" s="144"/>
      <c r="Y27" s="144"/>
      <c r="Z27" s="144"/>
      <c r="AA27" s="144"/>
      <c r="AB27" s="144"/>
      <c r="AC27" s="144"/>
      <c r="AD27" s="144"/>
      <c r="AE27" s="144"/>
    </row>
    <row r="28" s="2" customFormat="1" ht="6.96" customHeight="1">
      <c r="A28" s="37"/>
      <c r="B28" s="43"/>
      <c r="C28" s="37"/>
      <c r="D28" s="37"/>
      <c r="E28" s="37"/>
      <c r="F28" s="37"/>
      <c r="G28" s="37"/>
      <c r="H28" s="37"/>
      <c r="I28" s="37"/>
      <c r="J28" s="37"/>
      <c r="K28" s="37"/>
      <c r="L28" s="62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43"/>
      <c r="C29" s="37"/>
      <c r="D29" s="148"/>
      <c r="E29" s="148"/>
      <c r="F29" s="148"/>
      <c r="G29" s="148"/>
      <c r="H29" s="148"/>
      <c r="I29" s="148"/>
      <c r="J29" s="148"/>
      <c r="K29" s="148"/>
      <c r="L29" s="62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25.44" customHeight="1">
      <c r="A30" s="37"/>
      <c r="B30" s="43"/>
      <c r="C30" s="37"/>
      <c r="D30" s="149" t="s">
        <v>33</v>
      </c>
      <c r="E30" s="37"/>
      <c r="F30" s="37"/>
      <c r="G30" s="37"/>
      <c r="H30" s="37"/>
      <c r="I30" s="37"/>
      <c r="J30" s="150">
        <f>ROUND(J120, 2)</f>
        <v>0</v>
      </c>
      <c r="K30" s="37"/>
      <c r="L30" s="62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43"/>
      <c r="C31" s="37"/>
      <c r="D31" s="148"/>
      <c r="E31" s="148"/>
      <c r="F31" s="148"/>
      <c r="G31" s="148"/>
      <c r="H31" s="148"/>
      <c r="I31" s="148"/>
      <c r="J31" s="148"/>
      <c r="K31" s="148"/>
      <c r="L31" s="62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43"/>
      <c r="C32" s="37"/>
      <c r="D32" s="37"/>
      <c r="E32" s="37"/>
      <c r="F32" s="151" t="s">
        <v>35</v>
      </c>
      <c r="G32" s="37"/>
      <c r="H32" s="37"/>
      <c r="I32" s="151" t="s">
        <v>34</v>
      </c>
      <c r="J32" s="151" t="s">
        <v>36</v>
      </c>
      <c r="K32" s="37"/>
      <c r="L32" s="62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43"/>
      <c r="C33" s="37"/>
      <c r="D33" s="152" t="s">
        <v>37</v>
      </c>
      <c r="E33" s="139" t="s">
        <v>38</v>
      </c>
      <c r="F33" s="153">
        <f>ROUND((SUM(BE120:BE197)),  2)</f>
        <v>0</v>
      </c>
      <c r="G33" s="37"/>
      <c r="H33" s="37"/>
      <c r="I33" s="154">
        <v>0.20999999999999999</v>
      </c>
      <c r="J33" s="153">
        <f>ROUND(((SUM(BE120:BE197))*I33),  2)</f>
        <v>0</v>
      </c>
      <c r="K33" s="37"/>
      <c r="L33" s="62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43"/>
      <c r="C34" s="37"/>
      <c r="D34" s="37"/>
      <c r="E34" s="139" t="s">
        <v>39</v>
      </c>
      <c r="F34" s="153">
        <f>ROUND((SUM(BF120:BF197)),  2)</f>
        <v>0</v>
      </c>
      <c r="G34" s="37"/>
      <c r="H34" s="37"/>
      <c r="I34" s="154">
        <v>0.12</v>
      </c>
      <c r="J34" s="153">
        <f>ROUND(((SUM(BF120:BF197))*I34),  2)</f>
        <v>0</v>
      </c>
      <c r="K34" s="37"/>
      <c r="L34" s="62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hidden="1" s="2" customFormat="1" ht="14.4" customHeight="1">
      <c r="A35" s="37"/>
      <c r="B35" s="43"/>
      <c r="C35" s="37"/>
      <c r="D35" s="37"/>
      <c r="E35" s="139" t="s">
        <v>40</v>
      </c>
      <c r="F35" s="153">
        <f>ROUND((SUM(BG120:BG197)),  2)</f>
        <v>0</v>
      </c>
      <c r="G35" s="37"/>
      <c r="H35" s="37"/>
      <c r="I35" s="154">
        <v>0.20999999999999999</v>
      </c>
      <c r="J35" s="153">
        <f>0</f>
        <v>0</v>
      </c>
      <c r="K35" s="37"/>
      <c r="L35" s="62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hidden="1" s="2" customFormat="1" ht="14.4" customHeight="1">
      <c r="A36" s="37"/>
      <c r="B36" s="43"/>
      <c r="C36" s="37"/>
      <c r="D36" s="37"/>
      <c r="E36" s="139" t="s">
        <v>41</v>
      </c>
      <c r="F36" s="153">
        <f>ROUND((SUM(BH120:BH197)),  2)</f>
        <v>0</v>
      </c>
      <c r="G36" s="37"/>
      <c r="H36" s="37"/>
      <c r="I36" s="154">
        <v>0.12</v>
      </c>
      <c r="J36" s="153">
        <f>0</f>
        <v>0</v>
      </c>
      <c r="K36" s="37"/>
      <c r="L36" s="62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hidden="1" s="2" customFormat="1" ht="14.4" customHeight="1">
      <c r="A37" s="37"/>
      <c r="B37" s="43"/>
      <c r="C37" s="37"/>
      <c r="D37" s="37"/>
      <c r="E37" s="139" t="s">
        <v>42</v>
      </c>
      <c r="F37" s="153">
        <f>ROUND((SUM(BI120:BI197)),  2)</f>
        <v>0</v>
      </c>
      <c r="G37" s="37"/>
      <c r="H37" s="37"/>
      <c r="I37" s="154">
        <v>0</v>
      </c>
      <c r="J37" s="153">
        <f>0</f>
        <v>0</v>
      </c>
      <c r="K37" s="37"/>
      <c r="L37" s="62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6.96" customHeight="1">
      <c r="A38" s="37"/>
      <c r="B38" s="43"/>
      <c r="C38" s="37"/>
      <c r="D38" s="37"/>
      <c r="E38" s="37"/>
      <c r="F38" s="37"/>
      <c r="G38" s="37"/>
      <c r="H38" s="37"/>
      <c r="I38" s="37"/>
      <c r="J38" s="37"/>
      <c r="K38" s="37"/>
      <c r="L38" s="62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25.44" customHeight="1">
      <c r="A39" s="37"/>
      <c r="B39" s="43"/>
      <c r="C39" s="155"/>
      <c r="D39" s="156" t="s">
        <v>43</v>
      </c>
      <c r="E39" s="157"/>
      <c r="F39" s="157"/>
      <c r="G39" s="158" t="s">
        <v>44</v>
      </c>
      <c r="H39" s="159" t="s">
        <v>45</v>
      </c>
      <c r="I39" s="157"/>
      <c r="J39" s="160">
        <f>SUM(J30:J37)</f>
        <v>0</v>
      </c>
      <c r="K39" s="161"/>
      <c r="L39" s="62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43"/>
      <c r="C40" s="37"/>
      <c r="D40" s="37"/>
      <c r="E40" s="37"/>
      <c r="F40" s="37"/>
      <c r="G40" s="37"/>
      <c r="H40" s="37"/>
      <c r="I40" s="37"/>
      <c r="J40" s="37"/>
      <c r="K40" s="37"/>
      <c r="L40" s="62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="1" customFormat="1" ht="14.4" customHeight="1">
      <c r="B41" s="19"/>
      <c r="L41" s="19"/>
    </row>
    <row r="42" s="1" customFormat="1" ht="14.4" customHeight="1">
      <c r="B42" s="19"/>
      <c r="L42" s="19"/>
    </row>
    <row r="43" s="1" customFormat="1" ht="14.4" customHeight="1">
      <c r="B43" s="19"/>
      <c r="L43" s="19"/>
    </row>
    <row r="44" s="1" customFormat="1" ht="14.4" customHeight="1">
      <c r="B44" s="19"/>
      <c r="L44" s="19"/>
    </row>
    <row r="45" s="1" customFormat="1" ht="14.4" customHeight="1">
      <c r="B45" s="19"/>
      <c r="L45" s="19"/>
    </row>
    <row r="46" s="1" customFormat="1" ht="14.4" customHeight="1">
      <c r="B46" s="19"/>
      <c r="L46" s="19"/>
    </row>
    <row r="47" s="1" customFormat="1" ht="14.4" customHeight="1">
      <c r="B47" s="19"/>
      <c r="L47" s="19"/>
    </row>
    <row r="48" s="1" customFormat="1" ht="14.4" customHeight="1">
      <c r="B48" s="19"/>
      <c r="L48" s="19"/>
    </row>
    <row r="49" s="1" customFormat="1" ht="14.4" customHeight="1">
      <c r="B49" s="19"/>
      <c r="L49" s="19"/>
    </row>
    <row r="50" s="2" customFormat="1" ht="14.4" customHeight="1">
      <c r="B50" s="62"/>
      <c r="D50" s="162" t="s">
        <v>46</v>
      </c>
      <c r="E50" s="163"/>
      <c r="F50" s="163"/>
      <c r="G50" s="162" t="s">
        <v>47</v>
      </c>
      <c r="H50" s="163"/>
      <c r="I50" s="163"/>
      <c r="J50" s="163"/>
      <c r="K50" s="163"/>
      <c r="L50" s="62"/>
    </row>
    <row r="51">
      <c r="B51" s="19"/>
      <c r="L51" s="19"/>
    </row>
    <row r="52">
      <c r="B52" s="19"/>
      <c r="L52" s="19"/>
    </row>
    <row r="53">
      <c r="B53" s="19"/>
      <c r="L53" s="19"/>
    </row>
    <row r="54">
      <c r="B54" s="19"/>
      <c r="L54" s="19"/>
    </row>
    <row r="55">
      <c r="B55" s="19"/>
      <c r="L55" s="19"/>
    </row>
    <row r="56">
      <c r="B56" s="19"/>
      <c r="L56" s="19"/>
    </row>
    <row r="57">
      <c r="B57" s="19"/>
      <c r="L57" s="19"/>
    </row>
    <row r="58">
      <c r="B58" s="19"/>
      <c r="L58" s="19"/>
    </row>
    <row r="59">
      <c r="B59" s="19"/>
      <c r="L59" s="19"/>
    </row>
    <row r="60">
      <c r="B60" s="19"/>
      <c r="L60" s="19"/>
    </row>
    <row r="61" s="2" customFormat="1">
      <c r="A61" s="37"/>
      <c r="B61" s="43"/>
      <c r="C61" s="37"/>
      <c r="D61" s="164" t="s">
        <v>48</v>
      </c>
      <c r="E61" s="165"/>
      <c r="F61" s="166" t="s">
        <v>49</v>
      </c>
      <c r="G61" s="164" t="s">
        <v>48</v>
      </c>
      <c r="H61" s="165"/>
      <c r="I61" s="165"/>
      <c r="J61" s="167" t="s">
        <v>49</v>
      </c>
      <c r="K61" s="165"/>
      <c r="L61" s="62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19"/>
      <c r="L62" s="19"/>
    </row>
    <row r="63">
      <c r="B63" s="19"/>
      <c r="L63" s="19"/>
    </row>
    <row r="64">
      <c r="B64" s="19"/>
      <c r="L64" s="19"/>
    </row>
    <row r="65" s="2" customFormat="1">
      <c r="A65" s="37"/>
      <c r="B65" s="43"/>
      <c r="C65" s="37"/>
      <c r="D65" s="162" t="s">
        <v>50</v>
      </c>
      <c r="E65" s="168"/>
      <c r="F65" s="168"/>
      <c r="G65" s="162" t="s">
        <v>51</v>
      </c>
      <c r="H65" s="168"/>
      <c r="I65" s="168"/>
      <c r="J65" s="168"/>
      <c r="K65" s="168"/>
      <c r="L65" s="62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19"/>
      <c r="L66" s="19"/>
    </row>
    <row r="67">
      <c r="B67" s="19"/>
      <c r="L67" s="19"/>
    </row>
    <row r="68">
      <c r="B68" s="19"/>
      <c r="L68" s="19"/>
    </row>
    <row r="69">
      <c r="B69" s="19"/>
      <c r="L69" s="19"/>
    </row>
    <row r="70">
      <c r="B70" s="19"/>
      <c r="L70" s="19"/>
    </row>
    <row r="71">
      <c r="B71" s="19"/>
      <c r="L71" s="19"/>
    </row>
    <row r="72">
      <c r="B72" s="19"/>
      <c r="L72" s="19"/>
    </row>
    <row r="73">
      <c r="B73" s="19"/>
      <c r="L73" s="19"/>
    </row>
    <row r="74">
      <c r="B74" s="19"/>
      <c r="L74" s="19"/>
    </row>
    <row r="75">
      <c r="B75" s="19"/>
      <c r="L75" s="19"/>
    </row>
    <row r="76" s="2" customFormat="1">
      <c r="A76" s="37"/>
      <c r="B76" s="43"/>
      <c r="C76" s="37"/>
      <c r="D76" s="164" t="s">
        <v>48</v>
      </c>
      <c r="E76" s="165"/>
      <c r="F76" s="166" t="s">
        <v>49</v>
      </c>
      <c r="G76" s="164" t="s">
        <v>48</v>
      </c>
      <c r="H76" s="165"/>
      <c r="I76" s="165"/>
      <c r="J76" s="167" t="s">
        <v>49</v>
      </c>
      <c r="K76" s="165"/>
      <c r="L76" s="62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169"/>
      <c r="C77" s="170"/>
      <c r="D77" s="170"/>
      <c r="E77" s="170"/>
      <c r="F77" s="170"/>
      <c r="G77" s="170"/>
      <c r="H77" s="170"/>
      <c r="I77" s="170"/>
      <c r="J77" s="170"/>
      <c r="K77" s="170"/>
      <c r="L77" s="62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171"/>
      <c r="C81" s="172"/>
      <c r="D81" s="172"/>
      <c r="E81" s="172"/>
      <c r="F81" s="172"/>
      <c r="G81" s="172"/>
      <c r="H81" s="172"/>
      <c r="I81" s="172"/>
      <c r="J81" s="172"/>
      <c r="K81" s="172"/>
      <c r="L81" s="62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102</v>
      </c>
      <c r="D82" s="39"/>
      <c r="E82" s="39"/>
      <c r="F82" s="39"/>
      <c r="G82" s="39"/>
      <c r="H82" s="39"/>
      <c r="I82" s="39"/>
      <c r="J82" s="39"/>
      <c r="K82" s="39"/>
      <c r="L82" s="62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9"/>
      <c r="D83" s="39"/>
      <c r="E83" s="39"/>
      <c r="F83" s="39"/>
      <c r="G83" s="39"/>
      <c r="H83" s="39"/>
      <c r="I83" s="39"/>
      <c r="J83" s="39"/>
      <c r="K83" s="39"/>
      <c r="L83" s="62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16</v>
      </c>
      <c r="D84" s="39"/>
      <c r="E84" s="39"/>
      <c r="F84" s="39"/>
      <c r="G84" s="39"/>
      <c r="H84" s="39"/>
      <c r="I84" s="39"/>
      <c r="J84" s="39"/>
      <c r="K84" s="39"/>
      <c r="L84" s="62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16.5" customHeight="1">
      <c r="A85" s="37"/>
      <c r="B85" s="38"/>
      <c r="C85" s="39"/>
      <c r="D85" s="39"/>
      <c r="E85" s="173" t="str">
        <f>E7</f>
        <v>Chodník Pertoltice</v>
      </c>
      <c r="F85" s="31"/>
      <c r="G85" s="31"/>
      <c r="H85" s="31"/>
      <c r="I85" s="39"/>
      <c r="J85" s="39"/>
      <c r="K85" s="39"/>
      <c r="L85" s="62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2" customFormat="1" ht="12" customHeight="1">
      <c r="A86" s="37"/>
      <c r="B86" s="38"/>
      <c r="C86" s="31" t="s">
        <v>100</v>
      </c>
      <c r="D86" s="39"/>
      <c r="E86" s="39"/>
      <c r="F86" s="39"/>
      <c r="G86" s="39"/>
      <c r="H86" s="39"/>
      <c r="I86" s="39"/>
      <c r="J86" s="39"/>
      <c r="K86" s="39"/>
      <c r="L86" s="62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="2" customFormat="1" ht="16.5" customHeight="1">
      <c r="A87" s="37"/>
      <c r="B87" s="38"/>
      <c r="C87" s="39"/>
      <c r="D87" s="39"/>
      <c r="E87" s="75" t="str">
        <f>E9</f>
        <v>03 - IO 03 úprava autobudové zastávky</v>
      </c>
      <c r="F87" s="39"/>
      <c r="G87" s="39"/>
      <c r="H87" s="39"/>
      <c r="I87" s="39"/>
      <c r="J87" s="39"/>
      <c r="K87" s="39"/>
      <c r="L87" s="62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6.96" customHeight="1">
      <c r="A88" s="37"/>
      <c r="B88" s="38"/>
      <c r="C88" s="39"/>
      <c r="D88" s="39"/>
      <c r="E88" s="39"/>
      <c r="F88" s="39"/>
      <c r="G88" s="39"/>
      <c r="H88" s="39"/>
      <c r="I88" s="39"/>
      <c r="J88" s="39"/>
      <c r="K88" s="39"/>
      <c r="L88" s="62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2" customHeight="1">
      <c r="A89" s="37"/>
      <c r="B89" s="38"/>
      <c r="C89" s="31" t="s">
        <v>20</v>
      </c>
      <c r="D89" s="39"/>
      <c r="E89" s="39"/>
      <c r="F89" s="26" t="str">
        <f>F12</f>
        <v xml:space="preserve"> </v>
      </c>
      <c r="G89" s="39"/>
      <c r="H89" s="39"/>
      <c r="I89" s="31" t="s">
        <v>22</v>
      </c>
      <c r="J89" s="78" t="str">
        <f>IF(J12="","",J12)</f>
        <v>7. 2. 2025</v>
      </c>
      <c r="K89" s="39"/>
      <c r="L89" s="62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9"/>
      <c r="D90" s="39"/>
      <c r="E90" s="39"/>
      <c r="F90" s="39"/>
      <c r="G90" s="39"/>
      <c r="H90" s="39"/>
      <c r="I90" s="39"/>
      <c r="J90" s="39"/>
      <c r="K90" s="39"/>
      <c r="L90" s="62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5.15" customHeight="1">
      <c r="A91" s="37"/>
      <c r="B91" s="38"/>
      <c r="C91" s="31" t="s">
        <v>24</v>
      </c>
      <c r="D91" s="39"/>
      <c r="E91" s="39"/>
      <c r="F91" s="26" t="str">
        <f>E15</f>
        <v xml:space="preserve"> </v>
      </c>
      <c r="G91" s="39"/>
      <c r="H91" s="39"/>
      <c r="I91" s="31" t="s">
        <v>29</v>
      </c>
      <c r="J91" s="35" t="str">
        <f>E21</f>
        <v xml:space="preserve"> </v>
      </c>
      <c r="K91" s="39"/>
      <c r="L91" s="62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15.15" customHeight="1">
      <c r="A92" s="37"/>
      <c r="B92" s="38"/>
      <c r="C92" s="31" t="s">
        <v>27</v>
      </c>
      <c r="D92" s="39"/>
      <c r="E92" s="39"/>
      <c r="F92" s="26" t="str">
        <f>IF(E18="","",E18)</f>
        <v>Vyplň údaj</v>
      </c>
      <c r="G92" s="39"/>
      <c r="H92" s="39"/>
      <c r="I92" s="31" t="s">
        <v>31</v>
      </c>
      <c r="J92" s="35" t="str">
        <f>E24</f>
        <v xml:space="preserve"> </v>
      </c>
      <c r="K92" s="39"/>
      <c r="L92" s="62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0.32" customHeight="1">
      <c r="A93" s="37"/>
      <c r="B93" s="38"/>
      <c r="C93" s="39"/>
      <c r="D93" s="39"/>
      <c r="E93" s="39"/>
      <c r="F93" s="39"/>
      <c r="G93" s="39"/>
      <c r="H93" s="39"/>
      <c r="I93" s="39"/>
      <c r="J93" s="39"/>
      <c r="K93" s="39"/>
      <c r="L93" s="62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29.28" customHeight="1">
      <c r="A94" s="37"/>
      <c r="B94" s="38"/>
      <c r="C94" s="174" t="s">
        <v>103</v>
      </c>
      <c r="D94" s="175"/>
      <c r="E94" s="175"/>
      <c r="F94" s="175"/>
      <c r="G94" s="175"/>
      <c r="H94" s="175"/>
      <c r="I94" s="175"/>
      <c r="J94" s="176" t="s">
        <v>104</v>
      </c>
      <c r="K94" s="175"/>
      <c r="L94" s="62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9"/>
      <c r="D95" s="39"/>
      <c r="E95" s="39"/>
      <c r="F95" s="39"/>
      <c r="G95" s="39"/>
      <c r="H95" s="39"/>
      <c r="I95" s="39"/>
      <c r="J95" s="39"/>
      <c r="K95" s="39"/>
      <c r="L95" s="62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2.8" customHeight="1">
      <c r="A96" s="37"/>
      <c r="B96" s="38"/>
      <c r="C96" s="177" t="s">
        <v>105</v>
      </c>
      <c r="D96" s="39"/>
      <c r="E96" s="39"/>
      <c r="F96" s="39"/>
      <c r="G96" s="39"/>
      <c r="H96" s="39"/>
      <c r="I96" s="39"/>
      <c r="J96" s="109">
        <f>J120</f>
        <v>0</v>
      </c>
      <c r="K96" s="39"/>
      <c r="L96" s="62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U96" s="16" t="s">
        <v>106</v>
      </c>
    </row>
    <row r="97" s="9" customFormat="1" ht="24.96" customHeight="1">
      <c r="A97" s="9"/>
      <c r="B97" s="178"/>
      <c r="C97" s="179"/>
      <c r="D97" s="180" t="s">
        <v>389</v>
      </c>
      <c r="E97" s="181"/>
      <c r="F97" s="181"/>
      <c r="G97" s="181"/>
      <c r="H97" s="181"/>
      <c r="I97" s="181"/>
      <c r="J97" s="182">
        <f>J121</f>
        <v>0</v>
      </c>
      <c r="K97" s="179"/>
      <c r="L97" s="183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9" customFormat="1" ht="24.96" customHeight="1">
      <c r="A98" s="9"/>
      <c r="B98" s="178"/>
      <c r="C98" s="179"/>
      <c r="D98" s="180" t="s">
        <v>390</v>
      </c>
      <c r="E98" s="181"/>
      <c r="F98" s="181"/>
      <c r="G98" s="181"/>
      <c r="H98" s="181"/>
      <c r="I98" s="181"/>
      <c r="J98" s="182">
        <f>J150</f>
        <v>0</v>
      </c>
      <c r="K98" s="179"/>
      <c r="L98" s="183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</row>
    <row r="99" s="9" customFormat="1" ht="24.96" customHeight="1">
      <c r="A99" s="9"/>
      <c r="B99" s="178"/>
      <c r="C99" s="179"/>
      <c r="D99" s="180" t="s">
        <v>373</v>
      </c>
      <c r="E99" s="181"/>
      <c r="F99" s="181"/>
      <c r="G99" s="181"/>
      <c r="H99" s="181"/>
      <c r="I99" s="181"/>
      <c r="J99" s="182">
        <f>J171</f>
        <v>0</v>
      </c>
      <c r="K99" s="179"/>
      <c r="L99" s="183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9" customFormat="1" ht="24.96" customHeight="1">
      <c r="A100" s="9"/>
      <c r="B100" s="178"/>
      <c r="C100" s="179"/>
      <c r="D100" s="180" t="s">
        <v>374</v>
      </c>
      <c r="E100" s="181"/>
      <c r="F100" s="181"/>
      <c r="G100" s="181"/>
      <c r="H100" s="181"/>
      <c r="I100" s="181"/>
      <c r="J100" s="182">
        <f>J195</f>
        <v>0</v>
      </c>
      <c r="K100" s="179"/>
      <c r="L100" s="183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2" customFormat="1" ht="21.84" customHeight="1">
      <c r="A101" s="37"/>
      <c r="B101" s="38"/>
      <c r="C101" s="39"/>
      <c r="D101" s="39"/>
      <c r="E101" s="39"/>
      <c r="F101" s="39"/>
      <c r="G101" s="39"/>
      <c r="H101" s="39"/>
      <c r="I101" s="39"/>
      <c r="J101" s="39"/>
      <c r="K101" s="39"/>
      <c r="L101" s="62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</row>
    <row r="102" s="2" customFormat="1" ht="6.96" customHeight="1">
      <c r="A102" s="37"/>
      <c r="B102" s="65"/>
      <c r="C102" s="66"/>
      <c r="D102" s="66"/>
      <c r="E102" s="66"/>
      <c r="F102" s="66"/>
      <c r="G102" s="66"/>
      <c r="H102" s="66"/>
      <c r="I102" s="66"/>
      <c r="J102" s="66"/>
      <c r="K102" s="66"/>
      <c r="L102" s="62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</row>
    <row r="106" s="2" customFormat="1" ht="6.96" customHeight="1">
      <c r="A106" s="37"/>
      <c r="B106" s="67"/>
      <c r="C106" s="68"/>
      <c r="D106" s="68"/>
      <c r="E106" s="68"/>
      <c r="F106" s="68"/>
      <c r="G106" s="68"/>
      <c r="H106" s="68"/>
      <c r="I106" s="68"/>
      <c r="J106" s="68"/>
      <c r="K106" s="68"/>
      <c r="L106" s="62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</row>
    <row r="107" s="2" customFormat="1" ht="24.96" customHeight="1">
      <c r="A107" s="37"/>
      <c r="B107" s="38"/>
      <c r="C107" s="22" t="s">
        <v>115</v>
      </c>
      <c r="D107" s="39"/>
      <c r="E107" s="39"/>
      <c r="F107" s="39"/>
      <c r="G107" s="39"/>
      <c r="H107" s="39"/>
      <c r="I107" s="39"/>
      <c r="J107" s="39"/>
      <c r="K107" s="39"/>
      <c r="L107" s="62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</row>
    <row r="108" s="2" customFormat="1" ht="6.96" customHeight="1">
      <c r="A108" s="37"/>
      <c r="B108" s="38"/>
      <c r="C108" s="39"/>
      <c r="D108" s="39"/>
      <c r="E108" s="39"/>
      <c r="F108" s="39"/>
      <c r="G108" s="39"/>
      <c r="H108" s="39"/>
      <c r="I108" s="39"/>
      <c r="J108" s="39"/>
      <c r="K108" s="39"/>
      <c r="L108" s="62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</row>
    <row r="109" s="2" customFormat="1" ht="12" customHeight="1">
      <c r="A109" s="37"/>
      <c r="B109" s="38"/>
      <c r="C109" s="31" t="s">
        <v>16</v>
      </c>
      <c r="D109" s="39"/>
      <c r="E109" s="39"/>
      <c r="F109" s="39"/>
      <c r="G109" s="39"/>
      <c r="H109" s="39"/>
      <c r="I109" s="39"/>
      <c r="J109" s="39"/>
      <c r="K109" s="39"/>
      <c r="L109" s="62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</row>
    <row r="110" s="2" customFormat="1" ht="16.5" customHeight="1">
      <c r="A110" s="37"/>
      <c r="B110" s="38"/>
      <c r="C110" s="39"/>
      <c r="D110" s="39"/>
      <c r="E110" s="173" t="str">
        <f>E7</f>
        <v>Chodník Pertoltice</v>
      </c>
      <c r="F110" s="31"/>
      <c r="G110" s="31"/>
      <c r="H110" s="31"/>
      <c r="I110" s="39"/>
      <c r="J110" s="39"/>
      <c r="K110" s="39"/>
      <c r="L110" s="62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</row>
    <row r="111" s="2" customFormat="1" ht="12" customHeight="1">
      <c r="A111" s="37"/>
      <c r="B111" s="38"/>
      <c r="C111" s="31" t="s">
        <v>100</v>
      </c>
      <c r="D111" s="39"/>
      <c r="E111" s="39"/>
      <c r="F111" s="39"/>
      <c r="G111" s="39"/>
      <c r="H111" s="39"/>
      <c r="I111" s="39"/>
      <c r="J111" s="39"/>
      <c r="K111" s="39"/>
      <c r="L111" s="62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16.5" customHeight="1">
      <c r="A112" s="37"/>
      <c r="B112" s="38"/>
      <c r="C112" s="39"/>
      <c r="D112" s="39"/>
      <c r="E112" s="75" t="str">
        <f>E9</f>
        <v>03 - IO 03 úprava autobudové zastávky</v>
      </c>
      <c r="F112" s="39"/>
      <c r="G112" s="39"/>
      <c r="H112" s="39"/>
      <c r="I112" s="39"/>
      <c r="J112" s="39"/>
      <c r="K112" s="39"/>
      <c r="L112" s="62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6.96" customHeight="1">
      <c r="A113" s="37"/>
      <c r="B113" s="38"/>
      <c r="C113" s="39"/>
      <c r="D113" s="39"/>
      <c r="E113" s="39"/>
      <c r="F113" s="39"/>
      <c r="G113" s="39"/>
      <c r="H113" s="39"/>
      <c r="I113" s="39"/>
      <c r="J113" s="39"/>
      <c r="K113" s="39"/>
      <c r="L113" s="62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12" customHeight="1">
      <c r="A114" s="37"/>
      <c r="B114" s="38"/>
      <c r="C114" s="31" t="s">
        <v>20</v>
      </c>
      <c r="D114" s="39"/>
      <c r="E114" s="39"/>
      <c r="F114" s="26" t="str">
        <f>F12</f>
        <v xml:space="preserve"> </v>
      </c>
      <c r="G114" s="39"/>
      <c r="H114" s="39"/>
      <c r="I114" s="31" t="s">
        <v>22</v>
      </c>
      <c r="J114" s="78" t="str">
        <f>IF(J12="","",J12)</f>
        <v>7. 2. 2025</v>
      </c>
      <c r="K114" s="39"/>
      <c r="L114" s="62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6.96" customHeight="1">
      <c r="A115" s="37"/>
      <c r="B115" s="38"/>
      <c r="C115" s="39"/>
      <c r="D115" s="39"/>
      <c r="E115" s="39"/>
      <c r="F115" s="39"/>
      <c r="G115" s="39"/>
      <c r="H115" s="39"/>
      <c r="I115" s="39"/>
      <c r="J115" s="39"/>
      <c r="K115" s="39"/>
      <c r="L115" s="62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6" s="2" customFormat="1" ht="15.15" customHeight="1">
      <c r="A116" s="37"/>
      <c r="B116" s="38"/>
      <c r="C116" s="31" t="s">
        <v>24</v>
      </c>
      <c r="D116" s="39"/>
      <c r="E116" s="39"/>
      <c r="F116" s="26" t="str">
        <f>E15</f>
        <v xml:space="preserve"> </v>
      </c>
      <c r="G116" s="39"/>
      <c r="H116" s="39"/>
      <c r="I116" s="31" t="s">
        <v>29</v>
      </c>
      <c r="J116" s="35" t="str">
        <f>E21</f>
        <v xml:space="preserve"> </v>
      </c>
      <c r="K116" s="39"/>
      <c r="L116" s="62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17" s="2" customFormat="1" ht="15.15" customHeight="1">
      <c r="A117" s="37"/>
      <c r="B117" s="38"/>
      <c r="C117" s="31" t="s">
        <v>27</v>
      </c>
      <c r="D117" s="39"/>
      <c r="E117" s="39"/>
      <c r="F117" s="26" t="str">
        <f>IF(E18="","",E18)</f>
        <v>Vyplň údaj</v>
      </c>
      <c r="G117" s="39"/>
      <c r="H117" s="39"/>
      <c r="I117" s="31" t="s">
        <v>31</v>
      </c>
      <c r="J117" s="35" t="str">
        <f>E24</f>
        <v xml:space="preserve"> </v>
      </c>
      <c r="K117" s="39"/>
      <c r="L117" s="62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10.32" customHeight="1">
      <c r="A118" s="37"/>
      <c r="B118" s="38"/>
      <c r="C118" s="39"/>
      <c r="D118" s="39"/>
      <c r="E118" s="39"/>
      <c r="F118" s="39"/>
      <c r="G118" s="39"/>
      <c r="H118" s="39"/>
      <c r="I118" s="39"/>
      <c r="J118" s="39"/>
      <c r="K118" s="39"/>
      <c r="L118" s="62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11" customFormat="1" ht="29.28" customHeight="1">
      <c r="A119" s="190"/>
      <c r="B119" s="191"/>
      <c r="C119" s="192" t="s">
        <v>116</v>
      </c>
      <c r="D119" s="193" t="s">
        <v>58</v>
      </c>
      <c r="E119" s="193" t="s">
        <v>54</v>
      </c>
      <c r="F119" s="193" t="s">
        <v>55</v>
      </c>
      <c r="G119" s="193" t="s">
        <v>117</v>
      </c>
      <c r="H119" s="193" t="s">
        <v>118</v>
      </c>
      <c r="I119" s="193" t="s">
        <v>119</v>
      </c>
      <c r="J119" s="193" t="s">
        <v>104</v>
      </c>
      <c r="K119" s="194" t="s">
        <v>120</v>
      </c>
      <c r="L119" s="195"/>
      <c r="M119" s="99" t="s">
        <v>1</v>
      </c>
      <c r="N119" s="100" t="s">
        <v>37</v>
      </c>
      <c r="O119" s="100" t="s">
        <v>121</v>
      </c>
      <c r="P119" s="100" t="s">
        <v>122</v>
      </c>
      <c r="Q119" s="100" t="s">
        <v>123</v>
      </c>
      <c r="R119" s="100" t="s">
        <v>124</v>
      </c>
      <c r="S119" s="100" t="s">
        <v>125</v>
      </c>
      <c r="T119" s="101" t="s">
        <v>126</v>
      </c>
      <c r="U119" s="190"/>
      <c r="V119" s="190"/>
      <c r="W119" s="190"/>
      <c r="X119" s="190"/>
      <c r="Y119" s="190"/>
      <c r="Z119" s="190"/>
      <c r="AA119" s="190"/>
      <c r="AB119" s="190"/>
      <c r="AC119" s="190"/>
      <c r="AD119" s="190"/>
      <c r="AE119" s="190"/>
    </row>
    <row r="120" s="2" customFormat="1" ht="22.8" customHeight="1">
      <c r="A120" s="37"/>
      <c r="B120" s="38"/>
      <c r="C120" s="106" t="s">
        <v>127</v>
      </c>
      <c r="D120" s="39"/>
      <c r="E120" s="39"/>
      <c r="F120" s="39"/>
      <c r="G120" s="39"/>
      <c r="H120" s="39"/>
      <c r="I120" s="39"/>
      <c r="J120" s="196">
        <f>BK120</f>
        <v>0</v>
      </c>
      <c r="K120" s="39"/>
      <c r="L120" s="43"/>
      <c r="M120" s="102"/>
      <c r="N120" s="197"/>
      <c r="O120" s="103"/>
      <c r="P120" s="198">
        <f>P121+P150+P171+P195</f>
        <v>0</v>
      </c>
      <c r="Q120" s="103"/>
      <c r="R120" s="198">
        <f>R121+R150+R171+R195</f>
        <v>57.851455399999985</v>
      </c>
      <c r="S120" s="103"/>
      <c r="T120" s="199">
        <f>T121+T150+T171+T195</f>
        <v>3.9359999999999999</v>
      </c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T120" s="16" t="s">
        <v>72</v>
      </c>
      <c r="AU120" s="16" t="s">
        <v>106</v>
      </c>
      <c r="BK120" s="200">
        <f>BK121+BK150+BK171+BK195</f>
        <v>0</v>
      </c>
    </row>
    <row r="121" s="12" customFormat="1" ht="25.92" customHeight="1">
      <c r="A121" s="12"/>
      <c r="B121" s="201"/>
      <c r="C121" s="202"/>
      <c r="D121" s="203" t="s">
        <v>72</v>
      </c>
      <c r="E121" s="204" t="s">
        <v>81</v>
      </c>
      <c r="F121" s="204" t="s">
        <v>131</v>
      </c>
      <c r="G121" s="202"/>
      <c r="H121" s="202"/>
      <c r="I121" s="205"/>
      <c r="J121" s="206">
        <f>BK121</f>
        <v>0</v>
      </c>
      <c r="K121" s="202"/>
      <c r="L121" s="207"/>
      <c r="M121" s="208"/>
      <c r="N121" s="209"/>
      <c r="O121" s="209"/>
      <c r="P121" s="210">
        <f>SUM(P122:P149)</f>
        <v>0</v>
      </c>
      <c r="Q121" s="209"/>
      <c r="R121" s="210">
        <f>SUM(R122:R149)</f>
        <v>0.0036000000000000003</v>
      </c>
      <c r="S121" s="209"/>
      <c r="T121" s="211">
        <f>SUM(T122:T149)</f>
        <v>3.9359999999999999</v>
      </c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R121" s="212" t="s">
        <v>81</v>
      </c>
      <c r="AT121" s="213" t="s">
        <v>72</v>
      </c>
      <c r="AU121" s="213" t="s">
        <v>73</v>
      </c>
      <c r="AY121" s="212" t="s">
        <v>130</v>
      </c>
      <c r="BK121" s="214">
        <f>SUM(BK122:BK149)</f>
        <v>0</v>
      </c>
    </row>
    <row r="122" s="2" customFormat="1" ht="24.15" customHeight="1">
      <c r="A122" s="37"/>
      <c r="B122" s="38"/>
      <c r="C122" s="217" t="s">
        <v>81</v>
      </c>
      <c r="D122" s="217" t="s">
        <v>132</v>
      </c>
      <c r="E122" s="218" t="s">
        <v>133</v>
      </c>
      <c r="F122" s="219" t="s">
        <v>134</v>
      </c>
      <c r="G122" s="220" t="s">
        <v>135</v>
      </c>
      <c r="H122" s="221">
        <v>8</v>
      </c>
      <c r="I122" s="222"/>
      <c r="J122" s="223">
        <f>ROUND(I122*H122,2)</f>
        <v>0</v>
      </c>
      <c r="K122" s="219" t="s">
        <v>1</v>
      </c>
      <c r="L122" s="43"/>
      <c r="M122" s="224" t="s">
        <v>1</v>
      </c>
      <c r="N122" s="225" t="s">
        <v>38</v>
      </c>
      <c r="O122" s="90"/>
      <c r="P122" s="226">
        <f>O122*H122</f>
        <v>0</v>
      </c>
      <c r="Q122" s="226">
        <v>0</v>
      </c>
      <c r="R122" s="226">
        <f>Q122*H122</f>
        <v>0</v>
      </c>
      <c r="S122" s="226">
        <v>0.255</v>
      </c>
      <c r="T122" s="227">
        <f>S122*H122</f>
        <v>2.04</v>
      </c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R122" s="228" t="s">
        <v>137</v>
      </c>
      <c r="AT122" s="228" t="s">
        <v>132</v>
      </c>
      <c r="AU122" s="228" t="s">
        <v>81</v>
      </c>
      <c r="AY122" s="16" t="s">
        <v>130</v>
      </c>
      <c r="BE122" s="229">
        <f>IF(N122="základní",J122,0)</f>
        <v>0</v>
      </c>
      <c r="BF122" s="229">
        <f>IF(N122="snížená",J122,0)</f>
        <v>0</v>
      </c>
      <c r="BG122" s="229">
        <f>IF(N122="zákl. přenesená",J122,0)</f>
        <v>0</v>
      </c>
      <c r="BH122" s="229">
        <f>IF(N122="sníž. přenesená",J122,0)</f>
        <v>0</v>
      </c>
      <c r="BI122" s="229">
        <f>IF(N122="nulová",J122,0)</f>
        <v>0</v>
      </c>
      <c r="BJ122" s="16" t="s">
        <v>81</v>
      </c>
      <c r="BK122" s="229">
        <f>ROUND(I122*H122,2)</f>
        <v>0</v>
      </c>
      <c r="BL122" s="16" t="s">
        <v>137</v>
      </c>
      <c r="BM122" s="228" t="s">
        <v>391</v>
      </c>
    </row>
    <row r="123" s="2" customFormat="1">
      <c r="A123" s="37"/>
      <c r="B123" s="38"/>
      <c r="C123" s="39"/>
      <c r="D123" s="230" t="s">
        <v>139</v>
      </c>
      <c r="E123" s="39"/>
      <c r="F123" s="231" t="s">
        <v>140</v>
      </c>
      <c r="G123" s="39"/>
      <c r="H123" s="39"/>
      <c r="I123" s="232"/>
      <c r="J123" s="39"/>
      <c r="K123" s="39"/>
      <c r="L123" s="43"/>
      <c r="M123" s="233"/>
      <c r="N123" s="234"/>
      <c r="O123" s="90"/>
      <c r="P123" s="90"/>
      <c r="Q123" s="90"/>
      <c r="R123" s="90"/>
      <c r="S123" s="90"/>
      <c r="T123" s="91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T123" s="16" t="s">
        <v>139</v>
      </c>
      <c r="AU123" s="16" t="s">
        <v>81</v>
      </c>
    </row>
    <row r="124" s="2" customFormat="1" ht="24.15" customHeight="1">
      <c r="A124" s="37"/>
      <c r="B124" s="38"/>
      <c r="C124" s="217" t="s">
        <v>83</v>
      </c>
      <c r="D124" s="217" t="s">
        <v>132</v>
      </c>
      <c r="E124" s="218" t="s">
        <v>141</v>
      </c>
      <c r="F124" s="219" t="s">
        <v>142</v>
      </c>
      <c r="G124" s="220" t="s">
        <v>135</v>
      </c>
      <c r="H124" s="221">
        <v>6</v>
      </c>
      <c r="I124" s="222"/>
      <c r="J124" s="223">
        <f>ROUND(I124*H124,2)</f>
        <v>0</v>
      </c>
      <c r="K124" s="219" t="s">
        <v>1</v>
      </c>
      <c r="L124" s="43"/>
      <c r="M124" s="224" t="s">
        <v>1</v>
      </c>
      <c r="N124" s="225" t="s">
        <v>38</v>
      </c>
      <c r="O124" s="90"/>
      <c r="P124" s="226">
        <f>O124*H124</f>
        <v>0</v>
      </c>
      <c r="Q124" s="226">
        <v>0</v>
      </c>
      <c r="R124" s="226">
        <f>Q124*H124</f>
        <v>0</v>
      </c>
      <c r="S124" s="226">
        <v>0.316</v>
      </c>
      <c r="T124" s="227">
        <f>S124*H124</f>
        <v>1.8959999999999999</v>
      </c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R124" s="228" t="s">
        <v>137</v>
      </c>
      <c r="AT124" s="228" t="s">
        <v>132</v>
      </c>
      <c r="AU124" s="228" t="s">
        <v>81</v>
      </c>
      <c r="AY124" s="16" t="s">
        <v>130</v>
      </c>
      <c r="BE124" s="229">
        <f>IF(N124="základní",J124,0)</f>
        <v>0</v>
      </c>
      <c r="BF124" s="229">
        <f>IF(N124="snížená",J124,0)</f>
        <v>0</v>
      </c>
      <c r="BG124" s="229">
        <f>IF(N124="zákl. přenesená",J124,0)</f>
        <v>0</v>
      </c>
      <c r="BH124" s="229">
        <f>IF(N124="sníž. přenesená",J124,0)</f>
        <v>0</v>
      </c>
      <c r="BI124" s="229">
        <f>IF(N124="nulová",J124,0)</f>
        <v>0</v>
      </c>
      <c r="BJ124" s="16" t="s">
        <v>81</v>
      </c>
      <c r="BK124" s="229">
        <f>ROUND(I124*H124,2)</f>
        <v>0</v>
      </c>
      <c r="BL124" s="16" t="s">
        <v>137</v>
      </c>
      <c r="BM124" s="228" t="s">
        <v>392</v>
      </c>
    </row>
    <row r="125" s="2" customFormat="1">
      <c r="A125" s="37"/>
      <c r="B125" s="38"/>
      <c r="C125" s="39"/>
      <c r="D125" s="230" t="s">
        <v>139</v>
      </c>
      <c r="E125" s="39"/>
      <c r="F125" s="231" t="s">
        <v>144</v>
      </c>
      <c r="G125" s="39"/>
      <c r="H125" s="39"/>
      <c r="I125" s="232"/>
      <c r="J125" s="39"/>
      <c r="K125" s="39"/>
      <c r="L125" s="43"/>
      <c r="M125" s="233"/>
      <c r="N125" s="234"/>
      <c r="O125" s="90"/>
      <c r="P125" s="90"/>
      <c r="Q125" s="90"/>
      <c r="R125" s="90"/>
      <c r="S125" s="90"/>
      <c r="T125" s="91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T125" s="16" t="s">
        <v>139</v>
      </c>
      <c r="AU125" s="16" t="s">
        <v>81</v>
      </c>
    </row>
    <row r="126" s="2" customFormat="1" ht="33" customHeight="1">
      <c r="A126" s="37"/>
      <c r="B126" s="38"/>
      <c r="C126" s="217" t="s">
        <v>147</v>
      </c>
      <c r="D126" s="217" t="s">
        <v>132</v>
      </c>
      <c r="E126" s="218" t="s">
        <v>153</v>
      </c>
      <c r="F126" s="219" t="s">
        <v>154</v>
      </c>
      <c r="G126" s="220" t="s">
        <v>155</v>
      </c>
      <c r="H126" s="221">
        <v>55.853999999999999</v>
      </c>
      <c r="I126" s="222"/>
      <c r="J126" s="223">
        <f>ROUND(I126*H126,2)</f>
        <v>0</v>
      </c>
      <c r="K126" s="219" t="s">
        <v>136</v>
      </c>
      <c r="L126" s="43"/>
      <c r="M126" s="224" t="s">
        <v>1</v>
      </c>
      <c r="N126" s="225" t="s">
        <v>38</v>
      </c>
      <c r="O126" s="90"/>
      <c r="P126" s="226">
        <f>O126*H126</f>
        <v>0</v>
      </c>
      <c r="Q126" s="226">
        <v>0</v>
      </c>
      <c r="R126" s="226">
        <f>Q126*H126</f>
        <v>0</v>
      </c>
      <c r="S126" s="226">
        <v>0</v>
      </c>
      <c r="T126" s="227">
        <f>S126*H126</f>
        <v>0</v>
      </c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R126" s="228" t="s">
        <v>137</v>
      </c>
      <c r="AT126" s="228" t="s">
        <v>132</v>
      </c>
      <c r="AU126" s="228" t="s">
        <v>81</v>
      </c>
      <c r="AY126" s="16" t="s">
        <v>130</v>
      </c>
      <c r="BE126" s="229">
        <f>IF(N126="základní",J126,0)</f>
        <v>0</v>
      </c>
      <c r="BF126" s="229">
        <f>IF(N126="snížená",J126,0)</f>
        <v>0</v>
      </c>
      <c r="BG126" s="229">
        <f>IF(N126="zákl. přenesená",J126,0)</f>
        <v>0</v>
      </c>
      <c r="BH126" s="229">
        <f>IF(N126="sníž. přenesená",J126,0)</f>
        <v>0</v>
      </c>
      <c r="BI126" s="229">
        <f>IF(N126="nulová",J126,0)</f>
        <v>0</v>
      </c>
      <c r="BJ126" s="16" t="s">
        <v>81</v>
      </c>
      <c r="BK126" s="229">
        <f>ROUND(I126*H126,2)</f>
        <v>0</v>
      </c>
      <c r="BL126" s="16" t="s">
        <v>137</v>
      </c>
      <c r="BM126" s="228" t="s">
        <v>393</v>
      </c>
    </row>
    <row r="127" s="2" customFormat="1">
      <c r="A127" s="37"/>
      <c r="B127" s="38"/>
      <c r="C127" s="39"/>
      <c r="D127" s="230" t="s">
        <v>139</v>
      </c>
      <c r="E127" s="39"/>
      <c r="F127" s="231" t="s">
        <v>157</v>
      </c>
      <c r="G127" s="39"/>
      <c r="H127" s="39"/>
      <c r="I127" s="232"/>
      <c r="J127" s="39"/>
      <c r="K127" s="39"/>
      <c r="L127" s="43"/>
      <c r="M127" s="233"/>
      <c r="N127" s="234"/>
      <c r="O127" s="90"/>
      <c r="P127" s="90"/>
      <c r="Q127" s="90"/>
      <c r="R127" s="90"/>
      <c r="S127" s="90"/>
      <c r="T127" s="91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T127" s="16" t="s">
        <v>139</v>
      </c>
      <c r="AU127" s="16" t="s">
        <v>81</v>
      </c>
    </row>
    <row r="128" s="13" customFormat="1">
      <c r="A128" s="13"/>
      <c r="B128" s="235"/>
      <c r="C128" s="236"/>
      <c r="D128" s="230" t="s">
        <v>145</v>
      </c>
      <c r="E128" s="237" t="s">
        <v>1</v>
      </c>
      <c r="F128" s="238" t="s">
        <v>394</v>
      </c>
      <c r="G128" s="236"/>
      <c r="H128" s="239">
        <v>55.853999999999999</v>
      </c>
      <c r="I128" s="240"/>
      <c r="J128" s="236"/>
      <c r="K128" s="236"/>
      <c r="L128" s="241"/>
      <c r="M128" s="242"/>
      <c r="N128" s="243"/>
      <c r="O128" s="243"/>
      <c r="P128" s="243"/>
      <c r="Q128" s="243"/>
      <c r="R128" s="243"/>
      <c r="S128" s="243"/>
      <c r="T128" s="244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T128" s="245" t="s">
        <v>145</v>
      </c>
      <c r="AU128" s="245" t="s">
        <v>81</v>
      </c>
      <c r="AV128" s="13" t="s">
        <v>83</v>
      </c>
      <c r="AW128" s="13" t="s">
        <v>30</v>
      </c>
      <c r="AX128" s="13" t="s">
        <v>81</v>
      </c>
      <c r="AY128" s="245" t="s">
        <v>130</v>
      </c>
    </row>
    <row r="129" s="2" customFormat="1" ht="24.15" customHeight="1">
      <c r="A129" s="37"/>
      <c r="B129" s="38"/>
      <c r="C129" s="217" t="s">
        <v>137</v>
      </c>
      <c r="D129" s="217" t="s">
        <v>132</v>
      </c>
      <c r="E129" s="218" t="s">
        <v>169</v>
      </c>
      <c r="F129" s="219" t="s">
        <v>170</v>
      </c>
      <c r="G129" s="220" t="s">
        <v>155</v>
      </c>
      <c r="H129" s="221">
        <v>55.853999999999999</v>
      </c>
      <c r="I129" s="222"/>
      <c r="J129" s="223">
        <f>ROUND(I129*H129,2)</f>
        <v>0</v>
      </c>
      <c r="K129" s="219" t="s">
        <v>1</v>
      </c>
      <c r="L129" s="43"/>
      <c r="M129" s="224" t="s">
        <v>1</v>
      </c>
      <c r="N129" s="225" t="s">
        <v>38</v>
      </c>
      <c r="O129" s="90"/>
      <c r="P129" s="226">
        <f>O129*H129</f>
        <v>0</v>
      </c>
      <c r="Q129" s="226">
        <v>0</v>
      </c>
      <c r="R129" s="226">
        <f>Q129*H129</f>
        <v>0</v>
      </c>
      <c r="S129" s="226">
        <v>0</v>
      </c>
      <c r="T129" s="227">
        <f>S129*H129</f>
        <v>0</v>
      </c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R129" s="228" t="s">
        <v>137</v>
      </c>
      <c r="AT129" s="228" t="s">
        <v>132</v>
      </c>
      <c r="AU129" s="228" t="s">
        <v>81</v>
      </c>
      <c r="AY129" s="16" t="s">
        <v>130</v>
      </c>
      <c r="BE129" s="229">
        <f>IF(N129="základní",J129,0)</f>
        <v>0</v>
      </c>
      <c r="BF129" s="229">
        <f>IF(N129="snížená",J129,0)</f>
        <v>0</v>
      </c>
      <c r="BG129" s="229">
        <f>IF(N129="zákl. přenesená",J129,0)</f>
        <v>0</v>
      </c>
      <c r="BH129" s="229">
        <f>IF(N129="sníž. přenesená",J129,0)</f>
        <v>0</v>
      </c>
      <c r="BI129" s="229">
        <f>IF(N129="nulová",J129,0)</f>
        <v>0</v>
      </c>
      <c r="BJ129" s="16" t="s">
        <v>81</v>
      </c>
      <c r="BK129" s="229">
        <f>ROUND(I129*H129,2)</f>
        <v>0</v>
      </c>
      <c r="BL129" s="16" t="s">
        <v>137</v>
      </c>
      <c r="BM129" s="228" t="s">
        <v>395</v>
      </c>
    </row>
    <row r="130" s="2" customFormat="1">
      <c r="A130" s="37"/>
      <c r="B130" s="38"/>
      <c r="C130" s="39"/>
      <c r="D130" s="230" t="s">
        <v>139</v>
      </c>
      <c r="E130" s="39"/>
      <c r="F130" s="231" t="s">
        <v>170</v>
      </c>
      <c r="G130" s="39"/>
      <c r="H130" s="39"/>
      <c r="I130" s="232"/>
      <c r="J130" s="39"/>
      <c r="K130" s="39"/>
      <c r="L130" s="43"/>
      <c r="M130" s="233"/>
      <c r="N130" s="234"/>
      <c r="O130" s="90"/>
      <c r="P130" s="90"/>
      <c r="Q130" s="90"/>
      <c r="R130" s="90"/>
      <c r="S130" s="90"/>
      <c r="T130" s="91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T130" s="16" t="s">
        <v>139</v>
      </c>
      <c r="AU130" s="16" t="s">
        <v>81</v>
      </c>
    </row>
    <row r="131" s="2" customFormat="1" ht="33" customHeight="1">
      <c r="A131" s="37"/>
      <c r="B131" s="38"/>
      <c r="C131" s="217" t="s">
        <v>163</v>
      </c>
      <c r="D131" s="217" t="s">
        <v>132</v>
      </c>
      <c r="E131" s="218" t="s">
        <v>174</v>
      </c>
      <c r="F131" s="219" t="s">
        <v>175</v>
      </c>
      <c r="G131" s="220" t="s">
        <v>176</v>
      </c>
      <c r="H131" s="221">
        <v>100.53700000000001</v>
      </c>
      <c r="I131" s="222"/>
      <c r="J131" s="223">
        <f>ROUND(I131*H131,2)</f>
        <v>0</v>
      </c>
      <c r="K131" s="219" t="s">
        <v>136</v>
      </c>
      <c r="L131" s="43"/>
      <c r="M131" s="224" t="s">
        <v>1</v>
      </c>
      <c r="N131" s="225" t="s">
        <v>38</v>
      </c>
      <c r="O131" s="90"/>
      <c r="P131" s="226">
        <f>O131*H131</f>
        <v>0</v>
      </c>
      <c r="Q131" s="226">
        <v>0</v>
      </c>
      <c r="R131" s="226">
        <f>Q131*H131</f>
        <v>0</v>
      </c>
      <c r="S131" s="226">
        <v>0</v>
      </c>
      <c r="T131" s="227">
        <f>S131*H131</f>
        <v>0</v>
      </c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R131" s="228" t="s">
        <v>137</v>
      </c>
      <c r="AT131" s="228" t="s">
        <v>132</v>
      </c>
      <c r="AU131" s="228" t="s">
        <v>81</v>
      </c>
      <c r="AY131" s="16" t="s">
        <v>130</v>
      </c>
      <c r="BE131" s="229">
        <f>IF(N131="základní",J131,0)</f>
        <v>0</v>
      </c>
      <c r="BF131" s="229">
        <f>IF(N131="snížená",J131,0)</f>
        <v>0</v>
      </c>
      <c r="BG131" s="229">
        <f>IF(N131="zákl. přenesená",J131,0)</f>
        <v>0</v>
      </c>
      <c r="BH131" s="229">
        <f>IF(N131="sníž. přenesená",J131,0)</f>
        <v>0</v>
      </c>
      <c r="BI131" s="229">
        <f>IF(N131="nulová",J131,0)</f>
        <v>0</v>
      </c>
      <c r="BJ131" s="16" t="s">
        <v>81</v>
      </c>
      <c r="BK131" s="229">
        <f>ROUND(I131*H131,2)</f>
        <v>0</v>
      </c>
      <c r="BL131" s="16" t="s">
        <v>137</v>
      </c>
      <c r="BM131" s="228" t="s">
        <v>396</v>
      </c>
    </row>
    <row r="132" s="2" customFormat="1">
      <c r="A132" s="37"/>
      <c r="B132" s="38"/>
      <c r="C132" s="39"/>
      <c r="D132" s="230" t="s">
        <v>139</v>
      </c>
      <c r="E132" s="39"/>
      <c r="F132" s="231" t="s">
        <v>178</v>
      </c>
      <c r="G132" s="39"/>
      <c r="H132" s="39"/>
      <c r="I132" s="232"/>
      <c r="J132" s="39"/>
      <c r="K132" s="39"/>
      <c r="L132" s="43"/>
      <c r="M132" s="233"/>
      <c r="N132" s="234"/>
      <c r="O132" s="90"/>
      <c r="P132" s="90"/>
      <c r="Q132" s="90"/>
      <c r="R132" s="90"/>
      <c r="S132" s="90"/>
      <c r="T132" s="91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T132" s="16" t="s">
        <v>139</v>
      </c>
      <c r="AU132" s="16" t="s">
        <v>81</v>
      </c>
    </row>
    <row r="133" s="13" customFormat="1">
      <c r="A133" s="13"/>
      <c r="B133" s="235"/>
      <c r="C133" s="236"/>
      <c r="D133" s="230" t="s">
        <v>145</v>
      </c>
      <c r="E133" s="236"/>
      <c r="F133" s="238" t="s">
        <v>397</v>
      </c>
      <c r="G133" s="236"/>
      <c r="H133" s="239">
        <v>100.53700000000001</v>
      </c>
      <c r="I133" s="240"/>
      <c r="J133" s="236"/>
      <c r="K133" s="236"/>
      <c r="L133" s="241"/>
      <c r="M133" s="242"/>
      <c r="N133" s="243"/>
      <c r="O133" s="243"/>
      <c r="P133" s="243"/>
      <c r="Q133" s="243"/>
      <c r="R133" s="243"/>
      <c r="S133" s="243"/>
      <c r="T133" s="244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T133" s="245" t="s">
        <v>145</v>
      </c>
      <c r="AU133" s="245" t="s">
        <v>81</v>
      </c>
      <c r="AV133" s="13" t="s">
        <v>83</v>
      </c>
      <c r="AW133" s="13" t="s">
        <v>4</v>
      </c>
      <c r="AX133" s="13" t="s">
        <v>81</v>
      </c>
      <c r="AY133" s="245" t="s">
        <v>130</v>
      </c>
    </row>
    <row r="134" s="2" customFormat="1" ht="24.15" customHeight="1">
      <c r="A134" s="37"/>
      <c r="B134" s="38"/>
      <c r="C134" s="217" t="s">
        <v>138</v>
      </c>
      <c r="D134" s="217" t="s">
        <v>132</v>
      </c>
      <c r="E134" s="218" t="s">
        <v>182</v>
      </c>
      <c r="F134" s="219" t="s">
        <v>183</v>
      </c>
      <c r="G134" s="220" t="s">
        <v>155</v>
      </c>
      <c r="H134" s="221">
        <v>3</v>
      </c>
      <c r="I134" s="222"/>
      <c r="J134" s="223">
        <f>ROUND(I134*H134,2)</f>
        <v>0</v>
      </c>
      <c r="K134" s="219" t="s">
        <v>1</v>
      </c>
      <c r="L134" s="43"/>
      <c r="M134" s="224" t="s">
        <v>1</v>
      </c>
      <c r="N134" s="225" t="s">
        <v>38</v>
      </c>
      <c r="O134" s="90"/>
      <c r="P134" s="226">
        <f>O134*H134</f>
        <v>0</v>
      </c>
      <c r="Q134" s="226">
        <v>0</v>
      </c>
      <c r="R134" s="226">
        <f>Q134*H134</f>
        <v>0</v>
      </c>
      <c r="S134" s="226">
        <v>0</v>
      </c>
      <c r="T134" s="227">
        <f>S134*H134</f>
        <v>0</v>
      </c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R134" s="228" t="s">
        <v>137</v>
      </c>
      <c r="AT134" s="228" t="s">
        <v>132</v>
      </c>
      <c r="AU134" s="228" t="s">
        <v>81</v>
      </c>
      <c r="AY134" s="16" t="s">
        <v>130</v>
      </c>
      <c r="BE134" s="229">
        <f>IF(N134="základní",J134,0)</f>
        <v>0</v>
      </c>
      <c r="BF134" s="229">
        <f>IF(N134="snížená",J134,0)</f>
        <v>0</v>
      </c>
      <c r="BG134" s="229">
        <f>IF(N134="zákl. přenesená",J134,0)</f>
        <v>0</v>
      </c>
      <c r="BH134" s="229">
        <f>IF(N134="sníž. přenesená",J134,0)</f>
        <v>0</v>
      </c>
      <c r="BI134" s="229">
        <f>IF(N134="nulová",J134,0)</f>
        <v>0</v>
      </c>
      <c r="BJ134" s="16" t="s">
        <v>81</v>
      </c>
      <c r="BK134" s="229">
        <f>ROUND(I134*H134,2)</f>
        <v>0</v>
      </c>
      <c r="BL134" s="16" t="s">
        <v>137</v>
      </c>
      <c r="BM134" s="228" t="s">
        <v>398</v>
      </c>
    </row>
    <row r="135" s="2" customFormat="1">
      <c r="A135" s="37"/>
      <c r="B135" s="38"/>
      <c r="C135" s="39"/>
      <c r="D135" s="230" t="s">
        <v>139</v>
      </c>
      <c r="E135" s="39"/>
      <c r="F135" s="231" t="s">
        <v>185</v>
      </c>
      <c r="G135" s="39"/>
      <c r="H135" s="39"/>
      <c r="I135" s="232"/>
      <c r="J135" s="39"/>
      <c r="K135" s="39"/>
      <c r="L135" s="43"/>
      <c r="M135" s="233"/>
      <c r="N135" s="234"/>
      <c r="O135" s="90"/>
      <c r="P135" s="90"/>
      <c r="Q135" s="90"/>
      <c r="R135" s="90"/>
      <c r="S135" s="90"/>
      <c r="T135" s="91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T135" s="16" t="s">
        <v>139</v>
      </c>
      <c r="AU135" s="16" t="s">
        <v>81</v>
      </c>
    </row>
    <row r="136" s="2" customFormat="1" ht="24.15" customHeight="1">
      <c r="A136" s="37"/>
      <c r="B136" s="38"/>
      <c r="C136" s="217" t="s">
        <v>173</v>
      </c>
      <c r="D136" s="217" t="s">
        <v>132</v>
      </c>
      <c r="E136" s="218" t="s">
        <v>187</v>
      </c>
      <c r="F136" s="219" t="s">
        <v>188</v>
      </c>
      <c r="G136" s="220" t="s">
        <v>135</v>
      </c>
      <c r="H136" s="221">
        <v>30</v>
      </c>
      <c r="I136" s="222"/>
      <c r="J136" s="223">
        <f>ROUND(I136*H136,2)</f>
        <v>0</v>
      </c>
      <c r="K136" s="219" t="s">
        <v>136</v>
      </c>
      <c r="L136" s="43"/>
      <c r="M136" s="224" t="s">
        <v>1</v>
      </c>
      <c r="N136" s="225" t="s">
        <v>38</v>
      </c>
      <c r="O136" s="90"/>
      <c r="P136" s="226">
        <f>O136*H136</f>
        <v>0</v>
      </c>
      <c r="Q136" s="226">
        <v>0</v>
      </c>
      <c r="R136" s="226">
        <f>Q136*H136</f>
        <v>0</v>
      </c>
      <c r="S136" s="226">
        <v>0</v>
      </c>
      <c r="T136" s="227">
        <f>S136*H136</f>
        <v>0</v>
      </c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R136" s="228" t="s">
        <v>137</v>
      </c>
      <c r="AT136" s="228" t="s">
        <v>132</v>
      </c>
      <c r="AU136" s="228" t="s">
        <v>81</v>
      </c>
      <c r="AY136" s="16" t="s">
        <v>130</v>
      </c>
      <c r="BE136" s="229">
        <f>IF(N136="základní",J136,0)</f>
        <v>0</v>
      </c>
      <c r="BF136" s="229">
        <f>IF(N136="snížená",J136,0)</f>
        <v>0</v>
      </c>
      <c r="BG136" s="229">
        <f>IF(N136="zákl. přenesená",J136,0)</f>
        <v>0</v>
      </c>
      <c r="BH136" s="229">
        <f>IF(N136="sníž. přenesená",J136,0)</f>
        <v>0</v>
      </c>
      <c r="BI136" s="229">
        <f>IF(N136="nulová",J136,0)</f>
        <v>0</v>
      </c>
      <c r="BJ136" s="16" t="s">
        <v>81</v>
      </c>
      <c r="BK136" s="229">
        <f>ROUND(I136*H136,2)</f>
        <v>0</v>
      </c>
      <c r="BL136" s="16" t="s">
        <v>137</v>
      </c>
      <c r="BM136" s="228" t="s">
        <v>399</v>
      </c>
    </row>
    <row r="137" s="2" customFormat="1">
      <c r="A137" s="37"/>
      <c r="B137" s="38"/>
      <c r="C137" s="39"/>
      <c r="D137" s="230" t="s">
        <v>139</v>
      </c>
      <c r="E137" s="39"/>
      <c r="F137" s="231" t="s">
        <v>190</v>
      </c>
      <c r="G137" s="39"/>
      <c r="H137" s="39"/>
      <c r="I137" s="232"/>
      <c r="J137" s="39"/>
      <c r="K137" s="39"/>
      <c r="L137" s="43"/>
      <c r="M137" s="233"/>
      <c r="N137" s="234"/>
      <c r="O137" s="90"/>
      <c r="P137" s="90"/>
      <c r="Q137" s="90"/>
      <c r="R137" s="90"/>
      <c r="S137" s="90"/>
      <c r="T137" s="91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T137" s="16" t="s">
        <v>139</v>
      </c>
      <c r="AU137" s="16" t="s">
        <v>81</v>
      </c>
    </row>
    <row r="138" s="2" customFormat="1" ht="21.75" customHeight="1">
      <c r="A138" s="37"/>
      <c r="B138" s="38"/>
      <c r="C138" s="257" t="s">
        <v>181</v>
      </c>
      <c r="D138" s="257" t="s">
        <v>192</v>
      </c>
      <c r="E138" s="258" t="s">
        <v>193</v>
      </c>
      <c r="F138" s="259" t="s">
        <v>194</v>
      </c>
      <c r="G138" s="260" t="s">
        <v>176</v>
      </c>
      <c r="H138" s="261">
        <v>6.75</v>
      </c>
      <c r="I138" s="262"/>
      <c r="J138" s="263">
        <f>ROUND(I138*H138,2)</f>
        <v>0</v>
      </c>
      <c r="K138" s="259" t="s">
        <v>386</v>
      </c>
      <c r="L138" s="264"/>
      <c r="M138" s="265" t="s">
        <v>1</v>
      </c>
      <c r="N138" s="266" t="s">
        <v>38</v>
      </c>
      <c r="O138" s="90"/>
      <c r="P138" s="226">
        <f>O138*H138</f>
        <v>0</v>
      </c>
      <c r="Q138" s="226">
        <v>0</v>
      </c>
      <c r="R138" s="226">
        <f>Q138*H138</f>
        <v>0</v>
      </c>
      <c r="S138" s="226">
        <v>0</v>
      </c>
      <c r="T138" s="227">
        <f>S138*H138</f>
        <v>0</v>
      </c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R138" s="228" t="s">
        <v>181</v>
      </c>
      <c r="AT138" s="228" t="s">
        <v>192</v>
      </c>
      <c r="AU138" s="228" t="s">
        <v>81</v>
      </c>
      <c r="AY138" s="16" t="s">
        <v>130</v>
      </c>
      <c r="BE138" s="229">
        <f>IF(N138="základní",J138,0)</f>
        <v>0</v>
      </c>
      <c r="BF138" s="229">
        <f>IF(N138="snížená",J138,0)</f>
        <v>0</v>
      </c>
      <c r="BG138" s="229">
        <f>IF(N138="zákl. přenesená",J138,0)</f>
        <v>0</v>
      </c>
      <c r="BH138" s="229">
        <f>IF(N138="sníž. přenesená",J138,0)</f>
        <v>0</v>
      </c>
      <c r="BI138" s="229">
        <f>IF(N138="nulová",J138,0)</f>
        <v>0</v>
      </c>
      <c r="BJ138" s="16" t="s">
        <v>81</v>
      </c>
      <c r="BK138" s="229">
        <f>ROUND(I138*H138,2)</f>
        <v>0</v>
      </c>
      <c r="BL138" s="16" t="s">
        <v>137</v>
      </c>
      <c r="BM138" s="228" t="s">
        <v>400</v>
      </c>
    </row>
    <row r="139" s="2" customFormat="1">
      <c r="A139" s="37"/>
      <c r="B139" s="38"/>
      <c r="C139" s="39"/>
      <c r="D139" s="230" t="s">
        <v>139</v>
      </c>
      <c r="E139" s="39"/>
      <c r="F139" s="231" t="s">
        <v>196</v>
      </c>
      <c r="G139" s="39"/>
      <c r="H139" s="39"/>
      <c r="I139" s="232"/>
      <c r="J139" s="39"/>
      <c r="K139" s="39"/>
      <c r="L139" s="43"/>
      <c r="M139" s="233"/>
      <c r="N139" s="234"/>
      <c r="O139" s="90"/>
      <c r="P139" s="90"/>
      <c r="Q139" s="90"/>
      <c r="R139" s="90"/>
      <c r="S139" s="90"/>
      <c r="T139" s="91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T139" s="16" t="s">
        <v>139</v>
      </c>
      <c r="AU139" s="16" t="s">
        <v>81</v>
      </c>
    </row>
    <row r="140" s="13" customFormat="1">
      <c r="A140" s="13"/>
      <c r="B140" s="235"/>
      <c r="C140" s="236"/>
      <c r="D140" s="230" t="s">
        <v>145</v>
      </c>
      <c r="E140" s="237" t="s">
        <v>1</v>
      </c>
      <c r="F140" s="238" t="s">
        <v>401</v>
      </c>
      <c r="G140" s="236"/>
      <c r="H140" s="239">
        <v>6.75</v>
      </c>
      <c r="I140" s="240"/>
      <c r="J140" s="236"/>
      <c r="K140" s="236"/>
      <c r="L140" s="241"/>
      <c r="M140" s="242"/>
      <c r="N140" s="243"/>
      <c r="O140" s="243"/>
      <c r="P140" s="243"/>
      <c r="Q140" s="243"/>
      <c r="R140" s="243"/>
      <c r="S140" s="243"/>
      <c r="T140" s="244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T140" s="245" t="s">
        <v>145</v>
      </c>
      <c r="AU140" s="245" t="s">
        <v>81</v>
      </c>
      <c r="AV140" s="13" t="s">
        <v>83</v>
      </c>
      <c r="AW140" s="13" t="s">
        <v>30</v>
      </c>
      <c r="AX140" s="13" t="s">
        <v>81</v>
      </c>
      <c r="AY140" s="245" t="s">
        <v>130</v>
      </c>
    </row>
    <row r="141" s="2" customFormat="1" ht="24.15" customHeight="1">
      <c r="A141" s="37"/>
      <c r="B141" s="38"/>
      <c r="C141" s="217" t="s">
        <v>186</v>
      </c>
      <c r="D141" s="217" t="s">
        <v>132</v>
      </c>
      <c r="E141" s="218" t="s">
        <v>199</v>
      </c>
      <c r="F141" s="219" t="s">
        <v>200</v>
      </c>
      <c r="G141" s="220" t="s">
        <v>135</v>
      </c>
      <c r="H141" s="221">
        <v>30</v>
      </c>
      <c r="I141" s="222"/>
      <c r="J141" s="223">
        <f>ROUND(I141*H141,2)</f>
        <v>0</v>
      </c>
      <c r="K141" s="219" t="s">
        <v>386</v>
      </c>
      <c r="L141" s="43"/>
      <c r="M141" s="224" t="s">
        <v>1</v>
      </c>
      <c r="N141" s="225" t="s">
        <v>38</v>
      </c>
      <c r="O141" s="90"/>
      <c r="P141" s="226">
        <f>O141*H141</f>
        <v>0</v>
      </c>
      <c r="Q141" s="226">
        <v>0</v>
      </c>
      <c r="R141" s="226">
        <f>Q141*H141</f>
        <v>0</v>
      </c>
      <c r="S141" s="226">
        <v>0</v>
      </c>
      <c r="T141" s="227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28" t="s">
        <v>137</v>
      </c>
      <c r="AT141" s="228" t="s">
        <v>132</v>
      </c>
      <c r="AU141" s="228" t="s">
        <v>81</v>
      </c>
      <c r="AY141" s="16" t="s">
        <v>130</v>
      </c>
      <c r="BE141" s="229">
        <f>IF(N141="základní",J141,0)</f>
        <v>0</v>
      </c>
      <c r="BF141" s="229">
        <f>IF(N141="snížená",J141,0)</f>
        <v>0</v>
      </c>
      <c r="BG141" s="229">
        <f>IF(N141="zákl. přenesená",J141,0)</f>
        <v>0</v>
      </c>
      <c r="BH141" s="229">
        <f>IF(N141="sníž. přenesená",J141,0)</f>
        <v>0</v>
      </c>
      <c r="BI141" s="229">
        <f>IF(N141="nulová",J141,0)</f>
        <v>0</v>
      </c>
      <c r="BJ141" s="16" t="s">
        <v>81</v>
      </c>
      <c r="BK141" s="229">
        <f>ROUND(I141*H141,2)</f>
        <v>0</v>
      </c>
      <c r="BL141" s="16" t="s">
        <v>137</v>
      </c>
      <c r="BM141" s="228" t="s">
        <v>402</v>
      </c>
    </row>
    <row r="142" s="2" customFormat="1">
      <c r="A142" s="37"/>
      <c r="B142" s="38"/>
      <c r="C142" s="39"/>
      <c r="D142" s="230" t="s">
        <v>139</v>
      </c>
      <c r="E142" s="39"/>
      <c r="F142" s="231" t="s">
        <v>202</v>
      </c>
      <c r="G142" s="39"/>
      <c r="H142" s="39"/>
      <c r="I142" s="232"/>
      <c r="J142" s="39"/>
      <c r="K142" s="39"/>
      <c r="L142" s="43"/>
      <c r="M142" s="233"/>
      <c r="N142" s="234"/>
      <c r="O142" s="90"/>
      <c r="P142" s="90"/>
      <c r="Q142" s="90"/>
      <c r="R142" s="90"/>
      <c r="S142" s="90"/>
      <c r="T142" s="91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T142" s="16" t="s">
        <v>139</v>
      </c>
      <c r="AU142" s="16" t="s">
        <v>81</v>
      </c>
    </row>
    <row r="143" s="2" customFormat="1" ht="16.5" customHeight="1">
      <c r="A143" s="37"/>
      <c r="B143" s="38"/>
      <c r="C143" s="257" t="s">
        <v>191</v>
      </c>
      <c r="D143" s="257" t="s">
        <v>192</v>
      </c>
      <c r="E143" s="258" t="s">
        <v>203</v>
      </c>
      <c r="F143" s="259" t="s">
        <v>204</v>
      </c>
      <c r="G143" s="260" t="s">
        <v>205</v>
      </c>
      <c r="H143" s="261">
        <v>3.6000000000000001</v>
      </c>
      <c r="I143" s="262"/>
      <c r="J143" s="263">
        <f>ROUND(I143*H143,2)</f>
        <v>0</v>
      </c>
      <c r="K143" s="259" t="s">
        <v>1</v>
      </c>
      <c r="L143" s="264"/>
      <c r="M143" s="265" t="s">
        <v>1</v>
      </c>
      <c r="N143" s="266" t="s">
        <v>38</v>
      </c>
      <c r="O143" s="90"/>
      <c r="P143" s="226">
        <f>O143*H143</f>
        <v>0</v>
      </c>
      <c r="Q143" s="226">
        <v>0.001</v>
      </c>
      <c r="R143" s="226">
        <f>Q143*H143</f>
        <v>0.0036000000000000003</v>
      </c>
      <c r="S143" s="226">
        <v>0</v>
      </c>
      <c r="T143" s="227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28" t="s">
        <v>181</v>
      </c>
      <c r="AT143" s="228" t="s">
        <v>192</v>
      </c>
      <c r="AU143" s="228" t="s">
        <v>81</v>
      </c>
      <c r="AY143" s="16" t="s">
        <v>130</v>
      </c>
      <c r="BE143" s="229">
        <f>IF(N143="základní",J143,0)</f>
        <v>0</v>
      </c>
      <c r="BF143" s="229">
        <f>IF(N143="snížená",J143,0)</f>
        <v>0</v>
      </c>
      <c r="BG143" s="229">
        <f>IF(N143="zákl. přenesená",J143,0)</f>
        <v>0</v>
      </c>
      <c r="BH143" s="229">
        <f>IF(N143="sníž. přenesená",J143,0)</f>
        <v>0</v>
      </c>
      <c r="BI143" s="229">
        <f>IF(N143="nulová",J143,0)</f>
        <v>0</v>
      </c>
      <c r="BJ143" s="16" t="s">
        <v>81</v>
      </c>
      <c r="BK143" s="229">
        <f>ROUND(I143*H143,2)</f>
        <v>0</v>
      </c>
      <c r="BL143" s="16" t="s">
        <v>137</v>
      </c>
      <c r="BM143" s="228" t="s">
        <v>403</v>
      </c>
    </row>
    <row r="144" s="2" customFormat="1">
      <c r="A144" s="37"/>
      <c r="B144" s="38"/>
      <c r="C144" s="39"/>
      <c r="D144" s="230" t="s">
        <v>139</v>
      </c>
      <c r="E144" s="39"/>
      <c r="F144" s="231" t="s">
        <v>204</v>
      </c>
      <c r="G144" s="39"/>
      <c r="H144" s="39"/>
      <c r="I144" s="232"/>
      <c r="J144" s="39"/>
      <c r="K144" s="39"/>
      <c r="L144" s="43"/>
      <c r="M144" s="233"/>
      <c r="N144" s="234"/>
      <c r="O144" s="90"/>
      <c r="P144" s="90"/>
      <c r="Q144" s="90"/>
      <c r="R144" s="90"/>
      <c r="S144" s="90"/>
      <c r="T144" s="91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T144" s="16" t="s">
        <v>139</v>
      </c>
      <c r="AU144" s="16" t="s">
        <v>81</v>
      </c>
    </row>
    <row r="145" s="13" customFormat="1">
      <c r="A145" s="13"/>
      <c r="B145" s="235"/>
      <c r="C145" s="236"/>
      <c r="D145" s="230" t="s">
        <v>145</v>
      </c>
      <c r="E145" s="236"/>
      <c r="F145" s="238" t="s">
        <v>404</v>
      </c>
      <c r="G145" s="236"/>
      <c r="H145" s="239">
        <v>3.6000000000000001</v>
      </c>
      <c r="I145" s="240"/>
      <c r="J145" s="236"/>
      <c r="K145" s="236"/>
      <c r="L145" s="241"/>
      <c r="M145" s="242"/>
      <c r="N145" s="243"/>
      <c r="O145" s="243"/>
      <c r="P145" s="243"/>
      <c r="Q145" s="243"/>
      <c r="R145" s="243"/>
      <c r="S145" s="243"/>
      <c r="T145" s="244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T145" s="245" t="s">
        <v>145</v>
      </c>
      <c r="AU145" s="245" t="s">
        <v>81</v>
      </c>
      <c r="AV145" s="13" t="s">
        <v>83</v>
      </c>
      <c r="AW145" s="13" t="s">
        <v>4</v>
      </c>
      <c r="AX145" s="13" t="s">
        <v>81</v>
      </c>
      <c r="AY145" s="245" t="s">
        <v>130</v>
      </c>
    </row>
    <row r="146" s="2" customFormat="1" ht="24.15" customHeight="1">
      <c r="A146" s="37"/>
      <c r="B146" s="38"/>
      <c r="C146" s="217" t="s">
        <v>198</v>
      </c>
      <c r="D146" s="217" t="s">
        <v>132</v>
      </c>
      <c r="E146" s="218" t="s">
        <v>209</v>
      </c>
      <c r="F146" s="219" t="s">
        <v>210</v>
      </c>
      <c r="G146" s="220" t="s">
        <v>135</v>
      </c>
      <c r="H146" s="221">
        <v>30</v>
      </c>
      <c r="I146" s="222"/>
      <c r="J146" s="223">
        <f>ROUND(I146*H146,2)</f>
        <v>0</v>
      </c>
      <c r="K146" s="219" t="s">
        <v>136</v>
      </c>
      <c r="L146" s="43"/>
      <c r="M146" s="224" t="s">
        <v>1</v>
      </c>
      <c r="N146" s="225" t="s">
        <v>38</v>
      </c>
      <c r="O146" s="90"/>
      <c r="P146" s="226">
        <f>O146*H146</f>
        <v>0</v>
      </c>
      <c r="Q146" s="226">
        <v>0</v>
      </c>
      <c r="R146" s="226">
        <f>Q146*H146</f>
        <v>0</v>
      </c>
      <c r="S146" s="226">
        <v>0</v>
      </c>
      <c r="T146" s="227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28" t="s">
        <v>137</v>
      </c>
      <c r="AT146" s="228" t="s">
        <v>132</v>
      </c>
      <c r="AU146" s="228" t="s">
        <v>81</v>
      </c>
      <c r="AY146" s="16" t="s">
        <v>130</v>
      </c>
      <c r="BE146" s="229">
        <f>IF(N146="základní",J146,0)</f>
        <v>0</v>
      </c>
      <c r="BF146" s="229">
        <f>IF(N146="snížená",J146,0)</f>
        <v>0</v>
      </c>
      <c r="BG146" s="229">
        <f>IF(N146="zákl. přenesená",J146,0)</f>
        <v>0</v>
      </c>
      <c r="BH146" s="229">
        <f>IF(N146="sníž. přenesená",J146,0)</f>
        <v>0</v>
      </c>
      <c r="BI146" s="229">
        <f>IF(N146="nulová",J146,0)</f>
        <v>0</v>
      </c>
      <c r="BJ146" s="16" t="s">
        <v>81</v>
      </c>
      <c r="BK146" s="229">
        <f>ROUND(I146*H146,2)</f>
        <v>0</v>
      </c>
      <c r="BL146" s="16" t="s">
        <v>137</v>
      </c>
      <c r="BM146" s="228" t="s">
        <v>405</v>
      </c>
    </row>
    <row r="147" s="2" customFormat="1">
      <c r="A147" s="37"/>
      <c r="B147" s="38"/>
      <c r="C147" s="39"/>
      <c r="D147" s="230" t="s">
        <v>139</v>
      </c>
      <c r="E147" s="39"/>
      <c r="F147" s="231" t="s">
        <v>212</v>
      </c>
      <c r="G147" s="39"/>
      <c r="H147" s="39"/>
      <c r="I147" s="232"/>
      <c r="J147" s="39"/>
      <c r="K147" s="39"/>
      <c r="L147" s="43"/>
      <c r="M147" s="233"/>
      <c r="N147" s="234"/>
      <c r="O147" s="90"/>
      <c r="P147" s="90"/>
      <c r="Q147" s="90"/>
      <c r="R147" s="90"/>
      <c r="S147" s="90"/>
      <c r="T147" s="91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T147" s="16" t="s">
        <v>139</v>
      </c>
      <c r="AU147" s="16" t="s">
        <v>81</v>
      </c>
    </row>
    <row r="148" s="2" customFormat="1" ht="21.75" customHeight="1">
      <c r="A148" s="37"/>
      <c r="B148" s="38"/>
      <c r="C148" s="217" t="s">
        <v>8</v>
      </c>
      <c r="D148" s="217" t="s">
        <v>132</v>
      </c>
      <c r="E148" s="218" t="s">
        <v>218</v>
      </c>
      <c r="F148" s="219" t="s">
        <v>219</v>
      </c>
      <c r="G148" s="220" t="s">
        <v>135</v>
      </c>
      <c r="H148" s="221">
        <v>30</v>
      </c>
      <c r="I148" s="222"/>
      <c r="J148" s="223">
        <f>ROUND(I148*H148,2)</f>
        <v>0</v>
      </c>
      <c r="K148" s="219" t="s">
        <v>386</v>
      </c>
      <c r="L148" s="43"/>
      <c r="M148" s="224" t="s">
        <v>1</v>
      </c>
      <c r="N148" s="225" t="s">
        <v>38</v>
      </c>
      <c r="O148" s="90"/>
      <c r="P148" s="226">
        <f>O148*H148</f>
        <v>0</v>
      </c>
      <c r="Q148" s="226">
        <v>0</v>
      </c>
      <c r="R148" s="226">
        <f>Q148*H148</f>
        <v>0</v>
      </c>
      <c r="S148" s="226">
        <v>0</v>
      </c>
      <c r="T148" s="227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28" t="s">
        <v>137</v>
      </c>
      <c r="AT148" s="228" t="s">
        <v>132</v>
      </c>
      <c r="AU148" s="228" t="s">
        <v>81</v>
      </c>
      <c r="AY148" s="16" t="s">
        <v>130</v>
      </c>
      <c r="BE148" s="229">
        <f>IF(N148="základní",J148,0)</f>
        <v>0</v>
      </c>
      <c r="BF148" s="229">
        <f>IF(N148="snížená",J148,0)</f>
        <v>0</v>
      </c>
      <c r="BG148" s="229">
        <f>IF(N148="zákl. přenesená",J148,0)</f>
        <v>0</v>
      </c>
      <c r="BH148" s="229">
        <f>IF(N148="sníž. přenesená",J148,0)</f>
        <v>0</v>
      </c>
      <c r="BI148" s="229">
        <f>IF(N148="nulová",J148,0)</f>
        <v>0</v>
      </c>
      <c r="BJ148" s="16" t="s">
        <v>81</v>
      </c>
      <c r="BK148" s="229">
        <f>ROUND(I148*H148,2)</f>
        <v>0</v>
      </c>
      <c r="BL148" s="16" t="s">
        <v>137</v>
      </c>
      <c r="BM148" s="228" t="s">
        <v>406</v>
      </c>
    </row>
    <row r="149" s="2" customFormat="1">
      <c r="A149" s="37"/>
      <c r="B149" s="38"/>
      <c r="C149" s="39"/>
      <c r="D149" s="230" t="s">
        <v>139</v>
      </c>
      <c r="E149" s="39"/>
      <c r="F149" s="231" t="s">
        <v>221</v>
      </c>
      <c r="G149" s="39"/>
      <c r="H149" s="39"/>
      <c r="I149" s="232"/>
      <c r="J149" s="39"/>
      <c r="K149" s="39"/>
      <c r="L149" s="43"/>
      <c r="M149" s="233"/>
      <c r="N149" s="234"/>
      <c r="O149" s="90"/>
      <c r="P149" s="90"/>
      <c r="Q149" s="90"/>
      <c r="R149" s="90"/>
      <c r="S149" s="90"/>
      <c r="T149" s="91"/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T149" s="16" t="s">
        <v>139</v>
      </c>
      <c r="AU149" s="16" t="s">
        <v>81</v>
      </c>
    </row>
    <row r="150" s="12" customFormat="1" ht="25.92" customHeight="1">
      <c r="A150" s="12"/>
      <c r="B150" s="201"/>
      <c r="C150" s="202"/>
      <c r="D150" s="203" t="s">
        <v>72</v>
      </c>
      <c r="E150" s="204" t="s">
        <v>163</v>
      </c>
      <c r="F150" s="204" t="s">
        <v>223</v>
      </c>
      <c r="G150" s="202"/>
      <c r="H150" s="202"/>
      <c r="I150" s="205"/>
      <c r="J150" s="206">
        <f>BK150</f>
        <v>0</v>
      </c>
      <c r="K150" s="202"/>
      <c r="L150" s="207"/>
      <c r="M150" s="208"/>
      <c r="N150" s="209"/>
      <c r="O150" s="209"/>
      <c r="P150" s="210">
        <f>SUM(P151:P170)</f>
        <v>0</v>
      </c>
      <c r="Q150" s="209"/>
      <c r="R150" s="210">
        <f>SUM(R151:R170)</f>
        <v>50.129695399999989</v>
      </c>
      <c r="S150" s="209"/>
      <c r="T150" s="211">
        <f>SUM(T151:T170)</f>
        <v>0</v>
      </c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R150" s="212" t="s">
        <v>81</v>
      </c>
      <c r="AT150" s="213" t="s">
        <v>72</v>
      </c>
      <c r="AU150" s="213" t="s">
        <v>73</v>
      </c>
      <c r="AY150" s="212" t="s">
        <v>130</v>
      </c>
      <c r="BK150" s="214">
        <f>SUM(BK151:BK170)</f>
        <v>0</v>
      </c>
    </row>
    <row r="151" s="2" customFormat="1" ht="24.15" customHeight="1">
      <c r="A151" s="37"/>
      <c r="B151" s="38"/>
      <c r="C151" s="217" t="s">
        <v>208</v>
      </c>
      <c r="D151" s="217" t="s">
        <v>132</v>
      </c>
      <c r="E151" s="218" t="s">
        <v>225</v>
      </c>
      <c r="F151" s="219" t="s">
        <v>226</v>
      </c>
      <c r="G151" s="220" t="s">
        <v>135</v>
      </c>
      <c r="H151" s="221">
        <v>93.090000000000003</v>
      </c>
      <c r="I151" s="222"/>
      <c r="J151" s="223">
        <f>ROUND(I151*H151,2)</f>
        <v>0</v>
      </c>
      <c r="K151" s="219" t="s">
        <v>136</v>
      </c>
      <c r="L151" s="43"/>
      <c r="M151" s="224" t="s">
        <v>1</v>
      </c>
      <c r="N151" s="225" t="s">
        <v>38</v>
      </c>
      <c r="O151" s="90"/>
      <c r="P151" s="226">
        <f>O151*H151</f>
        <v>0</v>
      </c>
      <c r="Q151" s="226">
        <v>0</v>
      </c>
      <c r="R151" s="226">
        <f>Q151*H151</f>
        <v>0</v>
      </c>
      <c r="S151" s="226">
        <v>0</v>
      </c>
      <c r="T151" s="227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28" t="s">
        <v>137</v>
      </c>
      <c r="AT151" s="228" t="s">
        <v>132</v>
      </c>
      <c r="AU151" s="228" t="s">
        <v>81</v>
      </c>
      <c r="AY151" s="16" t="s">
        <v>130</v>
      </c>
      <c r="BE151" s="229">
        <f>IF(N151="základní",J151,0)</f>
        <v>0</v>
      </c>
      <c r="BF151" s="229">
        <f>IF(N151="snížená",J151,0)</f>
        <v>0</v>
      </c>
      <c r="BG151" s="229">
        <f>IF(N151="zákl. přenesená",J151,0)</f>
        <v>0</v>
      </c>
      <c r="BH151" s="229">
        <f>IF(N151="sníž. přenesená",J151,0)</f>
        <v>0</v>
      </c>
      <c r="BI151" s="229">
        <f>IF(N151="nulová",J151,0)</f>
        <v>0</v>
      </c>
      <c r="BJ151" s="16" t="s">
        <v>81</v>
      </c>
      <c r="BK151" s="229">
        <f>ROUND(I151*H151,2)</f>
        <v>0</v>
      </c>
      <c r="BL151" s="16" t="s">
        <v>137</v>
      </c>
      <c r="BM151" s="228" t="s">
        <v>407</v>
      </c>
    </row>
    <row r="152" s="2" customFormat="1">
      <c r="A152" s="37"/>
      <c r="B152" s="38"/>
      <c r="C152" s="39"/>
      <c r="D152" s="230" t="s">
        <v>139</v>
      </c>
      <c r="E152" s="39"/>
      <c r="F152" s="231" t="s">
        <v>228</v>
      </c>
      <c r="G152" s="39"/>
      <c r="H152" s="39"/>
      <c r="I152" s="232"/>
      <c r="J152" s="39"/>
      <c r="K152" s="39"/>
      <c r="L152" s="43"/>
      <c r="M152" s="233"/>
      <c r="N152" s="234"/>
      <c r="O152" s="90"/>
      <c r="P152" s="90"/>
      <c r="Q152" s="90"/>
      <c r="R152" s="90"/>
      <c r="S152" s="90"/>
      <c r="T152" s="91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T152" s="16" t="s">
        <v>139</v>
      </c>
      <c r="AU152" s="16" t="s">
        <v>81</v>
      </c>
    </row>
    <row r="153" s="13" customFormat="1">
      <c r="A153" s="13"/>
      <c r="B153" s="235"/>
      <c r="C153" s="236"/>
      <c r="D153" s="230" t="s">
        <v>145</v>
      </c>
      <c r="E153" s="237" t="s">
        <v>1</v>
      </c>
      <c r="F153" s="238" t="s">
        <v>408</v>
      </c>
      <c r="G153" s="236"/>
      <c r="H153" s="239">
        <v>93.090000000000003</v>
      </c>
      <c r="I153" s="240"/>
      <c r="J153" s="236"/>
      <c r="K153" s="236"/>
      <c r="L153" s="241"/>
      <c r="M153" s="242"/>
      <c r="N153" s="243"/>
      <c r="O153" s="243"/>
      <c r="P153" s="243"/>
      <c r="Q153" s="243"/>
      <c r="R153" s="243"/>
      <c r="S153" s="243"/>
      <c r="T153" s="244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T153" s="245" t="s">
        <v>145</v>
      </c>
      <c r="AU153" s="245" t="s">
        <v>81</v>
      </c>
      <c r="AV153" s="13" t="s">
        <v>83</v>
      </c>
      <c r="AW153" s="13" t="s">
        <v>30</v>
      </c>
      <c r="AX153" s="13" t="s">
        <v>81</v>
      </c>
      <c r="AY153" s="245" t="s">
        <v>130</v>
      </c>
    </row>
    <row r="154" s="2" customFormat="1" ht="24.15" customHeight="1">
      <c r="A154" s="37"/>
      <c r="B154" s="38"/>
      <c r="C154" s="217" t="s">
        <v>217</v>
      </c>
      <c r="D154" s="217" t="s">
        <v>132</v>
      </c>
      <c r="E154" s="218" t="s">
        <v>230</v>
      </c>
      <c r="F154" s="219" t="s">
        <v>231</v>
      </c>
      <c r="G154" s="220" t="s">
        <v>135</v>
      </c>
      <c r="H154" s="221">
        <v>16.27</v>
      </c>
      <c r="I154" s="222"/>
      <c r="J154" s="223">
        <f>ROUND(I154*H154,2)</f>
        <v>0</v>
      </c>
      <c r="K154" s="219" t="s">
        <v>136</v>
      </c>
      <c r="L154" s="43"/>
      <c r="M154" s="224" t="s">
        <v>1</v>
      </c>
      <c r="N154" s="225" t="s">
        <v>38</v>
      </c>
      <c r="O154" s="90"/>
      <c r="P154" s="226">
        <f>O154*H154</f>
        <v>0</v>
      </c>
      <c r="Q154" s="226">
        <v>0</v>
      </c>
      <c r="R154" s="226">
        <f>Q154*H154</f>
        <v>0</v>
      </c>
      <c r="S154" s="226">
        <v>0</v>
      </c>
      <c r="T154" s="227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28" t="s">
        <v>137</v>
      </c>
      <c r="AT154" s="228" t="s">
        <v>132</v>
      </c>
      <c r="AU154" s="228" t="s">
        <v>81</v>
      </c>
      <c r="AY154" s="16" t="s">
        <v>130</v>
      </c>
      <c r="BE154" s="229">
        <f>IF(N154="základní",J154,0)</f>
        <v>0</v>
      </c>
      <c r="BF154" s="229">
        <f>IF(N154="snížená",J154,0)</f>
        <v>0</v>
      </c>
      <c r="BG154" s="229">
        <f>IF(N154="zákl. přenesená",J154,0)</f>
        <v>0</v>
      </c>
      <c r="BH154" s="229">
        <f>IF(N154="sníž. přenesená",J154,0)</f>
        <v>0</v>
      </c>
      <c r="BI154" s="229">
        <f>IF(N154="nulová",J154,0)</f>
        <v>0</v>
      </c>
      <c r="BJ154" s="16" t="s">
        <v>81</v>
      </c>
      <c r="BK154" s="229">
        <f>ROUND(I154*H154,2)</f>
        <v>0</v>
      </c>
      <c r="BL154" s="16" t="s">
        <v>137</v>
      </c>
      <c r="BM154" s="228" t="s">
        <v>409</v>
      </c>
    </row>
    <row r="155" s="2" customFormat="1">
      <c r="A155" s="37"/>
      <c r="B155" s="38"/>
      <c r="C155" s="39"/>
      <c r="D155" s="230" t="s">
        <v>139</v>
      </c>
      <c r="E155" s="39"/>
      <c r="F155" s="231" t="s">
        <v>233</v>
      </c>
      <c r="G155" s="39"/>
      <c r="H155" s="39"/>
      <c r="I155" s="232"/>
      <c r="J155" s="39"/>
      <c r="K155" s="39"/>
      <c r="L155" s="43"/>
      <c r="M155" s="233"/>
      <c r="N155" s="234"/>
      <c r="O155" s="90"/>
      <c r="P155" s="90"/>
      <c r="Q155" s="90"/>
      <c r="R155" s="90"/>
      <c r="S155" s="90"/>
      <c r="T155" s="91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T155" s="16" t="s">
        <v>139</v>
      </c>
      <c r="AU155" s="16" t="s">
        <v>81</v>
      </c>
    </row>
    <row r="156" s="13" customFormat="1">
      <c r="A156" s="13"/>
      <c r="B156" s="235"/>
      <c r="C156" s="236"/>
      <c r="D156" s="230" t="s">
        <v>145</v>
      </c>
      <c r="E156" s="237" t="s">
        <v>1</v>
      </c>
      <c r="F156" s="238" t="s">
        <v>410</v>
      </c>
      <c r="G156" s="236"/>
      <c r="H156" s="239">
        <v>16.27</v>
      </c>
      <c r="I156" s="240"/>
      <c r="J156" s="236"/>
      <c r="K156" s="236"/>
      <c r="L156" s="241"/>
      <c r="M156" s="242"/>
      <c r="N156" s="243"/>
      <c r="O156" s="243"/>
      <c r="P156" s="243"/>
      <c r="Q156" s="243"/>
      <c r="R156" s="243"/>
      <c r="S156" s="243"/>
      <c r="T156" s="244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T156" s="245" t="s">
        <v>145</v>
      </c>
      <c r="AU156" s="245" t="s">
        <v>81</v>
      </c>
      <c r="AV156" s="13" t="s">
        <v>83</v>
      </c>
      <c r="AW156" s="13" t="s">
        <v>30</v>
      </c>
      <c r="AX156" s="13" t="s">
        <v>81</v>
      </c>
      <c r="AY156" s="245" t="s">
        <v>130</v>
      </c>
    </row>
    <row r="157" s="2" customFormat="1" ht="24.15" customHeight="1">
      <c r="A157" s="37"/>
      <c r="B157" s="38"/>
      <c r="C157" s="217" t="s">
        <v>224</v>
      </c>
      <c r="D157" s="217" t="s">
        <v>132</v>
      </c>
      <c r="E157" s="218" t="s">
        <v>411</v>
      </c>
      <c r="F157" s="219" t="s">
        <v>412</v>
      </c>
      <c r="G157" s="220" t="s">
        <v>135</v>
      </c>
      <c r="H157" s="221">
        <v>76.819999999999993</v>
      </c>
      <c r="I157" s="222"/>
      <c r="J157" s="223">
        <f>ROUND(I157*H157,2)</f>
        <v>0</v>
      </c>
      <c r="K157" s="219" t="s">
        <v>136</v>
      </c>
      <c r="L157" s="43"/>
      <c r="M157" s="224" t="s">
        <v>1</v>
      </c>
      <c r="N157" s="225" t="s">
        <v>38</v>
      </c>
      <c r="O157" s="90"/>
      <c r="P157" s="226">
        <f>O157*H157</f>
        <v>0</v>
      </c>
      <c r="Q157" s="226">
        <v>0</v>
      </c>
      <c r="R157" s="226">
        <f>Q157*H157</f>
        <v>0</v>
      </c>
      <c r="S157" s="226">
        <v>0</v>
      </c>
      <c r="T157" s="227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28" t="s">
        <v>137</v>
      </c>
      <c r="AT157" s="228" t="s">
        <v>132</v>
      </c>
      <c r="AU157" s="228" t="s">
        <v>81</v>
      </c>
      <c r="AY157" s="16" t="s">
        <v>130</v>
      </c>
      <c r="BE157" s="229">
        <f>IF(N157="základní",J157,0)</f>
        <v>0</v>
      </c>
      <c r="BF157" s="229">
        <f>IF(N157="snížená",J157,0)</f>
        <v>0</v>
      </c>
      <c r="BG157" s="229">
        <f>IF(N157="zákl. přenesená",J157,0)</f>
        <v>0</v>
      </c>
      <c r="BH157" s="229">
        <f>IF(N157="sníž. přenesená",J157,0)</f>
        <v>0</v>
      </c>
      <c r="BI157" s="229">
        <f>IF(N157="nulová",J157,0)</f>
        <v>0</v>
      </c>
      <c r="BJ157" s="16" t="s">
        <v>81</v>
      </c>
      <c r="BK157" s="229">
        <f>ROUND(I157*H157,2)</f>
        <v>0</v>
      </c>
      <c r="BL157" s="16" t="s">
        <v>137</v>
      </c>
      <c r="BM157" s="228" t="s">
        <v>413</v>
      </c>
    </row>
    <row r="158" s="2" customFormat="1">
      <c r="A158" s="37"/>
      <c r="B158" s="38"/>
      <c r="C158" s="39"/>
      <c r="D158" s="230" t="s">
        <v>139</v>
      </c>
      <c r="E158" s="39"/>
      <c r="F158" s="231" t="s">
        <v>414</v>
      </c>
      <c r="G158" s="39"/>
      <c r="H158" s="39"/>
      <c r="I158" s="232"/>
      <c r="J158" s="39"/>
      <c r="K158" s="39"/>
      <c r="L158" s="43"/>
      <c r="M158" s="233"/>
      <c r="N158" s="234"/>
      <c r="O158" s="90"/>
      <c r="P158" s="90"/>
      <c r="Q158" s="90"/>
      <c r="R158" s="90"/>
      <c r="S158" s="90"/>
      <c r="T158" s="91"/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T158" s="16" t="s">
        <v>139</v>
      </c>
      <c r="AU158" s="16" t="s">
        <v>81</v>
      </c>
    </row>
    <row r="159" s="2" customFormat="1" ht="24.15" customHeight="1">
      <c r="A159" s="37"/>
      <c r="B159" s="38"/>
      <c r="C159" s="217" t="s">
        <v>143</v>
      </c>
      <c r="D159" s="217" t="s">
        <v>132</v>
      </c>
      <c r="E159" s="218" t="s">
        <v>415</v>
      </c>
      <c r="F159" s="219" t="s">
        <v>416</v>
      </c>
      <c r="G159" s="220" t="s">
        <v>135</v>
      </c>
      <c r="H159" s="221">
        <v>76.819999999999993</v>
      </c>
      <c r="I159" s="222"/>
      <c r="J159" s="223">
        <f>ROUND(I159*H159,2)</f>
        <v>0</v>
      </c>
      <c r="K159" s="219" t="s">
        <v>136</v>
      </c>
      <c r="L159" s="43"/>
      <c r="M159" s="224" t="s">
        <v>1</v>
      </c>
      <c r="N159" s="225" t="s">
        <v>38</v>
      </c>
      <c r="O159" s="90"/>
      <c r="P159" s="226">
        <f>O159*H159</f>
        <v>0</v>
      </c>
      <c r="Q159" s="226">
        <v>0.1837</v>
      </c>
      <c r="R159" s="226">
        <f>Q159*H159</f>
        <v>14.111833999999998</v>
      </c>
      <c r="S159" s="226">
        <v>0</v>
      </c>
      <c r="T159" s="227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28" t="s">
        <v>137</v>
      </c>
      <c r="AT159" s="228" t="s">
        <v>132</v>
      </c>
      <c r="AU159" s="228" t="s">
        <v>81</v>
      </c>
      <c r="AY159" s="16" t="s">
        <v>130</v>
      </c>
      <c r="BE159" s="229">
        <f>IF(N159="základní",J159,0)</f>
        <v>0</v>
      </c>
      <c r="BF159" s="229">
        <f>IF(N159="snížená",J159,0)</f>
        <v>0</v>
      </c>
      <c r="BG159" s="229">
        <f>IF(N159="zákl. přenesená",J159,0)</f>
        <v>0</v>
      </c>
      <c r="BH159" s="229">
        <f>IF(N159="sníž. přenesená",J159,0)</f>
        <v>0</v>
      </c>
      <c r="BI159" s="229">
        <f>IF(N159="nulová",J159,0)</f>
        <v>0</v>
      </c>
      <c r="BJ159" s="16" t="s">
        <v>81</v>
      </c>
      <c r="BK159" s="229">
        <f>ROUND(I159*H159,2)</f>
        <v>0</v>
      </c>
      <c r="BL159" s="16" t="s">
        <v>137</v>
      </c>
      <c r="BM159" s="228" t="s">
        <v>417</v>
      </c>
    </row>
    <row r="160" s="2" customFormat="1">
      <c r="A160" s="37"/>
      <c r="B160" s="38"/>
      <c r="C160" s="39"/>
      <c r="D160" s="230" t="s">
        <v>139</v>
      </c>
      <c r="E160" s="39"/>
      <c r="F160" s="231" t="s">
        <v>418</v>
      </c>
      <c r="G160" s="39"/>
      <c r="H160" s="39"/>
      <c r="I160" s="232"/>
      <c r="J160" s="39"/>
      <c r="K160" s="39"/>
      <c r="L160" s="43"/>
      <c r="M160" s="233"/>
      <c r="N160" s="234"/>
      <c r="O160" s="90"/>
      <c r="P160" s="90"/>
      <c r="Q160" s="90"/>
      <c r="R160" s="90"/>
      <c r="S160" s="90"/>
      <c r="T160" s="91"/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T160" s="16" t="s">
        <v>139</v>
      </c>
      <c r="AU160" s="16" t="s">
        <v>81</v>
      </c>
    </row>
    <row r="161" s="2" customFormat="1" ht="16.5" customHeight="1">
      <c r="A161" s="37"/>
      <c r="B161" s="38"/>
      <c r="C161" s="257" t="s">
        <v>234</v>
      </c>
      <c r="D161" s="257" t="s">
        <v>192</v>
      </c>
      <c r="E161" s="258" t="s">
        <v>419</v>
      </c>
      <c r="F161" s="259" t="s">
        <v>420</v>
      </c>
      <c r="G161" s="260" t="s">
        <v>135</v>
      </c>
      <c r="H161" s="261">
        <v>77.587999999999994</v>
      </c>
      <c r="I161" s="262"/>
      <c r="J161" s="263">
        <f>ROUND(I161*H161,2)</f>
        <v>0</v>
      </c>
      <c r="K161" s="259" t="s">
        <v>136</v>
      </c>
      <c r="L161" s="264"/>
      <c r="M161" s="265" t="s">
        <v>1</v>
      </c>
      <c r="N161" s="266" t="s">
        <v>38</v>
      </c>
      <c r="O161" s="90"/>
      <c r="P161" s="226">
        <f>O161*H161</f>
        <v>0</v>
      </c>
      <c r="Q161" s="226">
        <v>0.41699999999999998</v>
      </c>
      <c r="R161" s="226">
        <f>Q161*H161</f>
        <v>32.354195999999995</v>
      </c>
      <c r="S161" s="226">
        <v>0</v>
      </c>
      <c r="T161" s="227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28" t="s">
        <v>181</v>
      </c>
      <c r="AT161" s="228" t="s">
        <v>192</v>
      </c>
      <c r="AU161" s="228" t="s">
        <v>81</v>
      </c>
      <c r="AY161" s="16" t="s">
        <v>130</v>
      </c>
      <c r="BE161" s="229">
        <f>IF(N161="základní",J161,0)</f>
        <v>0</v>
      </c>
      <c r="BF161" s="229">
        <f>IF(N161="snížená",J161,0)</f>
        <v>0</v>
      </c>
      <c r="BG161" s="229">
        <f>IF(N161="zákl. přenesená",J161,0)</f>
        <v>0</v>
      </c>
      <c r="BH161" s="229">
        <f>IF(N161="sníž. přenesená",J161,0)</f>
        <v>0</v>
      </c>
      <c r="BI161" s="229">
        <f>IF(N161="nulová",J161,0)</f>
        <v>0</v>
      </c>
      <c r="BJ161" s="16" t="s">
        <v>81</v>
      </c>
      <c r="BK161" s="229">
        <f>ROUND(I161*H161,2)</f>
        <v>0</v>
      </c>
      <c r="BL161" s="16" t="s">
        <v>137</v>
      </c>
      <c r="BM161" s="228" t="s">
        <v>421</v>
      </c>
    </row>
    <row r="162" s="2" customFormat="1">
      <c r="A162" s="37"/>
      <c r="B162" s="38"/>
      <c r="C162" s="39"/>
      <c r="D162" s="230" t="s">
        <v>139</v>
      </c>
      <c r="E162" s="39"/>
      <c r="F162" s="231" t="s">
        <v>420</v>
      </c>
      <c r="G162" s="39"/>
      <c r="H162" s="39"/>
      <c r="I162" s="232"/>
      <c r="J162" s="39"/>
      <c r="K162" s="39"/>
      <c r="L162" s="43"/>
      <c r="M162" s="233"/>
      <c r="N162" s="234"/>
      <c r="O162" s="90"/>
      <c r="P162" s="90"/>
      <c r="Q162" s="90"/>
      <c r="R162" s="90"/>
      <c r="S162" s="90"/>
      <c r="T162" s="91"/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T162" s="16" t="s">
        <v>139</v>
      </c>
      <c r="AU162" s="16" t="s">
        <v>81</v>
      </c>
    </row>
    <row r="163" s="13" customFormat="1">
      <c r="A163" s="13"/>
      <c r="B163" s="235"/>
      <c r="C163" s="236"/>
      <c r="D163" s="230" t="s">
        <v>145</v>
      </c>
      <c r="E163" s="236"/>
      <c r="F163" s="238" t="s">
        <v>422</v>
      </c>
      <c r="G163" s="236"/>
      <c r="H163" s="239">
        <v>77.587999999999994</v>
      </c>
      <c r="I163" s="240"/>
      <c r="J163" s="236"/>
      <c r="K163" s="236"/>
      <c r="L163" s="241"/>
      <c r="M163" s="242"/>
      <c r="N163" s="243"/>
      <c r="O163" s="243"/>
      <c r="P163" s="243"/>
      <c r="Q163" s="243"/>
      <c r="R163" s="243"/>
      <c r="S163" s="243"/>
      <c r="T163" s="244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T163" s="245" t="s">
        <v>145</v>
      </c>
      <c r="AU163" s="245" t="s">
        <v>81</v>
      </c>
      <c r="AV163" s="13" t="s">
        <v>83</v>
      </c>
      <c r="AW163" s="13" t="s">
        <v>4</v>
      </c>
      <c r="AX163" s="13" t="s">
        <v>81</v>
      </c>
      <c r="AY163" s="245" t="s">
        <v>130</v>
      </c>
    </row>
    <row r="164" s="2" customFormat="1" ht="24.15" customHeight="1">
      <c r="A164" s="37"/>
      <c r="B164" s="38"/>
      <c r="C164" s="217" t="s">
        <v>239</v>
      </c>
      <c r="D164" s="217" t="s">
        <v>132</v>
      </c>
      <c r="E164" s="218" t="s">
        <v>423</v>
      </c>
      <c r="F164" s="219" t="s">
        <v>424</v>
      </c>
      <c r="G164" s="220" t="s">
        <v>135</v>
      </c>
      <c r="H164" s="221">
        <v>16.27</v>
      </c>
      <c r="I164" s="222"/>
      <c r="J164" s="223">
        <f>ROUND(I164*H164,2)</f>
        <v>0</v>
      </c>
      <c r="K164" s="219" t="s">
        <v>136</v>
      </c>
      <c r="L164" s="43"/>
      <c r="M164" s="224" t="s">
        <v>1</v>
      </c>
      <c r="N164" s="225" t="s">
        <v>38</v>
      </c>
      <c r="O164" s="90"/>
      <c r="P164" s="226">
        <f>O164*H164</f>
        <v>0</v>
      </c>
      <c r="Q164" s="226">
        <v>0.089219999999999994</v>
      </c>
      <c r="R164" s="226">
        <f>Q164*H164</f>
        <v>1.4516093999999999</v>
      </c>
      <c r="S164" s="226">
        <v>0</v>
      </c>
      <c r="T164" s="227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28" t="s">
        <v>137</v>
      </c>
      <c r="AT164" s="228" t="s">
        <v>132</v>
      </c>
      <c r="AU164" s="228" t="s">
        <v>81</v>
      </c>
      <c r="AY164" s="16" t="s">
        <v>130</v>
      </c>
      <c r="BE164" s="229">
        <f>IF(N164="základní",J164,0)</f>
        <v>0</v>
      </c>
      <c r="BF164" s="229">
        <f>IF(N164="snížená",J164,0)</f>
        <v>0</v>
      </c>
      <c r="BG164" s="229">
        <f>IF(N164="zákl. přenesená",J164,0)</f>
        <v>0</v>
      </c>
      <c r="BH164" s="229">
        <f>IF(N164="sníž. přenesená",J164,0)</f>
        <v>0</v>
      </c>
      <c r="BI164" s="229">
        <f>IF(N164="nulová",J164,0)</f>
        <v>0</v>
      </c>
      <c r="BJ164" s="16" t="s">
        <v>81</v>
      </c>
      <c r="BK164" s="229">
        <f>ROUND(I164*H164,2)</f>
        <v>0</v>
      </c>
      <c r="BL164" s="16" t="s">
        <v>137</v>
      </c>
      <c r="BM164" s="228" t="s">
        <v>425</v>
      </c>
    </row>
    <row r="165" s="2" customFormat="1">
      <c r="A165" s="37"/>
      <c r="B165" s="38"/>
      <c r="C165" s="39"/>
      <c r="D165" s="230" t="s">
        <v>139</v>
      </c>
      <c r="E165" s="39"/>
      <c r="F165" s="231" t="s">
        <v>426</v>
      </c>
      <c r="G165" s="39"/>
      <c r="H165" s="39"/>
      <c r="I165" s="232"/>
      <c r="J165" s="39"/>
      <c r="K165" s="39"/>
      <c r="L165" s="43"/>
      <c r="M165" s="233"/>
      <c r="N165" s="234"/>
      <c r="O165" s="90"/>
      <c r="P165" s="90"/>
      <c r="Q165" s="90"/>
      <c r="R165" s="90"/>
      <c r="S165" s="90"/>
      <c r="T165" s="91"/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T165" s="16" t="s">
        <v>139</v>
      </c>
      <c r="AU165" s="16" t="s">
        <v>81</v>
      </c>
    </row>
    <row r="166" s="13" customFormat="1">
      <c r="A166" s="13"/>
      <c r="B166" s="235"/>
      <c r="C166" s="236"/>
      <c r="D166" s="230" t="s">
        <v>145</v>
      </c>
      <c r="E166" s="237" t="s">
        <v>1</v>
      </c>
      <c r="F166" s="238" t="s">
        <v>410</v>
      </c>
      <c r="G166" s="236"/>
      <c r="H166" s="239">
        <v>16.27</v>
      </c>
      <c r="I166" s="240"/>
      <c r="J166" s="236"/>
      <c r="K166" s="236"/>
      <c r="L166" s="241"/>
      <c r="M166" s="242"/>
      <c r="N166" s="243"/>
      <c r="O166" s="243"/>
      <c r="P166" s="243"/>
      <c r="Q166" s="243"/>
      <c r="R166" s="243"/>
      <c r="S166" s="243"/>
      <c r="T166" s="244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T166" s="245" t="s">
        <v>145</v>
      </c>
      <c r="AU166" s="245" t="s">
        <v>81</v>
      </c>
      <c r="AV166" s="13" t="s">
        <v>83</v>
      </c>
      <c r="AW166" s="13" t="s">
        <v>30</v>
      </c>
      <c r="AX166" s="13" t="s">
        <v>81</v>
      </c>
      <c r="AY166" s="245" t="s">
        <v>130</v>
      </c>
    </row>
    <row r="167" s="2" customFormat="1" ht="21.75" customHeight="1">
      <c r="A167" s="37"/>
      <c r="B167" s="38"/>
      <c r="C167" s="257" t="s">
        <v>244</v>
      </c>
      <c r="D167" s="257" t="s">
        <v>192</v>
      </c>
      <c r="E167" s="258" t="s">
        <v>245</v>
      </c>
      <c r="F167" s="259" t="s">
        <v>246</v>
      </c>
      <c r="G167" s="260" t="s">
        <v>135</v>
      </c>
      <c r="H167" s="261">
        <v>16.757999999999999</v>
      </c>
      <c r="I167" s="262"/>
      <c r="J167" s="263">
        <f>ROUND(I167*H167,2)</f>
        <v>0</v>
      </c>
      <c r="K167" s="259" t="s">
        <v>1</v>
      </c>
      <c r="L167" s="264"/>
      <c r="M167" s="265" t="s">
        <v>1</v>
      </c>
      <c r="N167" s="266" t="s">
        <v>38</v>
      </c>
      <c r="O167" s="90"/>
      <c r="P167" s="226">
        <f>O167*H167</f>
        <v>0</v>
      </c>
      <c r="Q167" s="226">
        <v>0.13200000000000001</v>
      </c>
      <c r="R167" s="226">
        <f>Q167*H167</f>
        <v>2.212056</v>
      </c>
      <c r="S167" s="226">
        <v>0</v>
      </c>
      <c r="T167" s="227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28" t="s">
        <v>181</v>
      </c>
      <c r="AT167" s="228" t="s">
        <v>192</v>
      </c>
      <c r="AU167" s="228" t="s">
        <v>81</v>
      </c>
      <c r="AY167" s="16" t="s">
        <v>130</v>
      </c>
      <c r="BE167" s="229">
        <f>IF(N167="základní",J167,0)</f>
        <v>0</v>
      </c>
      <c r="BF167" s="229">
        <f>IF(N167="snížená",J167,0)</f>
        <v>0</v>
      </c>
      <c r="BG167" s="229">
        <f>IF(N167="zákl. přenesená",J167,0)</f>
        <v>0</v>
      </c>
      <c r="BH167" s="229">
        <f>IF(N167="sníž. přenesená",J167,0)</f>
        <v>0</v>
      </c>
      <c r="BI167" s="229">
        <f>IF(N167="nulová",J167,0)</f>
        <v>0</v>
      </c>
      <c r="BJ167" s="16" t="s">
        <v>81</v>
      </c>
      <c r="BK167" s="229">
        <f>ROUND(I167*H167,2)</f>
        <v>0</v>
      </c>
      <c r="BL167" s="16" t="s">
        <v>137</v>
      </c>
      <c r="BM167" s="228" t="s">
        <v>427</v>
      </c>
    </row>
    <row r="168" s="2" customFormat="1">
      <c r="A168" s="37"/>
      <c r="B168" s="38"/>
      <c r="C168" s="39"/>
      <c r="D168" s="230" t="s">
        <v>139</v>
      </c>
      <c r="E168" s="39"/>
      <c r="F168" s="231" t="s">
        <v>246</v>
      </c>
      <c r="G168" s="39"/>
      <c r="H168" s="39"/>
      <c r="I168" s="232"/>
      <c r="J168" s="39"/>
      <c r="K168" s="39"/>
      <c r="L168" s="43"/>
      <c r="M168" s="233"/>
      <c r="N168" s="234"/>
      <c r="O168" s="90"/>
      <c r="P168" s="90"/>
      <c r="Q168" s="90"/>
      <c r="R168" s="90"/>
      <c r="S168" s="90"/>
      <c r="T168" s="91"/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T168" s="16" t="s">
        <v>139</v>
      </c>
      <c r="AU168" s="16" t="s">
        <v>81</v>
      </c>
    </row>
    <row r="169" s="13" customFormat="1">
      <c r="A169" s="13"/>
      <c r="B169" s="235"/>
      <c r="C169" s="236"/>
      <c r="D169" s="230" t="s">
        <v>145</v>
      </c>
      <c r="E169" s="237" t="s">
        <v>1</v>
      </c>
      <c r="F169" s="238" t="s">
        <v>428</v>
      </c>
      <c r="G169" s="236"/>
      <c r="H169" s="239">
        <v>16.27</v>
      </c>
      <c r="I169" s="240"/>
      <c r="J169" s="236"/>
      <c r="K169" s="236"/>
      <c r="L169" s="241"/>
      <c r="M169" s="242"/>
      <c r="N169" s="243"/>
      <c r="O169" s="243"/>
      <c r="P169" s="243"/>
      <c r="Q169" s="243"/>
      <c r="R169" s="243"/>
      <c r="S169" s="243"/>
      <c r="T169" s="244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T169" s="245" t="s">
        <v>145</v>
      </c>
      <c r="AU169" s="245" t="s">
        <v>81</v>
      </c>
      <c r="AV169" s="13" t="s">
        <v>83</v>
      </c>
      <c r="AW169" s="13" t="s">
        <v>30</v>
      </c>
      <c r="AX169" s="13" t="s">
        <v>81</v>
      </c>
      <c r="AY169" s="245" t="s">
        <v>130</v>
      </c>
    </row>
    <row r="170" s="13" customFormat="1">
      <c r="A170" s="13"/>
      <c r="B170" s="235"/>
      <c r="C170" s="236"/>
      <c r="D170" s="230" t="s">
        <v>145</v>
      </c>
      <c r="E170" s="236"/>
      <c r="F170" s="238" t="s">
        <v>429</v>
      </c>
      <c r="G170" s="236"/>
      <c r="H170" s="239">
        <v>16.757999999999999</v>
      </c>
      <c r="I170" s="240"/>
      <c r="J170" s="236"/>
      <c r="K170" s="236"/>
      <c r="L170" s="241"/>
      <c r="M170" s="242"/>
      <c r="N170" s="243"/>
      <c r="O170" s="243"/>
      <c r="P170" s="243"/>
      <c r="Q170" s="243"/>
      <c r="R170" s="243"/>
      <c r="S170" s="243"/>
      <c r="T170" s="244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T170" s="245" t="s">
        <v>145</v>
      </c>
      <c r="AU170" s="245" t="s">
        <v>81</v>
      </c>
      <c r="AV170" s="13" t="s">
        <v>83</v>
      </c>
      <c r="AW170" s="13" t="s">
        <v>4</v>
      </c>
      <c r="AX170" s="13" t="s">
        <v>81</v>
      </c>
      <c r="AY170" s="245" t="s">
        <v>130</v>
      </c>
    </row>
    <row r="171" s="12" customFormat="1" ht="25.92" customHeight="1">
      <c r="A171" s="12"/>
      <c r="B171" s="201"/>
      <c r="C171" s="202"/>
      <c r="D171" s="203" t="s">
        <v>72</v>
      </c>
      <c r="E171" s="204" t="s">
        <v>186</v>
      </c>
      <c r="F171" s="204" t="s">
        <v>289</v>
      </c>
      <c r="G171" s="202"/>
      <c r="H171" s="202"/>
      <c r="I171" s="205"/>
      <c r="J171" s="206">
        <f>BK171</f>
        <v>0</v>
      </c>
      <c r="K171" s="202"/>
      <c r="L171" s="207"/>
      <c r="M171" s="208"/>
      <c r="N171" s="209"/>
      <c r="O171" s="209"/>
      <c r="P171" s="210">
        <f>SUM(P172:P194)</f>
        <v>0</v>
      </c>
      <c r="Q171" s="209"/>
      <c r="R171" s="210">
        <f>SUM(R172:R194)</f>
        <v>7.7181600000000001</v>
      </c>
      <c r="S171" s="209"/>
      <c r="T171" s="211">
        <f>SUM(T172:T194)</f>
        <v>0</v>
      </c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R171" s="212" t="s">
        <v>81</v>
      </c>
      <c r="AT171" s="213" t="s">
        <v>72</v>
      </c>
      <c r="AU171" s="213" t="s">
        <v>73</v>
      </c>
      <c r="AY171" s="212" t="s">
        <v>130</v>
      </c>
      <c r="BK171" s="214">
        <f>SUM(BK172:BK194)</f>
        <v>0</v>
      </c>
    </row>
    <row r="172" s="2" customFormat="1" ht="24.15" customHeight="1">
      <c r="A172" s="37"/>
      <c r="B172" s="38"/>
      <c r="C172" s="217" t="s">
        <v>151</v>
      </c>
      <c r="D172" s="217" t="s">
        <v>132</v>
      </c>
      <c r="E172" s="218" t="s">
        <v>291</v>
      </c>
      <c r="F172" s="219" t="s">
        <v>292</v>
      </c>
      <c r="G172" s="220" t="s">
        <v>286</v>
      </c>
      <c r="H172" s="221">
        <v>2</v>
      </c>
      <c r="I172" s="222"/>
      <c r="J172" s="223">
        <f>ROUND(I172*H172,2)</f>
        <v>0</v>
      </c>
      <c r="K172" s="219" t="s">
        <v>1</v>
      </c>
      <c r="L172" s="43"/>
      <c r="M172" s="224" t="s">
        <v>1</v>
      </c>
      <c r="N172" s="225" t="s">
        <v>38</v>
      </c>
      <c r="O172" s="90"/>
      <c r="P172" s="226">
        <f>O172*H172</f>
        <v>0</v>
      </c>
      <c r="Q172" s="226">
        <v>0.00069999999999999999</v>
      </c>
      <c r="R172" s="226">
        <f>Q172*H172</f>
        <v>0.0014</v>
      </c>
      <c r="S172" s="226">
        <v>0</v>
      </c>
      <c r="T172" s="227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28" t="s">
        <v>137</v>
      </c>
      <c r="AT172" s="228" t="s">
        <v>132</v>
      </c>
      <c r="AU172" s="228" t="s">
        <v>81</v>
      </c>
      <c r="AY172" s="16" t="s">
        <v>130</v>
      </c>
      <c r="BE172" s="229">
        <f>IF(N172="základní",J172,0)</f>
        <v>0</v>
      </c>
      <c r="BF172" s="229">
        <f>IF(N172="snížená",J172,0)</f>
        <v>0</v>
      </c>
      <c r="BG172" s="229">
        <f>IF(N172="zákl. přenesená",J172,0)</f>
        <v>0</v>
      </c>
      <c r="BH172" s="229">
        <f>IF(N172="sníž. přenesená",J172,0)</f>
        <v>0</v>
      </c>
      <c r="BI172" s="229">
        <f>IF(N172="nulová",J172,0)</f>
        <v>0</v>
      </c>
      <c r="BJ172" s="16" t="s">
        <v>81</v>
      </c>
      <c r="BK172" s="229">
        <f>ROUND(I172*H172,2)</f>
        <v>0</v>
      </c>
      <c r="BL172" s="16" t="s">
        <v>137</v>
      </c>
      <c r="BM172" s="228" t="s">
        <v>430</v>
      </c>
    </row>
    <row r="173" s="2" customFormat="1">
      <c r="A173" s="37"/>
      <c r="B173" s="38"/>
      <c r="C173" s="39"/>
      <c r="D173" s="230" t="s">
        <v>139</v>
      </c>
      <c r="E173" s="39"/>
      <c r="F173" s="231" t="s">
        <v>292</v>
      </c>
      <c r="G173" s="39"/>
      <c r="H173" s="39"/>
      <c r="I173" s="232"/>
      <c r="J173" s="39"/>
      <c r="K173" s="39"/>
      <c r="L173" s="43"/>
      <c r="M173" s="233"/>
      <c r="N173" s="234"/>
      <c r="O173" s="90"/>
      <c r="P173" s="90"/>
      <c r="Q173" s="90"/>
      <c r="R173" s="90"/>
      <c r="S173" s="90"/>
      <c r="T173" s="91"/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T173" s="16" t="s">
        <v>139</v>
      </c>
      <c r="AU173" s="16" t="s">
        <v>81</v>
      </c>
    </row>
    <row r="174" s="2" customFormat="1" ht="44.25" customHeight="1">
      <c r="A174" s="37"/>
      <c r="B174" s="38"/>
      <c r="C174" s="257" t="s">
        <v>7</v>
      </c>
      <c r="D174" s="257" t="s">
        <v>192</v>
      </c>
      <c r="E174" s="258" t="s">
        <v>431</v>
      </c>
      <c r="F174" s="259" t="s">
        <v>432</v>
      </c>
      <c r="G174" s="260" t="s">
        <v>286</v>
      </c>
      <c r="H174" s="261">
        <v>2</v>
      </c>
      <c r="I174" s="262"/>
      <c r="J174" s="263">
        <f>ROUND(I174*H174,2)</f>
        <v>0</v>
      </c>
      <c r="K174" s="259" t="s">
        <v>1</v>
      </c>
      <c r="L174" s="264"/>
      <c r="M174" s="265" t="s">
        <v>1</v>
      </c>
      <c r="N174" s="266" t="s">
        <v>38</v>
      </c>
      <c r="O174" s="90"/>
      <c r="P174" s="226">
        <f>O174*H174</f>
        <v>0</v>
      </c>
      <c r="Q174" s="226">
        <v>0</v>
      </c>
      <c r="R174" s="226">
        <f>Q174*H174</f>
        <v>0</v>
      </c>
      <c r="S174" s="226">
        <v>0</v>
      </c>
      <c r="T174" s="227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28" t="s">
        <v>181</v>
      </c>
      <c r="AT174" s="228" t="s">
        <v>192</v>
      </c>
      <c r="AU174" s="228" t="s">
        <v>81</v>
      </c>
      <c r="AY174" s="16" t="s">
        <v>130</v>
      </c>
      <c r="BE174" s="229">
        <f>IF(N174="základní",J174,0)</f>
        <v>0</v>
      </c>
      <c r="BF174" s="229">
        <f>IF(N174="snížená",J174,0)</f>
        <v>0</v>
      </c>
      <c r="BG174" s="229">
        <f>IF(N174="zákl. přenesená",J174,0)</f>
        <v>0</v>
      </c>
      <c r="BH174" s="229">
        <f>IF(N174="sníž. přenesená",J174,0)</f>
        <v>0</v>
      </c>
      <c r="BI174" s="229">
        <f>IF(N174="nulová",J174,0)</f>
        <v>0</v>
      </c>
      <c r="BJ174" s="16" t="s">
        <v>81</v>
      </c>
      <c r="BK174" s="229">
        <f>ROUND(I174*H174,2)</f>
        <v>0</v>
      </c>
      <c r="BL174" s="16" t="s">
        <v>137</v>
      </c>
      <c r="BM174" s="228" t="s">
        <v>433</v>
      </c>
    </row>
    <row r="175" s="2" customFormat="1">
      <c r="A175" s="37"/>
      <c r="B175" s="38"/>
      <c r="C175" s="39"/>
      <c r="D175" s="230" t="s">
        <v>139</v>
      </c>
      <c r="E175" s="39"/>
      <c r="F175" s="231" t="s">
        <v>434</v>
      </c>
      <c r="G175" s="39"/>
      <c r="H175" s="39"/>
      <c r="I175" s="232"/>
      <c r="J175" s="39"/>
      <c r="K175" s="39"/>
      <c r="L175" s="43"/>
      <c r="M175" s="233"/>
      <c r="N175" s="234"/>
      <c r="O175" s="90"/>
      <c r="P175" s="90"/>
      <c r="Q175" s="90"/>
      <c r="R175" s="90"/>
      <c r="S175" s="90"/>
      <c r="T175" s="91"/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T175" s="16" t="s">
        <v>139</v>
      </c>
      <c r="AU175" s="16" t="s">
        <v>81</v>
      </c>
    </row>
    <row r="176" s="2" customFormat="1" ht="24.15" customHeight="1">
      <c r="A176" s="37"/>
      <c r="B176" s="38"/>
      <c r="C176" s="217" t="s">
        <v>259</v>
      </c>
      <c r="D176" s="217" t="s">
        <v>132</v>
      </c>
      <c r="E176" s="218" t="s">
        <v>299</v>
      </c>
      <c r="F176" s="219" t="s">
        <v>300</v>
      </c>
      <c r="G176" s="220" t="s">
        <v>286</v>
      </c>
      <c r="H176" s="221">
        <v>2</v>
      </c>
      <c r="I176" s="222"/>
      <c r="J176" s="223">
        <f>ROUND(I176*H176,2)</f>
        <v>0</v>
      </c>
      <c r="K176" s="219" t="s">
        <v>1</v>
      </c>
      <c r="L176" s="43"/>
      <c r="M176" s="224" t="s">
        <v>1</v>
      </c>
      <c r="N176" s="225" t="s">
        <v>38</v>
      </c>
      <c r="O176" s="90"/>
      <c r="P176" s="226">
        <f>O176*H176</f>
        <v>0</v>
      </c>
      <c r="Q176" s="226">
        <v>0.10940999999999999</v>
      </c>
      <c r="R176" s="226">
        <f>Q176*H176</f>
        <v>0.21881999999999999</v>
      </c>
      <c r="S176" s="226">
        <v>0</v>
      </c>
      <c r="T176" s="227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28" t="s">
        <v>137</v>
      </c>
      <c r="AT176" s="228" t="s">
        <v>132</v>
      </c>
      <c r="AU176" s="228" t="s">
        <v>81</v>
      </c>
      <c r="AY176" s="16" t="s">
        <v>130</v>
      </c>
      <c r="BE176" s="229">
        <f>IF(N176="základní",J176,0)</f>
        <v>0</v>
      </c>
      <c r="BF176" s="229">
        <f>IF(N176="snížená",J176,0)</f>
        <v>0</v>
      </c>
      <c r="BG176" s="229">
        <f>IF(N176="zákl. přenesená",J176,0)</f>
        <v>0</v>
      </c>
      <c r="BH176" s="229">
        <f>IF(N176="sníž. přenesená",J176,0)</f>
        <v>0</v>
      </c>
      <c r="BI176" s="229">
        <f>IF(N176="nulová",J176,0)</f>
        <v>0</v>
      </c>
      <c r="BJ176" s="16" t="s">
        <v>81</v>
      </c>
      <c r="BK176" s="229">
        <f>ROUND(I176*H176,2)</f>
        <v>0</v>
      </c>
      <c r="BL176" s="16" t="s">
        <v>137</v>
      </c>
      <c r="BM176" s="228" t="s">
        <v>435</v>
      </c>
    </row>
    <row r="177" s="2" customFormat="1">
      <c r="A177" s="37"/>
      <c r="B177" s="38"/>
      <c r="C177" s="39"/>
      <c r="D177" s="230" t="s">
        <v>139</v>
      </c>
      <c r="E177" s="39"/>
      <c r="F177" s="231" t="s">
        <v>302</v>
      </c>
      <c r="G177" s="39"/>
      <c r="H177" s="39"/>
      <c r="I177" s="232"/>
      <c r="J177" s="39"/>
      <c r="K177" s="39"/>
      <c r="L177" s="43"/>
      <c r="M177" s="233"/>
      <c r="N177" s="234"/>
      <c r="O177" s="90"/>
      <c r="P177" s="90"/>
      <c r="Q177" s="90"/>
      <c r="R177" s="90"/>
      <c r="S177" s="90"/>
      <c r="T177" s="91"/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T177" s="16" t="s">
        <v>139</v>
      </c>
      <c r="AU177" s="16" t="s">
        <v>81</v>
      </c>
    </row>
    <row r="178" s="2" customFormat="1" ht="16.5" customHeight="1">
      <c r="A178" s="37"/>
      <c r="B178" s="38"/>
      <c r="C178" s="257" t="s">
        <v>264</v>
      </c>
      <c r="D178" s="257" t="s">
        <v>192</v>
      </c>
      <c r="E178" s="258" t="s">
        <v>304</v>
      </c>
      <c r="F178" s="259" t="s">
        <v>305</v>
      </c>
      <c r="G178" s="260" t="s">
        <v>286</v>
      </c>
      <c r="H178" s="261">
        <v>2</v>
      </c>
      <c r="I178" s="262"/>
      <c r="J178" s="263">
        <f>ROUND(I178*H178,2)</f>
        <v>0</v>
      </c>
      <c r="K178" s="259" t="s">
        <v>1</v>
      </c>
      <c r="L178" s="264"/>
      <c r="M178" s="265" t="s">
        <v>1</v>
      </c>
      <c r="N178" s="266" t="s">
        <v>38</v>
      </c>
      <c r="O178" s="90"/>
      <c r="P178" s="226">
        <f>O178*H178</f>
        <v>0</v>
      </c>
      <c r="Q178" s="226">
        <v>0</v>
      </c>
      <c r="R178" s="226">
        <f>Q178*H178</f>
        <v>0</v>
      </c>
      <c r="S178" s="226">
        <v>0</v>
      </c>
      <c r="T178" s="227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28" t="s">
        <v>181</v>
      </c>
      <c r="AT178" s="228" t="s">
        <v>192</v>
      </c>
      <c r="AU178" s="228" t="s">
        <v>81</v>
      </c>
      <c r="AY178" s="16" t="s">
        <v>130</v>
      </c>
      <c r="BE178" s="229">
        <f>IF(N178="základní",J178,0)</f>
        <v>0</v>
      </c>
      <c r="BF178" s="229">
        <f>IF(N178="snížená",J178,0)</f>
        <v>0</v>
      </c>
      <c r="BG178" s="229">
        <f>IF(N178="zákl. přenesená",J178,0)</f>
        <v>0</v>
      </c>
      <c r="BH178" s="229">
        <f>IF(N178="sníž. přenesená",J178,0)</f>
        <v>0</v>
      </c>
      <c r="BI178" s="229">
        <f>IF(N178="nulová",J178,0)</f>
        <v>0</v>
      </c>
      <c r="BJ178" s="16" t="s">
        <v>81</v>
      </c>
      <c r="BK178" s="229">
        <f>ROUND(I178*H178,2)</f>
        <v>0</v>
      </c>
      <c r="BL178" s="16" t="s">
        <v>137</v>
      </c>
      <c r="BM178" s="228" t="s">
        <v>436</v>
      </c>
    </row>
    <row r="179" s="2" customFormat="1">
      <c r="A179" s="37"/>
      <c r="B179" s="38"/>
      <c r="C179" s="39"/>
      <c r="D179" s="230" t="s">
        <v>139</v>
      </c>
      <c r="E179" s="39"/>
      <c r="F179" s="231" t="s">
        <v>305</v>
      </c>
      <c r="G179" s="39"/>
      <c r="H179" s="39"/>
      <c r="I179" s="232"/>
      <c r="J179" s="39"/>
      <c r="K179" s="39"/>
      <c r="L179" s="43"/>
      <c r="M179" s="233"/>
      <c r="N179" s="234"/>
      <c r="O179" s="90"/>
      <c r="P179" s="90"/>
      <c r="Q179" s="90"/>
      <c r="R179" s="90"/>
      <c r="S179" s="90"/>
      <c r="T179" s="91"/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T179" s="16" t="s">
        <v>139</v>
      </c>
      <c r="AU179" s="16" t="s">
        <v>81</v>
      </c>
    </row>
    <row r="180" s="2" customFormat="1" ht="33" customHeight="1">
      <c r="A180" s="37"/>
      <c r="B180" s="38"/>
      <c r="C180" s="217" t="s">
        <v>269</v>
      </c>
      <c r="D180" s="217" t="s">
        <v>132</v>
      </c>
      <c r="E180" s="218" t="s">
        <v>308</v>
      </c>
      <c r="F180" s="219" t="s">
        <v>309</v>
      </c>
      <c r="G180" s="220" t="s">
        <v>150</v>
      </c>
      <c r="H180" s="221">
        <v>12</v>
      </c>
      <c r="I180" s="222"/>
      <c r="J180" s="223">
        <f>ROUND(I180*H180,2)</f>
        <v>0</v>
      </c>
      <c r="K180" s="219" t="s">
        <v>1</v>
      </c>
      <c r="L180" s="43"/>
      <c r="M180" s="224" t="s">
        <v>1</v>
      </c>
      <c r="N180" s="225" t="s">
        <v>38</v>
      </c>
      <c r="O180" s="90"/>
      <c r="P180" s="226">
        <f>O180*H180</f>
        <v>0</v>
      </c>
      <c r="Q180" s="226">
        <v>0.14041999999999999</v>
      </c>
      <c r="R180" s="226">
        <f>Q180*H180</f>
        <v>1.6850399999999999</v>
      </c>
      <c r="S180" s="226">
        <v>0</v>
      </c>
      <c r="T180" s="227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28" t="s">
        <v>137</v>
      </c>
      <c r="AT180" s="228" t="s">
        <v>132</v>
      </c>
      <c r="AU180" s="228" t="s">
        <v>81</v>
      </c>
      <c r="AY180" s="16" t="s">
        <v>130</v>
      </c>
      <c r="BE180" s="229">
        <f>IF(N180="základní",J180,0)</f>
        <v>0</v>
      </c>
      <c r="BF180" s="229">
        <f>IF(N180="snížená",J180,0)</f>
        <v>0</v>
      </c>
      <c r="BG180" s="229">
        <f>IF(N180="zákl. přenesená",J180,0)</f>
        <v>0</v>
      </c>
      <c r="BH180" s="229">
        <f>IF(N180="sníž. přenesená",J180,0)</f>
        <v>0</v>
      </c>
      <c r="BI180" s="229">
        <f>IF(N180="nulová",J180,0)</f>
        <v>0</v>
      </c>
      <c r="BJ180" s="16" t="s">
        <v>81</v>
      </c>
      <c r="BK180" s="229">
        <f>ROUND(I180*H180,2)</f>
        <v>0</v>
      </c>
      <c r="BL180" s="16" t="s">
        <v>137</v>
      </c>
      <c r="BM180" s="228" t="s">
        <v>437</v>
      </c>
    </row>
    <row r="181" s="2" customFormat="1">
      <c r="A181" s="37"/>
      <c r="B181" s="38"/>
      <c r="C181" s="39"/>
      <c r="D181" s="230" t="s">
        <v>139</v>
      </c>
      <c r="E181" s="39"/>
      <c r="F181" s="231" t="s">
        <v>311</v>
      </c>
      <c r="G181" s="39"/>
      <c r="H181" s="39"/>
      <c r="I181" s="232"/>
      <c r="J181" s="39"/>
      <c r="K181" s="39"/>
      <c r="L181" s="43"/>
      <c r="M181" s="233"/>
      <c r="N181" s="234"/>
      <c r="O181" s="90"/>
      <c r="P181" s="90"/>
      <c r="Q181" s="90"/>
      <c r="R181" s="90"/>
      <c r="S181" s="90"/>
      <c r="T181" s="91"/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T181" s="16" t="s">
        <v>139</v>
      </c>
      <c r="AU181" s="16" t="s">
        <v>81</v>
      </c>
    </row>
    <row r="182" s="2" customFormat="1" ht="16.5" customHeight="1">
      <c r="A182" s="37"/>
      <c r="B182" s="38"/>
      <c r="C182" s="257" t="s">
        <v>275</v>
      </c>
      <c r="D182" s="257" t="s">
        <v>192</v>
      </c>
      <c r="E182" s="258" t="s">
        <v>438</v>
      </c>
      <c r="F182" s="259" t="s">
        <v>439</v>
      </c>
      <c r="G182" s="260" t="s">
        <v>150</v>
      </c>
      <c r="H182" s="261">
        <v>12</v>
      </c>
      <c r="I182" s="262"/>
      <c r="J182" s="263">
        <f>ROUND(I182*H182,2)</f>
        <v>0</v>
      </c>
      <c r="K182" s="259" t="s">
        <v>136</v>
      </c>
      <c r="L182" s="264"/>
      <c r="M182" s="265" t="s">
        <v>1</v>
      </c>
      <c r="N182" s="266" t="s">
        <v>38</v>
      </c>
      <c r="O182" s="90"/>
      <c r="P182" s="226">
        <f>O182*H182</f>
        <v>0</v>
      </c>
      <c r="Q182" s="226">
        <v>0.248</v>
      </c>
      <c r="R182" s="226">
        <f>Q182*H182</f>
        <v>2.976</v>
      </c>
      <c r="S182" s="226">
        <v>0</v>
      </c>
      <c r="T182" s="227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28" t="s">
        <v>181</v>
      </c>
      <c r="AT182" s="228" t="s">
        <v>192</v>
      </c>
      <c r="AU182" s="228" t="s">
        <v>81</v>
      </c>
      <c r="AY182" s="16" t="s">
        <v>130</v>
      </c>
      <c r="BE182" s="229">
        <f>IF(N182="základní",J182,0)</f>
        <v>0</v>
      </c>
      <c r="BF182" s="229">
        <f>IF(N182="snížená",J182,0)</f>
        <v>0</v>
      </c>
      <c r="BG182" s="229">
        <f>IF(N182="zákl. přenesená",J182,0)</f>
        <v>0</v>
      </c>
      <c r="BH182" s="229">
        <f>IF(N182="sníž. přenesená",J182,0)</f>
        <v>0</v>
      </c>
      <c r="BI182" s="229">
        <f>IF(N182="nulová",J182,0)</f>
        <v>0</v>
      </c>
      <c r="BJ182" s="16" t="s">
        <v>81</v>
      </c>
      <c r="BK182" s="229">
        <f>ROUND(I182*H182,2)</f>
        <v>0</v>
      </c>
      <c r="BL182" s="16" t="s">
        <v>137</v>
      </c>
      <c r="BM182" s="228" t="s">
        <v>440</v>
      </c>
    </row>
    <row r="183" s="2" customFormat="1">
      <c r="A183" s="37"/>
      <c r="B183" s="38"/>
      <c r="C183" s="39"/>
      <c r="D183" s="230" t="s">
        <v>139</v>
      </c>
      <c r="E183" s="39"/>
      <c r="F183" s="231" t="s">
        <v>439</v>
      </c>
      <c r="G183" s="39"/>
      <c r="H183" s="39"/>
      <c r="I183" s="232"/>
      <c r="J183" s="39"/>
      <c r="K183" s="39"/>
      <c r="L183" s="43"/>
      <c r="M183" s="233"/>
      <c r="N183" s="234"/>
      <c r="O183" s="90"/>
      <c r="P183" s="90"/>
      <c r="Q183" s="90"/>
      <c r="R183" s="90"/>
      <c r="S183" s="90"/>
      <c r="T183" s="91"/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T183" s="16" t="s">
        <v>139</v>
      </c>
      <c r="AU183" s="16" t="s">
        <v>81</v>
      </c>
    </row>
    <row r="184" s="2" customFormat="1" ht="24.15" customHeight="1">
      <c r="A184" s="37"/>
      <c r="B184" s="38"/>
      <c r="C184" s="217" t="s">
        <v>283</v>
      </c>
      <c r="D184" s="217" t="s">
        <v>132</v>
      </c>
      <c r="E184" s="218" t="s">
        <v>328</v>
      </c>
      <c r="F184" s="219" t="s">
        <v>329</v>
      </c>
      <c r="G184" s="220" t="s">
        <v>150</v>
      </c>
      <c r="H184" s="221">
        <v>22</v>
      </c>
      <c r="I184" s="222"/>
      <c r="J184" s="223">
        <f>ROUND(I184*H184,2)</f>
        <v>0</v>
      </c>
      <c r="K184" s="219" t="s">
        <v>1</v>
      </c>
      <c r="L184" s="43"/>
      <c r="M184" s="224" t="s">
        <v>1</v>
      </c>
      <c r="N184" s="225" t="s">
        <v>38</v>
      </c>
      <c r="O184" s="90"/>
      <c r="P184" s="226">
        <f>O184*H184</f>
        <v>0</v>
      </c>
      <c r="Q184" s="226">
        <v>0.10095</v>
      </c>
      <c r="R184" s="226">
        <f>Q184*H184</f>
        <v>2.2208999999999999</v>
      </c>
      <c r="S184" s="226">
        <v>0</v>
      </c>
      <c r="T184" s="227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28" t="s">
        <v>137</v>
      </c>
      <c r="AT184" s="228" t="s">
        <v>132</v>
      </c>
      <c r="AU184" s="228" t="s">
        <v>81</v>
      </c>
      <c r="AY184" s="16" t="s">
        <v>130</v>
      </c>
      <c r="BE184" s="229">
        <f>IF(N184="základní",J184,0)</f>
        <v>0</v>
      </c>
      <c r="BF184" s="229">
        <f>IF(N184="snížená",J184,0)</f>
        <v>0</v>
      </c>
      <c r="BG184" s="229">
        <f>IF(N184="zákl. přenesená",J184,0)</f>
        <v>0</v>
      </c>
      <c r="BH184" s="229">
        <f>IF(N184="sníž. přenesená",J184,0)</f>
        <v>0</v>
      </c>
      <c r="BI184" s="229">
        <f>IF(N184="nulová",J184,0)</f>
        <v>0</v>
      </c>
      <c r="BJ184" s="16" t="s">
        <v>81</v>
      </c>
      <c r="BK184" s="229">
        <f>ROUND(I184*H184,2)</f>
        <v>0</v>
      </c>
      <c r="BL184" s="16" t="s">
        <v>137</v>
      </c>
      <c r="BM184" s="228" t="s">
        <v>441</v>
      </c>
    </row>
    <row r="185" s="2" customFormat="1">
      <c r="A185" s="37"/>
      <c r="B185" s="38"/>
      <c r="C185" s="39"/>
      <c r="D185" s="230" t="s">
        <v>139</v>
      </c>
      <c r="E185" s="39"/>
      <c r="F185" s="231" t="s">
        <v>331</v>
      </c>
      <c r="G185" s="39"/>
      <c r="H185" s="39"/>
      <c r="I185" s="232"/>
      <c r="J185" s="39"/>
      <c r="K185" s="39"/>
      <c r="L185" s="43"/>
      <c r="M185" s="233"/>
      <c r="N185" s="234"/>
      <c r="O185" s="90"/>
      <c r="P185" s="90"/>
      <c r="Q185" s="90"/>
      <c r="R185" s="90"/>
      <c r="S185" s="90"/>
      <c r="T185" s="91"/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T185" s="16" t="s">
        <v>139</v>
      </c>
      <c r="AU185" s="16" t="s">
        <v>81</v>
      </c>
    </row>
    <row r="186" s="2" customFormat="1" ht="16.5" customHeight="1">
      <c r="A186" s="37"/>
      <c r="B186" s="38"/>
      <c r="C186" s="257" t="s">
        <v>290</v>
      </c>
      <c r="D186" s="257" t="s">
        <v>192</v>
      </c>
      <c r="E186" s="258" t="s">
        <v>335</v>
      </c>
      <c r="F186" s="259" t="s">
        <v>336</v>
      </c>
      <c r="G186" s="260" t="s">
        <v>150</v>
      </c>
      <c r="H186" s="261">
        <v>22</v>
      </c>
      <c r="I186" s="262"/>
      <c r="J186" s="263">
        <f>ROUND(I186*H186,2)</f>
        <v>0</v>
      </c>
      <c r="K186" s="259" t="s">
        <v>1</v>
      </c>
      <c r="L186" s="264"/>
      <c r="M186" s="265" t="s">
        <v>1</v>
      </c>
      <c r="N186" s="266" t="s">
        <v>38</v>
      </c>
      <c r="O186" s="90"/>
      <c r="P186" s="226">
        <f>O186*H186</f>
        <v>0</v>
      </c>
      <c r="Q186" s="226">
        <v>0.028000000000000001</v>
      </c>
      <c r="R186" s="226">
        <f>Q186*H186</f>
        <v>0.61599999999999999</v>
      </c>
      <c r="S186" s="226">
        <v>0</v>
      </c>
      <c r="T186" s="227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28" t="s">
        <v>181</v>
      </c>
      <c r="AT186" s="228" t="s">
        <v>192</v>
      </c>
      <c r="AU186" s="228" t="s">
        <v>81</v>
      </c>
      <c r="AY186" s="16" t="s">
        <v>130</v>
      </c>
      <c r="BE186" s="229">
        <f>IF(N186="základní",J186,0)</f>
        <v>0</v>
      </c>
      <c r="BF186" s="229">
        <f>IF(N186="snížená",J186,0)</f>
        <v>0</v>
      </c>
      <c r="BG186" s="229">
        <f>IF(N186="zákl. přenesená",J186,0)</f>
        <v>0</v>
      </c>
      <c r="BH186" s="229">
        <f>IF(N186="sníž. přenesená",J186,0)</f>
        <v>0</v>
      </c>
      <c r="BI186" s="229">
        <f>IF(N186="nulová",J186,0)</f>
        <v>0</v>
      </c>
      <c r="BJ186" s="16" t="s">
        <v>81</v>
      </c>
      <c r="BK186" s="229">
        <f>ROUND(I186*H186,2)</f>
        <v>0</v>
      </c>
      <c r="BL186" s="16" t="s">
        <v>137</v>
      </c>
      <c r="BM186" s="228" t="s">
        <v>442</v>
      </c>
    </row>
    <row r="187" s="2" customFormat="1">
      <c r="A187" s="37"/>
      <c r="B187" s="38"/>
      <c r="C187" s="39"/>
      <c r="D187" s="230" t="s">
        <v>139</v>
      </c>
      <c r="E187" s="39"/>
      <c r="F187" s="231" t="s">
        <v>336</v>
      </c>
      <c r="G187" s="39"/>
      <c r="H187" s="39"/>
      <c r="I187" s="232"/>
      <c r="J187" s="39"/>
      <c r="K187" s="39"/>
      <c r="L187" s="43"/>
      <c r="M187" s="233"/>
      <c r="N187" s="234"/>
      <c r="O187" s="90"/>
      <c r="P187" s="90"/>
      <c r="Q187" s="90"/>
      <c r="R187" s="90"/>
      <c r="S187" s="90"/>
      <c r="T187" s="91"/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T187" s="16" t="s">
        <v>139</v>
      </c>
      <c r="AU187" s="16" t="s">
        <v>81</v>
      </c>
    </row>
    <row r="188" s="2" customFormat="1" ht="24.15" customHeight="1">
      <c r="A188" s="37"/>
      <c r="B188" s="38"/>
      <c r="C188" s="217" t="s">
        <v>294</v>
      </c>
      <c r="D188" s="217" t="s">
        <v>132</v>
      </c>
      <c r="E188" s="218" t="s">
        <v>339</v>
      </c>
      <c r="F188" s="219" t="s">
        <v>340</v>
      </c>
      <c r="G188" s="220" t="s">
        <v>150</v>
      </c>
      <c r="H188" s="221">
        <v>12</v>
      </c>
      <c r="I188" s="222"/>
      <c r="J188" s="223">
        <f>ROUND(I188*H188,2)</f>
        <v>0</v>
      </c>
      <c r="K188" s="219" t="s">
        <v>386</v>
      </c>
      <c r="L188" s="43"/>
      <c r="M188" s="224" t="s">
        <v>1</v>
      </c>
      <c r="N188" s="225" t="s">
        <v>38</v>
      </c>
      <c r="O188" s="90"/>
      <c r="P188" s="226">
        <f>O188*H188</f>
        <v>0</v>
      </c>
      <c r="Q188" s="226">
        <v>0</v>
      </c>
      <c r="R188" s="226">
        <f>Q188*H188</f>
        <v>0</v>
      </c>
      <c r="S188" s="226">
        <v>0</v>
      </c>
      <c r="T188" s="227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228" t="s">
        <v>137</v>
      </c>
      <c r="AT188" s="228" t="s">
        <v>132</v>
      </c>
      <c r="AU188" s="228" t="s">
        <v>81</v>
      </c>
      <c r="AY188" s="16" t="s">
        <v>130</v>
      </c>
      <c r="BE188" s="229">
        <f>IF(N188="základní",J188,0)</f>
        <v>0</v>
      </c>
      <c r="BF188" s="229">
        <f>IF(N188="snížená",J188,0)</f>
        <v>0</v>
      </c>
      <c r="BG188" s="229">
        <f>IF(N188="zákl. přenesená",J188,0)</f>
        <v>0</v>
      </c>
      <c r="BH188" s="229">
        <f>IF(N188="sníž. přenesená",J188,0)</f>
        <v>0</v>
      </c>
      <c r="BI188" s="229">
        <f>IF(N188="nulová",J188,0)</f>
        <v>0</v>
      </c>
      <c r="BJ188" s="16" t="s">
        <v>81</v>
      </c>
      <c r="BK188" s="229">
        <f>ROUND(I188*H188,2)</f>
        <v>0</v>
      </c>
      <c r="BL188" s="16" t="s">
        <v>137</v>
      </c>
      <c r="BM188" s="228" t="s">
        <v>443</v>
      </c>
    </row>
    <row r="189" s="2" customFormat="1">
      <c r="A189" s="37"/>
      <c r="B189" s="38"/>
      <c r="C189" s="39"/>
      <c r="D189" s="230" t="s">
        <v>139</v>
      </c>
      <c r="E189" s="39"/>
      <c r="F189" s="231" t="s">
        <v>342</v>
      </c>
      <c r="G189" s="39"/>
      <c r="H189" s="39"/>
      <c r="I189" s="232"/>
      <c r="J189" s="39"/>
      <c r="K189" s="39"/>
      <c r="L189" s="43"/>
      <c r="M189" s="233"/>
      <c r="N189" s="234"/>
      <c r="O189" s="90"/>
      <c r="P189" s="90"/>
      <c r="Q189" s="90"/>
      <c r="R189" s="90"/>
      <c r="S189" s="90"/>
      <c r="T189" s="91"/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T189" s="16" t="s">
        <v>139</v>
      </c>
      <c r="AU189" s="16" t="s">
        <v>81</v>
      </c>
    </row>
    <row r="190" s="2" customFormat="1" ht="24.15" customHeight="1">
      <c r="A190" s="37"/>
      <c r="B190" s="38"/>
      <c r="C190" s="217" t="s">
        <v>298</v>
      </c>
      <c r="D190" s="217" t="s">
        <v>132</v>
      </c>
      <c r="E190" s="218" t="s">
        <v>344</v>
      </c>
      <c r="F190" s="219" t="s">
        <v>345</v>
      </c>
      <c r="G190" s="220" t="s">
        <v>150</v>
      </c>
      <c r="H190" s="221">
        <v>20</v>
      </c>
      <c r="I190" s="222"/>
      <c r="J190" s="223">
        <f>ROUND(I190*H190,2)</f>
        <v>0</v>
      </c>
      <c r="K190" s="219" t="s">
        <v>136</v>
      </c>
      <c r="L190" s="43"/>
      <c r="M190" s="224" t="s">
        <v>1</v>
      </c>
      <c r="N190" s="225" t="s">
        <v>38</v>
      </c>
      <c r="O190" s="90"/>
      <c r="P190" s="226">
        <f>O190*H190</f>
        <v>0</v>
      </c>
      <c r="Q190" s="226">
        <v>0</v>
      </c>
      <c r="R190" s="226">
        <f>Q190*H190</f>
        <v>0</v>
      </c>
      <c r="S190" s="226">
        <v>0</v>
      </c>
      <c r="T190" s="227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228" t="s">
        <v>137</v>
      </c>
      <c r="AT190" s="228" t="s">
        <v>132</v>
      </c>
      <c r="AU190" s="228" t="s">
        <v>81</v>
      </c>
      <c r="AY190" s="16" t="s">
        <v>130</v>
      </c>
      <c r="BE190" s="229">
        <f>IF(N190="základní",J190,0)</f>
        <v>0</v>
      </c>
      <c r="BF190" s="229">
        <f>IF(N190="snížená",J190,0)</f>
        <v>0</v>
      </c>
      <c r="BG190" s="229">
        <f>IF(N190="zákl. přenesená",J190,0)</f>
        <v>0</v>
      </c>
      <c r="BH190" s="229">
        <f>IF(N190="sníž. přenesená",J190,0)</f>
        <v>0</v>
      </c>
      <c r="BI190" s="229">
        <f>IF(N190="nulová",J190,0)</f>
        <v>0</v>
      </c>
      <c r="BJ190" s="16" t="s">
        <v>81</v>
      </c>
      <c r="BK190" s="229">
        <f>ROUND(I190*H190,2)</f>
        <v>0</v>
      </c>
      <c r="BL190" s="16" t="s">
        <v>137</v>
      </c>
      <c r="BM190" s="228" t="s">
        <v>444</v>
      </c>
    </row>
    <row r="191" s="2" customFormat="1">
      <c r="A191" s="37"/>
      <c r="B191" s="38"/>
      <c r="C191" s="39"/>
      <c r="D191" s="230" t="s">
        <v>139</v>
      </c>
      <c r="E191" s="39"/>
      <c r="F191" s="231" t="s">
        <v>347</v>
      </c>
      <c r="G191" s="39"/>
      <c r="H191" s="39"/>
      <c r="I191" s="232"/>
      <c r="J191" s="39"/>
      <c r="K191" s="39"/>
      <c r="L191" s="43"/>
      <c r="M191" s="233"/>
      <c r="N191" s="234"/>
      <c r="O191" s="90"/>
      <c r="P191" s="90"/>
      <c r="Q191" s="90"/>
      <c r="R191" s="90"/>
      <c r="S191" s="90"/>
      <c r="T191" s="91"/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T191" s="16" t="s">
        <v>139</v>
      </c>
      <c r="AU191" s="16" t="s">
        <v>81</v>
      </c>
    </row>
    <row r="192" s="2" customFormat="1" ht="16.5" customHeight="1">
      <c r="A192" s="37"/>
      <c r="B192" s="38"/>
      <c r="C192" s="217" t="s">
        <v>303</v>
      </c>
      <c r="D192" s="217" t="s">
        <v>132</v>
      </c>
      <c r="E192" s="218" t="s">
        <v>445</v>
      </c>
      <c r="F192" s="219" t="s">
        <v>446</v>
      </c>
      <c r="G192" s="220" t="s">
        <v>286</v>
      </c>
      <c r="H192" s="221">
        <v>1</v>
      </c>
      <c r="I192" s="222"/>
      <c r="J192" s="223">
        <f>ROUND(I192*H192,2)</f>
        <v>0</v>
      </c>
      <c r="K192" s="219" t="s">
        <v>1</v>
      </c>
      <c r="L192" s="43"/>
      <c r="M192" s="224" t="s">
        <v>1</v>
      </c>
      <c r="N192" s="225" t="s">
        <v>38</v>
      </c>
      <c r="O192" s="90"/>
      <c r="P192" s="226">
        <f>O192*H192</f>
        <v>0</v>
      </c>
      <c r="Q192" s="226">
        <v>0</v>
      </c>
      <c r="R192" s="226">
        <f>Q192*H192</f>
        <v>0</v>
      </c>
      <c r="S192" s="226">
        <v>0</v>
      </c>
      <c r="T192" s="227">
        <f>S192*H192</f>
        <v>0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228" t="s">
        <v>137</v>
      </c>
      <c r="AT192" s="228" t="s">
        <v>132</v>
      </c>
      <c r="AU192" s="228" t="s">
        <v>81</v>
      </c>
      <c r="AY192" s="16" t="s">
        <v>130</v>
      </c>
      <c r="BE192" s="229">
        <f>IF(N192="základní",J192,0)</f>
        <v>0</v>
      </c>
      <c r="BF192" s="229">
        <f>IF(N192="snížená",J192,0)</f>
        <v>0</v>
      </c>
      <c r="BG192" s="229">
        <f>IF(N192="zákl. přenesená",J192,0)</f>
        <v>0</v>
      </c>
      <c r="BH192" s="229">
        <f>IF(N192="sníž. přenesená",J192,0)</f>
        <v>0</v>
      </c>
      <c r="BI192" s="229">
        <f>IF(N192="nulová",J192,0)</f>
        <v>0</v>
      </c>
      <c r="BJ192" s="16" t="s">
        <v>81</v>
      </c>
      <c r="BK192" s="229">
        <f>ROUND(I192*H192,2)</f>
        <v>0</v>
      </c>
      <c r="BL192" s="16" t="s">
        <v>137</v>
      </c>
      <c r="BM192" s="228" t="s">
        <v>447</v>
      </c>
    </row>
    <row r="193" s="2" customFormat="1">
      <c r="A193" s="37"/>
      <c r="B193" s="38"/>
      <c r="C193" s="39"/>
      <c r="D193" s="230" t="s">
        <v>139</v>
      </c>
      <c r="E193" s="39"/>
      <c r="F193" s="231" t="s">
        <v>446</v>
      </c>
      <c r="G193" s="39"/>
      <c r="H193" s="39"/>
      <c r="I193" s="232"/>
      <c r="J193" s="39"/>
      <c r="K193" s="39"/>
      <c r="L193" s="43"/>
      <c r="M193" s="233"/>
      <c r="N193" s="234"/>
      <c r="O193" s="90"/>
      <c r="P193" s="90"/>
      <c r="Q193" s="90"/>
      <c r="R193" s="90"/>
      <c r="S193" s="90"/>
      <c r="T193" s="91"/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T193" s="16" t="s">
        <v>139</v>
      </c>
      <c r="AU193" s="16" t="s">
        <v>81</v>
      </c>
    </row>
    <row r="194" s="2" customFormat="1">
      <c r="A194" s="37"/>
      <c r="B194" s="38"/>
      <c r="C194" s="39"/>
      <c r="D194" s="230" t="s">
        <v>280</v>
      </c>
      <c r="E194" s="39"/>
      <c r="F194" s="267" t="s">
        <v>448</v>
      </c>
      <c r="G194" s="39"/>
      <c r="H194" s="39"/>
      <c r="I194" s="232"/>
      <c r="J194" s="39"/>
      <c r="K194" s="39"/>
      <c r="L194" s="43"/>
      <c r="M194" s="233"/>
      <c r="N194" s="234"/>
      <c r="O194" s="90"/>
      <c r="P194" s="90"/>
      <c r="Q194" s="90"/>
      <c r="R194" s="90"/>
      <c r="S194" s="90"/>
      <c r="T194" s="91"/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T194" s="16" t="s">
        <v>280</v>
      </c>
      <c r="AU194" s="16" t="s">
        <v>81</v>
      </c>
    </row>
    <row r="195" s="12" customFormat="1" ht="25.92" customHeight="1">
      <c r="A195" s="12"/>
      <c r="B195" s="201"/>
      <c r="C195" s="202"/>
      <c r="D195" s="203" t="s">
        <v>72</v>
      </c>
      <c r="E195" s="204" t="s">
        <v>366</v>
      </c>
      <c r="F195" s="204" t="s">
        <v>367</v>
      </c>
      <c r="G195" s="202"/>
      <c r="H195" s="202"/>
      <c r="I195" s="205"/>
      <c r="J195" s="206">
        <f>BK195</f>
        <v>0</v>
      </c>
      <c r="K195" s="202"/>
      <c r="L195" s="207"/>
      <c r="M195" s="208"/>
      <c r="N195" s="209"/>
      <c r="O195" s="209"/>
      <c r="P195" s="210">
        <f>SUM(P196:P197)</f>
        <v>0</v>
      </c>
      <c r="Q195" s="209"/>
      <c r="R195" s="210">
        <f>SUM(R196:R197)</f>
        <v>0</v>
      </c>
      <c r="S195" s="209"/>
      <c r="T195" s="211">
        <f>SUM(T196:T197)</f>
        <v>0</v>
      </c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R195" s="212" t="s">
        <v>81</v>
      </c>
      <c r="AT195" s="213" t="s">
        <v>72</v>
      </c>
      <c r="AU195" s="213" t="s">
        <v>73</v>
      </c>
      <c r="AY195" s="212" t="s">
        <v>130</v>
      </c>
      <c r="BK195" s="214">
        <f>SUM(BK196:BK197)</f>
        <v>0</v>
      </c>
    </row>
    <row r="196" s="2" customFormat="1" ht="24.15" customHeight="1">
      <c r="A196" s="37"/>
      <c r="B196" s="38"/>
      <c r="C196" s="217" t="s">
        <v>307</v>
      </c>
      <c r="D196" s="217" t="s">
        <v>132</v>
      </c>
      <c r="E196" s="218" t="s">
        <v>368</v>
      </c>
      <c r="F196" s="219" t="s">
        <v>369</v>
      </c>
      <c r="G196" s="220" t="s">
        <v>176</v>
      </c>
      <c r="H196" s="221">
        <v>57.850999999999999</v>
      </c>
      <c r="I196" s="222"/>
      <c r="J196" s="223">
        <f>ROUND(I196*H196,2)</f>
        <v>0</v>
      </c>
      <c r="K196" s="219" t="s">
        <v>1</v>
      </c>
      <c r="L196" s="43"/>
      <c r="M196" s="224" t="s">
        <v>1</v>
      </c>
      <c r="N196" s="225" t="s">
        <v>38</v>
      </c>
      <c r="O196" s="90"/>
      <c r="P196" s="226">
        <f>O196*H196</f>
        <v>0</v>
      </c>
      <c r="Q196" s="226">
        <v>0</v>
      </c>
      <c r="R196" s="226">
        <f>Q196*H196</f>
        <v>0</v>
      </c>
      <c r="S196" s="226">
        <v>0</v>
      </c>
      <c r="T196" s="227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228" t="s">
        <v>137</v>
      </c>
      <c r="AT196" s="228" t="s">
        <v>132</v>
      </c>
      <c r="AU196" s="228" t="s">
        <v>81</v>
      </c>
      <c r="AY196" s="16" t="s">
        <v>130</v>
      </c>
      <c r="BE196" s="229">
        <f>IF(N196="základní",J196,0)</f>
        <v>0</v>
      </c>
      <c r="BF196" s="229">
        <f>IF(N196="snížená",J196,0)</f>
        <v>0</v>
      </c>
      <c r="BG196" s="229">
        <f>IF(N196="zákl. přenesená",J196,0)</f>
        <v>0</v>
      </c>
      <c r="BH196" s="229">
        <f>IF(N196="sníž. přenesená",J196,0)</f>
        <v>0</v>
      </c>
      <c r="BI196" s="229">
        <f>IF(N196="nulová",J196,0)</f>
        <v>0</v>
      </c>
      <c r="BJ196" s="16" t="s">
        <v>81</v>
      </c>
      <c r="BK196" s="229">
        <f>ROUND(I196*H196,2)</f>
        <v>0</v>
      </c>
      <c r="BL196" s="16" t="s">
        <v>137</v>
      </c>
      <c r="BM196" s="228" t="s">
        <v>449</v>
      </c>
    </row>
    <row r="197" s="2" customFormat="1">
      <c r="A197" s="37"/>
      <c r="B197" s="38"/>
      <c r="C197" s="39"/>
      <c r="D197" s="230" t="s">
        <v>139</v>
      </c>
      <c r="E197" s="39"/>
      <c r="F197" s="231" t="s">
        <v>371</v>
      </c>
      <c r="G197" s="39"/>
      <c r="H197" s="39"/>
      <c r="I197" s="232"/>
      <c r="J197" s="39"/>
      <c r="K197" s="39"/>
      <c r="L197" s="43"/>
      <c r="M197" s="268"/>
      <c r="N197" s="269"/>
      <c r="O197" s="270"/>
      <c r="P197" s="270"/>
      <c r="Q197" s="270"/>
      <c r="R197" s="270"/>
      <c r="S197" s="270"/>
      <c r="T197" s="271"/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T197" s="16" t="s">
        <v>139</v>
      </c>
      <c r="AU197" s="16" t="s">
        <v>81</v>
      </c>
    </row>
    <row r="198" s="2" customFormat="1" ht="6.96" customHeight="1">
      <c r="A198" s="37"/>
      <c r="B198" s="65"/>
      <c r="C198" s="66"/>
      <c r="D198" s="66"/>
      <c r="E198" s="66"/>
      <c r="F198" s="66"/>
      <c r="G198" s="66"/>
      <c r="H198" s="66"/>
      <c r="I198" s="66"/>
      <c r="J198" s="66"/>
      <c r="K198" s="66"/>
      <c r="L198" s="43"/>
      <c r="M198" s="37"/>
      <c r="O198" s="37"/>
      <c r="P198" s="37"/>
      <c r="Q198" s="37"/>
      <c r="R198" s="37"/>
      <c r="S198" s="37"/>
      <c r="T198" s="37"/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</row>
  </sheetData>
  <sheetProtection sheet="1" autoFilter="0" formatColumns="0" formatRows="0" objects="1" scenarios="1" spinCount="100000" saltValue="0vB3EVzoQ8SS7MdKa/2PMLsUYfoQRPXNw9FkptpHDM6kKcWjNCtyxxSfd88Oc9+9m2P2fCRVA2DHtxMszCdyxQ==" hashValue="eWvXlMXph8Yv+lWX8RfOcVDm103PTCIqPi9LN+vxkYD/2esi6nfe6xrn2usJTKQ5nF7l4xMxGWFpAQCyb8Eu1g==" algorithmName="SHA-512" password="CC35"/>
  <autoFilter ref="C119:K197"/>
  <mergeCells count="9">
    <mergeCell ref="E7:H7"/>
    <mergeCell ref="E9:H9"/>
    <mergeCell ref="E18:H18"/>
    <mergeCell ref="E27:H27"/>
    <mergeCell ref="E85:H85"/>
    <mergeCell ref="E87:H87"/>
    <mergeCell ref="E110:H110"/>
    <mergeCell ref="E112:H112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6" t="s">
        <v>92</v>
      </c>
    </row>
    <row r="3" s="1" customFormat="1" ht="6.96" customHeight="1">
      <c r="B3" s="135"/>
      <c r="C3" s="136"/>
      <c r="D3" s="136"/>
      <c r="E3" s="136"/>
      <c r="F3" s="136"/>
      <c r="G3" s="136"/>
      <c r="H3" s="136"/>
      <c r="I3" s="136"/>
      <c r="J3" s="136"/>
      <c r="K3" s="136"/>
      <c r="L3" s="19"/>
      <c r="AT3" s="16" t="s">
        <v>83</v>
      </c>
    </row>
    <row r="4" s="1" customFormat="1" ht="24.96" customHeight="1">
      <c r="B4" s="19"/>
      <c r="D4" s="137" t="s">
        <v>99</v>
      </c>
      <c r="L4" s="19"/>
      <c r="M4" s="138" t="s">
        <v>10</v>
      </c>
      <c r="AT4" s="16" t="s">
        <v>4</v>
      </c>
    </row>
    <row r="5" s="1" customFormat="1" ht="6.96" customHeight="1">
      <c r="B5" s="19"/>
      <c r="L5" s="19"/>
    </row>
    <row r="6" s="1" customFormat="1" ht="12" customHeight="1">
      <c r="B6" s="19"/>
      <c r="D6" s="139" t="s">
        <v>16</v>
      </c>
      <c r="L6" s="19"/>
    </row>
    <row r="7" s="1" customFormat="1" ht="16.5" customHeight="1">
      <c r="B7" s="19"/>
      <c r="E7" s="140" t="str">
        <f>'Rekapitulace stavby'!K6</f>
        <v>Chodník Pertoltice</v>
      </c>
      <c r="F7" s="139"/>
      <c r="G7" s="139"/>
      <c r="H7" s="139"/>
      <c r="L7" s="19"/>
    </row>
    <row r="8" s="2" customFormat="1" ht="12" customHeight="1">
      <c r="A8" s="37"/>
      <c r="B8" s="43"/>
      <c r="C8" s="37"/>
      <c r="D8" s="139" t="s">
        <v>100</v>
      </c>
      <c r="E8" s="37"/>
      <c r="F8" s="37"/>
      <c r="G8" s="37"/>
      <c r="H8" s="37"/>
      <c r="I8" s="37"/>
      <c r="J8" s="37"/>
      <c r="K8" s="37"/>
      <c r="L8" s="62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</row>
    <row r="9" s="2" customFormat="1" ht="16.5" customHeight="1">
      <c r="A9" s="37"/>
      <c r="B9" s="43"/>
      <c r="C9" s="37"/>
      <c r="D9" s="37"/>
      <c r="E9" s="141" t="s">
        <v>450</v>
      </c>
      <c r="F9" s="37"/>
      <c r="G9" s="37"/>
      <c r="H9" s="37"/>
      <c r="I9" s="37"/>
      <c r="J9" s="37"/>
      <c r="K9" s="37"/>
      <c r="L9" s="62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>
      <c r="A10" s="37"/>
      <c r="B10" s="43"/>
      <c r="C10" s="37"/>
      <c r="D10" s="37"/>
      <c r="E10" s="37"/>
      <c r="F10" s="37"/>
      <c r="G10" s="37"/>
      <c r="H10" s="37"/>
      <c r="I10" s="37"/>
      <c r="J10" s="37"/>
      <c r="K10" s="37"/>
      <c r="L10" s="62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2" customHeight="1">
      <c r="A11" s="37"/>
      <c r="B11" s="43"/>
      <c r="C11" s="37"/>
      <c r="D11" s="139" t="s">
        <v>18</v>
      </c>
      <c r="E11" s="37"/>
      <c r="F11" s="142" t="s">
        <v>1</v>
      </c>
      <c r="G11" s="37"/>
      <c r="H11" s="37"/>
      <c r="I11" s="139" t="s">
        <v>19</v>
      </c>
      <c r="J11" s="142" t="s">
        <v>1</v>
      </c>
      <c r="K11" s="37"/>
      <c r="L11" s="62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43"/>
      <c r="C12" s="37"/>
      <c r="D12" s="139" t="s">
        <v>20</v>
      </c>
      <c r="E12" s="37"/>
      <c r="F12" s="142" t="s">
        <v>21</v>
      </c>
      <c r="G12" s="37"/>
      <c r="H12" s="37"/>
      <c r="I12" s="139" t="s">
        <v>22</v>
      </c>
      <c r="J12" s="143" t="str">
        <f>'Rekapitulace stavby'!AN8</f>
        <v>7. 2. 2025</v>
      </c>
      <c r="K12" s="37"/>
      <c r="L12" s="62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0.8" customHeight="1">
      <c r="A13" s="37"/>
      <c r="B13" s="43"/>
      <c r="C13" s="37"/>
      <c r="D13" s="37"/>
      <c r="E13" s="37"/>
      <c r="F13" s="37"/>
      <c r="G13" s="37"/>
      <c r="H13" s="37"/>
      <c r="I13" s="37"/>
      <c r="J13" s="37"/>
      <c r="K13" s="37"/>
      <c r="L13" s="62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43"/>
      <c r="C14" s="37"/>
      <c r="D14" s="139" t="s">
        <v>24</v>
      </c>
      <c r="E14" s="37"/>
      <c r="F14" s="37"/>
      <c r="G14" s="37"/>
      <c r="H14" s="37"/>
      <c r="I14" s="139" t="s">
        <v>25</v>
      </c>
      <c r="J14" s="142" t="str">
        <f>IF('Rekapitulace stavby'!AN10="","",'Rekapitulace stavby'!AN10)</f>
        <v/>
      </c>
      <c r="K14" s="37"/>
      <c r="L14" s="62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8" customHeight="1">
      <c r="A15" s="37"/>
      <c r="B15" s="43"/>
      <c r="C15" s="37"/>
      <c r="D15" s="37"/>
      <c r="E15" s="142" t="str">
        <f>IF('Rekapitulace stavby'!E11="","",'Rekapitulace stavby'!E11)</f>
        <v xml:space="preserve"> </v>
      </c>
      <c r="F15" s="37"/>
      <c r="G15" s="37"/>
      <c r="H15" s="37"/>
      <c r="I15" s="139" t="s">
        <v>26</v>
      </c>
      <c r="J15" s="142" t="str">
        <f>IF('Rekapitulace stavby'!AN11="","",'Rekapitulace stavby'!AN11)</f>
        <v/>
      </c>
      <c r="K15" s="37"/>
      <c r="L15" s="62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6.96" customHeight="1">
      <c r="A16" s="37"/>
      <c r="B16" s="43"/>
      <c r="C16" s="37"/>
      <c r="D16" s="37"/>
      <c r="E16" s="37"/>
      <c r="F16" s="37"/>
      <c r="G16" s="37"/>
      <c r="H16" s="37"/>
      <c r="I16" s="37"/>
      <c r="J16" s="37"/>
      <c r="K16" s="37"/>
      <c r="L16" s="62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2" customHeight="1">
      <c r="A17" s="37"/>
      <c r="B17" s="43"/>
      <c r="C17" s="37"/>
      <c r="D17" s="139" t="s">
        <v>27</v>
      </c>
      <c r="E17" s="37"/>
      <c r="F17" s="37"/>
      <c r="G17" s="37"/>
      <c r="H17" s="37"/>
      <c r="I17" s="139" t="s">
        <v>25</v>
      </c>
      <c r="J17" s="32" t="str">
        <f>'Rekapitulace stavby'!AN13</f>
        <v>Vyplň údaj</v>
      </c>
      <c r="K17" s="37"/>
      <c r="L17" s="62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8" customHeight="1">
      <c r="A18" s="37"/>
      <c r="B18" s="43"/>
      <c r="C18" s="37"/>
      <c r="D18" s="37"/>
      <c r="E18" s="32" t="str">
        <f>'Rekapitulace stavby'!E14</f>
        <v>Vyplň údaj</v>
      </c>
      <c r="F18" s="142"/>
      <c r="G18" s="142"/>
      <c r="H18" s="142"/>
      <c r="I18" s="139" t="s">
        <v>26</v>
      </c>
      <c r="J18" s="32" t="str">
        <f>'Rekapitulace stavby'!AN14</f>
        <v>Vyplň údaj</v>
      </c>
      <c r="K18" s="37"/>
      <c r="L18" s="62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6.96" customHeight="1">
      <c r="A19" s="37"/>
      <c r="B19" s="43"/>
      <c r="C19" s="37"/>
      <c r="D19" s="37"/>
      <c r="E19" s="37"/>
      <c r="F19" s="37"/>
      <c r="G19" s="37"/>
      <c r="H19" s="37"/>
      <c r="I19" s="37"/>
      <c r="J19" s="37"/>
      <c r="K19" s="37"/>
      <c r="L19" s="62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2" customHeight="1">
      <c r="A20" s="37"/>
      <c r="B20" s="43"/>
      <c r="C20" s="37"/>
      <c r="D20" s="139" t="s">
        <v>29</v>
      </c>
      <c r="E20" s="37"/>
      <c r="F20" s="37"/>
      <c r="G20" s="37"/>
      <c r="H20" s="37"/>
      <c r="I20" s="139" t="s">
        <v>25</v>
      </c>
      <c r="J20" s="142" t="str">
        <f>IF('Rekapitulace stavby'!AN16="","",'Rekapitulace stavby'!AN16)</f>
        <v/>
      </c>
      <c r="K20" s="37"/>
      <c r="L20" s="62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8" customHeight="1">
      <c r="A21" s="37"/>
      <c r="B21" s="43"/>
      <c r="C21" s="37"/>
      <c r="D21" s="37"/>
      <c r="E21" s="142" t="str">
        <f>IF('Rekapitulace stavby'!E17="","",'Rekapitulace stavby'!E17)</f>
        <v xml:space="preserve"> </v>
      </c>
      <c r="F21" s="37"/>
      <c r="G21" s="37"/>
      <c r="H21" s="37"/>
      <c r="I21" s="139" t="s">
        <v>26</v>
      </c>
      <c r="J21" s="142" t="str">
        <f>IF('Rekapitulace stavby'!AN17="","",'Rekapitulace stavby'!AN17)</f>
        <v/>
      </c>
      <c r="K21" s="37"/>
      <c r="L21" s="62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6.96" customHeight="1">
      <c r="A22" s="37"/>
      <c r="B22" s="43"/>
      <c r="C22" s="37"/>
      <c r="D22" s="37"/>
      <c r="E22" s="37"/>
      <c r="F22" s="37"/>
      <c r="G22" s="37"/>
      <c r="H22" s="37"/>
      <c r="I22" s="37"/>
      <c r="J22" s="37"/>
      <c r="K22" s="37"/>
      <c r="L22" s="62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2" customHeight="1">
      <c r="A23" s="37"/>
      <c r="B23" s="43"/>
      <c r="C23" s="37"/>
      <c r="D23" s="139" t="s">
        <v>31</v>
      </c>
      <c r="E23" s="37"/>
      <c r="F23" s="37"/>
      <c r="G23" s="37"/>
      <c r="H23" s="37"/>
      <c r="I23" s="139" t="s">
        <v>25</v>
      </c>
      <c r="J23" s="142" t="str">
        <f>IF('Rekapitulace stavby'!AN19="","",'Rekapitulace stavby'!AN19)</f>
        <v/>
      </c>
      <c r="K23" s="37"/>
      <c r="L23" s="62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8" customHeight="1">
      <c r="A24" s="37"/>
      <c r="B24" s="43"/>
      <c r="C24" s="37"/>
      <c r="D24" s="37"/>
      <c r="E24" s="142" t="str">
        <f>IF('Rekapitulace stavby'!E20="","",'Rekapitulace stavby'!E20)</f>
        <v xml:space="preserve"> </v>
      </c>
      <c r="F24" s="37"/>
      <c r="G24" s="37"/>
      <c r="H24" s="37"/>
      <c r="I24" s="139" t="s">
        <v>26</v>
      </c>
      <c r="J24" s="142" t="str">
        <f>IF('Rekapitulace stavby'!AN20="","",'Rekapitulace stavby'!AN20)</f>
        <v/>
      </c>
      <c r="K24" s="37"/>
      <c r="L24" s="62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6.96" customHeight="1">
      <c r="A25" s="37"/>
      <c r="B25" s="43"/>
      <c r="C25" s="37"/>
      <c r="D25" s="37"/>
      <c r="E25" s="37"/>
      <c r="F25" s="37"/>
      <c r="G25" s="37"/>
      <c r="H25" s="37"/>
      <c r="I25" s="37"/>
      <c r="J25" s="37"/>
      <c r="K25" s="37"/>
      <c r="L25" s="62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2" customHeight="1">
      <c r="A26" s="37"/>
      <c r="B26" s="43"/>
      <c r="C26" s="37"/>
      <c r="D26" s="139" t="s">
        <v>32</v>
      </c>
      <c r="E26" s="37"/>
      <c r="F26" s="37"/>
      <c r="G26" s="37"/>
      <c r="H26" s="37"/>
      <c r="I26" s="37"/>
      <c r="J26" s="37"/>
      <c r="K26" s="37"/>
      <c r="L26" s="62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8" customFormat="1" ht="16.5" customHeight="1">
      <c r="A27" s="144"/>
      <c r="B27" s="145"/>
      <c r="C27" s="144"/>
      <c r="D27" s="144"/>
      <c r="E27" s="146" t="s">
        <v>1</v>
      </c>
      <c r="F27" s="146"/>
      <c r="G27" s="146"/>
      <c r="H27" s="146"/>
      <c r="I27" s="144"/>
      <c r="J27" s="144"/>
      <c r="K27" s="144"/>
      <c r="L27" s="147"/>
      <c r="S27" s="144"/>
      <c r="T27" s="144"/>
      <c r="U27" s="144"/>
      <c r="V27" s="144"/>
      <c r="W27" s="144"/>
      <c r="X27" s="144"/>
      <c r="Y27" s="144"/>
      <c r="Z27" s="144"/>
      <c r="AA27" s="144"/>
      <c r="AB27" s="144"/>
      <c r="AC27" s="144"/>
      <c r="AD27" s="144"/>
      <c r="AE27" s="144"/>
    </row>
    <row r="28" s="2" customFormat="1" ht="6.96" customHeight="1">
      <c r="A28" s="37"/>
      <c r="B28" s="43"/>
      <c r="C28" s="37"/>
      <c r="D28" s="37"/>
      <c r="E28" s="37"/>
      <c r="F28" s="37"/>
      <c r="G28" s="37"/>
      <c r="H28" s="37"/>
      <c r="I28" s="37"/>
      <c r="J28" s="37"/>
      <c r="K28" s="37"/>
      <c r="L28" s="62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43"/>
      <c r="C29" s="37"/>
      <c r="D29" s="148"/>
      <c r="E29" s="148"/>
      <c r="F29" s="148"/>
      <c r="G29" s="148"/>
      <c r="H29" s="148"/>
      <c r="I29" s="148"/>
      <c r="J29" s="148"/>
      <c r="K29" s="148"/>
      <c r="L29" s="62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25.44" customHeight="1">
      <c r="A30" s="37"/>
      <c r="B30" s="43"/>
      <c r="C30" s="37"/>
      <c r="D30" s="149" t="s">
        <v>33</v>
      </c>
      <c r="E30" s="37"/>
      <c r="F30" s="37"/>
      <c r="G30" s="37"/>
      <c r="H30" s="37"/>
      <c r="I30" s="37"/>
      <c r="J30" s="150">
        <f>ROUND(J122, 2)</f>
        <v>0</v>
      </c>
      <c r="K30" s="37"/>
      <c r="L30" s="62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43"/>
      <c r="C31" s="37"/>
      <c r="D31" s="148"/>
      <c r="E31" s="148"/>
      <c r="F31" s="148"/>
      <c r="G31" s="148"/>
      <c r="H31" s="148"/>
      <c r="I31" s="148"/>
      <c r="J31" s="148"/>
      <c r="K31" s="148"/>
      <c r="L31" s="62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43"/>
      <c r="C32" s="37"/>
      <c r="D32" s="37"/>
      <c r="E32" s="37"/>
      <c r="F32" s="151" t="s">
        <v>35</v>
      </c>
      <c r="G32" s="37"/>
      <c r="H32" s="37"/>
      <c r="I32" s="151" t="s">
        <v>34</v>
      </c>
      <c r="J32" s="151" t="s">
        <v>36</v>
      </c>
      <c r="K32" s="37"/>
      <c r="L32" s="62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43"/>
      <c r="C33" s="37"/>
      <c r="D33" s="152" t="s">
        <v>37</v>
      </c>
      <c r="E33" s="139" t="s">
        <v>38</v>
      </c>
      <c r="F33" s="153">
        <f>ROUND((SUM(BE122:BE202)),  2)</f>
        <v>0</v>
      </c>
      <c r="G33" s="37"/>
      <c r="H33" s="37"/>
      <c r="I33" s="154">
        <v>0.20999999999999999</v>
      </c>
      <c r="J33" s="153">
        <f>ROUND(((SUM(BE122:BE202))*I33),  2)</f>
        <v>0</v>
      </c>
      <c r="K33" s="37"/>
      <c r="L33" s="62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43"/>
      <c r="C34" s="37"/>
      <c r="D34" s="37"/>
      <c r="E34" s="139" t="s">
        <v>39</v>
      </c>
      <c r="F34" s="153">
        <f>ROUND((SUM(BF122:BF202)),  2)</f>
        <v>0</v>
      </c>
      <c r="G34" s="37"/>
      <c r="H34" s="37"/>
      <c r="I34" s="154">
        <v>0.12</v>
      </c>
      <c r="J34" s="153">
        <f>ROUND(((SUM(BF122:BF202))*I34),  2)</f>
        <v>0</v>
      </c>
      <c r="K34" s="37"/>
      <c r="L34" s="62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hidden="1" s="2" customFormat="1" ht="14.4" customHeight="1">
      <c r="A35" s="37"/>
      <c r="B35" s="43"/>
      <c r="C35" s="37"/>
      <c r="D35" s="37"/>
      <c r="E35" s="139" t="s">
        <v>40</v>
      </c>
      <c r="F35" s="153">
        <f>ROUND((SUM(BG122:BG202)),  2)</f>
        <v>0</v>
      </c>
      <c r="G35" s="37"/>
      <c r="H35" s="37"/>
      <c r="I35" s="154">
        <v>0.20999999999999999</v>
      </c>
      <c r="J35" s="153">
        <f>0</f>
        <v>0</v>
      </c>
      <c r="K35" s="37"/>
      <c r="L35" s="62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hidden="1" s="2" customFormat="1" ht="14.4" customHeight="1">
      <c r="A36" s="37"/>
      <c r="B36" s="43"/>
      <c r="C36" s="37"/>
      <c r="D36" s="37"/>
      <c r="E36" s="139" t="s">
        <v>41</v>
      </c>
      <c r="F36" s="153">
        <f>ROUND((SUM(BH122:BH202)),  2)</f>
        <v>0</v>
      </c>
      <c r="G36" s="37"/>
      <c r="H36" s="37"/>
      <c r="I36" s="154">
        <v>0.12</v>
      </c>
      <c r="J36" s="153">
        <f>0</f>
        <v>0</v>
      </c>
      <c r="K36" s="37"/>
      <c r="L36" s="62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hidden="1" s="2" customFormat="1" ht="14.4" customHeight="1">
      <c r="A37" s="37"/>
      <c r="B37" s="43"/>
      <c r="C37" s="37"/>
      <c r="D37" s="37"/>
      <c r="E37" s="139" t="s">
        <v>42</v>
      </c>
      <c r="F37" s="153">
        <f>ROUND((SUM(BI122:BI202)),  2)</f>
        <v>0</v>
      </c>
      <c r="G37" s="37"/>
      <c r="H37" s="37"/>
      <c r="I37" s="154">
        <v>0</v>
      </c>
      <c r="J37" s="153">
        <f>0</f>
        <v>0</v>
      </c>
      <c r="K37" s="37"/>
      <c r="L37" s="62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6.96" customHeight="1">
      <c r="A38" s="37"/>
      <c r="B38" s="43"/>
      <c r="C38" s="37"/>
      <c r="D38" s="37"/>
      <c r="E38" s="37"/>
      <c r="F38" s="37"/>
      <c r="G38" s="37"/>
      <c r="H38" s="37"/>
      <c r="I38" s="37"/>
      <c r="J38" s="37"/>
      <c r="K38" s="37"/>
      <c r="L38" s="62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25.44" customHeight="1">
      <c r="A39" s="37"/>
      <c r="B39" s="43"/>
      <c r="C39" s="155"/>
      <c r="D39" s="156" t="s">
        <v>43</v>
      </c>
      <c r="E39" s="157"/>
      <c r="F39" s="157"/>
      <c r="G39" s="158" t="s">
        <v>44</v>
      </c>
      <c r="H39" s="159" t="s">
        <v>45</v>
      </c>
      <c r="I39" s="157"/>
      <c r="J39" s="160">
        <f>SUM(J30:J37)</f>
        <v>0</v>
      </c>
      <c r="K39" s="161"/>
      <c r="L39" s="62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43"/>
      <c r="C40" s="37"/>
      <c r="D40" s="37"/>
      <c r="E40" s="37"/>
      <c r="F40" s="37"/>
      <c r="G40" s="37"/>
      <c r="H40" s="37"/>
      <c r="I40" s="37"/>
      <c r="J40" s="37"/>
      <c r="K40" s="37"/>
      <c r="L40" s="62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="1" customFormat="1" ht="14.4" customHeight="1">
      <c r="B41" s="19"/>
      <c r="L41" s="19"/>
    </row>
    <row r="42" s="1" customFormat="1" ht="14.4" customHeight="1">
      <c r="B42" s="19"/>
      <c r="L42" s="19"/>
    </row>
    <row r="43" s="1" customFormat="1" ht="14.4" customHeight="1">
      <c r="B43" s="19"/>
      <c r="L43" s="19"/>
    </row>
    <row r="44" s="1" customFormat="1" ht="14.4" customHeight="1">
      <c r="B44" s="19"/>
      <c r="L44" s="19"/>
    </row>
    <row r="45" s="1" customFormat="1" ht="14.4" customHeight="1">
      <c r="B45" s="19"/>
      <c r="L45" s="19"/>
    </row>
    <row r="46" s="1" customFormat="1" ht="14.4" customHeight="1">
      <c r="B46" s="19"/>
      <c r="L46" s="19"/>
    </row>
    <row r="47" s="1" customFormat="1" ht="14.4" customHeight="1">
      <c r="B47" s="19"/>
      <c r="L47" s="19"/>
    </row>
    <row r="48" s="1" customFormat="1" ht="14.4" customHeight="1">
      <c r="B48" s="19"/>
      <c r="L48" s="19"/>
    </row>
    <row r="49" s="1" customFormat="1" ht="14.4" customHeight="1">
      <c r="B49" s="19"/>
      <c r="L49" s="19"/>
    </row>
    <row r="50" s="2" customFormat="1" ht="14.4" customHeight="1">
      <c r="B50" s="62"/>
      <c r="D50" s="162" t="s">
        <v>46</v>
      </c>
      <c r="E50" s="163"/>
      <c r="F50" s="163"/>
      <c r="G50" s="162" t="s">
        <v>47</v>
      </c>
      <c r="H50" s="163"/>
      <c r="I50" s="163"/>
      <c r="J50" s="163"/>
      <c r="K50" s="163"/>
      <c r="L50" s="62"/>
    </row>
    <row r="51">
      <c r="B51" s="19"/>
      <c r="L51" s="19"/>
    </row>
    <row r="52">
      <c r="B52" s="19"/>
      <c r="L52" s="19"/>
    </row>
    <row r="53">
      <c r="B53" s="19"/>
      <c r="L53" s="19"/>
    </row>
    <row r="54">
      <c r="B54" s="19"/>
      <c r="L54" s="19"/>
    </row>
    <row r="55">
      <c r="B55" s="19"/>
      <c r="L55" s="19"/>
    </row>
    <row r="56">
      <c r="B56" s="19"/>
      <c r="L56" s="19"/>
    </row>
    <row r="57">
      <c r="B57" s="19"/>
      <c r="L57" s="19"/>
    </row>
    <row r="58">
      <c r="B58" s="19"/>
      <c r="L58" s="19"/>
    </row>
    <row r="59">
      <c r="B59" s="19"/>
      <c r="L59" s="19"/>
    </row>
    <row r="60">
      <c r="B60" s="19"/>
      <c r="L60" s="19"/>
    </row>
    <row r="61" s="2" customFormat="1">
      <c r="A61" s="37"/>
      <c r="B61" s="43"/>
      <c r="C61" s="37"/>
      <c r="D61" s="164" t="s">
        <v>48</v>
      </c>
      <c r="E61" s="165"/>
      <c r="F61" s="166" t="s">
        <v>49</v>
      </c>
      <c r="G61" s="164" t="s">
        <v>48</v>
      </c>
      <c r="H61" s="165"/>
      <c r="I61" s="165"/>
      <c r="J61" s="167" t="s">
        <v>49</v>
      </c>
      <c r="K61" s="165"/>
      <c r="L61" s="62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19"/>
      <c r="L62" s="19"/>
    </row>
    <row r="63">
      <c r="B63" s="19"/>
      <c r="L63" s="19"/>
    </row>
    <row r="64">
      <c r="B64" s="19"/>
      <c r="L64" s="19"/>
    </row>
    <row r="65" s="2" customFormat="1">
      <c r="A65" s="37"/>
      <c r="B65" s="43"/>
      <c r="C65" s="37"/>
      <c r="D65" s="162" t="s">
        <v>50</v>
      </c>
      <c r="E65" s="168"/>
      <c r="F65" s="168"/>
      <c r="G65" s="162" t="s">
        <v>51</v>
      </c>
      <c r="H65" s="168"/>
      <c r="I65" s="168"/>
      <c r="J65" s="168"/>
      <c r="K65" s="168"/>
      <c r="L65" s="62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19"/>
      <c r="L66" s="19"/>
    </row>
    <row r="67">
      <c r="B67" s="19"/>
      <c r="L67" s="19"/>
    </row>
    <row r="68">
      <c r="B68" s="19"/>
      <c r="L68" s="19"/>
    </row>
    <row r="69">
      <c r="B69" s="19"/>
      <c r="L69" s="19"/>
    </row>
    <row r="70">
      <c r="B70" s="19"/>
      <c r="L70" s="19"/>
    </row>
    <row r="71">
      <c r="B71" s="19"/>
      <c r="L71" s="19"/>
    </row>
    <row r="72">
      <c r="B72" s="19"/>
      <c r="L72" s="19"/>
    </row>
    <row r="73">
      <c r="B73" s="19"/>
      <c r="L73" s="19"/>
    </row>
    <row r="74">
      <c r="B74" s="19"/>
      <c r="L74" s="19"/>
    </row>
    <row r="75">
      <c r="B75" s="19"/>
      <c r="L75" s="19"/>
    </row>
    <row r="76" s="2" customFormat="1">
      <c r="A76" s="37"/>
      <c r="B76" s="43"/>
      <c r="C76" s="37"/>
      <c r="D76" s="164" t="s">
        <v>48</v>
      </c>
      <c r="E76" s="165"/>
      <c r="F76" s="166" t="s">
        <v>49</v>
      </c>
      <c r="G76" s="164" t="s">
        <v>48</v>
      </c>
      <c r="H76" s="165"/>
      <c r="I76" s="165"/>
      <c r="J76" s="167" t="s">
        <v>49</v>
      </c>
      <c r="K76" s="165"/>
      <c r="L76" s="62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169"/>
      <c r="C77" s="170"/>
      <c r="D77" s="170"/>
      <c r="E77" s="170"/>
      <c r="F77" s="170"/>
      <c r="G77" s="170"/>
      <c r="H77" s="170"/>
      <c r="I77" s="170"/>
      <c r="J77" s="170"/>
      <c r="K77" s="170"/>
      <c r="L77" s="62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171"/>
      <c r="C81" s="172"/>
      <c r="D81" s="172"/>
      <c r="E81" s="172"/>
      <c r="F81" s="172"/>
      <c r="G81" s="172"/>
      <c r="H81" s="172"/>
      <c r="I81" s="172"/>
      <c r="J81" s="172"/>
      <c r="K81" s="172"/>
      <c r="L81" s="62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102</v>
      </c>
      <c r="D82" s="39"/>
      <c r="E82" s="39"/>
      <c r="F82" s="39"/>
      <c r="G82" s="39"/>
      <c r="H82" s="39"/>
      <c r="I82" s="39"/>
      <c r="J82" s="39"/>
      <c r="K82" s="39"/>
      <c r="L82" s="62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9"/>
      <c r="D83" s="39"/>
      <c r="E83" s="39"/>
      <c r="F83" s="39"/>
      <c r="G83" s="39"/>
      <c r="H83" s="39"/>
      <c r="I83" s="39"/>
      <c r="J83" s="39"/>
      <c r="K83" s="39"/>
      <c r="L83" s="62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16</v>
      </c>
      <c r="D84" s="39"/>
      <c r="E84" s="39"/>
      <c r="F84" s="39"/>
      <c r="G84" s="39"/>
      <c r="H84" s="39"/>
      <c r="I84" s="39"/>
      <c r="J84" s="39"/>
      <c r="K84" s="39"/>
      <c r="L84" s="62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16.5" customHeight="1">
      <c r="A85" s="37"/>
      <c r="B85" s="38"/>
      <c r="C85" s="39"/>
      <c r="D85" s="39"/>
      <c r="E85" s="173" t="str">
        <f>E7</f>
        <v>Chodník Pertoltice</v>
      </c>
      <c r="F85" s="31"/>
      <c r="G85" s="31"/>
      <c r="H85" s="31"/>
      <c r="I85" s="39"/>
      <c r="J85" s="39"/>
      <c r="K85" s="39"/>
      <c r="L85" s="62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2" customFormat="1" ht="12" customHeight="1">
      <c r="A86" s="37"/>
      <c r="B86" s="38"/>
      <c r="C86" s="31" t="s">
        <v>100</v>
      </c>
      <c r="D86" s="39"/>
      <c r="E86" s="39"/>
      <c r="F86" s="39"/>
      <c r="G86" s="39"/>
      <c r="H86" s="39"/>
      <c r="I86" s="39"/>
      <c r="J86" s="39"/>
      <c r="K86" s="39"/>
      <c r="L86" s="62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="2" customFormat="1" ht="16.5" customHeight="1">
      <c r="A87" s="37"/>
      <c r="B87" s="38"/>
      <c r="C87" s="39"/>
      <c r="D87" s="39"/>
      <c r="E87" s="75" t="str">
        <f>E9</f>
        <v>04 - IO 04 úpravy parkoviště</v>
      </c>
      <c r="F87" s="39"/>
      <c r="G87" s="39"/>
      <c r="H87" s="39"/>
      <c r="I87" s="39"/>
      <c r="J87" s="39"/>
      <c r="K87" s="39"/>
      <c r="L87" s="62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6.96" customHeight="1">
      <c r="A88" s="37"/>
      <c r="B88" s="38"/>
      <c r="C88" s="39"/>
      <c r="D88" s="39"/>
      <c r="E88" s="39"/>
      <c r="F88" s="39"/>
      <c r="G88" s="39"/>
      <c r="H88" s="39"/>
      <c r="I88" s="39"/>
      <c r="J88" s="39"/>
      <c r="K88" s="39"/>
      <c r="L88" s="62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2" customHeight="1">
      <c r="A89" s="37"/>
      <c r="B89" s="38"/>
      <c r="C89" s="31" t="s">
        <v>20</v>
      </c>
      <c r="D89" s="39"/>
      <c r="E89" s="39"/>
      <c r="F89" s="26" t="str">
        <f>F12</f>
        <v xml:space="preserve"> </v>
      </c>
      <c r="G89" s="39"/>
      <c r="H89" s="39"/>
      <c r="I89" s="31" t="s">
        <v>22</v>
      </c>
      <c r="J89" s="78" t="str">
        <f>IF(J12="","",J12)</f>
        <v>7. 2. 2025</v>
      </c>
      <c r="K89" s="39"/>
      <c r="L89" s="62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9"/>
      <c r="D90" s="39"/>
      <c r="E90" s="39"/>
      <c r="F90" s="39"/>
      <c r="G90" s="39"/>
      <c r="H90" s="39"/>
      <c r="I90" s="39"/>
      <c r="J90" s="39"/>
      <c r="K90" s="39"/>
      <c r="L90" s="62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5.15" customHeight="1">
      <c r="A91" s="37"/>
      <c r="B91" s="38"/>
      <c r="C91" s="31" t="s">
        <v>24</v>
      </c>
      <c r="D91" s="39"/>
      <c r="E91" s="39"/>
      <c r="F91" s="26" t="str">
        <f>E15</f>
        <v xml:space="preserve"> </v>
      </c>
      <c r="G91" s="39"/>
      <c r="H91" s="39"/>
      <c r="I91" s="31" t="s">
        <v>29</v>
      </c>
      <c r="J91" s="35" t="str">
        <f>E21</f>
        <v xml:space="preserve"> </v>
      </c>
      <c r="K91" s="39"/>
      <c r="L91" s="62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15.15" customHeight="1">
      <c r="A92" s="37"/>
      <c r="B92" s="38"/>
      <c r="C92" s="31" t="s">
        <v>27</v>
      </c>
      <c r="D92" s="39"/>
      <c r="E92" s="39"/>
      <c r="F92" s="26" t="str">
        <f>IF(E18="","",E18)</f>
        <v>Vyplň údaj</v>
      </c>
      <c r="G92" s="39"/>
      <c r="H92" s="39"/>
      <c r="I92" s="31" t="s">
        <v>31</v>
      </c>
      <c r="J92" s="35" t="str">
        <f>E24</f>
        <v xml:space="preserve"> </v>
      </c>
      <c r="K92" s="39"/>
      <c r="L92" s="62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0.32" customHeight="1">
      <c r="A93" s="37"/>
      <c r="B93" s="38"/>
      <c r="C93" s="39"/>
      <c r="D93" s="39"/>
      <c r="E93" s="39"/>
      <c r="F93" s="39"/>
      <c r="G93" s="39"/>
      <c r="H93" s="39"/>
      <c r="I93" s="39"/>
      <c r="J93" s="39"/>
      <c r="K93" s="39"/>
      <c r="L93" s="62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29.28" customHeight="1">
      <c r="A94" s="37"/>
      <c r="B94" s="38"/>
      <c r="C94" s="174" t="s">
        <v>103</v>
      </c>
      <c r="D94" s="175"/>
      <c r="E94" s="175"/>
      <c r="F94" s="175"/>
      <c r="G94" s="175"/>
      <c r="H94" s="175"/>
      <c r="I94" s="175"/>
      <c r="J94" s="176" t="s">
        <v>104</v>
      </c>
      <c r="K94" s="175"/>
      <c r="L94" s="62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9"/>
      <c r="D95" s="39"/>
      <c r="E95" s="39"/>
      <c r="F95" s="39"/>
      <c r="G95" s="39"/>
      <c r="H95" s="39"/>
      <c r="I95" s="39"/>
      <c r="J95" s="39"/>
      <c r="K95" s="39"/>
      <c r="L95" s="62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2.8" customHeight="1">
      <c r="A96" s="37"/>
      <c r="B96" s="38"/>
      <c r="C96" s="177" t="s">
        <v>105</v>
      </c>
      <c r="D96" s="39"/>
      <c r="E96" s="39"/>
      <c r="F96" s="39"/>
      <c r="G96" s="39"/>
      <c r="H96" s="39"/>
      <c r="I96" s="39"/>
      <c r="J96" s="109">
        <f>J122</f>
        <v>0</v>
      </c>
      <c r="K96" s="39"/>
      <c r="L96" s="62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U96" s="16" t="s">
        <v>106</v>
      </c>
    </row>
    <row r="97" s="9" customFormat="1" ht="24.96" customHeight="1">
      <c r="A97" s="9"/>
      <c r="B97" s="178"/>
      <c r="C97" s="179"/>
      <c r="D97" s="180" t="s">
        <v>107</v>
      </c>
      <c r="E97" s="181"/>
      <c r="F97" s="181"/>
      <c r="G97" s="181"/>
      <c r="H97" s="181"/>
      <c r="I97" s="181"/>
      <c r="J97" s="182">
        <f>J123</f>
        <v>0</v>
      </c>
      <c r="K97" s="179"/>
      <c r="L97" s="183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84"/>
      <c r="C98" s="185"/>
      <c r="D98" s="186" t="s">
        <v>108</v>
      </c>
      <c r="E98" s="187"/>
      <c r="F98" s="187"/>
      <c r="G98" s="187"/>
      <c r="H98" s="187"/>
      <c r="I98" s="187"/>
      <c r="J98" s="188">
        <f>J124</f>
        <v>0</v>
      </c>
      <c r="K98" s="185"/>
      <c r="L98" s="189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84"/>
      <c r="C99" s="185"/>
      <c r="D99" s="186" t="s">
        <v>110</v>
      </c>
      <c r="E99" s="187"/>
      <c r="F99" s="187"/>
      <c r="G99" s="187"/>
      <c r="H99" s="187"/>
      <c r="I99" s="187"/>
      <c r="J99" s="188">
        <f>J152</f>
        <v>0</v>
      </c>
      <c r="K99" s="185"/>
      <c r="L99" s="189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84"/>
      <c r="C100" s="185"/>
      <c r="D100" s="186" t="s">
        <v>112</v>
      </c>
      <c r="E100" s="187"/>
      <c r="F100" s="187"/>
      <c r="G100" s="187"/>
      <c r="H100" s="187"/>
      <c r="I100" s="187"/>
      <c r="J100" s="188">
        <f>J163</f>
        <v>0</v>
      </c>
      <c r="K100" s="185"/>
      <c r="L100" s="189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84"/>
      <c r="C101" s="185"/>
      <c r="D101" s="186" t="s">
        <v>113</v>
      </c>
      <c r="E101" s="187"/>
      <c r="F101" s="187"/>
      <c r="G101" s="187"/>
      <c r="H101" s="187"/>
      <c r="I101" s="187"/>
      <c r="J101" s="188">
        <f>J193</f>
        <v>0</v>
      </c>
      <c r="K101" s="185"/>
      <c r="L101" s="189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84"/>
      <c r="C102" s="185"/>
      <c r="D102" s="186" t="s">
        <v>114</v>
      </c>
      <c r="E102" s="187"/>
      <c r="F102" s="187"/>
      <c r="G102" s="187"/>
      <c r="H102" s="187"/>
      <c r="I102" s="187"/>
      <c r="J102" s="188">
        <f>J200</f>
        <v>0</v>
      </c>
      <c r="K102" s="185"/>
      <c r="L102" s="189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2" customFormat="1" ht="21.84" customHeight="1">
      <c r="A103" s="37"/>
      <c r="B103" s="38"/>
      <c r="C103" s="39"/>
      <c r="D103" s="39"/>
      <c r="E103" s="39"/>
      <c r="F103" s="39"/>
      <c r="G103" s="39"/>
      <c r="H103" s="39"/>
      <c r="I103" s="39"/>
      <c r="J103" s="39"/>
      <c r="K103" s="39"/>
      <c r="L103" s="62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</row>
    <row r="104" s="2" customFormat="1" ht="6.96" customHeight="1">
      <c r="A104" s="37"/>
      <c r="B104" s="65"/>
      <c r="C104" s="66"/>
      <c r="D104" s="66"/>
      <c r="E104" s="66"/>
      <c r="F104" s="66"/>
      <c r="G104" s="66"/>
      <c r="H104" s="66"/>
      <c r="I104" s="66"/>
      <c r="J104" s="66"/>
      <c r="K104" s="66"/>
      <c r="L104" s="62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</row>
    <row r="108" s="2" customFormat="1" ht="6.96" customHeight="1">
      <c r="A108" s="37"/>
      <c r="B108" s="67"/>
      <c r="C108" s="68"/>
      <c r="D108" s="68"/>
      <c r="E108" s="68"/>
      <c r="F108" s="68"/>
      <c r="G108" s="68"/>
      <c r="H108" s="68"/>
      <c r="I108" s="68"/>
      <c r="J108" s="68"/>
      <c r="K108" s="68"/>
      <c r="L108" s="62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</row>
    <row r="109" s="2" customFormat="1" ht="24.96" customHeight="1">
      <c r="A109" s="37"/>
      <c r="B109" s="38"/>
      <c r="C109" s="22" t="s">
        <v>115</v>
      </c>
      <c r="D109" s="39"/>
      <c r="E109" s="39"/>
      <c r="F109" s="39"/>
      <c r="G109" s="39"/>
      <c r="H109" s="39"/>
      <c r="I109" s="39"/>
      <c r="J109" s="39"/>
      <c r="K109" s="39"/>
      <c r="L109" s="62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</row>
    <row r="110" s="2" customFormat="1" ht="6.96" customHeight="1">
      <c r="A110" s="37"/>
      <c r="B110" s="38"/>
      <c r="C110" s="39"/>
      <c r="D110" s="39"/>
      <c r="E110" s="39"/>
      <c r="F110" s="39"/>
      <c r="G110" s="39"/>
      <c r="H110" s="39"/>
      <c r="I110" s="39"/>
      <c r="J110" s="39"/>
      <c r="K110" s="39"/>
      <c r="L110" s="62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</row>
    <row r="111" s="2" customFormat="1" ht="12" customHeight="1">
      <c r="A111" s="37"/>
      <c r="B111" s="38"/>
      <c r="C111" s="31" t="s">
        <v>16</v>
      </c>
      <c r="D111" s="39"/>
      <c r="E111" s="39"/>
      <c r="F111" s="39"/>
      <c r="G111" s="39"/>
      <c r="H111" s="39"/>
      <c r="I111" s="39"/>
      <c r="J111" s="39"/>
      <c r="K111" s="39"/>
      <c r="L111" s="62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16.5" customHeight="1">
      <c r="A112" s="37"/>
      <c r="B112" s="38"/>
      <c r="C112" s="39"/>
      <c r="D112" s="39"/>
      <c r="E112" s="173" t="str">
        <f>E7</f>
        <v>Chodník Pertoltice</v>
      </c>
      <c r="F112" s="31"/>
      <c r="G112" s="31"/>
      <c r="H112" s="31"/>
      <c r="I112" s="39"/>
      <c r="J112" s="39"/>
      <c r="K112" s="39"/>
      <c r="L112" s="62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12" customHeight="1">
      <c r="A113" s="37"/>
      <c r="B113" s="38"/>
      <c r="C113" s="31" t="s">
        <v>100</v>
      </c>
      <c r="D113" s="39"/>
      <c r="E113" s="39"/>
      <c r="F113" s="39"/>
      <c r="G113" s="39"/>
      <c r="H113" s="39"/>
      <c r="I113" s="39"/>
      <c r="J113" s="39"/>
      <c r="K113" s="39"/>
      <c r="L113" s="62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16.5" customHeight="1">
      <c r="A114" s="37"/>
      <c r="B114" s="38"/>
      <c r="C114" s="39"/>
      <c r="D114" s="39"/>
      <c r="E114" s="75" t="str">
        <f>E9</f>
        <v>04 - IO 04 úpravy parkoviště</v>
      </c>
      <c r="F114" s="39"/>
      <c r="G114" s="39"/>
      <c r="H114" s="39"/>
      <c r="I114" s="39"/>
      <c r="J114" s="39"/>
      <c r="K114" s="39"/>
      <c r="L114" s="62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6.96" customHeight="1">
      <c r="A115" s="37"/>
      <c r="B115" s="38"/>
      <c r="C115" s="39"/>
      <c r="D115" s="39"/>
      <c r="E115" s="39"/>
      <c r="F115" s="39"/>
      <c r="G115" s="39"/>
      <c r="H115" s="39"/>
      <c r="I115" s="39"/>
      <c r="J115" s="39"/>
      <c r="K115" s="39"/>
      <c r="L115" s="62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6" s="2" customFormat="1" ht="12" customHeight="1">
      <c r="A116" s="37"/>
      <c r="B116" s="38"/>
      <c r="C116" s="31" t="s">
        <v>20</v>
      </c>
      <c r="D116" s="39"/>
      <c r="E116" s="39"/>
      <c r="F116" s="26" t="str">
        <f>F12</f>
        <v xml:space="preserve"> </v>
      </c>
      <c r="G116" s="39"/>
      <c r="H116" s="39"/>
      <c r="I116" s="31" t="s">
        <v>22</v>
      </c>
      <c r="J116" s="78" t="str">
        <f>IF(J12="","",J12)</f>
        <v>7. 2. 2025</v>
      </c>
      <c r="K116" s="39"/>
      <c r="L116" s="62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17" s="2" customFormat="1" ht="6.96" customHeight="1">
      <c r="A117" s="37"/>
      <c r="B117" s="38"/>
      <c r="C117" s="39"/>
      <c r="D117" s="39"/>
      <c r="E117" s="39"/>
      <c r="F117" s="39"/>
      <c r="G117" s="39"/>
      <c r="H117" s="39"/>
      <c r="I117" s="39"/>
      <c r="J117" s="39"/>
      <c r="K117" s="39"/>
      <c r="L117" s="62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15.15" customHeight="1">
      <c r="A118" s="37"/>
      <c r="B118" s="38"/>
      <c r="C118" s="31" t="s">
        <v>24</v>
      </c>
      <c r="D118" s="39"/>
      <c r="E118" s="39"/>
      <c r="F118" s="26" t="str">
        <f>E15</f>
        <v xml:space="preserve"> </v>
      </c>
      <c r="G118" s="39"/>
      <c r="H118" s="39"/>
      <c r="I118" s="31" t="s">
        <v>29</v>
      </c>
      <c r="J118" s="35" t="str">
        <f>E21</f>
        <v xml:space="preserve"> </v>
      </c>
      <c r="K118" s="39"/>
      <c r="L118" s="62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15.15" customHeight="1">
      <c r="A119" s="37"/>
      <c r="B119" s="38"/>
      <c r="C119" s="31" t="s">
        <v>27</v>
      </c>
      <c r="D119" s="39"/>
      <c r="E119" s="39"/>
      <c r="F119" s="26" t="str">
        <f>IF(E18="","",E18)</f>
        <v>Vyplň údaj</v>
      </c>
      <c r="G119" s="39"/>
      <c r="H119" s="39"/>
      <c r="I119" s="31" t="s">
        <v>31</v>
      </c>
      <c r="J119" s="35" t="str">
        <f>E24</f>
        <v xml:space="preserve"> </v>
      </c>
      <c r="K119" s="39"/>
      <c r="L119" s="62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10.32" customHeight="1">
      <c r="A120" s="37"/>
      <c r="B120" s="38"/>
      <c r="C120" s="39"/>
      <c r="D120" s="39"/>
      <c r="E120" s="39"/>
      <c r="F120" s="39"/>
      <c r="G120" s="39"/>
      <c r="H120" s="39"/>
      <c r="I120" s="39"/>
      <c r="J120" s="39"/>
      <c r="K120" s="39"/>
      <c r="L120" s="62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11" customFormat="1" ht="29.28" customHeight="1">
      <c r="A121" s="190"/>
      <c r="B121" s="191"/>
      <c r="C121" s="192" t="s">
        <v>116</v>
      </c>
      <c r="D121" s="193" t="s">
        <v>58</v>
      </c>
      <c r="E121" s="193" t="s">
        <v>54</v>
      </c>
      <c r="F121" s="193" t="s">
        <v>55</v>
      </c>
      <c r="G121" s="193" t="s">
        <v>117</v>
      </c>
      <c r="H121" s="193" t="s">
        <v>118</v>
      </c>
      <c r="I121" s="193" t="s">
        <v>119</v>
      </c>
      <c r="J121" s="193" t="s">
        <v>104</v>
      </c>
      <c r="K121" s="194" t="s">
        <v>120</v>
      </c>
      <c r="L121" s="195"/>
      <c r="M121" s="99" t="s">
        <v>1</v>
      </c>
      <c r="N121" s="100" t="s">
        <v>37</v>
      </c>
      <c r="O121" s="100" t="s">
        <v>121</v>
      </c>
      <c r="P121" s="100" t="s">
        <v>122</v>
      </c>
      <c r="Q121" s="100" t="s">
        <v>123</v>
      </c>
      <c r="R121" s="100" t="s">
        <v>124</v>
      </c>
      <c r="S121" s="100" t="s">
        <v>125</v>
      </c>
      <c r="T121" s="101" t="s">
        <v>126</v>
      </c>
      <c r="U121" s="190"/>
      <c r="V121" s="190"/>
      <c r="W121" s="190"/>
      <c r="X121" s="190"/>
      <c r="Y121" s="190"/>
      <c r="Z121" s="190"/>
      <c r="AA121" s="190"/>
      <c r="AB121" s="190"/>
      <c r="AC121" s="190"/>
      <c r="AD121" s="190"/>
      <c r="AE121" s="190"/>
    </row>
    <row r="122" s="2" customFormat="1" ht="22.8" customHeight="1">
      <c r="A122" s="37"/>
      <c r="B122" s="38"/>
      <c r="C122" s="106" t="s">
        <v>127</v>
      </c>
      <c r="D122" s="39"/>
      <c r="E122" s="39"/>
      <c r="F122" s="39"/>
      <c r="G122" s="39"/>
      <c r="H122" s="39"/>
      <c r="I122" s="39"/>
      <c r="J122" s="196">
        <f>BK122</f>
        <v>0</v>
      </c>
      <c r="K122" s="39"/>
      <c r="L122" s="43"/>
      <c r="M122" s="102"/>
      <c r="N122" s="197"/>
      <c r="O122" s="103"/>
      <c r="P122" s="198">
        <f>P123</f>
        <v>0</v>
      </c>
      <c r="Q122" s="103"/>
      <c r="R122" s="198">
        <f>R123</f>
        <v>114.6683022</v>
      </c>
      <c r="S122" s="103"/>
      <c r="T122" s="199">
        <f>T123</f>
        <v>1.264</v>
      </c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T122" s="16" t="s">
        <v>72</v>
      </c>
      <c r="AU122" s="16" t="s">
        <v>106</v>
      </c>
      <c r="BK122" s="200">
        <f>BK123</f>
        <v>0</v>
      </c>
    </row>
    <row r="123" s="12" customFormat="1" ht="25.92" customHeight="1">
      <c r="A123" s="12"/>
      <c r="B123" s="201"/>
      <c r="C123" s="202"/>
      <c r="D123" s="203" t="s">
        <v>72</v>
      </c>
      <c r="E123" s="204" t="s">
        <v>128</v>
      </c>
      <c r="F123" s="204" t="s">
        <v>129</v>
      </c>
      <c r="G123" s="202"/>
      <c r="H123" s="202"/>
      <c r="I123" s="205"/>
      <c r="J123" s="206">
        <f>BK123</f>
        <v>0</v>
      </c>
      <c r="K123" s="202"/>
      <c r="L123" s="207"/>
      <c r="M123" s="208"/>
      <c r="N123" s="209"/>
      <c r="O123" s="209"/>
      <c r="P123" s="210">
        <f>P124+P152+P163+P193+P200</f>
        <v>0</v>
      </c>
      <c r="Q123" s="209"/>
      <c r="R123" s="210">
        <f>R124+R152+R163+R193+R200</f>
        <v>114.6683022</v>
      </c>
      <c r="S123" s="209"/>
      <c r="T123" s="211">
        <f>T124+T152+T163+T193+T200</f>
        <v>1.264</v>
      </c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R123" s="212" t="s">
        <v>81</v>
      </c>
      <c r="AT123" s="213" t="s">
        <v>72</v>
      </c>
      <c r="AU123" s="213" t="s">
        <v>73</v>
      </c>
      <c r="AY123" s="212" t="s">
        <v>130</v>
      </c>
      <c r="BK123" s="214">
        <f>BK124+BK152+BK163+BK193+BK200</f>
        <v>0</v>
      </c>
    </row>
    <row r="124" s="12" customFormat="1" ht="22.8" customHeight="1">
      <c r="A124" s="12"/>
      <c r="B124" s="201"/>
      <c r="C124" s="202"/>
      <c r="D124" s="203" t="s">
        <v>72</v>
      </c>
      <c r="E124" s="215" t="s">
        <v>81</v>
      </c>
      <c r="F124" s="215" t="s">
        <v>131</v>
      </c>
      <c r="G124" s="202"/>
      <c r="H124" s="202"/>
      <c r="I124" s="205"/>
      <c r="J124" s="216">
        <f>BK124</f>
        <v>0</v>
      </c>
      <c r="K124" s="202"/>
      <c r="L124" s="207"/>
      <c r="M124" s="208"/>
      <c r="N124" s="209"/>
      <c r="O124" s="209"/>
      <c r="P124" s="210">
        <f>SUM(P125:P151)</f>
        <v>0</v>
      </c>
      <c r="Q124" s="209"/>
      <c r="R124" s="210">
        <f>SUM(R125:R151)</f>
        <v>13.507199999999999</v>
      </c>
      <c r="S124" s="209"/>
      <c r="T124" s="211">
        <f>SUM(T125:T151)</f>
        <v>1.264</v>
      </c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R124" s="212" t="s">
        <v>81</v>
      </c>
      <c r="AT124" s="213" t="s">
        <v>72</v>
      </c>
      <c r="AU124" s="213" t="s">
        <v>81</v>
      </c>
      <c r="AY124" s="212" t="s">
        <v>130</v>
      </c>
      <c r="BK124" s="214">
        <f>SUM(BK125:BK151)</f>
        <v>0</v>
      </c>
    </row>
    <row r="125" s="2" customFormat="1" ht="24.15" customHeight="1">
      <c r="A125" s="37"/>
      <c r="B125" s="38"/>
      <c r="C125" s="217" t="s">
        <v>81</v>
      </c>
      <c r="D125" s="217" t="s">
        <v>132</v>
      </c>
      <c r="E125" s="218" t="s">
        <v>141</v>
      </c>
      <c r="F125" s="219" t="s">
        <v>142</v>
      </c>
      <c r="G125" s="220" t="s">
        <v>135</v>
      </c>
      <c r="H125" s="221">
        <v>4</v>
      </c>
      <c r="I125" s="222"/>
      <c r="J125" s="223">
        <f>ROUND(I125*H125,2)</f>
        <v>0</v>
      </c>
      <c r="K125" s="219" t="s">
        <v>1</v>
      </c>
      <c r="L125" s="43"/>
      <c r="M125" s="224" t="s">
        <v>1</v>
      </c>
      <c r="N125" s="225" t="s">
        <v>38</v>
      </c>
      <c r="O125" s="90"/>
      <c r="P125" s="226">
        <f>O125*H125</f>
        <v>0</v>
      </c>
      <c r="Q125" s="226">
        <v>0</v>
      </c>
      <c r="R125" s="226">
        <f>Q125*H125</f>
        <v>0</v>
      </c>
      <c r="S125" s="226">
        <v>0.316</v>
      </c>
      <c r="T125" s="227">
        <f>S125*H125</f>
        <v>1.264</v>
      </c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R125" s="228" t="s">
        <v>137</v>
      </c>
      <c r="AT125" s="228" t="s">
        <v>132</v>
      </c>
      <c r="AU125" s="228" t="s">
        <v>83</v>
      </c>
      <c r="AY125" s="16" t="s">
        <v>130</v>
      </c>
      <c r="BE125" s="229">
        <f>IF(N125="základní",J125,0)</f>
        <v>0</v>
      </c>
      <c r="BF125" s="229">
        <f>IF(N125="snížená",J125,0)</f>
        <v>0</v>
      </c>
      <c r="BG125" s="229">
        <f>IF(N125="zákl. přenesená",J125,0)</f>
        <v>0</v>
      </c>
      <c r="BH125" s="229">
        <f>IF(N125="sníž. přenesená",J125,0)</f>
        <v>0</v>
      </c>
      <c r="BI125" s="229">
        <f>IF(N125="nulová",J125,0)</f>
        <v>0</v>
      </c>
      <c r="BJ125" s="16" t="s">
        <v>81</v>
      </c>
      <c r="BK125" s="229">
        <f>ROUND(I125*H125,2)</f>
        <v>0</v>
      </c>
      <c r="BL125" s="16" t="s">
        <v>137</v>
      </c>
      <c r="BM125" s="228" t="s">
        <v>451</v>
      </c>
    </row>
    <row r="126" s="2" customFormat="1">
      <c r="A126" s="37"/>
      <c r="B126" s="38"/>
      <c r="C126" s="39"/>
      <c r="D126" s="230" t="s">
        <v>139</v>
      </c>
      <c r="E126" s="39"/>
      <c r="F126" s="231" t="s">
        <v>144</v>
      </c>
      <c r="G126" s="39"/>
      <c r="H126" s="39"/>
      <c r="I126" s="232"/>
      <c r="J126" s="39"/>
      <c r="K126" s="39"/>
      <c r="L126" s="43"/>
      <c r="M126" s="233"/>
      <c r="N126" s="234"/>
      <c r="O126" s="90"/>
      <c r="P126" s="90"/>
      <c r="Q126" s="90"/>
      <c r="R126" s="90"/>
      <c r="S126" s="90"/>
      <c r="T126" s="91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T126" s="16" t="s">
        <v>139</v>
      </c>
      <c r="AU126" s="16" t="s">
        <v>83</v>
      </c>
    </row>
    <row r="127" s="2" customFormat="1" ht="33" customHeight="1">
      <c r="A127" s="37"/>
      <c r="B127" s="38"/>
      <c r="C127" s="217" t="s">
        <v>83</v>
      </c>
      <c r="D127" s="217" t="s">
        <v>132</v>
      </c>
      <c r="E127" s="218" t="s">
        <v>153</v>
      </c>
      <c r="F127" s="219" t="s">
        <v>154</v>
      </c>
      <c r="G127" s="220" t="s">
        <v>155</v>
      </c>
      <c r="H127" s="221">
        <v>151.322</v>
      </c>
      <c r="I127" s="222"/>
      <c r="J127" s="223">
        <f>ROUND(I127*H127,2)</f>
        <v>0</v>
      </c>
      <c r="K127" s="219" t="s">
        <v>136</v>
      </c>
      <c r="L127" s="43"/>
      <c r="M127" s="224" t="s">
        <v>1</v>
      </c>
      <c r="N127" s="225" t="s">
        <v>38</v>
      </c>
      <c r="O127" s="90"/>
      <c r="P127" s="226">
        <f>O127*H127</f>
        <v>0</v>
      </c>
      <c r="Q127" s="226">
        <v>0</v>
      </c>
      <c r="R127" s="226">
        <f>Q127*H127</f>
        <v>0</v>
      </c>
      <c r="S127" s="226">
        <v>0</v>
      </c>
      <c r="T127" s="227">
        <f>S127*H127</f>
        <v>0</v>
      </c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R127" s="228" t="s">
        <v>137</v>
      </c>
      <c r="AT127" s="228" t="s">
        <v>132</v>
      </c>
      <c r="AU127" s="228" t="s">
        <v>83</v>
      </c>
      <c r="AY127" s="16" t="s">
        <v>130</v>
      </c>
      <c r="BE127" s="229">
        <f>IF(N127="základní",J127,0)</f>
        <v>0</v>
      </c>
      <c r="BF127" s="229">
        <f>IF(N127="snížená",J127,0)</f>
        <v>0</v>
      </c>
      <c r="BG127" s="229">
        <f>IF(N127="zákl. přenesená",J127,0)</f>
        <v>0</v>
      </c>
      <c r="BH127" s="229">
        <f>IF(N127="sníž. přenesená",J127,0)</f>
        <v>0</v>
      </c>
      <c r="BI127" s="229">
        <f>IF(N127="nulová",J127,0)</f>
        <v>0</v>
      </c>
      <c r="BJ127" s="16" t="s">
        <v>81</v>
      </c>
      <c r="BK127" s="229">
        <f>ROUND(I127*H127,2)</f>
        <v>0</v>
      </c>
      <c r="BL127" s="16" t="s">
        <v>137</v>
      </c>
      <c r="BM127" s="228" t="s">
        <v>452</v>
      </c>
    </row>
    <row r="128" s="2" customFormat="1">
      <c r="A128" s="37"/>
      <c r="B128" s="38"/>
      <c r="C128" s="39"/>
      <c r="D128" s="230" t="s">
        <v>139</v>
      </c>
      <c r="E128" s="39"/>
      <c r="F128" s="231" t="s">
        <v>157</v>
      </c>
      <c r="G128" s="39"/>
      <c r="H128" s="39"/>
      <c r="I128" s="232"/>
      <c r="J128" s="39"/>
      <c r="K128" s="39"/>
      <c r="L128" s="43"/>
      <c r="M128" s="233"/>
      <c r="N128" s="234"/>
      <c r="O128" s="90"/>
      <c r="P128" s="90"/>
      <c r="Q128" s="90"/>
      <c r="R128" s="90"/>
      <c r="S128" s="90"/>
      <c r="T128" s="91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T128" s="16" t="s">
        <v>139</v>
      </c>
      <c r="AU128" s="16" t="s">
        <v>83</v>
      </c>
    </row>
    <row r="129" s="13" customFormat="1">
      <c r="A129" s="13"/>
      <c r="B129" s="235"/>
      <c r="C129" s="236"/>
      <c r="D129" s="230" t="s">
        <v>145</v>
      </c>
      <c r="E129" s="237" t="s">
        <v>1</v>
      </c>
      <c r="F129" s="238" t="s">
        <v>453</v>
      </c>
      <c r="G129" s="236"/>
      <c r="H129" s="239">
        <v>151.322</v>
      </c>
      <c r="I129" s="240"/>
      <c r="J129" s="236"/>
      <c r="K129" s="236"/>
      <c r="L129" s="241"/>
      <c r="M129" s="242"/>
      <c r="N129" s="243"/>
      <c r="O129" s="243"/>
      <c r="P129" s="243"/>
      <c r="Q129" s="243"/>
      <c r="R129" s="243"/>
      <c r="S129" s="243"/>
      <c r="T129" s="244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T129" s="245" t="s">
        <v>145</v>
      </c>
      <c r="AU129" s="245" t="s">
        <v>83</v>
      </c>
      <c r="AV129" s="13" t="s">
        <v>83</v>
      </c>
      <c r="AW129" s="13" t="s">
        <v>30</v>
      </c>
      <c r="AX129" s="13" t="s">
        <v>81</v>
      </c>
      <c r="AY129" s="245" t="s">
        <v>130</v>
      </c>
    </row>
    <row r="130" s="2" customFormat="1" ht="24.15" customHeight="1">
      <c r="A130" s="37"/>
      <c r="B130" s="38"/>
      <c r="C130" s="217" t="s">
        <v>147</v>
      </c>
      <c r="D130" s="217" t="s">
        <v>132</v>
      </c>
      <c r="E130" s="218" t="s">
        <v>169</v>
      </c>
      <c r="F130" s="219" t="s">
        <v>170</v>
      </c>
      <c r="G130" s="220" t="s">
        <v>155</v>
      </c>
      <c r="H130" s="221">
        <v>151.322</v>
      </c>
      <c r="I130" s="222"/>
      <c r="J130" s="223">
        <f>ROUND(I130*H130,2)</f>
        <v>0</v>
      </c>
      <c r="K130" s="219" t="s">
        <v>1</v>
      </c>
      <c r="L130" s="43"/>
      <c r="M130" s="224" t="s">
        <v>1</v>
      </c>
      <c r="N130" s="225" t="s">
        <v>38</v>
      </c>
      <c r="O130" s="90"/>
      <c r="P130" s="226">
        <f>O130*H130</f>
        <v>0</v>
      </c>
      <c r="Q130" s="226">
        <v>0</v>
      </c>
      <c r="R130" s="226">
        <f>Q130*H130</f>
        <v>0</v>
      </c>
      <c r="S130" s="226">
        <v>0</v>
      </c>
      <c r="T130" s="227">
        <f>S130*H130</f>
        <v>0</v>
      </c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R130" s="228" t="s">
        <v>137</v>
      </c>
      <c r="AT130" s="228" t="s">
        <v>132</v>
      </c>
      <c r="AU130" s="228" t="s">
        <v>83</v>
      </c>
      <c r="AY130" s="16" t="s">
        <v>130</v>
      </c>
      <c r="BE130" s="229">
        <f>IF(N130="základní",J130,0)</f>
        <v>0</v>
      </c>
      <c r="BF130" s="229">
        <f>IF(N130="snížená",J130,0)</f>
        <v>0</v>
      </c>
      <c r="BG130" s="229">
        <f>IF(N130="zákl. přenesená",J130,0)</f>
        <v>0</v>
      </c>
      <c r="BH130" s="229">
        <f>IF(N130="sníž. přenesená",J130,0)</f>
        <v>0</v>
      </c>
      <c r="BI130" s="229">
        <f>IF(N130="nulová",J130,0)</f>
        <v>0</v>
      </c>
      <c r="BJ130" s="16" t="s">
        <v>81</v>
      </c>
      <c r="BK130" s="229">
        <f>ROUND(I130*H130,2)</f>
        <v>0</v>
      </c>
      <c r="BL130" s="16" t="s">
        <v>137</v>
      </c>
      <c r="BM130" s="228" t="s">
        <v>454</v>
      </c>
    </row>
    <row r="131" s="2" customFormat="1">
      <c r="A131" s="37"/>
      <c r="B131" s="38"/>
      <c r="C131" s="39"/>
      <c r="D131" s="230" t="s">
        <v>139</v>
      </c>
      <c r="E131" s="39"/>
      <c r="F131" s="231" t="s">
        <v>170</v>
      </c>
      <c r="G131" s="39"/>
      <c r="H131" s="39"/>
      <c r="I131" s="232"/>
      <c r="J131" s="39"/>
      <c r="K131" s="39"/>
      <c r="L131" s="43"/>
      <c r="M131" s="233"/>
      <c r="N131" s="234"/>
      <c r="O131" s="90"/>
      <c r="P131" s="90"/>
      <c r="Q131" s="90"/>
      <c r="R131" s="90"/>
      <c r="S131" s="90"/>
      <c r="T131" s="91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T131" s="16" t="s">
        <v>139</v>
      </c>
      <c r="AU131" s="16" t="s">
        <v>83</v>
      </c>
    </row>
    <row r="132" s="2" customFormat="1" ht="33" customHeight="1">
      <c r="A132" s="37"/>
      <c r="B132" s="38"/>
      <c r="C132" s="217" t="s">
        <v>137</v>
      </c>
      <c r="D132" s="217" t="s">
        <v>132</v>
      </c>
      <c r="E132" s="218" t="s">
        <v>174</v>
      </c>
      <c r="F132" s="219" t="s">
        <v>175</v>
      </c>
      <c r="G132" s="220" t="s">
        <v>176</v>
      </c>
      <c r="H132" s="221">
        <v>272.38</v>
      </c>
      <c r="I132" s="222"/>
      <c r="J132" s="223">
        <f>ROUND(I132*H132,2)</f>
        <v>0</v>
      </c>
      <c r="K132" s="219" t="s">
        <v>136</v>
      </c>
      <c r="L132" s="43"/>
      <c r="M132" s="224" t="s">
        <v>1</v>
      </c>
      <c r="N132" s="225" t="s">
        <v>38</v>
      </c>
      <c r="O132" s="90"/>
      <c r="P132" s="226">
        <f>O132*H132</f>
        <v>0</v>
      </c>
      <c r="Q132" s="226">
        <v>0</v>
      </c>
      <c r="R132" s="226">
        <f>Q132*H132</f>
        <v>0</v>
      </c>
      <c r="S132" s="226">
        <v>0</v>
      </c>
      <c r="T132" s="227">
        <f>S132*H132</f>
        <v>0</v>
      </c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R132" s="228" t="s">
        <v>137</v>
      </c>
      <c r="AT132" s="228" t="s">
        <v>132</v>
      </c>
      <c r="AU132" s="228" t="s">
        <v>83</v>
      </c>
      <c r="AY132" s="16" t="s">
        <v>130</v>
      </c>
      <c r="BE132" s="229">
        <f>IF(N132="základní",J132,0)</f>
        <v>0</v>
      </c>
      <c r="BF132" s="229">
        <f>IF(N132="snížená",J132,0)</f>
        <v>0</v>
      </c>
      <c r="BG132" s="229">
        <f>IF(N132="zákl. přenesená",J132,0)</f>
        <v>0</v>
      </c>
      <c r="BH132" s="229">
        <f>IF(N132="sníž. přenesená",J132,0)</f>
        <v>0</v>
      </c>
      <c r="BI132" s="229">
        <f>IF(N132="nulová",J132,0)</f>
        <v>0</v>
      </c>
      <c r="BJ132" s="16" t="s">
        <v>81</v>
      </c>
      <c r="BK132" s="229">
        <f>ROUND(I132*H132,2)</f>
        <v>0</v>
      </c>
      <c r="BL132" s="16" t="s">
        <v>137</v>
      </c>
      <c r="BM132" s="228" t="s">
        <v>455</v>
      </c>
    </row>
    <row r="133" s="2" customFormat="1">
      <c r="A133" s="37"/>
      <c r="B133" s="38"/>
      <c r="C133" s="39"/>
      <c r="D133" s="230" t="s">
        <v>139</v>
      </c>
      <c r="E133" s="39"/>
      <c r="F133" s="231" t="s">
        <v>178</v>
      </c>
      <c r="G133" s="39"/>
      <c r="H133" s="39"/>
      <c r="I133" s="232"/>
      <c r="J133" s="39"/>
      <c r="K133" s="39"/>
      <c r="L133" s="43"/>
      <c r="M133" s="233"/>
      <c r="N133" s="234"/>
      <c r="O133" s="90"/>
      <c r="P133" s="90"/>
      <c r="Q133" s="90"/>
      <c r="R133" s="90"/>
      <c r="S133" s="90"/>
      <c r="T133" s="91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T133" s="16" t="s">
        <v>139</v>
      </c>
      <c r="AU133" s="16" t="s">
        <v>83</v>
      </c>
    </row>
    <row r="134" s="13" customFormat="1">
      <c r="A134" s="13"/>
      <c r="B134" s="235"/>
      <c r="C134" s="236"/>
      <c r="D134" s="230" t="s">
        <v>145</v>
      </c>
      <c r="E134" s="237" t="s">
        <v>1</v>
      </c>
      <c r="F134" s="238" t="s">
        <v>456</v>
      </c>
      <c r="G134" s="236"/>
      <c r="H134" s="239">
        <v>151.322</v>
      </c>
      <c r="I134" s="240"/>
      <c r="J134" s="236"/>
      <c r="K134" s="236"/>
      <c r="L134" s="241"/>
      <c r="M134" s="242"/>
      <c r="N134" s="243"/>
      <c r="O134" s="243"/>
      <c r="P134" s="243"/>
      <c r="Q134" s="243"/>
      <c r="R134" s="243"/>
      <c r="S134" s="243"/>
      <c r="T134" s="244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T134" s="245" t="s">
        <v>145</v>
      </c>
      <c r="AU134" s="245" t="s">
        <v>83</v>
      </c>
      <c r="AV134" s="13" t="s">
        <v>83</v>
      </c>
      <c r="AW134" s="13" t="s">
        <v>30</v>
      </c>
      <c r="AX134" s="13" t="s">
        <v>81</v>
      </c>
      <c r="AY134" s="245" t="s">
        <v>130</v>
      </c>
    </row>
    <row r="135" s="13" customFormat="1">
      <c r="A135" s="13"/>
      <c r="B135" s="235"/>
      <c r="C135" s="236"/>
      <c r="D135" s="230" t="s">
        <v>145</v>
      </c>
      <c r="E135" s="236"/>
      <c r="F135" s="238" t="s">
        <v>457</v>
      </c>
      <c r="G135" s="236"/>
      <c r="H135" s="239">
        <v>272.38</v>
      </c>
      <c r="I135" s="240"/>
      <c r="J135" s="236"/>
      <c r="K135" s="236"/>
      <c r="L135" s="241"/>
      <c r="M135" s="242"/>
      <c r="N135" s="243"/>
      <c r="O135" s="243"/>
      <c r="P135" s="243"/>
      <c r="Q135" s="243"/>
      <c r="R135" s="243"/>
      <c r="S135" s="243"/>
      <c r="T135" s="244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T135" s="245" t="s">
        <v>145</v>
      </c>
      <c r="AU135" s="245" t="s">
        <v>83</v>
      </c>
      <c r="AV135" s="13" t="s">
        <v>83</v>
      </c>
      <c r="AW135" s="13" t="s">
        <v>4</v>
      </c>
      <c r="AX135" s="13" t="s">
        <v>81</v>
      </c>
      <c r="AY135" s="245" t="s">
        <v>130</v>
      </c>
    </row>
    <row r="136" s="2" customFormat="1" ht="24.15" customHeight="1">
      <c r="A136" s="37"/>
      <c r="B136" s="38"/>
      <c r="C136" s="217" t="s">
        <v>163</v>
      </c>
      <c r="D136" s="217" t="s">
        <v>132</v>
      </c>
      <c r="E136" s="218" t="s">
        <v>182</v>
      </c>
      <c r="F136" s="219" t="s">
        <v>183</v>
      </c>
      <c r="G136" s="220" t="s">
        <v>155</v>
      </c>
      <c r="H136" s="221">
        <v>3</v>
      </c>
      <c r="I136" s="222"/>
      <c r="J136" s="223">
        <f>ROUND(I136*H136,2)</f>
        <v>0</v>
      </c>
      <c r="K136" s="219" t="s">
        <v>1</v>
      </c>
      <c r="L136" s="43"/>
      <c r="M136" s="224" t="s">
        <v>1</v>
      </c>
      <c r="N136" s="225" t="s">
        <v>38</v>
      </c>
      <c r="O136" s="90"/>
      <c r="P136" s="226">
        <f>O136*H136</f>
        <v>0</v>
      </c>
      <c r="Q136" s="226">
        <v>0</v>
      </c>
      <c r="R136" s="226">
        <f>Q136*H136</f>
        <v>0</v>
      </c>
      <c r="S136" s="226">
        <v>0</v>
      </c>
      <c r="T136" s="227">
        <f>S136*H136</f>
        <v>0</v>
      </c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R136" s="228" t="s">
        <v>137</v>
      </c>
      <c r="AT136" s="228" t="s">
        <v>132</v>
      </c>
      <c r="AU136" s="228" t="s">
        <v>83</v>
      </c>
      <c r="AY136" s="16" t="s">
        <v>130</v>
      </c>
      <c r="BE136" s="229">
        <f>IF(N136="základní",J136,0)</f>
        <v>0</v>
      </c>
      <c r="BF136" s="229">
        <f>IF(N136="snížená",J136,0)</f>
        <v>0</v>
      </c>
      <c r="BG136" s="229">
        <f>IF(N136="zákl. přenesená",J136,0)</f>
        <v>0</v>
      </c>
      <c r="BH136" s="229">
        <f>IF(N136="sníž. přenesená",J136,0)</f>
        <v>0</v>
      </c>
      <c r="BI136" s="229">
        <f>IF(N136="nulová",J136,0)</f>
        <v>0</v>
      </c>
      <c r="BJ136" s="16" t="s">
        <v>81</v>
      </c>
      <c r="BK136" s="229">
        <f>ROUND(I136*H136,2)</f>
        <v>0</v>
      </c>
      <c r="BL136" s="16" t="s">
        <v>137</v>
      </c>
      <c r="BM136" s="228" t="s">
        <v>458</v>
      </c>
    </row>
    <row r="137" s="2" customFormat="1">
      <c r="A137" s="37"/>
      <c r="B137" s="38"/>
      <c r="C137" s="39"/>
      <c r="D137" s="230" t="s">
        <v>139</v>
      </c>
      <c r="E137" s="39"/>
      <c r="F137" s="231" t="s">
        <v>185</v>
      </c>
      <c r="G137" s="39"/>
      <c r="H137" s="39"/>
      <c r="I137" s="232"/>
      <c r="J137" s="39"/>
      <c r="K137" s="39"/>
      <c r="L137" s="43"/>
      <c r="M137" s="233"/>
      <c r="N137" s="234"/>
      <c r="O137" s="90"/>
      <c r="P137" s="90"/>
      <c r="Q137" s="90"/>
      <c r="R137" s="90"/>
      <c r="S137" s="90"/>
      <c r="T137" s="91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T137" s="16" t="s">
        <v>139</v>
      </c>
      <c r="AU137" s="16" t="s">
        <v>83</v>
      </c>
    </row>
    <row r="138" s="2" customFormat="1" ht="24.15" customHeight="1">
      <c r="A138" s="37"/>
      <c r="B138" s="38"/>
      <c r="C138" s="217" t="s">
        <v>138</v>
      </c>
      <c r="D138" s="217" t="s">
        <v>132</v>
      </c>
      <c r="E138" s="218" t="s">
        <v>187</v>
      </c>
      <c r="F138" s="219" t="s">
        <v>188</v>
      </c>
      <c r="G138" s="220" t="s">
        <v>135</v>
      </c>
      <c r="H138" s="221">
        <v>60</v>
      </c>
      <c r="I138" s="222"/>
      <c r="J138" s="223">
        <f>ROUND(I138*H138,2)</f>
        <v>0</v>
      </c>
      <c r="K138" s="219" t="s">
        <v>136</v>
      </c>
      <c r="L138" s="43"/>
      <c r="M138" s="224" t="s">
        <v>1</v>
      </c>
      <c r="N138" s="225" t="s">
        <v>38</v>
      </c>
      <c r="O138" s="90"/>
      <c r="P138" s="226">
        <f>O138*H138</f>
        <v>0</v>
      </c>
      <c r="Q138" s="226">
        <v>0</v>
      </c>
      <c r="R138" s="226">
        <f>Q138*H138</f>
        <v>0</v>
      </c>
      <c r="S138" s="226">
        <v>0</v>
      </c>
      <c r="T138" s="227">
        <f>S138*H138</f>
        <v>0</v>
      </c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R138" s="228" t="s">
        <v>137</v>
      </c>
      <c r="AT138" s="228" t="s">
        <v>132</v>
      </c>
      <c r="AU138" s="228" t="s">
        <v>83</v>
      </c>
      <c r="AY138" s="16" t="s">
        <v>130</v>
      </c>
      <c r="BE138" s="229">
        <f>IF(N138="základní",J138,0)</f>
        <v>0</v>
      </c>
      <c r="BF138" s="229">
        <f>IF(N138="snížená",J138,0)</f>
        <v>0</v>
      </c>
      <c r="BG138" s="229">
        <f>IF(N138="zákl. přenesená",J138,0)</f>
        <v>0</v>
      </c>
      <c r="BH138" s="229">
        <f>IF(N138="sníž. přenesená",J138,0)</f>
        <v>0</v>
      </c>
      <c r="BI138" s="229">
        <f>IF(N138="nulová",J138,0)</f>
        <v>0</v>
      </c>
      <c r="BJ138" s="16" t="s">
        <v>81</v>
      </c>
      <c r="BK138" s="229">
        <f>ROUND(I138*H138,2)</f>
        <v>0</v>
      </c>
      <c r="BL138" s="16" t="s">
        <v>137</v>
      </c>
      <c r="BM138" s="228" t="s">
        <v>459</v>
      </c>
    </row>
    <row r="139" s="2" customFormat="1">
      <c r="A139" s="37"/>
      <c r="B139" s="38"/>
      <c r="C139" s="39"/>
      <c r="D139" s="230" t="s">
        <v>139</v>
      </c>
      <c r="E139" s="39"/>
      <c r="F139" s="231" t="s">
        <v>190</v>
      </c>
      <c r="G139" s="39"/>
      <c r="H139" s="39"/>
      <c r="I139" s="232"/>
      <c r="J139" s="39"/>
      <c r="K139" s="39"/>
      <c r="L139" s="43"/>
      <c r="M139" s="233"/>
      <c r="N139" s="234"/>
      <c r="O139" s="90"/>
      <c r="P139" s="90"/>
      <c r="Q139" s="90"/>
      <c r="R139" s="90"/>
      <c r="S139" s="90"/>
      <c r="T139" s="91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T139" s="16" t="s">
        <v>139</v>
      </c>
      <c r="AU139" s="16" t="s">
        <v>83</v>
      </c>
    </row>
    <row r="140" s="2" customFormat="1" ht="21.75" customHeight="1">
      <c r="A140" s="37"/>
      <c r="B140" s="38"/>
      <c r="C140" s="257" t="s">
        <v>173</v>
      </c>
      <c r="D140" s="257" t="s">
        <v>192</v>
      </c>
      <c r="E140" s="258" t="s">
        <v>193</v>
      </c>
      <c r="F140" s="259" t="s">
        <v>194</v>
      </c>
      <c r="G140" s="260" t="s">
        <v>176</v>
      </c>
      <c r="H140" s="261">
        <v>13.5</v>
      </c>
      <c r="I140" s="262"/>
      <c r="J140" s="263">
        <f>ROUND(I140*H140,2)</f>
        <v>0</v>
      </c>
      <c r="K140" s="259" t="s">
        <v>1</v>
      </c>
      <c r="L140" s="264"/>
      <c r="M140" s="265" t="s">
        <v>1</v>
      </c>
      <c r="N140" s="266" t="s">
        <v>38</v>
      </c>
      <c r="O140" s="90"/>
      <c r="P140" s="226">
        <f>O140*H140</f>
        <v>0</v>
      </c>
      <c r="Q140" s="226">
        <v>1</v>
      </c>
      <c r="R140" s="226">
        <f>Q140*H140</f>
        <v>13.5</v>
      </c>
      <c r="S140" s="226">
        <v>0</v>
      </c>
      <c r="T140" s="227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228" t="s">
        <v>181</v>
      </c>
      <c r="AT140" s="228" t="s">
        <v>192</v>
      </c>
      <c r="AU140" s="228" t="s">
        <v>83</v>
      </c>
      <c r="AY140" s="16" t="s">
        <v>130</v>
      </c>
      <c r="BE140" s="229">
        <f>IF(N140="základní",J140,0)</f>
        <v>0</v>
      </c>
      <c r="BF140" s="229">
        <f>IF(N140="snížená",J140,0)</f>
        <v>0</v>
      </c>
      <c r="BG140" s="229">
        <f>IF(N140="zákl. přenesená",J140,0)</f>
        <v>0</v>
      </c>
      <c r="BH140" s="229">
        <f>IF(N140="sníž. přenesená",J140,0)</f>
        <v>0</v>
      </c>
      <c r="BI140" s="229">
        <f>IF(N140="nulová",J140,0)</f>
        <v>0</v>
      </c>
      <c r="BJ140" s="16" t="s">
        <v>81</v>
      </c>
      <c r="BK140" s="229">
        <f>ROUND(I140*H140,2)</f>
        <v>0</v>
      </c>
      <c r="BL140" s="16" t="s">
        <v>137</v>
      </c>
      <c r="BM140" s="228" t="s">
        <v>460</v>
      </c>
    </row>
    <row r="141" s="2" customFormat="1">
      <c r="A141" s="37"/>
      <c r="B141" s="38"/>
      <c r="C141" s="39"/>
      <c r="D141" s="230" t="s">
        <v>139</v>
      </c>
      <c r="E141" s="39"/>
      <c r="F141" s="231" t="s">
        <v>196</v>
      </c>
      <c r="G141" s="39"/>
      <c r="H141" s="39"/>
      <c r="I141" s="232"/>
      <c r="J141" s="39"/>
      <c r="K141" s="39"/>
      <c r="L141" s="43"/>
      <c r="M141" s="233"/>
      <c r="N141" s="234"/>
      <c r="O141" s="90"/>
      <c r="P141" s="90"/>
      <c r="Q141" s="90"/>
      <c r="R141" s="90"/>
      <c r="S141" s="90"/>
      <c r="T141" s="91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T141" s="16" t="s">
        <v>139</v>
      </c>
      <c r="AU141" s="16" t="s">
        <v>83</v>
      </c>
    </row>
    <row r="142" s="13" customFormat="1">
      <c r="A142" s="13"/>
      <c r="B142" s="235"/>
      <c r="C142" s="236"/>
      <c r="D142" s="230" t="s">
        <v>145</v>
      </c>
      <c r="E142" s="237" t="s">
        <v>1</v>
      </c>
      <c r="F142" s="238" t="s">
        <v>461</v>
      </c>
      <c r="G142" s="236"/>
      <c r="H142" s="239">
        <v>13.5</v>
      </c>
      <c r="I142" s="240"/>
      <c r="J142" s="236"/>
      <c r="K142" s="236"/>
      <c r="L142" s="241"/>
      <c r="M142" s="242"/>
      <c r="N142" s="243"/>
      <c r="O142" s="243"/>
      <c r="P142" s="243"/>
      <c r="Q142" s="243"/>
      <c r="R142" s="243"/>
      <c r="S142" s="243"/>
      <c r="T142" s="244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T142" s="245" t="s">
        <v>145</v>
      </c>
      <c r="AU142" s="245" t="s">
        <v>83</v>
      </c>
      <c r="AV142" s="13" t="s">
        <v>83</v>
      </c>
      <c r="AW142" s="13" t="s">
        <v>30</v>
      </c>
      <c r="AX142" s="13" t="s">
        <v>81</v>
      </c>
      <c r="AY142" s="245" t="s">
        <v>130</v>
      </c>
    </row>
    <row r="143" s="2" customFormat="1" ht="24.15" customHeight="1">
      <c r="A143" s="37"/>
      <c r="B143" s="38"/>
      <c r="C143" s="217" t="s">
        <v>181</v>
      </c>
      <c r="D143" s="217" t="s">
        <v>132</v>
      </c>
      <c r="E143" s="218" t="s">
        <v>199</v>
      </c>
      <c r="F143" s="219" t="s">
        <v>200</v>
      </c>
      <c r="G143" s="220" t="s">
        <v>135</v>
      </c>
      <c r="H143" s="221">
        <v>60</v>
      </c>
      <c r="I143" s="222"/>
      <c r="J143" s="223">
        <f>ROUND(I143*H143,2)</f>
        <v>0</v>
      </c>
      <c r="K143" s="219" t="s">
        <v>1</v>
      </c>
      <c r="L143" s="43"/>
      <c r="M143" s="224" t="s">
        <v>1</v>
      </c>
      <c r="N143" s="225" t="s">
        <v>38</v>
      </c>
      <c r="O143" s="90"/>
      <c r="P143" s="226">
        <f>O143*H143</f>
        <v>0</v>
      </c>
      <c r="Q143" s="226">
        <v>0</v>
      </c>
      <c r="R143" s="226">
        <f>Q143*H143</f>
        <v>0</v>
      </c>
      <c r="S143" s="226">
        <v>0</v>
      </c>
      <c r="T143" s="227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28" t="s">
        <v>137</v>
      </c>
      <c r="AT143" s="228" t="s">
        <v>132</v>
      </c>
      <c r="AU143" s="228" t="s">
        <v>83</v>
      </c>
      <c r="AY143" s="16" t="s">
        <v>130</v>
      </c>
      <c r="BE143" s="229">
        <f>IF(N143="základní",J143,0)</f>
        <v>0</v>
      </c>
      <c r="BF143" s="229">
        <f>IF(N143="snížená",J143,0)</f>
        <v>0</v>
      </c>
      <c r="BG143" s="229">
        <f>IF(N143="zákl. přenesená",J143,0)</f>
        <v>0</v>
      </c>
      <c r="BH143" s="229">
        <f>IF(N143="sníž. přenesená",J143,0)</f>
        <v>0</v>
      </c>
      <c r="BI143" s="229">
        <f>IF(N143="nulová",J143,0)</f>
        <v>0</v>
      </c>
      <c r="BJ143" s="16" t="s">
        <v>81</v>
      </c>
      <c r="BK143" s="229">
        <f>ROUND(I143*H143,2)</f>
        <v>0</v>
      </c>
      <c r="BL143" s="16" t="s">
        <v>137</v>
      </c>
      <c r="BM143" s="228" t="s">
        <v>462</v>
      </c>
    </row>
    <row r="144" s="2" customFormat="1">
      <c r="A144" s="37"/>
      <c r="B144" s="38"/>
      <c r="C144" s="39"/>
      <c r="D144" s="230" t="s">
        <v>139</v>
      </c>
      <c r="E144" s="39"/>
      <c r="F144" s="231" t="s">
        <v>202</v>
      </c>
      <c r="G144" s="39"/>
      <c r="H144" s="39"/>
      <c r="I144" s="232"/>
      <c r="J144" s="39"/>
      <c r="K144" s="39"/>
      <c r="L144" s="43"/>
      <c r="M144" s="233"/>
      <c r="N144" s="234"/>
      <c r="O144" s="90"/>
      <c r="P144" s="90"/>
      <c r="Q144" s="90"/>
      <c r="R144" s="90"/>
      <c r="S144" s="90"/>
      <c r="T144" s="91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T144" s="16" t="s">
        <v>139</v>
      </c>
      <c r="AU144" s="16" t="s">
        <v>83</v>
      </c>
    </row>
    <row r="145" s="2" customFormat="1" ht="16.5" customHeight="1">
      <c r="A145" s="37"/>
      <c r="B145" s="38"/>
      <c r="C145" s="257" t="s">
        <v>186</v>
      </c>
      <c r="D145" s="257" t="s">
        <v>192</v>
      </c>
      <c r="E145" s="258" t="s">
        <v>203</v>
      </c>
      <c r="F145" s="259" t="s">
        <v>204</v>
      </c>
      <c r="G145" s="260" t="s">
        <v>205</v>
      </c>
      <c r="H145" s="261">
        <v>7.2000000000000002</v>
      </c>
      <c r="I145" s="262"/>
      <c r="J145" s="263">
        <f>ROUND(I145*H145,2)</f>
        <v>0</v>
      </c>
      <c r="K145" s="259" t="s">
        <v>1</v>
      </c>
      <c r="L145" s="264"/>
      <c r="M145" s="265" t="s">
        <v>1</v>
      </c>
      <c r="N145" s="266" t="s">
        <v>38</v>
      </c>
      <c r="O145" s="90"/>
      <c r="P145" s="226">
        <f>O145*H145</f>
        <v>0</v>
      </c>
      <c r="Q145" s="226">
        <v>0.001</v>
      </c>
      <c r="R145" s="226">
        <f>Q145*H145</f>
        <v>0.0072000000000000007</v>
      </c>
      <c r="S145" s="226">
        <v>0</v>
      </c>
      <c r="T145" s="227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28" t="s">
        <v>181</v>
      </c>
      <c r="AT145" s="228" t="s">
        <v>192</v>
      </c>
      <c r="AU145" s="228" t="s">
        <v>83</v>
      </c>
      <c r="AY145" s="16" t="s">
        <v>130</v>
      </c>
      <c r="BE145" s="229">
        <f>IF(N145="základní",J145,0)</f>
        <v>0</v>
      </c>
      <c r="BF145" s="229">
        <f>IF(N145="snížená",J145,0)</f>
        <v>0</v>
      </c>
      <c r="BG145" s="229">
        <f>IF(N145="zákl. přenesená",J145,0)</f>
        <v>0</v>
      </c>
      <c r="BH145" s="229">
        <f>IF(N145="sníž. přenesená",J145,0)</f>
        <v>0</v>
      </c>
      <c r="BI145" s="229">
        <f>IF(N145="nulová",J145,0)</f>
        <v>0</v>
      </c>
      <c r="BJ145" s="16" t="s">
        <v>81</v>
      </c>
      <c r="BK145" s="229">
        <f>ROUND(I145*H145,2)</f>
        <v>0</v>
      </c>
      <c r="BL145" s="16" t="s">
        <v>137</v>
      </c>
      <c r="BM145" s="228" t="s">
        <v>463</v>
      </c>
    </row>
    <row r="146" s="2" customFormat="1">
      <c r="A146" s="37"/>
      <c r="B146" s="38"/>
      <c r="C146" s="39"/>
      <c r="D146" s="230" t="s">
        <v>139</v>
      </c>
      <c r="E146" s="39"/>
      <c r="F146" s="231" t="s">
        <v>204</v>
      </c>
      <c r="G146" s="39"/>
      <c r="H146" s="39"/>
      <c r="I146" s="232"/>
      <c r="J146" s="39"/>
      <c r="K146" s="39"/>
      <c r="L146" s="43"/>
      <c r="M146" s="233"/>
      <c r="N146" s="234"/>
      <c r="O146" s="90"/>
      <c r="P146" s="90"/>
      <c r="Q146" s="90"/>
      <c r="R146" s="90"/>
      <c r="S146" s="90"/>
      <c r="T146" s="91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T146" s="16" t="s">
        <v>139</v>
      </c>
      <c r="AU146" s="16" t="s">
        <v>83</v>
      </c>
    </row>
    <row r="147" s="13" customFormat="1">
      <c r="A147" s="13"/>
      <c r="B147" s="235"/>
      <c r="C147" s="236"/>
      <c r="D147" s="230" t="s">
        <v>145</v>
      </c>
      <c r="E147" s="236"/>
      <c r="F147" s="238" t="s">
        <v>464</v>
      </c>
      <c r="G147" s="236"/>
      <c r="H147" s="239">
        <v>7.2000000000000002</v>
      </c>
      <c r="I147" s="240"/>
      <c r="J147" s="236"/>
      <c r="K147" s="236"/>
      <c r="L147" s="241"/>
      <c r="M147" s="242"/>
      <c r="N147" s="243"/>
      <c r="O147" s="243"/>
      <c r="P147" s="243"/>
      <c r="Q147" s="243"/>
      <c r="R147" s="243"/>
      <c r="S147" s="243"/>
      <c r="T147" s="244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T147" s="245" t="s">
        <v>145</v>
      </c>
      <c r="AU147" s="245" t="s">
        <v>83</v>
      </c>
      <c r="AV147" s="13" t="s">
        <v>83</v>
      </c>
      <c r="AW147" s="13" t="s">
        <v>4</v>
      </c>
      <c r="AX147" s="13" t="s">
        <v>81</v>
      </c>
      <c r="AY147" s="245" t="s">
        <v>130</v>
      </c>
    </row>
    <row r="148" s="2" customFormat="1" ht="24.15" customHeight="1">
      <c r="A148" s="37"/>
      <c r="B148" s="38"/>
      <c r="C148" s="217" t="s">
        <v>191</v>
      </c>
      <c r="D148" s="217" t="s">
        <v>132</v>
      </c>
      <c r="E148" s="218" t="s">
        <v>209</v>
      </c>
      <c r="F148" s="219" t="s">
        <v>210</v>
      </c>
      <c r="G148" s="220" t="s">
        <v>135</v>
      </c>
      <c r="H148" s="221">
        <v>328.95999999999998</v>
      </c>
      <c r="I148" s="222"/>
      <c r="J148" s="223">
        <f>ROUND(I148*H148,2)</f>
        <v>0</v>
      </c>
      <c r="K148" s="219" t="s">
        <v>136</v>
      </c>
      <c r="L148" s="43"/>
      <c r="M148" s="224" t="s">
        <v>1</v>
      </c>
      <c r="N148" s="225" t="s">
        <v>38</v>
      </c>
      <c r="O148" s="90"/>
      <c r="P148" s="226">
        <f>O148*H148</f>
        <v>0</v>
      </c>
      <c r="Q148" s="226">
        <v>0</v>
      </c>
      <c r="R148" s="226">
        <f>Q148*H148</f>
        <v>0</v>
      </c>
      <c r="S148" s="226">
        <v>0</v>
      </c>
      <c r="T148" s="227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28" t="s">
        <v>137</v>
      </c>
      <c r="AT148" s="228" t="s">
        <v>132</v>
      </c>
      <c r="AU148" s="228" t="s">
        <v>83</v>
      </c>
      <c r="AY148" s="16" t="s">
        <v>130</v>
      </c>
      <c r="BE148" s="229">
        <f>IF(N148="základní",J148,0)</f>
        <v>0</v>
      </c>
      <c r="BF148" s="229">
        <f>IF(N148="snížená",J148,0)</f>
        <v>0</v>
      </c>
      <c r="BG148" s="229">
        <f>IF(N148="zákl. přenesená",J148,0)</f>
        <v>0</v>
      </c>
      <c r="BH148" s="229">
        <f>IF(N148="sníž. přenesená",J148,0)</f>
        <v>0</v>
      </c>
      <c r="BI148" s="229">
        <f>IF(N148="nulová",J148,0)</f>
        <v>0</v>
      </c>
      <c r="BJ148" s="16" t="s">
        <v>81</v>
      </c>
      <c r="BK148" s="229">
        <f>ROUND(I148*H148,2)</f>
        <v>0</v>
      </c>
      <c r="BL148" s="16" t="s">
        <v>137</v>
      </c>
      <c r="BM148" s="228" t="s">
        <v>465</v>
      </c>
    </row>
    <row r="149" s="2" customFormat="1">
      <c r="A149" s="37"/>
      <c r="B149" s="38"/>
      <c r="C149" s="39"/>
      <c r="D149" s="230" t="s">
        <v>139</v>
      </c>
      <c r="E149" s="39"/>
      <c r="F149" s="231" t="s">
        <v>212</v>
      </c>
      <c r="G149" s="39"/>
      <c r="H149" s="39"/>
      <c r="I149" s="232"/>
      <c r="J149" s="39"/>
      <c r="K149" s="39"/>
      <c r="L149" s="43"/>
      <c r="M149" s="233"/>
      <c r="N149" s="234"/>
      <c r="O149" s="90"/>
      <c r="P149" s="90"/>
      <c r="Q149" s="90"/>
      <c r="R149" s="90"/>
      <c r="S149" s="90"/>
      <c r="T149" s="91"/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T149" s="16" t="s">
        <v>139</v>
      </c>
      <c r="AU149" s="16" t="s">
        <v>83</v>
      </c>
    </row>
    <row r="150" s="2" customFormat="1" ht="21.75" customHeight="1">
      <c r="A150" s="37"/>
      <c r="B150" s="38"/>
      <c r="C150" s="217" t="s">
        <v>198</v>
      </c>
      <c r="D150" s="217" t="s">
        <v>132</v>
      </c>
      <c r="E150" s="218" t="s">
        <v>218</v>
      </c>
      <c r="F150" s="219" t="s">
        <v>219</v>
      </c>
      <c r="G150" s="220" t="s">
        <v>135</v>
      </c>
      <c r="H150" s="221">
        <v>60</v>
      </c>
      <c r="I150" s="222"/>
      <c r="J150" s="223">
        <f>ROUND(I150*H150,2)</f>
        <v>0</v>
      </c>
      <c r="K150" s="219" t="s">
        <v>1</v>
      </c>
      <c r="L150" s="43"/>
      <c r="M150" s="224" t="s">
        <v>1</v>
      </c>
      <c r="N150" s="225" t="s">
        <v>38</v>
      </c>
      <c r="O150" s="90"/>
      <c r="P150" s="226">
        <f>O150*H150</f>
        <v>0</v>
      </c>
      <c r="Q150" s="226">
        <v>0</v>
      </c>
      <c r="R150" s="226">
        <f>Q150*H150</f>
        <v>0</v>
      </c>
      <c r="S150" s="226">
        <v>0</v>
      </c>
      <c r="T150" s="227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28" t="s">
        <v>137</v>
      </c>
      <c r="AT150" s="228" t="s">
        <v>132</v>
      </c>
      <c r="AU150" s="228" t="s">
        <v>83</v>
      </c>
      <c r="AY150" s="16" t="s">
        <v>130</v>
      </c>
      <c r="BE150" s="229">
        <f>IF(N150="základní",J150,0)</f>
        <v>0</v>
      </c>
      <c r="BF150" s="229">
        <f>IF(N150="snížená",J150,0)</f>
        <v>0</v>
      </c>
      <c r="BG150" s="229">
        <f>IF(N150="zákl. přenesená",J150,0)</f>
        <v>0</v>
      </c>
      <c r="BH150" s="229">
        <f>IF(N150="sníž. přenesená",J150,0)</f>
        <v>0</v>
      </c>
      <c r="BI150" s="229">
        <f>IF(N150="nulová",J150,0)</f>
        <v>0</v>
      </c>
      <c r="BJ150" s="16" t="s">
        <v>81</v>
      </c>
      <c r="BK150" s="229">
        <f>ROUND(I150*H150,2)</f>
        <v>0</v>
      </c>
      <c r="BL150" s="16" t="s">
        <v>137</v>
      </c>
      <c r="BM150" s="228" t="s">
        <v>466</v>
      </c>
    </row>
    <row r="151" s="2" customFormat="1">
      <c r="A151" s="37"/>
      <c r="B151" s="38"/>
      <c r="C151" s="39"/>
      <c r="D151" s="230" t="s">
        <v>139</v>
      </c>
      <c r="E151" s="39"/>
      <c r="F151" s="231" t="s">
        <v>221</v>
      </c>
      <c r="G151" s="39"/>
      <c r="H151" s="39"/>
      <c r="I151" s="232"/>
      <c r="J151" s="39"/>
      <c r="K151" s="39"/>
      <c r="L151" s="43"/>
      <c r="M151" s="233"/>
      <c r="N151" s="234"/>
      <c r="O151" s="90"/>
      <c r="P151" s="90"/>
      <c r="Q151" s="90"/>
      <c r="R151" s="90"/>
      <c r="S151" s="90"/>
      <c r="T151" s="91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T151" s="16" t="s">
        <v>139</v>
      </c>
      <c r="AU151" s="16" t="s">
        <v>83</v>
      </c>
    </row>
    <row r="152" s="12" customFormat="1" ht="22.8" customHeight="1">
      <c r="A152" s="12"/>
      <c r="B152" s="201"/>
      <c r="C152" s="202"/>
      <c r="D152" s="203" t="s">
        <v>72</v>
      </c>
      <c r="E152" s="215" t="s">
        <v>163</v>
      </c>
      <c r="F152" s="215" t="s">
        <v>223</v>
      </c>
      <c r="G152" s="202"/>
      <c r="H152" s="202"/>
      <c r="I152" s="205"/>
      <c r="J152" s="216">
        <f>BK152</f>
        <v>0</v>
      </c>
      <c r="K152" s="202"/>
      <c r="L152" s="207"/>
      <c r="M152" s="208"/>
      <c r="N152" s="209"/>
      <c r="O152" s="209"/>
      <c r="P152" s="210">
        <f>SUM(P153:P162)</f>
        <v>0</v>
      </c>
      <c r="Q152" s="209"/>
      <c r="R152" s="210">
        <f>SUM(R153:R162)</f>
        <v>89.444259200000005</v>
      </c>
      <c r="S152" s="209"/>
      <c r="T152" s="211">
        <f>SUM(T153:T162)</f>
        <v>0</v>
      </c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R152" s="212" t="s">
        <v>81</v>
      </c>
      <c r="AT152" s="213" t="s">
        <v>72</v>
      </c>
      <c r="AU152" s="213" t="s">
        <v>81</v>
      </c>
      <c r="AY152" s="212" t="s">
        <v>130</v>
      </c>
      <c r="BK152" s="214">
        <f>SUM(BK153:BK162)</f>
        <v>0</v>
      </c>
    </row>
    <row r="153" s="2" customFormat="1" ht="24.15" customHeight="1">
      <c r="A153" s="37"/>
      <c r="B153" s="38"/>
      <c r="C153" s="217" t="s">
        <v>8</v>
      </c>
      <c r="D153" s="217" t="s">
        <v>132</v>
      </c>
      <c r="E153" s="218" t="s">
        <v>225</v>
      </c>
      <c r="F153" s="219" t="s">
        <v>226</v>
      </c>
      <c r="G153" s="220" t="s">
        <v>135</v>
      </c>
      <c r="H153" s="221">
        <v>328.95999999999998</v>
      </c>
      <c r="I153" s="222"/>
      <c r="J153" s="223">
        <f>ROUND(I153*H153,2)</f>
        <v>0</v>
      </c>
      <c r="K153" s="219" t="s">
        <v>136</v>
      </c>
      <c r="L153" s="43"/>
      <c r="M153" s="224" t="s">
        <v>1</v>
      </c>
      <c r="N153" s="225" t="s">
        <v>38</v>
      </c>
      <c r="O153" s="90"/>
      <c r="P153" s="226">
        <f>O153*H153</f>
        <v>0</v>
      </c>
      <c r="Q153" s="226">
        <v>0</v>
      </c>
      <c r="R153" s="226">
        <f>Q153*H153</f>
        <v>0</v>
      </c>
      <c r="S153" s="226">
        <v>0</v>
      </c>
      <c r="T153" s="227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28" t="s">
        <v>137</v>
      </c>
      <c r="AT153" s="228" t="s">
        <v>132</v>
      </c>
      <c r="AU153" s="228" t="s">
        <v>83</v>
      </c>
      <c r="AY153" s="16" t="s">
        <v>130</v>
      </c>
      <c r="BE153" s="229">
        <f>IF(N153="základní",J153,0)</f>
        <v>0</v>
      </c>
      <c r="BF153" s="229">
        <f>IF(N153="snížená",J153,0)</f>
        <v>0</v>
      </c>
      <c r="BG153" s="229">
        <f>IF(N153="zákl. přenesená",J153,0)</f>
        <v>0</v>
      </c>
      <c r="BH153" s="229">
        <f>IF(N153="sníž. přenesená",J153,0)</f>
        <v>0</v>
      </c>
      <c r="BI153" s="229">
        <f>IF(N153="nulová",J153,0)</f>
        <v>0</v>
      </c>
      <c r="BJ153" s="16" t="s">
        <v>81</v>
      </c>
      <c r="BK153" s="229">
        <f>ROUND(I153*H153,2)</f>
        <v>0</v>
      </c>
      <c r="BL153" s="16" t="s">
        <v>137</v>
      </c>
      <c r="BM153" s="228" t="s">
        <v>467</v>
      </c>
    </row>
    <row r="154" s="2" customFormat="1">
      <c r="A154" s="37"/>
      <c r="B154" s="38"/>
      <c r="C154" s="39"/>
      <c r="D154" s="230" t="s">
        <v>139</v>
      </c>
      <c r="E154" s="39"/>
      <c r="F154" s="231" t="s">
        <v>228</v>
      </c>
      <c r="G154" s="39"/>
      <c r="H154" s="39"/>
      <c r="I154" s="232"/>
      <c r="J154" s="39"/>
      <c r="K154" s="39"/>
      <c r="L154" s="43"/>
      <c r="M154" s="233"/>
      <c r="N154" s="234"/>
      <c r="O154" s="90"/>
      <c r="P154" s="90"/>
      <c r="Q154" s="90"/>
      <c r="R154" s="90"/>
      <c r="S154" s="90"/>
      <c r="T154" s="91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T154" s="16" t="s">
        <v>139</v>
      </c>
      <c r="AU154" s="16" t="s">
        <v>83</v>
      </c>
    </row>
    <row r="155" s="2" customFormat="1" ht="24.15" customHeight="1">
      <c r="A155" s="37"/>
      <c r="B155" s="38"/>
      <c r="C155" s="217" t="s">
        <v>208</v>
      </c>
      <c r="D155" s="217" t="s">
        <v>132</v>
      </c>
      <c r="E155" s="218" t="s">
        <v>235</v>
      </c>
      <c r="F155" s="219" t="s">
        <v>236</v>
      </c>
      <c r="G155" s="220" t="s">
        <v>135</v>
      </c>
      <c r="H155" s="221">
        <v>328.95999999999998</v>
      </c>
      <c r="I155" s="222"/>
      <c r="J155" s="223">
        <f>ROUND(I155*H155,2)</f>
        <v>0</v>
      </c>
      <c r="K155" s="219" t="s">
        <v>136</v>
      </c>
      <c r="L155" s="43"/>
      <c r="M155" s="224" t="s">
        <v>1</v>
      </c>
      <c r="N155" s="225" t="s">
        <v>38</v>
      </c>
      <c r="O155" s="90"/>
      <c r="P155" s="226">
        <f>O155*H155</f>
        <v>0</v>
      </c>
      <c r="Q155" s="226">
        <v>0</v>
      </c>
      <c r="R155" s="226">
        <f>Q155*H155</f>
        <v>0</v>
      </c>
      <c r="S155" s="226">
        <v>0</v>
      </c>
      <c r="T155" s="227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28" t="s">
        <v>137</v>
      </c>
      <c r="AT155" s="228" t="s">
        <v>132</v>
      </c>
      <c r="AU155" s="228" t="s">
        <v>83</v>
      </c>
      <c r="AY155" s="16" t="s">
        <v>130</v>
      </c>
      <c r="BE155" s="229">
        <f>IF(N155="základní",J155,0)</f>
        <v>0</v>
      </c>
      <c r="BF155" s="229">
        <f>IF(N155="snížená",J155,0)</f>
        <v>0</v>
      </c>
      <c r="BG155" s="229">
        <f>IF(N155="zákl. přenesená",J155,0)</f>
        <v>0</v>
      </c>
      <c r="BH155" s="229">
        <f>IF(N155="sníž. přenesená",J155,0)</f>
        <v>0</v>
      </c>
      <c r="BI155" s="229">
        <f>IF(N155="nulová",J155,0)</f>
        <v>0</v>
      </c>
      <c r="BJ155" s="16" t="s">
        <v>81</v>
      </c>
      <c r="BK155" s="229">
        <f>ROUND(I155*H155,2)</f>
        <v>0</v>
      </c>
      <c r="BL155" s="16" t="s">
        <v>137</v>
      </c>
      <c r="BM155" s="228" t="s">
        <v>468</v>
      </c>
    </row>
    <row r="156" s="2" customFormat="1">
      <c r="A156" s="37"/>
      <c r="B156" s="38"/>
      <c r="C156" s="39"/>
      <c r="D156" s="230" t="s">
        <v>139</v>
      </c>
      <c r="E156" s="39"/>
      <c r="F156" s="231" t="s">
        <v>238</v>
      </c>
      <c r="G156" s="39"/>
      <c r="H156" s="39"/>
      <c r="I156" s="232"/>
      <c r="J156" s="39"/>
      <c r="K156" s="39"/>
      <c r="L156" s="43"/>
      <c r="M156" s="233"/>
      <c r="N156" s="234"/>
      <c r="O156" s="90"/>
      <c r="P156" s="90"/>
      <c r="Q156" s="90"/>
      <c r="R156" s="90"/>
      <c r="S156" s="90"/>
      <c r="T156" s="91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T156" s="16" t="s">
        <v>139</v>
      </c>
      <c r="AU156" s="16" t="s">
        <v>83</v>
      </c>
    </row>
    <row r="157" s="13" customFormat="1">
      <c r="A157" s="13"/>
      <c r="B157" s="235"/>
      <c r="C157" s="236"/>
      <c r="D157" s="230" t="s">
        <v>145</v>
      </c>
      <c r="E157" s="237" t="s">
        <v>1</v>
      </c>
      <c r="F157" s="238" t="s">
        <v>469</v>
      </c>
      <c r="G157" s="236"/>
      <c r="H157" s="239">
        <v>328.95999999999998</v>
      </c>
      <c r="I157" s="240"/>
      <c r="J157" s="236"/>
      <c r="K157" s="236"/>
      <c r="L157" s="241"/>
      <c r="M157" s="242"/>
      <c r="N157" s="243"/>
      <c r="O157" s="243"/>
      <c r="P157" s="243"/>
      <c r="Q157" s="243"/>
      <c r="R157" s="243"/>
      <c r="S157" s="243"/>
      <c r="T157" s="244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T157" s="245" t="s">
        <v>145</v>
      </c>
      <c r="AU157" s="245" t="s">
        <v>83</v>
      </c>
      <c r="AV157" s="13" t="s">
        <v>83</v>
      </c>
      <c r="AW157" s="13" t="s">
        <v>30</v>
      </c>
      <c r="AX157" s="13" t="s">
        <v>81</v>
      </c>
      <c r="AY157" s="245" t="s">
        <v>130</v>
      </c>
    </row>
    <row r="158" s="2" customFormat="1" ht="24.15" customHeight="1">
      <c r="A158" s="37"/>
      <c r="B158" s="38"/>
      <c r="C158" s="217" t="s">
        <v>217</v>
      </c>
      <c r="D158" s="217" t="s">
        <v>132</v>
      </c>
      <c r="E158" s="218" t="s">
        <v>255</v>
      </c>
      <c r="F158" s="219" t="s">
        <v>256</v>
      </c>
      <c r="G158" s="220" t="s">
        <v>135</v>
      </c>
      <c r="H158" s="221">
        <v>328.95999999999998</v>
      </c>
      <c r="I158" s="222"/>
      <c r="J158" s="223">
        <f>ROUND(I158*H158,2)</f>
        <v>0</v>
      </c>
      <c r="K158" s="219" t="s">
        <v>1</v>
      </c>
      <c r="L158" s="43"/>
      <c r="M158" s="224" t="s">
        <v>1</v>
      </c>
      <c r="N158" s="225" t="s">
        <v>38</v>
      </c>
      <c r="O158" s="90"/>
      <c r="P158" s="226">
        <f>O158*H158</f>
        <v>0</v>
      </c>
      <c r="Q158" s="226">
        <v>0.090620000000000006</v>
      </c>
      <c r="R158" s="226">
        <f>Q158*H158</f>
        <v>29.8103552</v>
      </c>
      <c r="S158" s="226">
        <v>0</v>
      </c>
      <c r="T158" s="227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28" t="s">
        <v>137</v>
      </c>
      <c r="AT158" s="228" t="s">
        <v>132</v>
      </c>
      <c r="AU158" s="228" t="s">
        <v>83</v>
      </c>
      <c r="AY158" s="16" t="s">
        <v>130</v>
      </c>
      <c r="BE158" s="229">
        <f>IF(N158="základní",J158,0)</f>
        <v>0</v>
      </c>
      <c r="BF158" s="229">
        <f>IF(N158="snížená",J158,0)</f>
        <v>0</v>
      </c>
      <c r="BG158" s="229">
        <f>IF(N158="zákl. přenesená",J158,0)</f>
        <v>0</v>
      </c>
      <c r="BH158" s="229">
        <f>IF(N158="sníž. přenesená",J158,0)</f>
        <v>0</v>
      </c>
      <c r="BI158" s="229">
        <f>IF(N158="nulová",J158,0)</f>
        <v>0</v>
      </c>
      <c r="BJ158" s="16" t="s">
        <v>81</v>
      </c>
      <c r="BK158" s="229">
        <f>ROUND(I158*H158,2)</f>
        <v>0</v>
      </c>
      <c r="BL158" s="16" t="s">
        <v>137</v>
      </c>
      <c r="BM158" s="228" t="s">
        <v>470</v>
      </c>
    </row>
    <row r="159" s="2" customFormat="1">
      <c r="A159" s="37"/>
      <c r="B159" s="38"/>
      <c r="C159" s="39"/>
      <c r="D159" s="230" t="s">
        <v>139</v>
      </c>
      <c r="E159" s="39"/>
      <c r="F159" s="231" t="s">
        <v>258</v>
      </c>
      <c r="G159" s="39"/>
      <c r="H159" s="39"/>
      <c r="I159" s="232"/>
      <c r="J159" s="39"/>
      <c r="K159" s="39"/>
      <c r="L159" s="43"/>
      <c r="M159" s="233"/>
      <c r="N159" s="234"/>
      <c r="O159" s="90"/>
      <c r="P159" s="90"/>
      <c r="Q159" s="90"/>
      <c r="R159" s="90"/>
      <c r="S159" s="90"/>
      <c r="T159" s="91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T159" s="16" t="s">
        <v>139</v>
      </c>
      <c r="AU159" s="16" t="s">
        <v>83</v>
      </c>
    </row>
    <row r="160" s="2" customFormat="1" ht="21.75" customHeight="1">
      <c r="A160" s="37"/>
      <c r="B160" s="38"/>
      <c r="C160" s="257" t="s">
        <v>224</v>
      </c>
      <c r="D160" s="257" t="s">
        <v>192</v>
      </c>
      <c r="E160" s="258" t="s">
        <v>260</v>
      </c>
      <c r="F160" s="259" t="s">
        <v>261</v>
      </c>
      <c r="G160" s="260" t="s">
        <v>135</v>
      </c>
      <c r="H160" s="261">
        <v>338.82900000000001</v>
      </c>
      <c r="I160" s="262"/>
      <c r="J160" s="263">
        <f>ROUND(I160*H160,2)</f>
        <v>0</v>
      </c>
      <c r="K160" s="259" t="s">
        <v>1</v>
      </c>
      <c r="L160" s="264"/>
      <c r="M160" s="265" t="s">
        <v>1</v>
      </c>
      <c r="N160" s="266" t="s">
        <v>38</v>
      </c>
      <c r="O160" s="90"/>
      <c r="P160" s="226">
        <f>O160*H160</f>
        <v>0</v>
      </c>
      <c r="Q160" s="226">
        <v>0.17599999999999999</v>
      </c>
      <c r="R160" s="226">
        <f>Q160*H160</f>
        <v>59.633904000000001</v>
      </c>
      <c r="S160" s="226">
        <v>0</v>
      </c>
      <c r="T160" s="227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28" t="s">
        <v>181</v>
      </c>
      <c r="AT160" s="228" t="s">
        <v>192</v>
      </c>
      <c r="AU160" s="228" t="s">
        <v>83</v>
      </c>
      <c r="AY160" s="16" t="s">
        <v>130</v>
      </c>
      <c r="BE160" s="229">
        <f>IF(N160="základní",J160,0)</f>
        <v>0</v>
      </c>
      <c r="BF160" s="229">
        <f>IF(N160="snížená",J160,0)</f>
        <v>0</v>
      </c>
      <c r="BG160" s="229">
        <f>IF(N160="zákl. přenesená",J160,0)</f>
        <v>0</v>
      </c>
      <c r="BH160" s="229">
        <f>IF(N160="sníž. přenesená",J160,0)</f>
        <v>0</v>
      </c>
      <c r="BI160" s="229">
        <f>IF(N160="nulová",J160,0)</f>
        <v>0</v>
      </c>
      <c r="BJ160" s="16" t="s">
        <v>81</v>
      </c>
      <c r="BK160" s="229">
        <f>ROUND(I160*H160,2)</f>
        <v>0</v>
      </c>
      <c r="BL160" s="16" t="s">
        <v>137</v>
      </c>
      <c r="BM160" s="228" t="s">
        <v>471</v>
      </c>
    </row>
    <row r="161" s="2" customFormat="1">
      <c r="A161" s="37"/>
      <c r="B161" s="38"/>
      <c r="C161" s="39"/>
      <c r="D161" s="230" t="s">
        <v>139</v>
      </c>
      <c r="E161" s="39"/>
      <c r="F161" s="231" t="s">
        <v>261</v>
      </c>
      <c r="G161" s="39"/>
      <c r="H161" s="39"/>
      <c r="I161" s="232"/>
      <c r="J161" s="39"/>
      <c r="K161" s="39"/>
      <c r="L161" s="43"/>
      <c r="M161" s="233"/>
      <c r="N161" s="234"/>
      <c r="O161" s="90"/>
      <c r="P161" s="90"/>
      <c r="Q161" s="90"/>
      <c r="R161" s="90"/>
      <c r="S161" s="90"/>
      <c r="T161" s="91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T161" s="16" t="s">
        <v>139</v>
      </c>
      <c r="AU161" s="16" t="s">
        <v>83</v>
      </c>
    </row>
    <row r="162" s="13" customFormat="1">
      <c r="A162" s="13"/>
      <c r="B162" s="235"/>
      <c r="C162" s="236"/>
      <c r="D162" s="230" t="s">
        <v>145</v>
      </c>
      <c r="E162" s="236"/>
      <c r="F162" s="238" t="s">
        <v>472</v>
      </c>
      <c r="G162" s="236"/>
      <c r="H162" s="239">
        <v>338.82900000000001</v>
      </c>
      <c r="I162" s="240"/>
      <c r="J162" s="236"/>
      <c r="K162" s="236"/>
      <c r="L162" s="241"/>
      <c r="M162" s="242"/>
      <c r="N162" s="243"/>
      <c r="O162" s="243"/>
      <c r="P162" s="243"/>
      <c r="Q162" s="243"/>
      <c r="R162" s="243"/>
      <c r="S162" s="243"/>
      <c r="T162" s="244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T162" s="245" t="s">
        <v>145</v>
      </c>
      <c r="AU162" s="245" t="s">
        <v>83</v>
      </c>
      <c r="AV162" s="13" t="s">
        <v>83</v>
      </c>
      <c r="AW162" s="13" t="s">
        <v>4</v>
      </c>
      <c r="AX162" s="13" t="s">
        <v>81</v>
      </c>
      <c r="AY162" s="245" t="s">
        <v>130</v>
      </c>
    </row>
    <row r="163" s="12" customFormat="1" ht="22.8" customHeight="1">
      <c r="A163" s="12"/>
      <c r="B163" s="201"/>
      <c r="C163" s="202"/>
      <c r="D163" s="203" t="s">
        <v>72</v>
      </c>
      <c r="E163" s="215" t="s">
        <v>186</v>
      </c>
      <c r="F163" s="215" t="s">
        <v>289</v>
      </c>
      <c r="G163" s="202"/>
      <c r="H163" s="202"/>
      <c r="I163" s="205"/>
      <c r="J163" s="216">
        <f>BK163</f>
        <v>0</v>
      </c>
      <c r="K163" s="202"/>
      <c r="L163" s="207"/>
      <c r="M163" s="208"/>
      <c r="N163" s="209"/>
      <c r="O163" s="209"/>
      <c r="P163" s="210">
        <f>SUM(P164:P192)</f>
        <v>0</v>
      </c>
      <c r="Q163" s="209"/>
      <c r="R163" s="210">
        <f>SUM(R164:R192)</f>
        <v>11.716842999999999</v>
      </c>
      <c r="S163" s="209"/>
      <c r="T163" s="211">
        <f>SUM(T164:T192)</f>
        <v>0</v>
      </c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R163" s="212" t="s">
        <v>81</v>
      </c>
      <c r="AT163" s="213" t="s">
        <v>72</v>
      </c>
      <c r="AU163" s="213" t="s">
        <v>81</v>
      </c>
      <c r="AY163" s="212" t="s">
        <v>130</v>
      </c>
      <c r="BK163" s="214">
        <f>SUM(BK164:BK192)</f>
        <v>0</v>
      </c>
    </row>
    <row r="164" s="2" customFormat="1" ht="24.15" customHeight="1">
      <c r="A164" s="37"/>
      <c r="B164" s="38"/>
      <c r="C164" s="217" t="s">
        <v>143</v>
      </c>
      <c r="D164" s="217" t="s">
        <v>132</v>
      </c>
      <c r="E164" s="218" t="s">
        <v>291</v>
      </c>
      <c r="F164" s="219" t="s">
        <v>292</v>
      </c>
      <c r="G164" s="220" t="s">
        <v>286</v>
      </c>
      <c r="H164" s="221">
        <v>2</v>
      </c>
      <c r="I164" s="222"/>
      <c r="J164" s="223">
        <f>ROUND(I164*H164,2)</f>
        <v>0</v>
      </c>
      <c r="K164" s="219" t="s">
        <v>1</v>
      </c>
      <c r="L164" s="43"/>
      <c r="M164" s="224" t="s">
        <v>1</v>
      </c>
      <c r="N164" s="225" t="s">
        <v>38</v>
      </c>
      <c r="O164" s="90"/>
      <c r="P164" s="226">
        <f>O164*H164</f>
        <v>0</v>
      </c>
      <c r="Q164" s="226">
        <v>0.00069999999999999999</v>
      </c>
      <c r="R164" s="226">
        <f>Q164*H164</f>
        <v>0.0014</v>
      </c>
      <c r="S164" s="226">
        <v>0</v>
      </c>
      <c r="T164" s="227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28" t="s">
        <v>137</v>
      </c>
      <c r="AT164" s="228" t="s">
        <v>132</v>
      </c>
      <c r="AU164" s="228" t="s">
        <v>83</v>
      </c>
      <c r="AY164" s="16" t="s">
        <v>130</v>
      </c>
      <c r="BE164" s="229">
        <f>IF(N164="základní",J164,0)</f>
        <v>0</v>
      </c>
      <c r="BF164" s="229">
        <f>IF(N164="snížená",J164,0)</f>
        <v>0</v>
      </c>
      <c r="BG164" s="229">
        <f>IF(N164="zákl. přenesená",J164,0)</f>
        <v>0</v>
      </c>
      <c r="BH164" s="229">
        <f>IF(N164="sníž. přenesená",J164,0)</f>
        <v>0</v>
      </c>
      <c r="BI164" s="229">
        <f>IF(N164="nulová",J164,0)</f>
        <v>0</v>
      </c>
      <c r="BJ164" s="16" t="s">
        <v>81</v>
      </c>
      <c r="BK164" s="229">
        <f>ROUND(I164*H164,2)</f>
        <v>0</v>
      </c>
      <c r="BL164" s="16" t="s">
        <v>137</v>
      </c>
      <c r="BM164" s="228" t="s">
        <v>473</v>
      </c>
    </row>
    <row r="165" s="2" customFormat="1">
      <c r="A165" s="37"/>
      <c r="B165" s="38"/>
      <c r="C165" s="39"/>
      <c r="D165" s="230" t="s">
        <v>139</v>
      </c>
      <c r="E165" s="39"/>
      <c r="F165" s="231" t="s">
        <v>292</v>
      </c>
      <c r="G165" s="39"/>
      <c r="H165" s="39"/>
      <c r="I165" s="232"/>
      <c r="J165" s="39"/>
      <c r="K165" s="39"/>
      <c r="L165" s="43"/>
      <c r="M165" s="233"/>
      <c r="N165" s="234"/>
      <c r="O165" s="90"/>
      <c r="P165" s="90"/>
      <c r="Q165" s="90"/>
      <c r="R165" s="90"/>
      <c r="S165" s="90"/>
      <c r="T165" s="91"/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T165" s="16" t="s">
        <v>139</v>
      </c>
      <c r="AU165" s="16" t="s">
        <v>83</v>
      </c>
    </row>
    <row r="166" s="2" customFormat="1" ht="24.15" customHeight="1">
      <c r="A166" s="37"/>
      <c r="B166" s="38"/>
      <c r="C166" s="257" t="s">
        <v>234</v>
      </c>
      <c r="D166" s="257" t="s">
        <v>192</v>
      </c>
      <c r="E166" s="258" t="s">
        <v>376</v>
      </c>
      <c r="F166" s="259" t="s">
        <v>377</v>
      </c>
      <c r="G166" s="260" t="s">
        <v>286</v>
      </c>
      <c r="H166" s="261">
        <v>2</v>
      </c>
      <c r="I166" s="262"/>
      <c r="J166" s="263">
        <f>ROUND(I166*H166,2)</f>
        <v>0</v>
      </c>
      <c r="K166" s="259" t="s">
        <v>136</v>
      </c>
      <c r="L166" s="264"/>
      <c r="M166" s="265" t="s">
        <v>1</v>
      </c>
      <c r="N166" s="266" t="s">
        <v>38</v>
      </c>
      <c r="O166" s="90"/>
      <c r="P166" s="226">
        <f>O166*H166</f>
        <v>0</v>
      </c>
      <c r="Q166" s="226">
        <v>0.0040000000000000001</v>
      </c>
      <c r="R166" s="226">
        <f>Q166*H166</f>
        <v>0.0080000000000000002</v>
      </c>
      <c r="S166" s="226">
        <v>0</v>
      </c>
      <c r="T166" s="227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28" t="s">
        <v>181</v>
      </c>
      <c r="AT166" s="228" t="s">
        <v>192</v>
      </c>
      <c r="AU166" s="228" t="s">
        <v>83</v>
      </c>
      <c r="AY166" s="16" t="s">
        <v>130</v>
      </c>
      <c r="BE166" s="229">
        <f>IF(N166="základní",J166,0)</f>
        <v>0</v>
      </c>
      <c r="BF166" s="229">
        <f>IF(N166="snížená",J166,0)</f>
        <v>0</v>
      </c>
      <c r="BG166" s="229">
        <f>IF(N166="zákl. přenesená",J166,0)</f>
        <v>0</v>
      </c>
      <c r="BH166" s="229">
        <f>IF(N166="sníž. přenesená",J166,0)</f>
        <v>0</v>
      </c>
      <c r="BI166" s="229">
        <f>IF(N166="nulová",J166,0)</f>
        <v>0</v>
      </c>
      <c r="BJ166" s="16" t="s">
        <v>81</v>
      </c>
      <c r="BK166" s="229">
        <f>ROUND(I166*H166,2)</f>
        <v>0</v>
      </c>
      <c r="BL166" s="16" t="s">
        <v>137</v>
      </c>
      <c r="BM166" s="228" t="s">
        <v>474</v>
      </c>
    </row>
    <row r="167" s="2" customFormat="1">
      <c r="A167" s="37"/>
      <c r="B167" s="38"/>
      <c r="C167" s="39"/>
      <c r="D167" s="230" t="s">
        <v>139</v>
      </c>
      <c r="E167" s="39"/>
      <c r="F167" s="231" t="s">
        <v>377</v>
      </c>
      <c r="G167" s="39"/>
      <c r="H167" s="39"/>
      <c r="I167" s="232"/>
      <c r="J167" s="39"/>
      <c r="K167" s="39"/>
      <c r="L167" s="43"/>
      <c r="M167" s="233"/>
      <c r="N167" s="234"/>
      <c r="O167" s="90"/>
      <c r="P167" s="90"/>
      <c r="Q167" s="90"/>
      <c r="R167" s="90"/>
      <c r="S167" s="90"/>
      <c r="T167" s="91"/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T167" s="16" t="s">
        <v>139</v>
      </c>
      <c r="AU167" s="16" t="s">
        <v>83</v>
      </c>
    </row>
    <row r="168" s="2" customFormat="1" ht="24.15" customHeight="1">
      <c r="A168" s="37"/>
      <c r="B168" s="38"/>
      <c r="C168" s="217" t="s">
        <v>239</v>
      </c>
      <c r="D168" s="217" t="s">
        <v>132</v>
      </c>
      <c r="E168" s="218" t="s">
        <v>299</v>
      </c>
      <c r="F168" s="219" t="s">
        <v>300</v>
      </c>
      <c r="G168" s="220" t="s">
        <v>286</v>
      </c>
      <c r="H168" s="221">
        <v>2</v>
      </c>
      <c r="I168" s="222"/>
      <c r="J168" s="223">
        <f>ROUND(I168*H168,2)</f>
        <v>0</v>
      </c>
      <c r="K168" s="219" t="s">
        <v>1</v>
      </c>
      <c r="L168" s="43"/>
      <c r="M168" s="224" t="s">
        <v>1</v>
      </c>
      <c r="N168" s="225" t="s">
        <v>38</v>
      </c>
      <c r="O168" s="90"/>
      <c r="P168" s="226">
        <f>O168*H168</f>
        <v>0</v>
      </c>
      <c r="Q168" s="226">
        <v>0.10940999999999999</v>
      </c>
      <c r="R168" s="226">
        <f>Q168*H168</f>
        <v>0.21881999999999999</v>
      </c>
      <c r="S168" s="226">
        <v>0</v>
      </c>
      <c r="T168" s="227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28" t="s">
        <v>137</v>
      </c>
      <c r="AT168" s="228" t="s">
        <v>132</v>
      </c>
      <c r="AU168" s="228" t="s">
        <v>83</v>
      </c>
      <c r="AY168" s="16" t="s">
        <v>130</v>
      </c>
      <c r="BE168" s="229">
        <f>IF(N168="základní",J168,0)</f>
        <v>0</v>
      </c>
      <c r="BF168" s="229">
        <f>IF(N168="snížená",J168,0)</f>
        <v>0</v>
      </c>
      <c r="BG168" s="229">
        <f>IF(N168="zákl. přenesená",J168,0)</f>
        <v>0</v>
      </c>
      <c r="BH168" s="229">
        <f>IF(N168="sníž. přenesená",J168,0)</f>
        <v>0</v>
      </c>
      <c r="BI168" s="229">
        <f>IF(N168="nulová",J168,0)</f>
        <v>0</v>
      </c>
      <c r="BJ168" s="16" t="s">
        <v>81</v>
      </c>
      <c r="BK168" s="229">
        <f>ROUND(I168*H168,2)</f>
        <v>0</v>
      </c>
      <c r="BL168" s="16" t="s">
        <v>137</v>
      </c>
      <c r="BM168" s="228" t="s">
        <v>475</v>
      </c>
    </row>
    <row r="169" s="2" customFormat="1">
      <c r="A169" s="37"/>
      <c r="B169" s="38"/>
      <c r="C169" s="39"/>
      <c r="D169" s="230" t="s">
        <v>139</v>
      </c>
      <c r="E169" s="39"/>
      <c r="F169" s="231" t="s">
        <v>302</v>
      </c>
      <c r="G169" s="39"/>
      <c r="H169" s="39"/>
      <c r="I169" s="232"/>
      <c r="J169" s="39"/>
      <c r="K169" s="39"/>
      <c r="L169" s="43"/>
      <c r="M169" s="233"/>
      <c r="N169" s="234"/>
      <c r="O169" s="90"/>
      <c r="P169" s="90"/>
      <c r="Q169" s="90"/>
      <c r="R169" s="90"/>
      <c r="S169" s="90"/>
      <c r="T169" s="91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T169" s="16" t="s">
        <v>139</v>
      </c>
      <c r="AU169" s="16" t="s">
        <v>83</v>
      </c>
    </row>
    <row r="170" s="2" customFormat="1" ht="16.5" customHeight="1">
      <c r="A170" s="37"/>
      <c r="B170" s="38"/>
      <c r="C170" s="257" t="s">
        <v>244</v>
      </c>
      <c r="D170" s="257" t="s">
        <v>192</v>
      </c>
      <c r="E170" s="258" t="s">
        <v>304</v>
      </c>
      <c r="F170" s="259" t="s">
        <v>305</v>
      </c>
      <c r="G170" s="260" t="s">
        <v>286</v>
      </c>
      <c r="H170" s="261">
        <v>2</v>
      </c>
      <c r="I170" s="262"/>
      <c r="J170" s="263">
        <f>ROUND(I170*H170,2)</f>
        <v>0</v>
      </c>
      <c r="K170" s="259" t="s">
        <v>1</v>
      </c>
      <c r="L170" s="264"/>
      <c r="M170" s="265" t="s">
        <v>1</v>
      </c>
      <c r="N170" s="266" t="s">
        <v>38</v>
      </c>
      <c r="O170" s="90"/>
      <c r="P170" s="226">
        <f>O170*H170</f>
        <v>0</v>
      </c>
      <c r="Q170" s="226">
        <v>0</v>
      </c>
      <c r="R170" s="226">
        <f>Q170*H170</f>
        <v>0</v>
      </c>
      <c r="S170" s="226">
        <v>0</v>
      </c>
      <c r="T170" s="227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28" t="s">
        <v>181</v>
      </c>
      <c r="AT170" s="228" t="s">
        <v>192</v>
      </c>
      <c r="AU170" s="228" t="s">
        <v>83</v>
      </c>
      <c r="AY170" s="16" t="s">
        <v>130</v>
      </c>
      <c r="BE170" s="229">
        <f>IF(N170="základní",J170,0)</f>
        <v>0</v>
      </c>
      <c r="BF170" s="229">
        <f>IF(N170="snížená",J170,0)</f>
        <v>0</v>
      </c>
      <c r="BG170" s="229">
        <f>IF(N170="zákl. přenesená",J170,0)</f>
        <v>0</v>
      </c>
      <c r="BH170" s="229">
        <f>IF(N170="sníž. přenesená",J170,0)</f>
        <v>0</v>
      </c>
      <c r="BI170" s="229">
        <f>IF(N170="nulová",J170,0)</f>
        <v>0</v>
      </c>
      <c r="BJ170" s="16" t="s">
        <v>81</v>
      </c>
      <c r="BK170" s="229">
        <f>ROUND(I170*H170,2)</f>
        <v>0</v>
      </c>
      <c r="BL170" s="16" t="s">
        <v>137</v>
      </c>
      <c r="BM170" s="228" t="s">
        <v>476</v>
      </c>
    </row>
    <row r="171" s="2" customFormat="1">
      <c r="A171" s="37"/>
      <c r="B171" s="38"/>
      <c r="C171" s="39"/>
      <c r="D171" s="230" t="s">
        <v>139</v>
      </c>
      <c r="E171" s="39"/>
      <c r="F171" s="231" t="s">
        <v>305</v>
      </c>
      <c r="G171" s="39"/>
      <c r="H171" s="39"/>
      <c r="I171" s="232"/>
      <c r="J171" s="39"/>
      <c r="K171" s="39"/>
      <c r="L171" s="43"/>
      <c r="M171" s="233"/>
      <c r="N171" s="234"/>
      <c r="O171" s="90"/>
      <c r="P171" s="90"/>
      <c r="Q171" s="90"/>
      <c r="R171" s="90"/>
      <c r="S171" s="90"/>
      <c r="T171" s="91"/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T171" s="16" t="s">
        <v>139</v>
      </c>
      <c r="AU171" s="16" t="s">
        <v>83</v>
      </c>
    </row>
    <row r="172" s="2" customFormat="1" ht="24.15" customHeight="1">
      <c r="A172" s="37"/>
      <c r="B172" s="38"/>
      <c r="C172" s="217" t="s">
        <v>151</v>
      </c>
      <c r="D172" s="217" t="s">
        <v>132</v>
      </c>
      <c r="E172" s="218" t="s">
        <v>477</v>
      </c>
      <c r="F172" s="219" t="s">
        <v>478</v>
      </c>
      <c r="G172" s="220" t="s">
        <v>150</v>
      </c>
      <c r="H172" s="221">
        <v>33</v>
      </c>
      <c r="I172" s="222"/>
      <c r="J172" s="223">
        <f>ROUND(I172*H172,2)</f>
        <v>0</v>
      </c>
      <c r="K172" s="219" t="s">
        <v>136</v>
      </c>
      <c r="L172" s="43"/>
      <c r="M172" s="224" t="s">
        <v>1</v>
      </c>
      <c r="N172" s="225" t="s">
        <v>38</v>
      </c>
      <c r="O172" s="90"/>
      <c r="P172" s="226">
        <f>O172*H172</f>
        <v>0</v>
      </c>
      <c r="Q172" s="226">
        <v>0.00010000000000000001</v>
      </c>
      <c r="R172" s="226">
        <f>Q172*H172</f>
        <v>0.0033</v>
      </c>
      <c r="S172" s="226">
        <v>0</v>
      </c>
      <c r="T172" s="227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28" t="s">
        <v>137</v>
      </c>
      <c r="AT172" s="228" t="s">
        <v>132</v>
      </c>
      <c r="AU172" s="228" t="s">
        <v>83</v>
      </c>
      <c r="AY172" s="16" t="s">
        <v>130</v>
      </c>
      <c r="BE172" s="229">
        <f>IF(N172="základní",J172,0)</f>
        <v>0</v>
      </c>
      <c r="BF172" s="229">
        <f>IF(N172="snížená",J172,0)</f>
        <v>0</v>
      </c>
      <c r="BG172" s="229">
        <f>IF(N172="zákl. přenesená",J172,0)</f>
        <v>0</v>
      </c>
      <c r="BH172" s="229">
        <f>IF(N172="sníž. přenesená",J172,0)</f>
        <v>0</v>
      </c>
      <c r="BI172" s="229">
        <f>IF(N172="nulová",J172,0)</f>
        <v>0</v>
      </c>
      <c r="BJ172" s="16" t="s">
        <v>81</v>
      </c>
      <c r="BK172" s="229">
        <f>ROUND(I172*H172,2)</f>
        <v>0</v>
      </c>
      <c r="BL172" s="16" t="s">
        <v>137</v>
      </c>
      <c r="BM172" s="228" t="s">
        <v>479</v>
      </c>
    </row>
    <row r="173" s="2" customFormat="1">
      <c r="A173" s="37"/>
      <c r="B173" s="38"/>
      <c r="C173" s="39"/>
      <c r="D173" s="230" t="s">
        <v>139</v>
      </c>
      <c r="E173" s="39"/>
      <c r="F173" s="231" t="s">
        <v>480</v>
      </c>
      <c r="G173" s="39"/>
      <c r="H173" s="39"/>
      <c r="I173" s="232"/>
      <c r="J173" s="39"/>
      <c r="K173" s="39"/>
      <c r="L173" s="43"/>
      <c r="M173" s="233"/>
      <c r="N173" s="234"/>
      <c r="O173" s="90"/>
      <c r="P173" s="90"/>
      <c r="Q173" s="90"/>
      <c r="R173" s="90"/>
      <c r="S173" s="90"/>
      <c r="T173" s="91"/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T173" s="16" t="s">
        <v>139</v>
      </c>
      <c r="AU173" s="16" t="s">
        <v>83</v>
      </c>
    </row>
    <row r="174" s="13" customFormat="1">
      <c r="A174" s="13"/>
      <c r="B174" s="235"/>
      <c r="C174" s="236"/>
      <c r="D174" s="230" t="s">
        <v>145</v>
      </c>
      <c r="E174" s="237" t="s">
        <v>1</v>
      </c>
      <c r="F174" s="238" t="s">
        <v>481</v>
      </c>
      <c r="G174" s="236"/>
      <c r="H174" s="239">
        <v>33</v>
      </c>
      <c r="I174" s="240"/>
      <c r="J174" s="236"/>
      <c r="K174" s="236"/>
      <c r="L174" s="241"/>
      <c r="M174" s="242"/>
      <c r="N174" s="243"/>
      <c r="O174" s="243"/>
      <c r="P174" s="243"/>
      <c r="Q174" s="243"/>
      <c r="R174" s="243"/>
      <c r="S174" s="243"/>
      <c r="T174" s="244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T174" s="245" t="s">
        <v>145</v>
      </c>
      <c r="AU174" s="245" t="s">
        <v>83</v>
      </c>
      <c r="AV174" s="13" t="s">
        <v>83</v>
      </c>
      <c r="AW174" s="13" t="s">
        <v>30</v>
      </c>
      <c r="AX174" s="13" t="s">
        <v>81</v>
      </c>
      <c r="AY174" s="245" t="s">
        <v>130</v>
      </c>
    </row>
    <row r="175" s="2" customFormat="1" ht="24.15" customHeight="1">
      <c r="A175" s="37"/>
      <c r="B175" s="38"/>
      <c r="C175" s="217" t="s">
        <v>7</v>
      </c>
      <c r="D175" s="217" t="s">
        <v>132</v>
      </c>
      <c r="E175" s="218" t="s">
        <v>482</v>
      </c>
      <c r="F175" s="219" t="s">
        <v>483</v>
      </c>
      <c r="G175" s="220" t="s">
        <v>150</v>
      </c>
      <c r="H175" s="221">
        <v>14</v>
      </c>
      <c r="I175" s="222"/>
      <c r="J175" s="223">
        <f>ROUND(I175*H175,2)</f>
        <v>0</v>
      </c>
      <c r="K175" s="219" t="s">
        <v>136</v>
      </c>
      <c r="L175" s="43"/>
      <c r="M175" s="224" t="s">
        <v>1</v>
      </c>
      <c r="N175" s="225" t="s">
        <v>38</v>
      </c>
      <c r="O175" s="90"/>
      <c r="P175" s="226">
        <f>O175*H175</f>
        <v>0</v>
      </c>
      <c r="Q175" s="226">
        <v>0.00011</v>
      </c>
      <c r="R175" s="226">
        <f>Q175*H175</f>
        <v>0.0015400000000000001</v>
      </c>
      <c r="S175" s="226">
        <v>0</v>
      </c>
      <c r="T175" s="227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28" t="s">
        <v>137</v>
      </c>
      <c r="AT175" s="228" t="s">
        <v>132</v>
      </c>
      <c r="AU175" s="228" t="s">
        <v>83</v>
      </c>
      <c r="AY175" s="16" t="s">
        <v>130</v>
      </c>
      <c r="BE175" s="229">
        <f>IF(N175="základní",J175,0)</f>
        <v>0</v>
      </c>
      <c r="BF175" s="229">
        <f>IF(N175="snížená",J175,0)</f>
        <v>0</v>
      </c>
      <c r="BG175" s="229">
        <f>IF(N175="zákl. přenesená",J175,0)</f>
        <v>0</v>
      </c>
      <c r="BH175" s="229">
        <f>IF(N175="sníž. přenesená",J175,0)</f>
        <v>0</v>
      </c>
      <c r="BI175" s="229">
        <f>IF(N175="nulová",J175,0)</f>
        <v>0</v>
      </c>
      <c r="BJ175" s="16" t="s">
        <v>81</v>
      </c>
      <c r="BK175" s="229">
        <f>ROUND(I175*H175,2)</f>
        <v>0</v>
      </c>
      <c r="BL175" s="16" t="s">
        <v>137</v>
      </c>
      <c r="BM175" s="228" t="s">
        <v>484</v>
      </c>
    </row>
    <row r="176" s="2" customFormat="1">
      <c r="A176" s="37"/>
      <c r="B176" s="38"/>
      <c r="C176" s="39"/>
      <c r="D176" s="230" t="s">
        <v>139</v>
      </c>
      <c r="E176" s="39"/>
      <c r="F176" s="231" t="s">
        <v>485</v>
      </c>
      <c r="G176" s="39"/>
      <c r="H176" s="39"/>
      <c r="I176" s="232"/>
      <c r="J176" s="39"/>
      <c r="K176" s="39"/>
      <c r="L176" s="43"/>
      <c r="M176" s="233"/>
      <c r="N176" s="234"/>
      <c r="O176" s="90"/>
      <c r="P176" s="90"/>
      <c r="Q176" s="90"/>
      <c r="R176" s="90"/>
      <c r="S176" s="90"/>
      <c r="T176" s="91"/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T176" s="16" t="s">
        <v>139</v>
      </c>
      <c r="AU176" s="16" t="s">
        <v>83</v>
      </c>
    </row>
    <row r="177" s="2" customFormat="1" ht="24.15" customHeight="1">
      <c r="A177" s="37"/>
      <c r="B177" s="38"/>
      <c r="C177" s="217" t="s">
        <v>259</v>
      </c>
      <c r="D177" s="217" t="s">
        <v>132</v>
      </c>
      <c r="E177" s="218" t="s">
        <v>486</v>
      </c>
      <c r="F177" s="219" t="s">
        <v>487</v>
      </c>
      <c r="G177" s="220" t="s">
        <v>150</v>
      </c>
      <c r="H177" s="221">
        <v>9.5</v>
      </c>
      <c r="I177" s="222"/>
      <c r="J177" s="223">
        <f>ROUND(I177*H177,2)</f>
        <v>0</v>
      </c>
      <c r="K177" s="219" t="s">
        <v>136</v>
      </c>
      <c r="L177" s="43"/>
      <c r="M177" s="224" t="s">
        <v>1</v>
      </c>
      <c r="N177" s="225" t="s">
        <v>38</v>
      </c>
      <c r="O177" s="90"/>
      <c r="P177" s="226">
        <f>O177*H177</f>
        <v>0</v>
      </c>
      <c r="Q177" s="226">
        <v>0.085760000000000003</v>
      </c>
      <c r="R177" s="226">
        <f>Q177*H177</f>
        <v>0.81472</v>
      </c>
      <c r="S177" s="226">
        <v>0</v>
      </c>
      <c r="T177" s="227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28" t="s">
        <v>137</v>
      </c>
      <c r="AT177" s="228" t="s">
        <v>132</v>
      </c>
      <c r="AU177" s="228" t="s">
        <v>83</v>
      </c>
      <c r="AY177" s="16" t="s">
        <v>130</v>
      </c>
      <c r="BE177" s="229">
        <f>IF(N177="základní",J177,0)</f>
        <v>0</v>
      </c>
      <c r="BF177" s="229">
        <f>IF(N177="snížená",J177,0)</f>
        <v>0</v>
      </c>
      <c r="BG177" s="229">
        <f>IF(N177="zákl. přenesená",J177,0)</f>
        <v>0</v>
      </c>
      <c r="BH177" s="229">
        <f>IF(N177="sníž. přenesená",J177,0)</f>
        <v>0</v>
      </c>
      <c r="BI177" s="229">
        <f>IF(N177="nulová",J177,0)</f>
        <v>0</v>
      </c>
      <c r="BJ177" s="16" t="s">
        <v>81</v>
      </c>
      <c r="BK177" s="229">
        <f>ROUND(I177*H177,2)</f>
        <v>0</v>
      </c>
      <c r="BL177" s="16" t="s">
        <v>137</v>
      </c>
      <c r="BM177" s="228" t="s">
        <v>488</v>
      </c>
    </row>
    <row r="178" s="2" customFormat="1">
      <c r="A178" s="37"/>
      <c r="B178" s="38"/>
      <c r="C178" s="39"/>
      <c r="D178" s="230" t="s">
        <v>139</v>
      </c>
      <c r="E178" s="39"/>
      <c r="F178" s="231" t="s">
        <v>489</v>
      </c>
      <c r="G178" s="39"/>
      <c r="H178" s="39"/>
      <c r="I178" s="232"/>
      <c r="J178" s="39"/>
      <c r="K178" s="39"/>
      <c r="L178" s="43"/>
      <c r="M178" s="233"/>
      <c r="N178" s="234"/>
      <c r="O178" s="90"/>
      <c r="P178" s="90"/>
      <c r="Q178" s="90"/>
      <c r="R178" s="90"/>
      <c r="S178" s="90"/>
      <c r="T178" s="91"/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T178" s="16" t="s">
        <v>139</v>
      </c>
      <c r="AU178" s="16" t="s">
        <v>83</v>
      </c>
    </row>
    <row r="179" s="2" customFormat="1" ht="16.5" customHeight="1">
      <c r="A179" s="37"/>
      <c r="B179" s="38"/>
      <c r="C179" s="257" t="s">
        <v>264</v>
      </c>
      <c r="D179" s="257" t="s">
        <v>192</v>
      </c>
      <c r="E179" s="258" t="s">
        <v>419</v>
      </c>
      <c r="F179" s="259" t="s">
        <v>420</v>
      </c>
      <c r="G179" s="260" t="s">
        <v>135</v>
      </c>
      <c r="H179" s="261">
        <v>1.425</v>
      </c>
      <c r="I179" s="262"/>
      <c r="J179" s="263">
        <f>ROUND(I179*H179,2)</f>
        <v>0</v>
      </c>
      <c r="K179" s="259" t="s">
        <v>136</v>
      </c>
      <c r="L179" s="264"/>
      <c r="M179" s="265" t="s">
        <v>1</v>
      </c>
      <c r="N179" s="266" t="s">
        <v>38</v>
      </c>
      <c r="O179" s="90"/>
      <c r="P179" s="226">
        <f>O179*H179</f>
        <v>0</v>
      </c>
      <c r="Q179" s="226">
        <v>0.41699999999999998</v>
      </c>
      <c r="R179" s="226">
        <f>Q179*H179</f>
        <v>0.594225</v>
      </c>
      <c r="S179" s="226">
        <v>0</v>
      </c>
      <c r="T179" s="227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28" t="s">
        <v>181</v>
      </c>
      <c r="AT179" s="228" t="s">
        <v>192</v>
      </c>
      <c r="AU179" s="228" t="s">
        <v>83</v>
      </c>
      <c r="AY179" s="16" t="s">
        <v>130</v>
      </c>
      <c r="BE179" s="229">
        <f>IF(N179="základní",J179,0)</f>
        <v>0</v>
      </c>
      <c r="BF179" s="229">
        <f>IF(N179="snížená",J179,0)</f>
        <v>0</v>
      </c>
      <c r="BG179" s="229">
        <f>IF(N179="zákl. přenesená",J179,0)</f>
        <v>0</v>
      </c>
      <c r="BH179" s="229">
        <f>IF(N179="sníž. přenesená",J179,0)</f>
        <v>0</v>
      </c>
      <c r="BI179" s="229">
        <f>IF(N179="nulová",J179,0)</f>
        <v>0</v>
      </c>
      <c r="BJ179" s="16" t="s">
        <v>81</v>
      </c>
      <c r="BK179" s="229">
        <f>ROUND(I179*H179,2)</f>
        <v>0</v>
      </c>
      <c r="BL179" s="16" t="s">
        <v>137</v>
      </c>
      <c r="BM179" s="228" t="s">
        <v>490</v>
      </c>
    </row>
    <row r="180" s="2" customFormat="1">
      <c r="A180" s="37"/>
      <c r="B180" s="38"/>
      <c r="C180" s="39"/>
      <c r="D180" s="230" t="s">
        <v>139</v>
      </c>
      <c r="E180" s="39"/>
      <c r="F180" s="231" t="s">
        <v>420</v>
      </c>
      <c r="G180" s="39"/>
      <c r="H180" s="39"/>
      <c r="I180" s="232"/>
      <c r="J180" s="39"/>
      <c r="K180" s="39"/>
      <c r="L180" s="43"/>
      <c r="M180" s="233"/>
      <c r="N180" s="234"/>
      <c r="O180" s="90"/>
      <c r="P180" s="90"/>
      <c r="Q180" s="90"/>
      <c r="R180" s="90"/>
      <c r="S180" s="90"/>
      <c r="T180" s="91"/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T180" s="16" t="s">
        <v>139</v>
      </c>
      <c r="AU180" s="16" t="s">
        <v>83</v>
      </c>
    </row>
    <row r="181" s="13" customFormat="1">
      <c r="A181" s="13"/>
      <c r="B181" s="235"/>
      <c r="C181" s="236"/>
      <c r="D181" s="230" t="s">
        <v>145</v>
      </c>
      <c r="E181" s="236"/>
      <c r="F181" s="238" t="s">
        <v>491</v>
      </c>
      <c r="G181" s="236"/>
      <c r="H181" s="239">
        <v>1.425</v>
      </c>
      <c r="I181" s="240"/>
      <c r="J181" s="236"/>
      <c r="K181" s="236"/>
      <c r="L181" s="241"/>
      <c r="M181" s="242"/>
      <c r="N181" s="243"/>
      <c r="O181" s="243"/>
      <c r="P181" s="243"/>
      <c r="Q181" s="243"/>
      <c r="R181" s="243"/>
      <c r="S181" s="243"/>
      <c r="T181" s="244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T181" s="245" t="s">
        <v>145</v>
      </c>
      <c r="AU181" s="245" t="s">
        <v>83</v>
      </c>
      <c r="AV181" s="13" t="s">
        <v>83</v>
      </c>
      <c r="AW181" s="13" t="s">
        <v>4</v>
      </c>
      <c r="AX181" s="13" t="s">
        <v>81</v>
      </c>
      <c r="AY181" s="245" t="s">
        <v>130</v>
      </c>
    </row>
    <row r="182" s="2" customFormat="1" ht="33" customHeight="1">
      <c r="A182" s="37"/>
      <c r="B182" s="38"/>
      <c r="C182" s="217" t="s">
        <v>269</v>
      </c>
      <c r="D182" s="217" t="s">
        <v>132</v>
      </c>
      <c r="E182" s="218" t="s">
        <v>308</v>
      </c>
      <c r="F182" s="219" t="s">
        <v>309</v>
      </c>
      <c r="G182" s="220" t="s">
        <v>150</v>
      </c>
      <c r="H182" s="221">
        <v>44.700000000000003</v>
      </c>
      <c r="I182" s="222"/>
      <c r="J182" s="223">
        <f>ROUND(I182*H182,2)</f>
        <v>0</v>
      </c>
      <c r="K182" s="219" t="s">
        <v>1</v>
      </c>
      <c r="L182" s="43"/>
      <c r="M182" s="224" t="s">
        <v>1</v>
      </c>
      <c r="N182" s="225" t="s">
        <v>38</v>
      </c>
      <c r="O182" s="90"/>
      <c r="P182" s="226">
        <f>O182*H182</f>
        <v>0</v>
      </c>
      <c r="Q182" s="226">
        <v>0.14041999999999999</v>
      </c>
      <c r="R182" s="226">
        <f>Q182*H182</f>
        <v>6.2767739999999996</v>
      </c>
      <c r="S182" s="226">
        <v>0</v>
      </c>
      <c r="T182" s="227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28" t="s">
        <v>137</v>
      </c>
      <c r="AT182" s="228" t="s">
        <v>132</v>
      </c>
      <c r="AU182" s="228" t="s">
        <v>83</v>
      </c>
      <c r="AY182" s="16" t="s">
        <v>130</v>
      </c>
      <c r="BE182" s="229">
        <f>IF(N182="základní",J182,0)</f>
        <v>0</v>
      </c>
      <c r="BF182" s="229">
        <f>IF(N182="snížená",J182,0)</f>
        <v>0</v>
      </c>
      <c r="BG182" s="229">
        <f>IF(N182="zákl. přenesená",J182,0)</f>
        <v>0</v>
      </c>
      <c r="BH182" s="229">
        <f>IF(N182="sníž. přenesená",J182,0)</f>
        <v>0</v>
      </c>
      <c r="BI182" s="229">
        <f>IF(N182="nulová",J182,0)</f>
        <v>0</v>
      </c>
      <c r="BJ182" s="16" t="s">
        <v>81</v>
      </c>
      <c r="BK182" s="229">
        <f>ROUND(I182*H182,2)</f>
        <v>0</v>
      </c>
      <c r="BL182" s="16" t="s">
        <v>137</v>
      </c>
      <c r="BM182" s="228" t="s">
        <v>492</v>
      </c>
    </row>
    <row r="183" s="2" customFormat="1">
      <c r="A183" s="37"/>
      <c r="B183" s="38"/>
      <c r="C183" s="39"/>
      <c r="D183" s="230" t="s">
        <v>139</v>
      </c>
      <c r="E183" s="39"/>
      <c r="F183" s="231" t="s">
        <v>311</v>
      </c>
      <c r="G183" s="39"/>
      <c r="H183" s="39"/>
      <c r="I183" s="232"/>
      <c r="J183" s="39"/>
      <c r="K183" s="39"/>
      <c r="L183" s="43"/>
      <c r="M183" s="233"/>
      <c r="N183" s="234"/>
      <c r="O183" s="90"/>
      <c r="P183" s="90"/>
      <c r="Q183" s="90"/>
      <c r="R183" s="90"/>
      <c r="S183" s="90"/>
      <c r="T183" s="91"/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T183" s="16" t="s">
        <v>139</v>
      </c>
      <c r="AU183" s="16" t="s">
        <v>83</v>
      </c>
    </row>
    <row r="184" s="2" customFormat="1" ht="16.5" customHeight="1">
      <c r="A184" s="37"/>
      <c r="B184" s="38"/>
      <c r="C184" s="257" t="s">
        <v>275</v>
      </c>
      <c r="D184" s="257" t="s">
        <v>192</v>
      </c>
      <c r="E184" s="258" t="s">
        <v>313</v>
      </c>
      <c r="F184" s="259" t="s">
        <v>314</v>
      </c>
      <c r="G184" s="260" t="s">
        <v>150</v>
      </c>
      <c r="H184" s="261">
        <v>44.700000000000003</v>
      </c>
      <c r="I184" s="262"/>
      <c r="J184" s="263">
        <f>ROUND(I184*H184,2)</f>
        <v>0</v>
      </c>
      <c r="K184" s="259" t="s">
        <v>1</v>
      </c>
      <c r="L184" s="264"/>
      <c r="M184" s="265" t="s">
        <v>1</v>
      </c>
      <c r="N184" s="266" t="s">
        <v>38</v>
      </c>
      <c r="O184" s="90"/>
      <c r="P184" s="226">
        <f>O184*H184</f>
        <v>0</v>
      </c>
      <c r="Q184" s="226">
        <v>0.056120000000000003</v>
      </c>
      <c r="R184" s="226">
        <f>Q184*H184</f>
        <v>2.5085640000000002</v>
      </c>
      <c r="S184" s="226">
        <v>0</v>
      </c>
      <c r="T184" s="227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28" t="s">
        <v>181</v>
      </c>
      <c r="AT184" s="228" t="s">
        <v>192</v>
      </c>
      <c r="AU184" s="228" t="s">
        <v>83</v>
      </c>
      <c r="AY184" s="16" t="s">
        <v>130</v>
      </c>
      <c r="BE184" s="229">
        <f>IF(N184="základní",J184,0)</f>
        <v>0</v>
      </c>
      <c r="BF184" s="229">
        <f>IF(N184="snížená",J184,0)</f>
        <v>0</v>
      </c>
      <c r="BG184" s="229">
        <f>IF(N184="zákl. přenesená",J184,0)</f>
        <v>0</v>
      </c>
      <c r="BH184" s="229">
        <f>IF(N184="sníž. přenesená",J184,0)</f>
        <v>0</v>
      </c>
      <c r="BI184" s="229">
        <f>IF(N184="nulová",J184,0)</f>
        <v>0</v>
      </c>
      <c r="BJ184" s="16" t="s">
        <v>81</v>
      </c>
      <c r="BK184" s="229">
        <f>ROUND(I184*H184,2)</f>
        <v>0</v>
      </c>
      <c r="BL184" s="16" t="s">
        <v>137</v>
      </c>
      <c r="BM184" s="228" t="s">
        <v>493</v>
      </c>
    </row>
    <row r="185" s="2" customFormat="1">
      <c r="A185" s="37"/>
      <c r="B185" s="38"/>
      <c r="C185" s="39"/>
      <c r="D185" s="230" t="s">
        <v>139</v>
      </c>
      <c r="E185" s="39"/>
      <c r="F185" s="231" t="s">
        <v>314</v>
      </c>
      <c r="G185" s="39"/>
      <c r="H185" s="39"/>
      <c r="I185" s="232"/>
      <c r="J185" s="39"/>
      <c r="K185" s="39"/>
      <c r="L185" s="43"/>
      <c r="M185" s="233"/>
      <c r="N185" s="234"/>
      <c r="O185" s="90"/>
      <c r="P185" s="90"/>
      <c r="Q185" s="90"/>
      <c r="R185" s="90"/>
      <c r="S185" s="90"/>
      <c r="T185" s="91"/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T185" s="16" t="s">
        <v>139</v>
      </c>
      <c r="AU185" s="16" t="s">
        <v>83</v>
      </c>
    </row>
    <row r="186" s="13" customFormat="1">
      <c r="A186" s="13"/>
      <c r="B186" s="235"/>
      <c r="C186" s="236"/>
      <c r="D186" s="230" t="s">
        <v>145</v>
      </c>
      <c r="E186" s="237" t="s">
        <v>1</v>
      </c>
      <c r="F186" s="238" t="s">
        <v>494</v>
      </c>
      <c r="G186" s="236"/>
      <c r="H186" s="239">
        <v>44.700000000000003</v>
      </c>
      <c r="I186" s="240"/>
      <c r="J186" s="236"/>
      <c r="K186" s="236"/>
      <c r="L186" s="241"/>
      <c r="M186" s="242"/>
      <c r="N186" s="243"/>
      <c r="O186" s="243"/>
      <c r="P186" s="243"/>
      <c r="Q186" s="243"/>
      <c r="R186" s="243"/>
      <c r="S186" s="243"/>
      <c r="T186" s="244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T186" s="245" t="s">
        <v>145</v>
      </c>
      <c r="AU186" s="245" t="s">
        <v>83</v>
      </c>
      <c r="AV186" s="13" t="s">
        <v>83</v>
      </c>
      <c r="AW186" s="13" t="s">
        <v>30</v>
      </c>
      <c r="AX186" s="13" t="s">
        <v>81</v>
      </c>
      <c r="AY186" s="245" t="s">
        <v>130</v>
      </c>
    </row>
    <row r="187" s="2" customFormat="1" ht="24.15" customHeight="1">
      <c r="A187" s="37"/>
      <c r="B187" s="38"/>
      <c r="C187" s="217" t="s">
        <v>283</v>
      </c>
      <c r="D187" s="217" t="s">
        <v>132</v>
      </c>
      <c r="E187" s="218" t="s">
        <v>328</v>
      </c>
      <c r="F187" s="219" t="s">
        <v>329</v>
      </c>
      <c r="G187" s="220" t="s">
        <v>150</v>
      </c>
      <c r="H187" s="221">
        <v>10</v>
      </c>
      <c r="I187" s="222"/>
      <c r="J187" s="223">
        <f>ROUND(I187*H187,2)</f>
        <v>0</v>
      </c>
      <c r="K187" s="219" t="s">
        <v>1</v>
      </c>
      <c r="L187" s="43"/>
      <c r="M187" s="224" t="s">
        <v>1</v>
      </c>
      <c r="N187" s="225" t="s">
        <v>38</v>
      </c>
      <c r="O187" s="90"/>
      <c r="P187" s="226">
        <f>O187*H187</f>
        <v>0</v>
      </c>
      <c r="Q187" s="226">
        <v>0.10095</v>
      </c>
      <c r="R187" s="226">
        <f>Q187*H187</f>
        <v>1.0095000000000001</v>
      </c>
      <c r="S187" s="226">
        <v>0</v>
      </c>
      <c r="T187" s="227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28" t="s">
        <v>137</v>
      </c>
      <c r="AT187" s="228" t="s">
        <v>132</v>
      </c>
      <c r="AU187" s="228" t="s">
        <v>83</v>
      </c>
      <c r="AY187" s="16" t="s">
        <v>130</v>
      </c>
      <c r="BE187" s="229">
        <f>IF(N187="základní",J187,0)</f>
        <v>0</v>
      </c>
      <c r="BF187" s="229">
        <f>IF(N187="snížená",J187,0)</f>
        <v>0</v>
      </c>
      <c r="BG187" s="229">
        <f>IF(N187="zákl. přenesená",J187,0)</f>
        <v>0</v>
      </c>
      <c r="BH187" s="229">
        <f>IF(N187="sníž. přenesená",J187,0)</f>
        <v>0</v>
      </c>
      <c r="BI187" s="229">
        <f>IF(N187="nulová",J187,0)</f>
        <v>0</v>
      </c>
      <c r="BJ187" s="16" t="s">
        <v>81</v>
      </c>
      <c r="BK187" s="229">
        <f>ROUND(I187*H187,2)</f>
        <v>0</v>
      </c>
      <c r="BL187" s="16" t="s">
        <v>137</v>
      </c>
      <c r="BM187" s="228" t="s">
        <v>495</v>
      </c>
    </row>
    <row r="188" s="2" customFormat="1">
      <c r="A188" s="37"/>
      <c r="B188" s="38"/>
      <c r="C188" s="39"/>
      <c r="D188" s="230" t="s">
        <v>139</v>
      </c>
      <c r="E188" s="39"/>
      <c r="F188" s="231" t="s">
        <v>331</v>
      </c>
      <c r="G188" s="39"/>
      <c r="H188" s="39"/>
      <c r="I188" s="232"/>
      <c r="J188" s="39"/>
      <c r="K188" s="39"/>
      <c r="L188" s="43"/>
      <c r="M188" s="233"/>
      <c r="N188" s="234"/>
      <c r="O188" s="90"/>
      <c r="P188" s="90"/>
      <c r="Q188" s="90"/>
      <c r="R188" s="90"/>
      <c r="S188" s="90"/>
      <c r="T188" s="91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T188" s="16" t="s">
        <v>139</v>
      </c>
      <c r="AU188" s="16" t="s">
        <v>83</v>
      </c>
    </row>
    <row r="189" s="2" customFormat="1" ht="16.5" customHeight="1">
      <c r="A189" s="37"/>
      <c r="B189" s="38"/>
      <c r="C189" s="257" t="s">
        <v>290</v>
      </c>
      <c r="D189" s="257" t="s">
        <v>192</v>
      </c>
      <c r="E189" s="258" t="s">
        <v>335</v>
      </c>
      <c r="F189" s="259" t="s">
        <v>336</v>
      </c>
      <c r="G189" s="260" t="s">
        <v>150</v>
      </c>
      <c r="H189" s="261">
        <v>10</v>
      </c>
      <c r="I189" s="262"/>
      <c r="J189" s="263">
        <f>ROUND(I189*H189,2)</f>
        <v>0</v>
      </c>
      <c r="K189" s="259" t="s">
        <v>1</v>
      </c>
      <c r="L189" s="264"/>
      <c r="M189" s="265" t="s">
        <v>1</v>
      </c>
      <c r="N189" s="266" t="s">
        <v>38</v>
      </c>
      <c r="O189" s="90"/>
      <c r="P189" s="226">
        <f>O189*H189</f>
        <v>0</v>
      </c>
      <c r="Q189" s="226">
        <v>0.028000000000000001</v>
      </c>
      <c r="R189" s="226">
        <f>Q189*H189</f>
        <v>0.28000000000000003</v>
      </c>
      <c r="S189" s="226">
        <v>0</v>
      </c>
      <c r="T189" s="227">
        <f>S189*H189</f>
        <v>0</v>
      </c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R189" s="228" t="s">
        <v>181</v>
      </c>
      <c r="AT189" s="228" t="s">
        <v>192</v>
      </c>
      <c r="AU189" s="228" t="s">
        <v>83</v>
      </c>
      <c r="AY189" s="16" t="s">
        <v>130</v>
      </c>
      <c r="BE189" s="229">
        <f>IF(N189="základní",J189,0)</f>
        <v>0</v>
      </c>
      <c r="BF189" s="229">
        <f>IF(N189="snížená",J189,0)</f>
        <v>0</v>
      </c>
      <c r="BG189" s="229">
        <f>IF(N189="zákl. přenesená",J189,0)</f>
        <v>0</v>
      </c>
      <c r="BH189" s="229">
        <f>IF(N189="sníž. přenesená",J189,0)</f>
        <v>0</v>
      </c>
      <c r="BI189" s="229">
        <f>IF(N189="nulová",J189,0)</f>
        <v>0</v>
      </c>
      <c r="BJ189" s="16" t="s">
        <v>81</v>
      </c>
      <c r="BK189" s="229">
        <f>ROUND(I189*H189,2)</f>
        <v>0</v>
      </c>
      <c r="BL189" s="16" t="s">
        <v>137</v>
      </c>
      <c r="BM189" s="228" t="s">
        <v>496</v>
      </c>
    </row>
    <row r="190" s="2" customFormat="1">
      <c r="A190" s="37"/>
      <c r="B190" s="38"/>
      <c r="C190" s="39"/>
      <c r="D190" s="230" t="s">
        <v>139</v>
      </c>
      <c r="E190" s="39"/>
      <c r="F190" s="231" t="s">
        <v>336</v>
      </c>
      <c r="G190" s="39"/>
      <c r="H190" s="39"/>
      <c r="I190" s="232"/>
      <c r="J190" s="39"/>
      <c r="K190" s="39"/>
      <c r="L190" s="43"/>
      <c r="M190" s="233"/>
      <c r="N190" s="234"/>
      <c r="O190" s="90"/>
      <c r="P190" s="90"/>
      <c r="Q190" s="90"/>
      <c r="R190" s="90"/>
      <c r="S190" s="90"/>
      <c r="T190" s="91"/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T190" s="16" t="s">
        <v>139</v>
      </c>
      <c r="AU190" s="16" t="s">
        <v>83</v>
      </c>
    </row>
    <row r="191" s="2" customFormat="1" ht="24.15" customHeight="1">
      <c r="A191" s="37"/>
      <c r="B191" s="38"/>
      <c r="C191" s="217" t="s">
        <v>294</v>
      </c>
      <c r="D191" s="217" t="s">
        <v>132</v>
      </c>
      <c r="E191" s="218" t="s">
        <v>344</v>
      </c>
      <c r="F191" s="219" t="s">
        <v>345</v>
      </c>
      <c r="G191" s="220" t="s">
        <v>150</v>
      </c>
      <c r="H191" s="221">
        <v>9</v>
      </c>
      <c r="I191" s="222"/>
      <c r="J191" s="223">
        <f>ROUND(I191*H191,2)</f>
        <v>0</v>
      </c>
      <c r="K191" s="219" t="s">
        <v>136</v>
      </c>
      <c r="L191" s="43"/>
      <c r="M191" s="224" t="s">
        <v>1</v>
      </c>
      <c r="N191" s="225" t="s">
        <v>38</v>
      </c>
      <c r="O191" s="90"/>
      <c r="P191" s="226">
        <f>O191*H191</f>
        <v>0</v>
      </c>
      <c r="Q191" s="226">
        <v>0</v>
      </c>
      <c r="R191" s="226">
        <f>Q191*H191</f>
        <v>0</v>
      </c>
      <c r="S191" s="226">
        <v>0</v>
      </c>
      <c r="T191" s="227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28" t="s">
        <v>137</v>
      </c>
      <c r="AT191" s="228" t="s">
        <v>132</v>
      </c>
      <c r="AU191" s="228" t="s">
        <v>83</v>
      </c>
      <c r="AY191" s="16" t="s">
        <v>130</v>
      </c>
      <c r="BE191" s="229">
        <f>IF(N191="základní",J191,0)</f>
        <v>0</v>
      </c>
      <c r="BF191" s="229">
        <f>IF(N191="snížená",J191,0)</f>
        <v>0</v>
      </c>
      <c r="BG191" s="229">
        <f>IF(N191="zákl. přenesená",J191,0)</f>
        <v>0</v>
      </c>
      <c r="BH191" s="229">
        <f>IF(N191="sníž. přenesená",J191,0)</f>
        <v>0</v>
      </c>
      <c r="BI191" s="229">
        <f>IF(N191="nulová",J191,0)</f>
        <v>0</v>
      </c>
      <c r="BJ191" s="16" t="s">
        <v>81</v>
      </c>
      <c r="BK191" s="229">
        <f>ROUND(I191*H191,2)</f>
        <v>0</v>
      </c>
      <c r="BL191" s="16" t="s">
        <v>137</v>
      </c>
      <c r="BM191" s="228" t="s">
        <v>497</v>
      </c>
    </row>
    <row r="192" s="2" customFormat="1">
      <c r="A192" s="37"/>
      <c r="B192" s="38"/>
      <c r="C192" s="39"/>
      <c r="D192" s="230" t="s">
        <v>139</v>
      </c>
      <c r="E192" s="39"/>
      <c r="F192" s="231" t="s">
        <v>347</v>
      </c>
      <c r="G192" s="39"/>
      <c r="H192" s="39"/>
      <c r="I192" s="232"/>
      <c r="J192" s="39"/>
      <c r="K192" s="39"/>
      <c r="L192" s="43"/>
      <c r="M192" s="233"/>
      <c r="N192" s="234"/>
      <c r="O192" s="90"/>
      <c r="P192" s="90"/>
      <c r="Q192" s="90"/>
      <c r="R192" s="90"/>
      <c r="S192" s="90"/>
      <c r="T192" s="91"/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T192" s="16" t="s">
        <v>139</v>
      </c>
      <c r="AU192" s="16" t="s">
        <v>83</v>
      </c>
    </row>
    <row r="193" s="12" customFormat="1" ht="22.8" customHeight="1">
      <c r="A193" s="12"/>
      <c r="B193" s="201"/>
      <c r="C193" s="202"/>
      <c r="D193" s="203" t="s">
        <v>72</v>
      </c>
      <c r="E193" s="215" t="s">
        <v>349</v>
      </c>
      <c r="F193" s="215" t="s">
        <v>350</v>
      </c>
      <c r="G193" s="202"/>
      <c r="H193" s="202"/>
      <c r="I193" s="205"/>
      <c r="J193" s="216">
        <f>BK193</f>
        <v>0</v>
      </c>
      <c r="K193" s="202"/>
      <c r="L193" s="207"/>
      <c r="M193" s="208"/>
      <c r="N193" s="209"/>
      <c r="O193" s="209"/>
      <c r="P193" s="210">
        <f>SUM(P194:P199)</f>
        <v>0</v>
      </c>
      <c r="Q193" s="209"/>
      <c r="R193" s="210">
        <f>SUM(R194:R199)</f>
        <v>0</v>
      </c>
      <c r="S193" s="209"/>
      <c r="T193" s="211">
        <f>SUM(T194:T199)</f>
        <v>0</v>
      </c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R193" s="212" t="s">
        <v>81</v>
      </c>
      <c r="AT193" s="213" t="s">
        <v>72</v>
      </c>
      <c r="AU193" s="213" t="s">
        <v>81</v>
      </c>
      <c r="AY193" s="212" t="s">
        <v>130</v>
      </c>
      <c r="BK193" s="214">
        <f>SUM(BK194:BK199)</f>
        <v>0</v>
      </c>
    </row>
    <row r="194" s="2" customFormat="1" ht="21.75" customHeight="1">
      <c r="A194" s="37"/>
      <c r="B194" s="38"/>
      <c r="C194" s="217" t="s">
        <v>298</v>
      </c>
      <c r="D194" s="217" t="s">
        <v>132</v>
      </c>
      <c r="E194" s="218" t="s">
        <v>352</v>
      </c>
      <c r="F194" s="219" t="s">
        <v>353</v>
      </c>
      <c r="G194" s="220" t="s">
        <v>176</v>
      </c>
      <c r="H194" s="221">
        <v>1.26</v>
      </c>
      <c r="I194" s="222"/>
      <c r="J194" s="223">
        <f>ROUND(I194*H194,2)</f>
        <v>0</v>
      </c>
      <c r="K194" s="219" t="s">
        <v>1</v>
      </c>
      <c r="L194" s="43"/>
      <c r="M194" s="224" t="s">
        <v>1</v>
      </c>
      <c r="N194" s="225" t="s">
        <v>38</v>
      </c>
      <c r="O194" s="90"/>
      <c r="P194" s="226">
        <f>O194*H194</f>
        <v>0</v>
      </c>
      <c r="Q194" s="226">
        <v>0</v>
      </c>
      <c r="R194" s="226">
        <f>Q194*H194</f>
        <v>0</v>
      </c>
      <c r="S194" s="226">
        <v>0</v>
      </c>
      <c r="T194" s="227">
        <f>S194*H194</f>
        <v>0</v>
      </c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R194" s="228" t="s">
        <v>137</v>
      </c>
      <c r="AT194" s="228" t="s">
        <v>132</v>
      </c>
      <c r="AU194" s="228" t="s">
        <v>83</v>
      </c>
      <c r="AY194" s="16" t="s">
        <v>130</v>
      </c>
      <c r="BE194" s="229">
        <f>IF(N194="základní",J194,0)</f>
        <v>0</v>
      </c>
      <c r="BF194" s="229">
        <f>IF(N194="snížená",J194,0)</f>
        <v>0</v>
      </c>
      <c r="BG194" s="229">
        <f>IF(N194="zákl. přenesená",J194,0)</f>
        <v>0</v>
      </c>
      <c r="BH194" s="229">
        <f>IF(N194="sníž. přenesená",J194,0)</f>
        <v>0</v>
      </c>
      <c r="BI194" s="229">
        <f>IF(N194="nulová",J194,0)</f>
        <v>0</v>
      </c>
      <c r="BJ194" s="16" t="s">
        <v>81</v>
      </c>
      <c r="BK194" s="229">
        <f>ROUND(I194*H194,2)</f>
        <v>0</v>
      </c>
      <c r="BL194" s="16" t="s">
        <v>137</v>
      </c>
      <c r="BM194" s="228" t="s">
        <v>498</v>
      </c>
    </row>
    <row r="195" s="2" customFormat="1">
      <c r="A195" s="37"/>
      <c r="B195" s="38"/>
      <c r="C195" s="39"/>
      <c r="D195" s="230" t="s">
        <v>139</v>
      </c>
      <c r="E195" s="39"/>
      <c r="F195" s="231" t="s">
        <v>355</v>
      </c>
      <c r="G195" s="39"/>
      <c r="H195" s="39"/>
      <c r="I195" s="232"/>
      <c r="J195" s="39"/>
      <c r="K195" s="39"/>
      <c r="L195" s="43"/>
      <c r="M195" s="233"/>
      <c r="N195" s="234"/>
      <c r="O195" s="90"/>
      <c r="P195" s="90"/>
      <c r="Q195" s="90"/>
      <c r="R195" s="90"/>
      <c r="S195" s="90"/>
      <c r="T195" s="91"/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T195" s="16" t="s">
        <v>139</v>
      </c>
      <c r="AU195" s="16" t="s">
        <v>83</v>
      </c>
    </row>
    <row r="196" s="2" customFormat="1" ht="24.15" customHeight="1">
      <c r="A196" s="37"/>
      <c r="B196" s="38"/>
      <c r="C196" s="217" t="s">
        <v>303</v>
      </c>
      <c r="D196" s="217" t="s">
        <v>132</v>
      </c>
      <c r="E196" s="218" t="s">
        <v>357</v>
      </c>
      <c r="F196" s="219" t="s">
        <v>358</v>
      </c>
      <c r="G196" s="220" t="s">
        <v>176</v>
      </c>
      <c r="H196" s="221">
        <v>1.26</v>
      </c>
      <c r="I196" s="222"/>
      <c r="J196" s="223">
        <f>ROUND(I196*H196,2)</f>
        <v>0</v>
      </c>
      <c r="K196" s="219" t="s">
        <v>1</v>
      </c>
      <c r="L196" s="43"/>
      <c r="M196" s="224" t="s">
        <v>1</v>
      </c>
      <c r="N196" s="225" t="s">
        <v>38</v>
      </c>
      <c r="O196" s="90"/>
      <c r="P196" s="226">
        <f>O196*H196</f>
        <v>0</v>
      </c>
      <c r="Q196" s="226">
        <v>0</v>
      </c>
      <c r="R196" s="226">
        <f>Q196*H196</f>
        <v>0</v>
      </c>
      <c r="S196" s="226">
        <v>0</v>
      </c>
      <c r="T196" s="227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228" t="s">
        <v>137</v>
      </c>
      <c r="AT196" s="228" t="s">
        <v>132</v>
      </c>
      <c r="AU196" s="228" t="s">
        <v>83</v>
      </c>
      <c r="AY196" s="16" t="s">
        <v>130</v>
      </c>
      <c r="BE196" s="229">
        <f>IF(N196="základní",J196,0)</f>
        <v>0</v>
      </c>
      <c r="BF196" s="229">
        <f>IF(N196="snížená",J196,0)</f>
        <v>0</v>
      </c>
      <c r="BG196" s="229">
        <f>IF(N196="zákl. přenesená",J196,0)</f>
        <v>0</v>
      </c>
      <c r="BH196" s="229">
        <f>IF(N196="sníž. přenesená",J196,0)</f>
        <v>0</v>
      </c>
      <c r="BI196" s="229">
        <f>IF(N196="nulová",J196,0)</f>
        <v>0</v>
      </c>
      <c r="BJ196" s="16" t="s">
        <v>81</v>
      </c>
      <c r="BK196" s="229">
        <f>ROUND(I196*H196,2)</f>
        <v>0</v>
      </c>
      <c r="BL196" s="16" t="s">
        <v>137</v>
      </c>
      <c r="BM196" s="228" t="s">
        <v>499</v>
      </c>
    </row>
    <row r="197" s="2" customFormat="1">
      <c r="A197" s="37"/>
      <c r="B197" s="38"/>
      <c r="C197" s="39"/>
      <c r="D197" s="230" t="s">
        <v>139</v>
      </c>
      <c r="E197" s="39"/>
      <c r="F197" s="231" t="s">
        <v>360</v>
      </c>
      <c r="G197" s="39"/>
      <c r="H197" s="39"/>
      <c r="I197" s="232"/>
      <c r="J197" s="39"/>
      <c r="K197" s="39"/>
      <c r="L197" s="43"/>
      <c r="M197" s="233"/>
      <c r="N197" s="234"/>
      <c r="O197" s="90"/>
      <c r="P197" s="90"/>
      <c r="Q197" s="90"/>
      <c r="R197" s="90"/>
      <c r="S197" s="90"/>
      <c r="T197" s="91"/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T197" s="16" t="s">
        <v>139</v>
      </c>
      <c r="AU197" s="16" t="s">
        <v>83</v>
      </c>
    </row>
    <row r="198" s="2" customFormat="1" ht="16.5" customHeight="1">
      <c r="A198" s="37"/>
      <c r="B198" s="38"/>
      <c r="C198" s="217" t="s">
        <v>307</v>
      </c>
      <c r="D198" s="217" t="s">
        <v>132</v>
      </c>
      <c r="E198" s="218" t="s">
        <v>362</v>
      </c>
      <c r="F198" s="219" t="s">
        <v>363</v>
      </c>
      <c r="G198" s="220" t="s">
        <v>176</v>
      </c>
      <c r="H198" s="221">
        <v>1.26</v>
      </c>
      <c r="I198" s="222"/>
      <c r="J198" s="223">
        <f>ROUND(I198*H198,2)</f>
        <v>0</v>
      </c>
      <c r="K198" s="219" t="s">
        <v>1</v>
      </c>
      <c r="L198" s="43"/>
      <c r="M198" s="224" t="s">
        <v>1</v>
      </c>
      <c r="N198" s="225" t="s">
        <v>38</v>
      </c>
      <c r="O198" s="90"/>
      <c r="P198" s="226">
        <f>O198*H198</f>
        <v>0</v>
      </c>
      <c r="Q198" s="226">
        <v>0</v>
      </c>
      <c r="R198" s="226">
        <f>Q198*H198</f>
        <v>0</v>
      </c>
      <c r="S198" s="226">
        <v>0</v>
      </c>
      <c r="T198" s="227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228" t="s">
        <v>137</v>
      </c>
      <c r="AT198" s="228" t="s">
        <v>132</v>
      </c>
      <c r="AU198" s="228" t="s">
        <v>83</v>
      </c>
      <c r="AY198" s="16" t="s">
        <v>130</v>
      </c>
      <c r="BE198" s="229">
        <f>IF(N198="základní",J198,0)</f>
        <v>0</v>
      </c>
      <c r="BF198" s="229">
        <f>IF(N198="snížená",J198,0)</f>
        <v>0</v>
      </c>
      <c r="BG198" s="229">
        <f>IF(N198="zákl. přenesená",J198,0)</f>
        <v>0</v>
      </c>
      <c r="BH198" s="229">
        <f>IF(N198="sníž. přenesená",J198,0)</f>
        <v>0</v>
      </c>
      <c r="BI198" s="229">
        <f>IF(N198="nulová",J198,0)</f>
        <v>0</v>
      </c>
      <c r="BJ198" s="16" t="s">
        <v>81</v>
      </c>
      <c r="BK198" s="229">
        <f>ROUND(I198*H198,2)</f>
        <v>0</v>
      </c>
      <c r="BL198" s="16" t="s">
        <v>137</v>
      </c>
      <c r="BM198" s="228" t="s">
        <v>500</v>
      </c>
    </row>
    <row r="199" s="2" customFormat="1">
      <c r="A199" s="37"/>
      <c r="B199" s="38"/>
      <c r="C199" s="39"/>
      <c r="D199" s="230" t="s">
        <v>139</v>
      </c>
      <c r="E199" s="39"/>
      <c r="F199" s="231" t="s">
        <v>365</v>
      </c>
      <c r="G199" s="39"/>
      <c r="H199" s="39"/>
      <c r="I199" s="232"/>
      <c r="J199" s="39"/>
      <c r="K199" s="39"/>
      <c r="L199" s="43"/>
      <c r="M199" s="233"/>
      <c r="N199" s="234"/>
      <c r="O199" s="90"/>
      <c r="P199" s="90"/>
      <c r="Q199" s="90"/>
      <c r="R199" s="90"/>
      <c r="S199" s="90"/>
      <c r="T199" s="91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T199" s="16" t="s">
        <v>139</v>
      </c>
      <c r="AU199" s="16" t="s">
        <v>83</v>
      </c>
    </row>
    <row r="200" s="12" customFormat="1" ht="22.8" customHeight="1">
      <c r="A200" s="12"/>
      <c r="B200" s="201"/>
      <c r="C200" s="202"/>
      <c r="D200" s="203" t="s">
        <v>72</v>
      </c>
      <c r="E200" s="215" t="s">
        <v>366</v>
      </c>
      <c r="F200" s="215" t="s">
        <v>367</v>
      </c>
      <c r="G200" s="202"/>
      <c r="H200" s="202"/>
      <c r="I200" s="205"/>
      <c r="J200" s="216">
        <f>BK200</f>
        <v>0</v>
      </c>
      <c r="K200" s="202"/>
      <c r="L200" s="207"/>
      <c r="M200" s="208"/>
      <c r="N200" s="209"/>
      <c r="O200" s="209"/>
      <c r="P200" s="210">
        <f>SUM(P201:P202)</f>
        <v>0</v>
      </c>
      <c r="Q200" s="209"/>
      <c r="R200" s="210">
        <f>SUM(R201:R202)</f>
        <v>0</v>
      </c>
      <c r="S200" s="209"/>
      <c r="T200" s="211">
        <f>SUM(T201:T202)</f>
        <v>0</v>
      </c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R200" s="212" t="s">
        <v>81</v>
      </c>
      <c r="AT200" s="213" t="s">
        <v>72</v>
      </c>
      <c r="AU200" s="213" t="s">
        <v>81</v>
      </c>
      <c r="AY200" s="212" t="s">
        <v>130</v>
      </c>
      <c r="BK200" s="214">
        <f>SUM(BK201:BK202)</f>
        <v>0</v>
      </c>
    </row>
    <row r="201" s="2" customFormat="1" ht="24.15" customHeight="1">
      <c r="A201" s="37"/>
      <c r="B201" s="38"/>
      <c r="C201" s="217" t="s">
        <v>312</v>
      </c>
      <c r="D201" s="217" t="s">
        <v>132</v>
      </c>
      <c r="E201" s="218" t="s">
        <v>368</v>
      </c>
      <c r="F201" s="219" t="s">
        <v>369</v>
      </c>
      <c r="G201" s="220" t="s">
        <v>176</v>
      </c>
      <c r="H201" s="221">
        <v>114.66800000000001</v>
      </c>
      <c r="I201" s="222"/>
      <c r="J201" s="223">
        <f>ROUND(I201*H201,2)</f>
        <v>0</v>
      </c>
      <c r="K201" s="219" t="s">
        <v>1</v>
      </c>
      <c r="L201" s="43"/>
      <c r="M201" s="224" t="s">
        <v>1</v>
      </c>
      <c r="N201" s="225" t="s">
        <v>38</v>
      </c>
      <c r="O201" s="90"/>
      <c r="P201" s="226">
        <f>O201*H201</f>
        <v>0</v>
      </c>
      <c r="Q201" s="226">
        <v>0</v>
      </c>
      <c r="R201" s="226">
        <f>Q201*H201</f>
        <v>0</v>
      </c>
      <c r="S201" s="226">
        <v>0</v>
      </c>
      <c r="T201" s="227">
        <f>S201*H201</f>
        <v>0</v>
      </c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R201" s="228" t="s">
        <v>137</v>
      </c>
      <c r="AT201" s="228" t="s">
        <v>132</v>
      </c>
      <c r="AU201" s="228" t="s">
        <v>83</v>
      </c>
      <c r="AY201" s="16" t="s">
        <v>130</v>
      </c>
      <c r="BE201" s="229">
        <f>IF(N201="základní",J201,0)</f>
        <v>0</v>
      </c>
      <c r="BF201" s="229">
        <f>IF(N201="snížená",J201,0)</f>
        <v>0</v>
      </c>
      <c r="BG201" s="229">
        <f>IF(N201="zákl. přenesená",J201,0)</f>
        <v>0</v>
      </c>
      <c r="BH201" s="229">
        <f>IF(N201="sníž. přenesená",J201,0)</f>
        <v>0</v>
      </c>
      <c r="BI201" s="229">
        <f>IF(N201="nulová",J201,0)</f>
        <v>0</v>
      </c>
      <c r="BJ201" s="16" t="s">
        <v>81</v>
      </c>
      <c r="BK201" s="229">
        <f>ROUND(I201*H201,2)</f>
        <v>0</v>
      </c>
      <c r="BL201" s="16" t="s">
        <v>137</v>
      </c>
      <c r="BM201" s="228" t="s">
        <v>501</v>
      </c>
    </row>
    <row r="202" s="2" customFormat="1">
      <c r="A202" s="37"/>
      <c r="B202" s="38"/>
      <c r="C202" s="39"/>
      <c r="D202" s="230" t="s">
        <v>139</v>
      </c>
      <c r="E202" s="39"/>
      <c r="F202" s="231" t="s">
        <v>371</v>
      </c>
      <c r="G202" s="39"/>
      <c r="H202" s="39"/>
      <c r="I202" s="232"/>
      <c r="J202" s="39"/>
      <c r="K202" s="39"/>
      <c r="L202" s="43"/>
      <c r="M202" s="268"/>
      <c r="N202" s="269"/>
      <c r="O202" s="270"/>
      <c r="P202" s="270"/>
      <c r="Q202" s="270"/>
      <c r="R202" s="270"/>
      <c r="S202" s="270"/>
      <c r="T202" s="271"/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T202" s="16" t="s">
        <v>139</v>
      </c>
      <c r="AU202" s="16" t="s">
        <v>83</v>
      </c>
    </row>
    <row r="203" s="2" customFormat="1" ht="6.96" customHeight="1">
      <c r="A203" s="37"/>
      <c r="B203" s="65"/>
      <c r="C203" s="66"/>
      <c r="D203" s="66"/>
      <c r="E203" s="66"/>
      <c r="F203" s="66"/>
      <c r="G203" s="66"/>
      <c r="H203" s="66"/>
      <c r="I203" s="66"/>
      <c r="J203" s="66"/>
      <c r="K203" s="66"/>
      <c r="L203" s="43"/>
      <c r="M203" s="37"/>
      <c r="O203" s="37"/>
      <c r="P203" s="37"/>
      <c r="Q203" s="37"/>
      <c r="R203" s="37"/>
      <c r="S203" s="37"/>
      <c r="T203" s="37"/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</row>
  </sheetData>
  <sheetProtection sheet="1" autoFilter="0" formatColumns="0" formatRows="0" objects="1" scenarios="1" spinCount="100000" saltValue="JP+gF0MH82jPDxtSitRXWPTTamKH2wQ1cjpSpu2Kr+dzc3sIS/e/fxZCEjza7mFjlk/SOYK6gzCqdtWp7ZdCeQ==" hashValue="+yYYkX+/VVBsafqAH01UgiSUUFJKEypLdv+eK1JjCpEw204kjjqUf4sVVCjF0xfwk4Fqbga3JaL11gnJV3LHwg==" algorithmName="SHA-512" password="CC35"/>
  <autoFilter ref="C121:K202"/>
  <mergeCells count="9">
    <mergeCell ref="E7:H7"/>
    <mergeCell ref="E9:H9"/>
    <mergeCell ref="E18:H18"/>
    <mergeCell ref="E27:H27"/>
    <mergeCell ref="E85:H85"/>
    <mergeCell ref="E87:H87"/>
    <mergeCell ref="E112:H112"/>
    <mergeCell ref="E114:H114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6" t="s">
        <v>95</v>
      </c>
    </row>
    <row r="3" s="1" customFormat="1" ht="6.96" customHeight="1">
      <c r="B3" s="135"/>
      <c r="C3" s="136"/>
      <c r="D3" s="136"/>
      <c r="E3" s="136"/>
      <c r="F3" s="136"/>
      <c r="G3" s="136"/>
      <c r="H3" s="136"/>
      <c r="I3" s="136"/>
      <c r="J3" s="136"/>
      <c r="K3" s="136"/>
      <c r="L3" s="19"/>
      <c r="AT3" s="16" t="s">
        <v>83</v>
      </c>
    </row>
    <row r="4" s="1" customFormat="1" ht="24.96" customHeight="1">
      <c r="B4" s="19"/>
      <c r="D4" s="137" t="s">
        <v>99</v>
      </c>
      <c r="L4" s="19"/>
      <c r="M4" s="138" t="s">
        <v>10</v>
      </c>
      <c r="AT4" s="16" t="s">
        <v>4</v>
      </c>
    </row>
    <row r="5" s="1" customFormat="1" ht="6.96" customHeight="1">
      <c r="B5" s="19"/>
      <c r="L5" s="19"/>
    </row>
    <row r="6" s="1" customFormat="1" ht="12" customHeight="1">
      <c r="B6" s="19"/>
      <c r="D6" s="139" t="s">
        <v>16</v>
      </c>
      <c r="L6" s="19"/>
    </row>
    <row r="7" s="1" customFormat="1" ht="16.5" customHeight="1">
      <c r="B7" s="19"/>
      <c r="E7" s="140" t="str">
        <f>'Rekapitulace stavby'!K6</f>
        <v>Chodník Pertoltice</v>
      </c>
      <c r="F7" s="139"/>
      <c r="G7" s="139"/>
      <c r="H7" s="139"/>
      <c r="L7" s="19"/>
    </row>
    <row r="8" s="2" customFormat="1" ht="12" customHeight="1">
      <c r="A8" s="37"/>
      <c r="B8" s="43"/>
      <c r="C8" s="37"/>
      <c r="D8" s="139" t="s">
        <v>100</v>
      </c>
      <c r="E8" s="37"/>
      <c r="F8" s="37"/>
      <c r="G8" s="37"/>
      <c r="H8" s="37"/>
      <c r="I8" s="37"/>
      <c r="J8" s="37"/>
      <c r="K8" s="37"/>
      <c r="L8" s="62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</row>
    <row r="9" s="2" customFormat="1" ht="16.5" customHeight="1">
      <c r="A9" s="37"/>
      <c r="B9" s="43"/>
      <c r="C9" s="37"/>
      <c r="D9" s="37"/>
      <c r="E9" s="141" t="s">
        <v>502</v>
      </c>
      <c r="F9" s="37"/>
      <c r="G9" s="37"/>
      <c r="H9" s="37"/>
      <c r="I9" s="37"/>
      <c r="J9" s="37"/>
      <c r="K9" s="37"/>
      <c r="L9" s="62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>
      <c r="A10" s="37"/>
      <c r="B10" s="43"/>
      <c r="C10" s="37"/>
      <c r="D10" s="37"/>
      <c r="E10" s="37"/>
      <c r="F10" s="37"/>
      <c r="G10" s="37"/>
      <c r="H10" s="37"/>
      <c r="I10" s="37"/>
      <c r="J10" s="37"/>
      <c r="K10" s="37"/>
      <c r="L10" s="62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2" customHeight="1">
      <c r="A11" s="37"/>
      <c r="B11" s="43"/>
      <c r="C11" s="37"/>
      <c r="D11" s="139" t="s">
        <v>18</v>
      </c>
      <c r="E11" s="37"/>
      <c r="F11" s="142" t="s">
        <v>1</v>
      </c>
      <c r="G11" s="37"/>
      <c r="H11" s="37"/>
      <c r="I11" s="139" t="s">
        <v>19</v>
      </c>
      <c r="J11" s="142" t="s">
        <v>1</v>
      </c>
      <c r="K11" s="37"/>
      <c r="L11" s="62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43"/>
      <c r="C12" s="37"/>
      <c r="D12" s="139" t="s">
        <v>20</v>
      </c>
      <c r="E12" s="37"/>
      <c r="F12" s="142" t="s">
        <v>21</v>
      </c>
      <c r="G12" s="37"/>
      <c r="H12" s="37"/>
      <c r="I12" s="139" t="s">
        <v>22</v>
      </c>
      <c r="J12" s="143" t="str">
        <f>'Rekapitulace stavby'!AN8</f>
        <v>7. 2. 2025</v>
      </c>
      <c r="K12" s="37"/>
      <c r="L12" s="62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0.8" customHeight="1">
      <c r="A13" s="37"/>
      <c r="B13" s="43"/>
      <c r="C13" s="37"/>
      <c r="D13" s="37"/>
      <c r="E13" s="37"/>
      <c r="F13" s="37"/>
      <c r="G13" s="37"/>
      <c r="H13" s="37"/>
      <c r="I13" s="37"/>
      <c r="J13" s="37"/>
      <c r="K13" s="37"/>
      <c r="L13" s="62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43"/>
      <c r="C14" s="37"/>
      <c r="D14" s="139" t="s">
        <v>24</v>
      </c>
      <c r="E14" s="37"/>
      <c r="F14" s="37"/>
      <c r="G14" s="37"/>
      <c r="H14" s="37"/>
      <c r="I14" s="139" t="s">
        <v>25</v>
      </c>
      <c r="J14" s="142" t="str">
        <f>IF('Rekapitulace stavby'!AN10="","",'Rekapitulace stavby'!AN10)</f>
        <v/>
      </c>
      <c r="K14" s="37"/>
      <c r="L14" s="62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8" customHeight="1">
      <c r="A15" s="37"/>
      <c r="B15" s="43"/>
      <c r="C15" s="37"/>
      <c r="D15" s="37"/>
      <c r="E15" s="142" t="str">
        <f>IF('Rekapitulace stavby'!E11="","",'Rekapitulace stavby'!E11)</f>
        <v xml:space="preserve"> </v>
      </c>
      <c r="F15" s="37"/>
      <c r="G15" s="37"/>
      <c r="H15" s="37"/>
      <c r="I15" s="139" t="s">
        <v>26</v>
      </c>
      <c r="J15" s="142" t="str">
        <f>IF('Rekapitulace stavby'!AN11="","",'Rekapitulace stavby'!AN11)</f>
        <v/>
      </c>
      <c r="K15" s="37"/>
      <c r="L15" s="62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6.96" customHeight="1">
      <c r="A16" s="37"/>
      <c r="B16" s="43"/>
      <c r="C16" s="37"/>
      <c r="D16" s="37"/>
      <c r="E16" s="37"/>
      <c r="F16" s="37"/>
      <c r="G16" s="37"/>
      <c r="H16" s="37"/>
      <c r="I16" s="37"/>
      <c r="J16" s="37"/>
      <c r="K16" s="37"/>
      <c r="L16" s="62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2" customHeight="1">
      <c r="A17" s="37"/>
      <c r="B17" s="43"/>
      <c r="C17" s="37"/>
      <c r="D17" s="139" t="s">
        <v>27</v>
      </c>
      <c r="E17" s="37"/>
      <c r="F17" s="37"/>
      <c r="G17" s="37"/>
      <c r="H17" s="37"/>
      <c r="I17" s="139" t="s">
        <v>25</v>
      </c>
      <c r="J17" s="32" t="str">
        <f>'Rekapitulace stavby'!AN13</f>
        <v>Vyplň údaj</v>
      </c>
      <c r="K17" s="37"/>
      <c r="L17" s="62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8" customHeight="1">
      <c r="A18" s="37"/>
      <c r="B18" s="43"/>
      <c r="C18" s="37"/>
      <c r="D18" s="37"/>
      <c r="E18" s="32" t="str">
        <f>'Rekapitulace stavby'!E14</f>
        <v>Vyplň údaj</v>
      </c>
      <c r="F18" s="142"/>
      <c r="G18" s="142"/>
      <c r="H18" s="142"/>
      <c r="I18" s="139" t="s">
        <v>26</v>
      </c>
      <c r="J18" s="32" t="str">
        <f>'Rekapitulace stavby'!AN14</f>
        <v>Vyplň údaj</v>
      </c>
      <c r="K18" s="37"/>
      <c r="L18" s="62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6.96" customHeight="1">
      <c r="A19" s="37"/>
      <c r="B19" s="43"/>
      <c r="C19" s="37"/>
      <c r="D19" s="37"/>
      <c r="E19" s="37"/>
      <c r="F19" s="37"/>
      <c r="G19" s="37"/>
      <c r="H19" s="37"/>
      <c r="I19" s="37"/>
      <c r="J19" s="37"/>
      <c r="K19" s="37"/>
      <c r="L19" s="62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2" customHeight="1">
      <c r="A20" s="37"/>
      <c r="B20" s="43"/>
      <c r="C20" s="37"/>
      <c r="D20" s="139" t="s">
        <v>29</v>
      </c>
      <c r="E20" s="37"/>
      <c r="F20" s="37"/>
      <c r="G20" s="37"/>
      <c r="H20" s="37"/>
      <c r="I20" s="139" t="s">
        <v>25</v>
      </c>
      <c r="J20" s="142" t="str">
        <f>IF('Rekapitulace stavby'!AN16="","",'Rekapitulace stavby'!AN16)</f>
        <v/>
      </c>
      <c r="K20" s="37"/>
      <c r="L20" s="62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8" customHeight="1">
      <c r="A21" s="37"/>
      <c r="B21" s="43"/>
      <c r="C21" s="37"/>
      <c r="D21" s="37"/>
      <c r="E21" s="142" t="str">
        <f>IF('Rekapitulace stavby'!E17="","",'Rekapitulace stavby'!E17)</f>
        <v xml:space="preserve"> </v>
      </c>
      <c r="F21" s="37"/>
      <c r="G21" s="37"/>
      <c r="H21" s="37"/>
      <c r="I21" s="139" t="s">
        <v>26</v>
      </c>
      <c r="J21" s="142" t="str">
        <f>IF('Rekapitulace stavby'!AN17="","",'Rekapitulace stavby'!AN17)</f>
        <v/>
      </c>
      <c r="K21" s="37"/>
      <c r="L21" s="62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6.96" customHeight="1">
      <c r="A22" s="37"/>
      <c r="B22" s="43"/>
      <c r="C22" s="37"/>
      <c r="D22" s="37"/>
      <c r="E22" s="37"/>
      <c r="F22" s="37"/>
      <c r="G22" s="37"/>
      <c r="H22" s="37"/>
      <c r="I22" s="37"/>
      <c r="J22" s="37"/>
      <c r="K22" s="37"/>
      <c r="L22" s="62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2" customHeight="1">
      <c r="A23" s="37"/>
      <c r="B23" s="43"/>
      <c r="C23" s="37"/>
      <c r="D23" s="139" t="s">
        <v>31</v>
      </c>
      <c r="E23" s="37"/>
      <c r="F23" s="37"/>
      <c r="G23" s="37"/>
      <c r="H23" s="37"/>
      <c r="I23" s="139" t="s">
        <v>25</v>
      </c>
      <c r="J23" s="142" t="str">
        <f>IF('Rekapitulace stavby'!AN19="","",'Rekapitulace stavby'!AN19)</f>
        <v/>
      </c>
      <c r="K23" s="37"/>
      <c r="L23" s="62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8" customHeight="1">
      <c r="A24" s="37"/>
      <c r="B24" s="43"/>
      <c r="C24" s="37"/>
      <c r="D24" s="37"/>
      <c r="E24" s="142" t="str">
        <f>IF('Rekapitulace stavby'!E20="","",'Rekapitulace stavby'!E20)</f>
        <v xml:space="preserve"> </v>
      </c>
      <c r="F24" s="37"/>
      <c r="G24" s="37"/>
      <c r="H24" s="37"/>
      <c r="I24" s="139" t="s">
        <v>26</v>
      </c>
      <c r="J24" s="142" t="str">
        <f>IF('Rekapitulace stavby'!AN20="","",'Rekapitulace stavby'!AN20)</f>
        <v/>
      </c>
      <c r="K24" s="37"/>
      <c r="L24" s="62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6.96" customHeight="1">
      <c r="A25" s="37"/>
      <c r="B25" s="43"/>
      <c r="C25" s="37"/>
      <c r="D25" s="37"/>
      <c r="E25" s="37"/>
      <c r="F25" s="37"/>
      <c r="G25" s="37"/>
      <c r="H25" s="37"/>
      <c r="I25" s="37"/>
      <c r="J25" s="37"/>
      <c r="K25" s="37"/>
      <c r="L25" s="62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2" customHeight="1">
      <c r="A26" s="37"/>
      <c r="B26" s="43"/>
      <c r="C26" s="37"/>
      <c r="D26" s="139" t="s">
        <v>32</v>
      </c>
      <c r="E26" s="37"/>
      <c r="F26" s="37"/>
      <c r="G26" s="37"/>
      <c r="H26" s="37"/>
      <c r="I26" s="37"/>
      <c r="J26" s="37"/>
      <c r="K26" s="37"/>
      <c r="L26" s="62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8" customFormat="1" ht="16.5" customHeight="1">
      <c r="A27" s="144"/>
      <c r="B27" s="145"/>
      <c r="C27" s="144"/>
      <c r="D27" s="144"/>
      <c r="E27" s="146" t="s">
        <v>1</v>
      </c>
      <c r="F27" s="146"/>
      <c r="G27" s="146"/>
      <c r="H27" s="146"/>
      <c r="I27" s="144"/>
      <c r="J27" s="144"/>
      <c r="K27" s="144"/>
      <c r="L27" s="147"/>
      <c r="S27" s="144"/>
      <c r="T27" s="144"/>
      <c r="U27" s="144"/>
      <c r="V27" s="144"/>
      <c r="W27" s="144"/>
      <c r="X27" s="144"/>
      <c r="Y27" s="144"/>
      <c r="Z27" s="144"/>
      <c r="AA27" s="144"/>
      <c r="AB27" s="144"/>
      <c r="AC27" s="144"/>
      <c r="AD27" s="144"/>
      <c r="AE27" s="144"/>
    </row>
    <row r="28" s="2" customFormat="1" ht="6.96" customHeight="1">
      <c r="A28" s="37"/>
      <c r="B28" s="43"/>
      <c r="C28" s="37"/>
      <c r="D28" s="37"/>
      <c r="E28" s="37"/>
      <c r="F28" s="37"/>
      <c r="G28" s="37"/>
      <c r="H28" s="37"/>
      <c r="I28" s="37"/>
      <c r="J28" s="37"/>
      <c r="K28" s="37"/>
      <c r="L28" s="62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43"/>
      <c r="C29" s="37"/>
      <c r="D29" s="148"/>
      <c r="E29" s="148"/>
      <c r="F29" s="148"/>
      <c r="G29" s="148"/>
      <c r="H29" s="148"/>
      <c r="I29" s="148"/>
      <c r="J29" s="148"/>
      <c r="K29" s="148"/>
      <c r="L29" s="62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25.44" customHeight="1">
      <c r="A30" s="37"/>
      <c r="B30" s="43"/>
      <c r="C30" s="37"/>
      <c r="D30" s="149" t="s">
        <v>33</v>
      </c>
      <c r="E30" s="37"/>
      <c r="F30" s="37"/>
      <c r="G30" s="37"/>
      <c r="H30" s="37"/>
      <c r="I30" s="37"/>
      <c r="J30" s="150">
        <f>ROUND(J122, 2)</f>
        <v>0</v>
      </c>
      <c r="K30" s="37"/>
      <c r="L30" s="62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43"/>
      <c r="C31" s="37"/>
      <c r="D31" s="148"/>
      <c r="E31" s="148"/>
      <c r="F31" s="148"/>
      <c r="G31" s="148"/>
      <c r="H31" s="148"/>
      <c r="I31" s="148"/>
      <c r="J31" s="148"/>
      <c r="K31" s="148"/>
      <c r="L31" s="62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43"/>
      <c r="C32" s="37"/>
      <c r="D32" s="37"/>
      <c r="E32" s="37"/>
      <c r="F32" s="151" t="s">
        <v>35</v>
      </c>
      <c r="G32" s="37"/>
      <c r="H32" s="37"/>
      <c r="I32" s="151" t="s">
        <v>34</v>
      </c>
      <c r="J32" s="151" t="s">
        <v>36</v>
      </c>
      <c r="K32" s="37"/>
      <c r="L32" s="62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43"/>
      <c r="C33" s="37"/>
      <c r="D33" s="152" t="s">
        <v>37</v>
      </c>
      <c r="E33" s="139" t="s">
        <v>38</v>
      </c>
      <c r="F33" s="153">
        <f>ROUND((SUM(BE122:BE156)),  2)</f>
        <v>0</v>
      </c>
      <c r="G33" s="37"/>
      <c r="H33" s="37"/>
      <c r="I33" s="154">
        <v>0.20999999999999999</v>
      </c>
      <c r="J33" s="153">
        <f>ROUND(((SUM(BE122:BE156))*I33),  2)</f>
        <v>0</v>
      </c>
      <c r="K33" s="37"/>
      <c r="L33" s="62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43"/>
      <c r="C34" s="37"/>
      <c r="D34" s="37"/>
      <c r="E34" s="139" t="s">
        <v>39</v>
      </c>
      <c r="F34" s="153">
        <f>ROUND((SUM(BF122:BF156)),  2)</f>
        <v>0</v>
      </c>
      <c r="G34" s="37"/>
      <c r="H34" s="37"/>
      <c r="I34" s="154">
        <v>0.12</v>
      </c>
      <c r="J34" s="153">
        <f>ROUND(((SUM(BF122:BF156))*I34),  2)</f>
        <v>0</v>
      </c>
      <c r="K34" s="37"/>
      <c r="L34" s="62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hidden="1" s="2" customFormat="1" ht="14.4" customHeight="1">
      <c r="A35" s="37"/>
      <c r="B35" s="43"/>
      <c r="C35" s="37"/>
      <c r="D35" s="37"/>
      <c r="E35" s="139" t="s">
        <v>40</v>
      </c>
      <c r="F35" s="153">
        <f>ROUND((SUM(BG122:BG156)),  2)</f>
        <v>0</v>
      </c>
      <c r="G35" s="37"/>
      <c r="H35" s="37"/>
      <c r="I35" s="154">
        <v>0.20999999999999999</v>
      </c>
      <c r="J35" s="153">
        <f>0</f>
        <v>0</v>
      </c>
      <c r="K35" s="37"/>
      <c r="L35" s="62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hidden="1" s="2" customFormat="1" ht="14.4" customHeight="1">
      <c r="A36" s="37"/>
      <c r="B36" s="43"/>
      <c r="C36" s="37"/>
      <c r="D36" s="37"/>
      <c r="E36" s="139" t="s">
        <v>41</v>
      </c>
      <c r="F36" s="153">
        <f>ROUND((SUM(BH122:BH156)),  2)</f>
        <v>0</v>
      </c>
      <c r="G36" s="37"/>
      <c r="H36" s="37"/>
      <c r="I36" s="154">
        <v>0.12</v>
      </c>
      <c r="J36" s="153">
        <f>0</f>
        <v>0</v>
      </c>
      <c r="K36" s="37"/>
      <c r="L36" s="62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hidden="1" s="2" customFormat="1" ht="14.4" customHeight="1">
      <c r="A37" s="37"/>
      <c r="B37" s="43"/>
      <c r="C37" s="37"/>
      <c r="D37" s="37"/>
      <c r="E37" s="139" t="s">
        <v>42</v>
      </c>
      <c r="F37" s="153">
        <f>ROUND((SUM(BI122:BI156)),  2)</f>
        <v>0</v>
      </c>
      <c r="G37" s="37"/>
      <c r="H37" s="37"/>
      <c r="I37" s="154">
        <v>0</v>
      </c>
      <c r="J37" s="153">
        <f>0</f>
        <v>0</v>
      </c>
      <c r="K37" s="37"/>
      <c r="L37" s="62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6.96" customHeight="1">
      <c r="A38" s="37"/>
      <c r="B38" s="43"/>
      <c r="C38" s="37"/>
      <c r="D38" s="37"/>
      <c r="E38" s="37"/>
      <c r="F38" s="37"/>
      <c r="G38" s="37"/>
      <c r="H38" s="37"/>
      <c r="I38" s="37"/>
      <c r="J38" s="37"/>
      <c r="K38" s="37"/>
      <c r="L38" s="62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25.44" customHeight="1">
      <c r="A39" s="37"/>
      <c r="B39" s="43"/>
      <c r="C39" s="155"/>
      <c r="D39" s="156" t="s">
        <v>43</v>
      </c>
      <c r="E39" s="157"/>
      <c r="F39" s="157"/>
      <c r="G39" s="158" t="s">
        <v>44</v>
      </c>
      <c r="H39" s="159" t="s">
        <v>45</v>
      </c>
      <c r="I39" s="157"/>
      <c r="J39" s="160">
        <f>SUM(J30:J37)</f>
        <v>0</v>
      </c>
      <c r="K39" s="161"/>
      <c r="L39" s="62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43"/>
      <c r="C40" s="37"/>
      <c r="D40" s="37"/>
      <c r="E40" s="37"/>
      <c r="F40" s="37"/>
      <c r="G40" s="37"/>
      <c r="H40" s="37"/>
      <c r="I40" s="37"/>
      <c r="J40" s="37"/>
      <c r="K40" s="37"/>
      <c r="L40" s="62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="1" customFormat="1" ht="14.4" customHeight="1">
      <c r="B41" s="19"/>
      <c r="L41" s="19"/>
    </row>
    <row r="42" s="1" customFormat="1" ht="14.4" customHeight="1">
      <c r="B42" s="19"/>
      <c r="L42" s="19"/>
    </row>
    <row r="43" s="1" customFormat="1" ht="14.4" customHeight="1">
      <c r="B43" s="19"/>
      <c r="L43" s="19"/>
    </row>
    <row r="44" s="1" customFormat="1" ht="14.4" customHeight="1">
      <c r="B44" s="19"/>
      <c r="L44" s="19"/>
    </row>
    <row r="45" s="1" customFormat="1" ht="14.4" customHeight="1">
      <c r="B45" s="19"/>
      <c r="L45" s="19"/>
    </row>
    <row r="46" s="1" customFormat="1" ht="14.4" customHeight="1">
      <c r="B46" s="19"/>
      <c r="L46" s="19"/>
    </row>
    <row r="47" s="1" customFormat="1" ht="14.4" customHeight="1">
      <c r="B47" s="19"/>
      <c r="L47" s="19"/>
    </row>
    <row r="48" s="1" customFormat="1" ht="14.4" customHeight="1">
      <c r="B48" s="19"/>
      <c r="L48" s="19"/>
    </row>
    <row r="49" s="1" customFormat="1" ht="14.4" customHeight="1">
      <c r="B49" s="19"/>
      <c r="L49" s="19"/>
    </row>
    <row r="50" s="2" customFormat="1" ht="14.4" customHeight="1">
      <c r="B50" s="62"/>
      <c r="D50" s="162" t="s">
        <v>46</v>
      </c>
      <c r="E50" s="163"/>
      <c r="F50" s="163"/>
      <c r="G50" s="162" t="s">
        <v>47</v>
      </c>
      <c r="H50" s="163"/>
      <c r="I50" s="163"/>
      <c r="J50" s="163"/>
      <c r="K50" s="163"/>
      <c r="L50" s="62"/>
    </row>
    <row r="51">
      <c r="B51" s="19"/>
      <c r="L51" s="19"/>
    </row>
    <row r="52">
      <c r="B52" s="19"/>
      <c r="L52" s="19"/>
    </row>
    <row r="53">
      <c r="B53" s="19"/>
      <c r="L53" s="19"/>
    </row>
    <row r="54">
      <c r="B54" s="19"/>
      <c r="L54" s="19"/>
    </row>
    <row r="55">
      <c r="B55" s="19"/>
      <c r="L55" s="19"/>
    </row>
    <row r="56">
      <c r="B56" s="19"/>
      <c r="L56" s="19"/>
    </row>
    <row r="57">
      <c r="B57" s="19"/>
      <c r="L57" s="19"/>
    </row>
    <row r="58">
      <c r="B58" s="19"/>
      <c r="L58" s="19"/>
    </row>
    <row r="59">
      <c r="B59" s="19"/>
      <c r="L59" s="19"/>
    </row>
    <row r="60">
      <c r="B60" s="19"/>
      <c r="L60" s="19"/>
    </row>
    <row r="61" s="2" customFormat="1">
      <c r="A61" s="37"/>
      <c r="B61" s="43"/>
      <c r="C61" s="37"/>
      <c r="D61" s="164" t="s">
        <v>48</v>
      </c>
      <c r="E61" s="165"/>
      <c r="F61" s="166" t="s">
        <v>49</v>
      </c>
      <c r="G61" s="164" t="s">
        <v>48</v>
      </c>
      <c r="H61" s="165"/>
      <c r="I61" s="165"/>
      <c r="J61" s="167" t="s">
        <v>49</v>
      </c>
      <c r="K61" s="165"/>
      <c r="L61" s="62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19"/>
      <c r="L62" s="19"/>
    </row>
    <row r="63">
      <c r="B63" s="19"/>
      <c r="L63" s="19"/>
    </row>
    <row r="64">
      <c r="B64" s="19"/>
      <c r="L64" s="19"/>
    </row>
    <row r="65" s="2" customFormat="1">
      <c r="A65" s="37"/>
      <c r="B65" s="43"/>
      <c r="C65" s="37"/>
      <c r="D65" s="162" t="s">
        <v>50</v>
      </c>
      <c r="E65" s="168"/>
      <c r="F65" s="168"/>
      <c r="G65" s="162" t="s">
        <v>51</v>
      </c>
      <c r="H65" s="168"/>
      <c r="I65" s="168"/>
      <c r="J65" s="168"/>
      <c r="K65" s="168"/>
      <c r="L65" s="62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19"/>
      <c r="L66" s="19"/>
    </row>
    <row r="67">
      <c r="B67" s="19"/>
      <c r="L67" s="19"/>
    </row>
    <row r="68">
      <c r="B68" s="19"/>
      <c r="L68" s="19"/>
    </row>
    <row r="69">
      <c r="B69" s="19"/>
      <c r="L69" s="19"/>
    </row>
    <row r="70">
      <c r="B70" s="19"/>
      <c r="L70" s="19"/>
    </row>
    <row r="71">
      <c r="B71" s="19"/>
      <c r="L71" s="19"/>
    </row>
    <row r="72">
      <c r="B72" s="19"/>
      <c r="L72" s="19"/>
    </row>
    <row r="73">
      <c r="B73" s="19"/>
      <c r="L73" s="19"/>
    </row>
    <row r="74">
      <c r="B74" s="19"/>
      <c r="L74" s="19"/>
    </row>
    <row r="75">
      <c r="B75" s="19"/>
      <c r="L75" s="19"/>
    </row>
    <row r="76" s="2" customFormat="1">
      <c r="A76" s="37"/>
      <c r="B76" s="43"/>
      <c r="C76" s="37"/>
      <c r="D76" s="164" t="s">
        <v>48</v>
      </c>
      <c r="E76" s="165"/>
      <c r="F76" s="166" t="s">
        <v>49</v>
      </c>
      <c r="G76" s="164" t="s">
        <v>48</v>
      </c>
      <c r="H76" s="165"/>
      <c r="I76" s="165"/>
      <c r="J76" s="167" t="s">
        <v>49</v>
      </c>
      <c r="K76" s="165"/>
      <c r="L76" s="62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169"/>
      <c r="C77" s="170"/>
      <c r="D77" s="170"/>
      <c r="E77" s="170"/>
      <c r="F77" s="170"/>
      <c r="G77" s="170"/>
      <c r="H77" s="170"/>
      <c r="I77" s="170"/>
      <c r="J77" s="170"/>
      <c r="K77" s="170"/>
      <c r="L77" s="62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171"/>
      <c r="C81" s="172"/>
      <c r="D81" s="172"/>
      <c r="E81" s="172"/>
      <c r="F81" s="172"/>
      <c r="G81" s="172"/>
      <c r="H81" s="172"/>
      <c r="I81" s="172"/>
      <c r="J81" s="172"/>
      <c r="K81" s="172"/>
      <c r="L81" s="62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102</v>
      </c>
      <c r="D82" s="39"/>
      <c r="E82" s="39"/>
      <c r="F82" s="39"/>
      <c r="G82" s="39"/>
      <c r="H82" s="39"/>
      <c r="I82" s="39"/>
      <c r="J82" s="39"/>
      <c r="K82" s="39"/>
      <c r="L82" s="62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9"/>
      <c r="D83" s="39"/>
      <c r="E83" s="39"/>
      <c r="F83" s="39"/>
      <c r="G83" s="39"/>
      <c r="H83" s="39"/>
      <c r="I83" s="39"/>
      <c r="J83" s="39"/>
      <c r="K83" s="39"/>
      <c r="L83" s="62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16</v>
      </c>
      <c r="D84" s="39"/>
      <c r="E84" s="39"/>
      <c r="F84" s="39"/>
      <c r="G84" s="39"/>
      <c r="H84" s="39"/>
      <c r="I84" s="39"/>
      <c r="J84" s="39"/>
      <c r="K84" s="39"/>
      <c r="L84" s="62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16.5" customHeight="1">
      <c r="A85" s="37"/>
      <c r="B85" s="38"/>
      <c r="C85" s="39"/>
      <c r="D85" s="39"/>
      <c r="E85" s="173" t="str">
        <f>E7</f>
        <v>Chodník Pertoltice</v>
      </c>
      <c r="F85" s="31"/>
      <c r="G85" s="31"/>
      <c r="H85" s="31"/>
      <c r="I85" s="39"/>
      <c r="J85" s="39"/>
      <c r="K85" s="39"/>
      <c r="L85" s="62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2" customFormat="1" ht="12" customHeight="1">
      <c r="A86" s="37"/>
      <c r="B86" s="38"/>
      <c r="C86" s="31" t="s">
        <v>100</v>
      </c>
      <c r="D86" s="39"/>
      <c r="E86" s="39"/>
      <c r="F86" s="39"/>
      <c r="G86" s="39"/>
      <c r="H86" s="39"/>
      <c r="I86" s="39"/>
      <c r="J86" s="39"/>
      <c r="K86" s="39"/>
      <c r="L86" s="62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="2" customFormat="1" ht="16.5" customHeight="1">
      <c r="A87" s="37"/>
      <c r="B87" s="38"/>
      <c r="C87" s="39"/>
      <c r="D87" s="39"/>
      <c r="E87" s="75" t="str">
        <f>E9</f>
        <v>05 - SO 401 Výměna a doplnění svítidel</v>
      </c>
      <c r="F87" s="39"/>
      <c r="G87" s="39"/>
      <c r="H87" s="39"/>
      <c r="I87" s="39"/>
      <c r="J87" s="39"/>
      <c r="K87" s="39"/>
      <c r="L87" s="62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6.96" customHeight="1">
      <c r="A88" s="37"/>
      <c r="B88" s="38"/>
      <c r="C88" s="39"/>
      <c r="D88" s="39"/>
      <c r="E88" s="39"/>
      <c r="F88" s="39"/>
      <c r="G88" s="39"/>
      <c r="H88" s="39"/>
      <c r="I88" s="39"/>
      <c r="J88" s="39"/>
      <c r="K88" s="39"/>
      <c r="L88" s="62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2" customHeight="1">
      <c r="A89" s="37"/>
      <c r="B89" s="38"/>
      <c r="C89" s="31" t="s">
        <v>20</v>
      </c>
      <c r="D89" s="39"/>
      <c r="E89" s="39"/>
      <c r="F89" s="26" t="str">
        <f>F12</f>
        <v xml:space="preserve"> </v>
      </c>
      <c r="G89" s="39"/>
      <c r="H89" s="39"/>
      <c r="I89" s="31" t="s">
        <v>22</v>
      </c>
      <c r="J89" s="78" t="str">
        <f>IF(J12="","",J12)</f>
        <v>7. 2. 2025</v>
      </c>
      <c r="K89" s="39"/>
      <c r="L89" s="62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9"/>
      <c r="D90" s="39"/>
      <c r="E90" s="39"/>
      <c r="F90" s="39"/>
      <c r="G90" s="39"/>
      <c r="H90" s="39"/>
      <c r="I90" s="39"/>
      <c r="J90" s="39"/>
      <c r="K90" s="39"/>
      <c r="L90" s="62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5.15" customHeight="1">
      <c r="A91" s="37"/>
      <c r="B91" s="38"/>
      <c r="C91" s="31" t="s">
        <v>24</v>
      </c>
      <c r="D91" s="39"/>
      <c r="E91" s="39"/>
      <c r="F91" s="26" t="str">
        <f>E15</f>
        <v xml:space="preserve"> </v>
      </c>
      <c r="G91" s="39"/>
      <c r="H91" s="39"/>
      <c r="I91" s="31" t="s">
        <v>29</v>
      </c>
      <c r="J91" s="35" t="str">
        <f>E21</f>
        <v xml:space="preserve"> </v>
      </c>
      <c r="K91" s="39"/>
      <c r="L91" s="62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15.15" customHeight="1">
      <c r="A92" s="37"/>
      <c r="B92" s="38"/>
      <c r="C92" s="31" t="s">
        <v>27</v>
      </c>
      <c r="D92" s="39"/>
      <c r="E92" s="39"/>
      <c r="F92" s="26" t="str">
        <f>IF(E18="","",E18)</f>
        <v>Vyplň údaj</v>
      </c>
      <c r="G92" s="39"/>
      <c r="H92" s="39"/>
      <c r="I92" s="31" t="s">
        <v>31</v>
      </c>
      <c r="J92" s="35" t="str">
        <f>E24</f>
        <v xml:space="preserve"> </v>
      </c>
      <c r="K92" s="39"/>
      <c r="L92" s="62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0.32" customHeight="1">
      <c r="A93" s="37"/>
      <c r="B93" s="38"/>
      <c r="C93" s="39"/>
      <c r="D93" s="39"/>
      <c r="E93" s="39"/>
      <c r="F93" s="39"/>
      <c r="G93" s="39"/>
      <c r="H93" s="39"/>
      <c r="I93" s="39"/>
      <c r="J93" s="39"/>
      <c r="K93" s="39"/>
      <c r="L93" s="62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29.28" customHeight="1">
      <c r="A94" s="37"/>
      <c r="B94" s="38"/>
      <c r="C94" s="174" t="s">
        <v>103</v>
      </c>
      <c r="D94" s="175"/>
      <c r="E94" s="175"/>
      <c r="F94" s="175"/>
      <c r="G94" s="175"/>
      <c r="H94" s="175"/>
      <c r="I94" s="175"/>
      <c r="J94" s="176" t="s">
        <v>104</v>
      </c>
      <c r="K94" s="175"/>
      <c r="L94" s="62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9"/>
      <c r="D95" s="39"/>
      <c r="E95" s="39"/>
      <c r="F95" s="39"/>
      <c r="G95" s="39"/>
      <c r="H95" s="39"/>
      <c r="I95" s="39"/>
      <c r="J95" s="39"/>
      <c r="K95" s="39"/>
      <c r="L95" s="62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2.8" customHeight="1">
      <c r="A96" s="37"/>
      <c r="B96" s="38"/>
      <c r="C96" s="177" t="s">
        <v>105</v>
      </c>
      <c r="D96" s="39"/>
      <c r="E96" s="39"/>
      <c r="F96" s="39"/>
      <c r="G96" s="39"/>
      <c r="H96" s="39"/>
      <c r="I96" s="39"/>
      <c r="J96" s="109">
        <f>J122</f>
        <v>0</v>
      </c>
      <c r="K96" s="39"/>
      <c r="L96" s="62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U96" s="16" t="s">
        <v>106</v>
      </c>
    </row>
    <row r="97" s="9" customFormat="1" ht="24.96" customHeight="1">
      <c r="A97" s="9"/>
      <c r="B97" s="178"/>
      <c r="C97" s="179"/>
      <c r="D97" s="180" t="s">
        <v>503</v>
      </c>
      <c r="E97" s="181"/>
      <c r="F97" s="181"/>
      <c r="G97" s="181"/>
      <c r="H97" s="181"/>
      <c r="I97" s="181"/>
      <c r="J97" s="182">
        <f>J123</f>
        <v>0</v>
      </c>
      <c r="K97" s="179"/>
      <c r="L97" s="183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9" customFormat="1" ht="24.96" customHeight="1">
      <c r="A98" s="9"/>
      <c r="B98" s="178"/>
      <c r="C98" s="179"/>
      <c r="D98" s="180" t="s">
        <v>504</v>
      </c>
      <c r="E98" s="181"/>
      <c r="F98" s="181"/>
      <c r="G98" s="181"/>
      <c r="H98" s="181"/>
      <c r="I98" s="181"/>
      <c r="J98" s="182">
        <f>J124</f>
        <v>0</v>
      </c>
      <c r="K98" s="179"/>
      <c r="L98" s="183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</row>
    <row r="99" s="9" customFormat="1" ht="24.96" customHeight="1">
      <c r="A99" s="9"/>
      <c r="B99" s="178"/>
      <c r="C99" s="179"/>
      <c r="D99" s="180" t="s">
        <v>505</v>
      </c>
      <c r="E99" s="181"/>
      <c r="F99" s="181"/>
      <c r="G99" s="181"/>
      <c r="H99" s="181"/>
      <c r="I99" s="181"/>
      <c r="J99" s="182">
        <f>J125</f>
        <v>0</v>
      </c>
      <c r="K99" s="179"/>
      <c r="L99" s="183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9" customFormat="1" ht="24.96" customHeight="1">
      <c r="A100" s="9"/>
      <c r="B100" s="178"/>
      <c r="C100" s="179"/>
      <c r="D100" s="180" t="s">
        <v>506</v>
      </c>
      <c r="E100" s="181"/>
      <c r="F100" s="181"/>
      <c r="G100" s="181"/>
      <c r="H100" s="181"/>
      <c r="I100" s="181"/>
      <c r="J100" s="182">
        <f>J134</f>
        <v>0</v>
      </c>
      <c r="K100" s="179"/>
      <c r="L100" s="183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9" customFormat="1" ht="24.96" customHeight="1">
      <c r="A101" s="9"/>
      <c r="B101" s="178"/>
      <c r="C101" s="179"/>
      <c r="D101" s="180" t="s">
        <v>507</v>
      </c>
      <c r="E101" s="181"/>
      <c r="F101" s="181"/>
      <c r="G101" s="181"/>
      <c r="H101" s="181"/>
      <c r="I101" s="181"/>
      <c r="J101" s="182">
        <f>J147</f>
        <v>0</v>
      </c>
      <c r="K101" s="179"/>
      <c r="L101" s="183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178"/>
      <c r="C102" s="179"/>
      <c r="D102" s="180" t="s">
        <v>508</v>
      </c>
      <c r="E102" s="181"/>
      <c r="F102" s="181"/>
      <c r="G102" s="181"/>
      <c r="H102" s="181"/>
      <c r="I102" s="181"/>
      <c r="J102" s="182">
        <f>J156</f>
        <v>0</v>
      </c>
      <c r="K102" s="179"/>
      <c r="L102" s="183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2" customFormat="1" ht="21.84" customHeight="1">
      <c r="A103" s="37"/>
      <c r="B103" s="38"/>
      <c r="C103" s="39"/>
      <c r="D103" s="39"/>
      <c r="E103" s="39"/>
      <c r="F103" s="39"/>
      <c r="G103" s="39"/>
      <c r="H103" s="39"/>
      <c r="I103" s="39"/>
      <c r="J103" s="39"/>
      <c r="K103" s="39"/>
      <c r="L103" s="62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</row>
    <row r="104" s="2" customFormat="1" ht="6.96" customHeight="1">
      <c r="A104" s="37"/>
      <c r="B104" s="65"/>
      <c r="C104" s="66"/>
      <c r="D104" s="66"/>
      <c r="E104" s="66"/>
      <c r="F104" s="66"/>
      <c r="G104" s="66"/>
      <c r="H104" s="66"/>
      <c r="I104" s="66"/>
      <c r="J104" s="66"/>
      <c r="K104" s="66"/>
      <c r="L104" s="62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</row>
    <row r="108" s="2" customFormat="1" ht="6.96" customHeight="1">
      <c r="A108" s="37"/>
      <c r="B108" s="67"/>
      <c r="C108" s="68"/>
      <c r="D108" s="68"/>
      <c r="E108" s="68"/>
      <c r="F108" s="68"/>
      <c r="G108" s="68"/>
      <c r="H108" s="68"/>
      <c r="I108" s="68"/>
      <c r="J108" s="68"/>
      <c r="K108" s="68"/>
      <c r="L108" s="62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</row>
    <row r="109" s="2" customFormat="1" ht="24.96" customHeight="1">
      <c r="A109" s="37"/>
      <c r="B109" s="38"/>
      <c r="C109" s="22" t="s">
        <v>115</v>
      </c>
      <c r="D109" s="39"/>
      <c r="E109" s="39"/>
      <c r="F109" s="39"/>
      <c r="G109" s="39"/>
      <c r="H109" s="39"/>
      <c r="I109" s="39"/>
      <c r="J109" s="39"/>
      <c r="K109" s="39"/>
      <c r="L109" s="62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</row>
    <row r="110" s="2" customFormat="1" ht="6.96" customHeight="1">
      <c r="A110" s="37"/>
      <c r="B110" s="38"/>
      <c r="C110" s="39"/>
      <c r="D110" s="39"/>
      <c r="E110" s="39"/>
      <c r="F110" s="39"/>
      <c r="G110" s="39"/>
      <c r="H110" s="39"/>
      <c r="I110" s="39"/>
      <c r="J110" s="39"/>
      <c r="K110" s="39"/>
      <c r="L110" s="62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</row>
    <row r="111" s="2" customFormat="1" ht="12" customHeight="1">
      <c r="A111" s="37"/>
      <c r="B111" s="38"/>
      <c r="C111" s="31" t="s">
        <v>16</v>
      </c>
      <c r="D111" s="39"/>
      <c r="E111" s="39"/>
      <c r="F111" s="39"/>
      <c r="G111" s="39"/>
      <c r="H111" s="39"/>
      <c r="I111" s="39"/>
      <c r="J111" s="39"/>
      <c r="K111" s="39"/>
      <c r="L111" s="62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16.5" customHeight="1">
      <c r="A112" s="37"/>
      <c r="B112" s="38"/>
      <c r="C112" s="39"/>
      <c r="D112" s="39"/>
      <c r="E112" s="173" t="str">
        <f>E7</f>
        <v>Chodník Pertoltice</v>
      </c>
      <c r="F112" s="31"/>
      <c r="G112" s="31"/>
      <c r="H112" s="31"/>
      <c r="I112" s="39"/>
      <c r="J112" s="39"/>
      <c r="K112" s="39"/>
      <c r="L112" s="62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12" customHeight="1">
      <c r="A113" s="37"/>
      <c r="B113" s="38"/>
      <c r="C113" s="31" t="s">
        <v>100</v>
      </c>
      <c r="D113" s="39"/>
      <c r="E113" s="39"/>
      <c r="F113" s="39"/>
      <c r="G113" s="39"/>
      <c r="H113" s="39"/>
      <c r="I113" s="39"/>
      <c r="J113" s="39"/>
      <c r="K113" s="39"/>
      <c r="L113" s="62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16.5" customHeight="1">
      <c r="A114" s="37"/>
      <c r="B114" s="38"/>
      <c r="C114" s="39"/>
      <c r="D114" s="39"/>
      <c r="E114" s="75" t="str">
        <f>E9</f>
        <v>05 - SO 401 Výměna a doplnění svítidel</v>
      </c>
      <c r="F114" s="39"/>
      <c r="G114" s="39"/>
      <c r="H114" s="39"/>
      <c r="I114" s="39"/>
      <c r="J114" s="39"/>
      <c r="K114" s="39"/>
      <c r="L114" s="62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6.96" customHeight="1">
      <c r="A115" s="37"/>
      <c r="B115" s="38"/>
      <c r="C115" s="39"/>
      <c r="D115" s="39"/>
      <c r="E115" s="39"/>
      <c r="F115" s="39"/>
      <c r="G115" s="39"/>
      <c r="H115" s="39"/>
      <c r="I115" s="39"/>
      <c r="J115" s="39"/>
      <c r="K115" s="39"/>
      <c r="L115" s="62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6" s="2" customFormat="1" ht="12" customHeight="1">
      <c r="A116" s="37"/>
      <c r="B116" s="38"/>
      <c r="C116" s="31" t="s">
        <v>20</v>
      </c>
      <c r="D116" s="39"/>
      <c r="E116" s="39"/>
      <c r="F116" s="26" t="str">
        <f>F12</f>
        <v xml:space="preserve"> </v>
      </c>
      <c r="G116" s="39"/>
      <c r="H116" s="39"/>
      <c r="I116" s="31" t="s">
        <v>22</v>
      </c>
      <c r="J116" s="78" t="str">
        <f>IF(J12="","",J12)</f>
        <v>7. 2. 2025</v>
      </c>
      <c r="K116" s="39"/>
      <c r="L116" s="62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17" s="2" customFormat="1" ht="6.96" customHeight="1">
      <c r="A117" s="37"/>
      <c r="B117" s="38"/>
      <c r="C117" s="39"/>
      <c r="D117" s="39"/>
      <c r="E117" s="39"/>
      <c r="F117" s="39"/>
      <c r="G117" s="39"/>
      <c r="H117" s="39"/>
      <c r="I117" s="39"/>
      <c r="J117" s="39"/>
      <c r="K117" s="39"/>
      <c r="L117" s="62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15.15" customHeight="1">
      <c r="A118" s="37"/>
      <c r="B118" s="38"/>
      <c r="C118" s="31" t="s">
        <v>24</v>
      </c>
      <c r="D118" s="39"/>
      <c r="E118" s="39"/>
      <c r="F118" s="26" t="str">
        <f>E15</f>
        <v xml:space="preserve"> </v>
      </c>
      <c r="G118" s="39"/>
      <c r="H118" s="39"/>
      <c r="I118" s="31" t="s">
        <v>29</v>
      </c>
      <c r="J118" s="35" t="str">
        <f>E21</f>
        <v xml:space="preserve"> </v>
      </c>
      <c r="K118" s="39"/>
      <c r="L118" s="62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15.15" customHeight="1">
      <c r="A119" s="37"/>
      <c r="B119" s="38"/>
      <c r="C119" s="31" t="s">
        <v>27</v>
      </c>
      <c r="D119" s="39"/>
      <c r="E119" s="39"/>
      <c r="F119" s="26" t="str">
        <f>IF(E18="","",E18)</f>
        <v>Vyplň údaj</v>
      </c>
      <c r="G119" s="39"/>
      <c r="H119" s="39"/>
      <c r="I119" s="31" t="s">
        <v>31</v>
      </c>
      <c r="J119" s="35" t="str">
        <f>E24</f>
        <v xml:space="preserve"> </v>
      </c>
      <c r="K119" s="39"/>
      <c r="L119" s="62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10.32" customHeight="1">
      <c r="A120" s="37"/>
      <c r="B120" s="38"/>
      <c r="C120" s="39"/>
      <c r="D120" s="39"/>
      <c r="E120" s="39"/>
      <c r="F120" s="39"/>
      <c r="G120" s="39"/>
      <c r="H120" s="39"/>
      <c r="I120" s="39"/>
      <c r="J120" s="39"/>
      <c r="K120" s="39"/>
      <c r="L120" s="62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11" customFormat="1" ht="29.28" customHeight="1">
      <c r="A121" s="190"/>
      <c r="B121" s="191"/>
      <c r="C121" s="192" t="s">
        <v>116</v>
      </c>
      <c r="D121" s="193" t="s">
        <v>58</v>
      </c>
      <c r="E121" s="193" t="s">
        <v>54</v>
      </c>
      <c r="F121" s="193" t="s">
        <v>55</v>
      </c>
      <c r="G121" s="193" t="s">
        <v>117</v>
      </c>
      <c r="H121" s="193" t="s">
        <v>118</v>
      </c>
      <c r="I121" s="193" t="s">
        <v>119</v>
      </c>
      <c r="J121" s="193" t="s">
        <v>104</v>
      </c>
      <c r="K121" s="194" t="s">
        <v>120</v>
      </c>
      <c r="L121" s="195"/>
      <c r="M121" s="99" t="s">
        <v>1</v>
      </c>
      <c r="N121" s="100" t="s">
        <v>37</v>
      </c>
      <c r="O121" s="100" t="s">
        <v>121</v>
      </c>
      <c r="P121" s="100" t="s">
        <v>122</v>
      </c>
      <c r="Q121" s="100" t="s">
        <v>123</v>
      </c>
      <c r="R121" s="100" t="s">
        <v>124</v>
      </c>
      <c r="S121" s="100" t="s">
        <v>125</v>
      </c>
      <c r="T121" s="101" t="s">
        <v>126</v>
      </c>
      <c r="U121" s="190"/>
      <c r="V121" s="190"/>
      <c r="W121" s="190"/>
      <c r="X121" s="190"/>
      <c r="Y121" s="190"/>
      <c r="Z121" s="190"/>
      <c r="AA121" s="190"/>
      <c r="AB121" s="190"/>
      <c r="AC121" s="190"/>
      <c r="AD121" s="190"/>
      <c r="AE121" s="190"/>
    </row>
    <row r="122" s="2" customFormat="1" ht="22.8" customHeight="1">
      <c r="A122" s="37"/>
      <c r="B122" s="38"/>
      <c r="C122" s="106" t="s">
        <v>127</v>
      </c>
      <c r="D122" s="39"/>
      <c r="E122" s="39"/>
      <c r="F122" s="39"/>
      <c r="G122" s="39"/>
      <c r="H122" s="39"/>
      <c r="I122" s="39"/>
      <c r="J122" s="196">
        <f>BK122</f>
        <v>0</v>
      </c>
      <c r="K122" s="39"/>
      <c r="L122" s="43"/>
      <c r="M122" s="102"/>
      <c r="N122" s="197"/>
      <c r="O122" s="103"/>
      <c r="P122" s="198">
        <f>P123+P124+P125+P134+P147+P156</f>
        <v>0</v>
      </c>
      <c r="Q122" s="103"/>
      <c r="R122" s="198">
        <f>R123+R124+R125+R134+R147+R156</f>
        <v>0</v>
      </c>
      <c r="S122" s="103"/>
      <c r="T122" s="199">
        <f>T123+T124+T125+T134+T147+T156</f>
        <v>0</v>
      </c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T122" s="16" t="s">
        <v>72</v>
      </c>
      <c r="AU122" s="16" t="s">
        <v>106</v>
      </c>
      <c r="BK122" s="200">
        <f>BK123+BK124+BK125+BK134+BK147+BK156</f>
        <v>0</v>
      </c>
    </row>
    <row r="123" s="12" customFormat="1" ht="25.92" customHeight="1">
      <c r="A123" s="12"/>
      <c r="B123" s="201"/>
      <c r="C123" s="202"/>
      <c r="D123" s="203" t="s">
        <v>72</v>
      </c>
      <c r="E123" s="204" t="s">
        <v>509</v>
      </c>
      <c r="F123" s="204" t="s">
        <v>510</v>
      </c>
      <c r="G123" s="202"/>
      <c r="H123" s="202"/>
      <c r="I123" s="205"/>
      <c r="J123" s="206">
        <f>BK123</f>
        <v>0</v>
      </c>
      <c r="K123" s="202"/>
      <c r="L123" s="207"/>
      <c r="M123" s="208"/>
      <c r="N123" s="209"/>
      <c r="O123" s="209"/>
      <c r="P123" s="210">
        <v>0</v>
      </c>
      <c r="Q123" s="209"/>
      <c r="R123" s="210">
        <v>0</v>
      </c>
      <c r="S123" s="209"/>
      <c r="T123" s="211">
        <v>0</v>
      </c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R123" s="212" t="s">
        <v>81</v>
      </c>
      <c r="AT123" s="213" t="s">
        <v>72</v>
      </c>
      <c r="AU123" s="213" t="s">
        <v>73</v>
      </c>
      <c r="AY123" s="212" t="s">
        <v>130</v>
      </c>
      <c r="BK123" s="214">
        <v>0</v>
      </c>
    </row>
    <row r="124" s="12" customFormat="1" ht="25.92" customHeight="1">
      <c r="A124" s="12"/>
      <c r="B124" s="201"/>
      <c r="C124" s="202"/>
      <c r="D124" s="203" t="s">
        <v>72</v>
      </c>
      <c r="E124" s="204" t="s">
        <v>511</v>
      </c>
      <c r="F124" s="204" t="s">
        <v>1</v>
      </c>
      <c r="G124" s="202"/>
      <c r="H124" s="202"/>
      <c r="I124" s="205"/>
      <c r="J124" s="206">
        <f>BK124</f>
        <v>0</v>
      </c>
      <c r="K124" s="202"/>
      <c r="L124" s="207"/>
      <c r="M124" s="208"/>
      <c r="N124" s="209"/>
      <c r="O124" s="209"/>
      <c r="P124" s="210">
        <v>0</v>
      </c>
      <c r="Q124" s="209"/>
      <c r="R124" s="210">
        <v>0</v>
      </c>
      <c r="S124" s="209"/>
      <c r="T124" s="211">
        <v>0</v>
      </c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R124" s="212" t="s">
        <v>81</v>
      </c>
      <c r="AT124" s="213" t="s">
        <v>72</v>
      </c>
      <c r="AU124" s="213" t="s">
        <v>73</v>
      </c>
      <c r="AY124" s="212" t="s">
        <v>130</v>
      </c>
      <c r="BK124" s="214">
        <v>0</v>
      </c>
    </row>
    <row r="125" s="12" customFormat="1" ht="25.92" customHeight="1">
      <c r="A125" s="12"/>
      <c r="B125" s="201"/>
      <c r="C125" s="202"/>
      <c r="D125" s="203" t="s">
        <v>72</v>
      </c>
      <c r="E125" s="204" t="s">
        <v>512</v>
      </c>
      <c r="F125" s="204" t="s">
        <v>513</v>
      </c>
      <c r="G125" s="202"/>
      <c r="H125" s="202"/>
      <c r="I125" s="205"/>
      <c r="J125" s="206">
        <f>BK125</f>
        <v>0</v>
      </c>
      <c r="K125" s="202"/>
      <c r="L125" s="207"/>
      <c r="M125" s="208"/>
      <c r="N125" s="209"/>
      <c r="O125" s="209"/>
      <c r="P125" s="210">
        <f>SUM(P126:P133)</f>
        <v>0</v>
      </c>
      <c r="Q125" s="209"/>
      <c r="R125" s="210">
        <f>SUM(R126:R133)</f>
        <v>0</v>
      </c>
      <c r="S125" s="209"/>
      <c r="T125" s="211">
        <f>SUM(T126:T133)</f>
        <v>0</v>
      </c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R125" s="212" t="s">
        <v>81</v>
      </c>
      <c r="AT125" s="213" t="s">
        <v>72</v>
      </c>
      <c r="AU125" s="213" t="s">
        <v>73</v>
      </c>
      <c r="AY125" s="212" t="s">
        <v>130</v>
      </c>
      <c r="BK125" s="214">
        <f>SUM(BK126:BK133)</f>
        <v>0</v>
      </c>
    </row>
    <row r="126" s="2" customFormat="1" ht="16.5" customHeight="1">
      <c r="A126" s="37"/>
      <c r="B126" s="38"/>
      <c r="C126" s="217" t="s">
        <v>81</v>
      </c>
      <c r="D126" s="217" t="s">
        <v>132</v>
      </c>
      <c r="E126" s="218" t="s">
        <v>514</v>
      </c>
      <c r="F126" s="219" t="s">
        <v>515</v>
      </c>
      <c r="G126" s="220" t="s">
        <v>516</v>
      </c>
      <c r="H126" s="221">
        <v>7</v>
      </c>
      <c r="I126" s="222"/>
      <c r="J126" s="223">
        <f>ROUND(I126*H126,2)</f>
        <v>0</v>
      </c>
      <c r="K126" s="219" t="s">
        <v>1</v>
      </c>
      <c r="L126" s="43"/>
      <c r="M126" s="224" t="s">
        <v>1</v>
      </c>
      <c r="N126" s="225" t="s">
        <v>38</v>
      </c>
      <c r="O126" s="90"/>
      <c r="P126" s="226">
        <f>O126*H126</f>
        <v>0</v>
      </c>
      <c r="Q126" s="226">
        <v>0</v>
      </c>
      <c r="R126" s="226">
        <f>Q126*H126</f>
        <v>0</v>
      </c>
      <c r="S126" s="226">
        <v>0</v>
      </c>
      <c r="T126" s="227">
        <f>S126*H126</f>
        <v>0</v>
      </c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R126" s="228" t="s">
        <v>137</v>
      </c>
      <c r="AT126" s="228" t="s">
        <v>132</v>
      </c>
      <c r="AU126" s="228" t="s">
        <v>81</v>
      </c>
      <c r="AY126" s="16" t="s">
        <v>130</v>
      </c>
      <c r="BE126" s="229">
        <f>IF(N126="základní",J126,0)</f>
        <v>0</v>
      </c>
      <c r="BF126" s="229">
        <f>IF(N126="snížená",J126,0)</f>
        <v>0</v>
      </c>
      <c r="BG126" s="229">
        <f>IF(N126="zákl. přenesená",J126,0)</f>
        <v>0</v>
      </c>
      <c r="BH126" s="229">
        <f>IF(N126="sníž. přenesená",J126,0)</f>
        <v>0</v>
      </c>
      <c r="BI126" s="229">
        <f>IF(N126="nulová",J126,0)</f>
        <v>0</v>
      </c>
      <c r="BJ126" s="16" t="s">
        <v>81</v>
      </c>
      <c r="BK126" s="229">
        <f>ROUND(I126*H126,2)</f>
        <v>0</v>
      </c>
      <c r="BL126" s="16" t="s">
        <v>137</v>
      </c>
      <c r="BM126" s="228" t="s">
        <v>83</v>
      </c>
    </row>
    <row r="127" s="2" customFormat="1">
      <c r="A127" s="37"/>
      <c r="B127" s="38"/>
      <c r="C127" s="39"/>
      <c r="D127" s="230" t="s">
        <v>139</v>
      </c>
      <c r="E127" s="39"/>
      <c r="F127" s="231" t="s">
        <v>515</v>
      </c>
      <c r="G127" s="39"/>
      <c r="H127" s="39"/>
      <c r="I127" s="232"/>
      <c r="J127" s="39"/>
      <c r="K127" s="39"/>
      <c r="L127" s="43"/>
      <c r="M127" s="233"/>
      <c r="N127" s="234"/>
      <c r="O127" s="90"/>
      <c r="P127" s="90"/>
      <c r="Q127" s="90"/>
      <c r="R127" s="90"/>
      <c r="S127" s="90"/>
      <c r="T127" s="91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T127" s="16" t="s">
        <v>139</v>
      </c>
      <c r="AU127" s="16" t="s">
        <v>81</v>
      </c>
    </row>
    <row r="128" s="2" customFormat="1" ht="16.5" customHeight="1">
      <c r="A128" s="37"/>
      <c r="B128" s="38"/>
      <c r="C128" s="217" t="s">
        <v>83</v>
      </c>
      <c r="D128" s="217" t="s">
        <v>132</v>
      </c>
      <c r="E128" s="218" t="s">
        <v>517</v>
      </c>
      <c r="F128" s="219" t="s">
        <v>518</v>
      </c>
      <c r="G128" s="220" t="s">
        <v>150</v>
      </c>
      <c r="H128" s="221">
        <v>14</v>
      </c>
      <c r="I128" s="222"/>
      <c r="J128" s="223">
        <f>ROUND(I128*H128,2)</f>
        <v>0</v>
      </c>
      <c r="K128" s="219" t="s">
        <v>1</v>
      </c>
      <c r="L128" s="43"/>
      <c r="M128" s="224" t="s">
        <v>1</v>
      </c>
      <c r="N128" s="225" t="s">
        <v>38</v>
      </c>
      <c r="O128" s="90"/>
      <c r="P128" s="226">
        <f>O128*H128</f>
        <v>0</v>
      </c>
      <c r="Q128" s="226">
        <v>0</v>
      </c>
      <c r="R128" s="226">
        <f>Q128*H128</f>
        <v>0</v>
      </c>
      <c r="S128" s="226">
        <v>0</v>
      </c>
      <c r="T128" s="227">
        <f>S128*H128</f>
        <v>0</v>
      </c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R128" s="228" t="s">
        <v>137</v>
      </c>
      <c r="AT128" s="228" t="s">
        <v>132</v>
      </c>
      <c r="AU128" s="228" t="s">
        <v>81</v>
      </c>
      <c r="AY128" s="16" t="s">
        <v>130</v>
      </c>
      <c r="BE128" s="229">
        <f>IF(N128="základní",J128,0)</f>
        <v>0</v>
      </c>
      <c r="BF128" s="229">
        <f>IF(N128="snížená",J128,0)</f>
        <v>0</v>
      </c>
      <c r="BG128" s="229">
        <f>IF(N128="zákl. přenesená",J128,0)</f>
        <v>0</v>
      </c>
      <c r="BH128" s="229">
        <f>IF(N128="sníž. přenesená",J128,0)</f>
        <v>0</v>
      </c>
      <c r="BI128" s="229">
        <f>IF(N128="nulová",J128,0)</f>
        <v>0</v>
      </c>
      <c r="BJ128" s="16" t="s">
        <v>81</v>
      </c>
      <c r="BK128" s="229">
        <f>ROUND(I128*H128,2)</f>
        <v>0</v>
      </c>
      <c r="BL128" s="16" t="s">
        <v>137</v>
      </c>
      <c r="BM128" s="228" t="s">
        <v>137</v>
      </c>
    </row>
    <row r="129" s="2" customFormat="1">
      <c r="A129" s="37"/>
      <c r="B129" s="38"/>
      <c r="C129" s="39"/>
      <c r="D129" s="230" t="s">
        <v>139</v>
      </c>
      <c r="E129" s="39"/>
      <c r="F129" s="231" t="s">
        <v>518</v>
      </c>
      <c r="G129" s="39"/>
      <c r="H129" s="39"/>
      <c r="I129" s="232"/>
      <c r="J129" s="39"/>
      <c r="K129" s="39"/>
      <c r="L129" s="43"/>
      <c r="M129" s="233"/>
      <c r="N129" s="234"/>
      <c r="O129" s="90"/>
      <c r="P129" s="90"/>
      <c r="Q129" s="90"/>
      <c r="R129" s="90"/>
      <c r="S129" s="90"/>
      <c r="T129" s="91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T129" s="16" t="s">
        <v>139</v>
      </c>
      <c r="AU129" s="16" t="s">
        <v>81</v>
      </c>
    </row>
    <row r="130" s="2" customFormat="1" ht="24.15" customHeight="1">
      <c r="A130" s="37"/>
      <c r="B130" s="38"/>
      <c r="C130" s="217" t="s">
        <v>147</v>
      </c>
      <c r="D130" s="217" t="s">
        <v>132</v>
      </c>
      <c r="E130" s="218" t="s">
        <v>519</v>
      </c>
      <c r="F130" s="219" t="s">
        <v>520</v>
      </c>
      <c r="G130" s="220" t="s">
        <v>516</v>
      </c>
      <c r="H130" s="221">
        <v>7</v>
      </c>
      <c r="I130" s="222"/>
      <c r="J130" s="223">
        <f>ROUND(I130*H130,2)</f>
        <v>0</v>
      </c>
      <c r="K130" s="219" t="s">
        <v>1</v>
      </c>
      <c r="L130" s="43"/>
      <c r="M130" s="224" t="s">
        <v>1</v>
      </c>
      <c r="N130" s="225" t="s">
        <v>38</v>
      </c>
      <c r="O130" s="90"/>
      <c r="P130" s="226">
        <f>O130*H130</f>
        <v>0</v>
      </c>
      <c r="Q130" s="226">
        <v>0</v>
      </c>
      <c r="R130" s="226">
        <f>Q130*H130</f>
        <v>0</v>
      </c>
      <c r="S130" s="226">
        <v>0</v>
      </c>
      <c r="T130" s="227">
        <f>S130*H130</f>
        <v>0</v>
      </c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R130" s="228" t="s">
        <v>137</v>
      </c>
      <c r="AT130" s="228" t="s">
        <v>132</v>
      </c>
      <c r="AU130" s="228" t="s">
        <v>81</v>
      </c>
      <c r="AY130" s="16" t="s">
        <v>130</v>
      </c>
      <c r="BE130" s="229">
        <f>IF(N130="základní",J130,0)</f>
        <v>0</v>
      </c>
      <c r="BF130" s="229">
        <f>IF(N130="snížená",J130,0)</f>
        <v>0</v>
      </c>
      <c r="BG130" s="229">
        <f>IF(N130="zákl. přenesená",J130,0)</f>
        <v>0</v>
      </c>
      <c r="BH130" s="229">
        <f>IF(N130="sníž. přenesená",J130,0)</f>
        <v>0</v>
      </c>
      <c r="BI130" s="229">
        <f>IF(N130="nulová",J130,0)</f>
        <v>0</v>
      </c>
      <c r="BJ130" s="16" t="s">
        <v>81</v>
      </c>
      <c r="BK130" s="229">
        <f>ROUND(I130*H130,2)</f>
        <v>0</v>
      </c>
      <c r="BL130" s="16" t="s">
        <v>137</v>
      </c>
      <c r="BM130" s="228" t="s">
        <v>138</v>
      </c>
    </row>
    <row r="131" s="2" customFormat="1">
      <c r="A131" s="37"/>
      <c r="B131" s="38"/>
      <c r="C131" s="39"/>
      <c r="D131" s="230" t="s">
        <v>139</v>
      </c>
      <c r="E131" s="39"/>
      <c r="F131" s="231" t="s">
        <v>520</v>
      </c>
      <c r="G131" s="39"/>
      <c r="H131" s="39"/>
      <c r="I131" s="232"/>
      <c r="J131" s="39"/>
      <c r="K131" s="39"/>
      <c r="L131" s="43"/>
      <c r="M131" s="233"/>
      <c r="N131" s="234"/>
      <c r="O131" s="90"/>
      <c r="P131" s="90"/>
      <c r="Q131" s="90"/>
      <c r="R131" s="90"/>
      <c r="S131" s="90"/>
      <c r="T131" s="91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T131" s="16" t="s">
        <v>139</v>
      </c>
      <c r="AU131" s="16" t="s">
        <v>81</v>
      </c>
    </row>
    <row r="132" s="2" customFormat="1" ht="16.5" customHeight="1">
      <c r="A132" s="37"/>
      <c r="B132" s="38"/>
      <c r="C132" s="217" t="s">
        <v>137</v>
      </c>
      <c r="D132" s="217" t="s">
        <v>132</v>
      </c>
      <c r="E132" s="218" t="s">
        <v>521</v>
      </c>
      <c r="F132" s="219" t="s">
        <v>522</v>
      </c>
      <c r="G132" s="220" t="s">
        <v>516</v>
      </c>
      <c r="H132" s="221">
        <v>7</v>
      </c>
      <c r="I132" s="222"/>
      <c r="J132" s="223">
        <f>ROUND(I132*H132,2)</f>
        <v>0</v>
      </c>
      <c r="K132" s="219" t="s">
        <v>1</v>
      </c>
      <c r="L132" s="43"/>
      <c r="M132" s="224" t="s">
        <v>1</v>
      </c>
      <c r="N132" s="225" t="s">
        <v>38</v>
      </c>
      <c r="O132" s="90"/>
      <c r="P132" s="226">
        <f>O132*H132</f>
        <v>0</v>
      </c>
      <c r="Q132" s="226">
        <v>0</v>
      </c>
      <c r="R132" s="226">
        <f>Q132*H132</f>
        <v>0</v>
      </c>
      <c r="S132" s="226">
        <v>0</v>
      </c>
      <c r="T132" s="227">
        <f>S132*H132</f>
        <v>0</v>
      </c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R132" s="228" t="s">
        <v>137</v>
      </c>
      <c r="AT132" s="228" t="s">
        <v>132</v>
      </c>
      <c r="AU132" s="228" t="s">
        <v>81</v>
      </c>
      <c r="AY132" s="16" t="s">
        <v>130</v>
      </c>
      <c r="BE132" s="229">
        <f>IF(N132="základní",J132,0)</f>
        <v>0</v>
      </c>
      <c r="BF132" s="229">
        <f>IF(N132="snížená",J132,0)</f>
        <v>0</v>
      </c>
      <c r="BG132" s="229">
        <f>IF(N132="zákl. přenesená",J132,0)</f>
        <v>0</v>
      </c>
      <c r="BH132" s="229">
        <f>IF(N132="sníž. přenesená",J132,0)</f>
        <v>0</v>
      </c>
      <c r="BI132" s="229">
        <f>IF(N132="nulová",J132,0)</f>
        <v>0</v>
      </c>
      <c r="BJ132" s="16" t="s">
        <v>81</v>
      </c>
      <c r="BK132" s="229">
        <f>ROUND(I132*H132,2)</f>
        <v>0</v>
      </c>
      <c r="BL132" s="16" t="s">
        <v>137</v>
      </c>
      <c r="BM132" s="228" t="s">
        <v>181</v>
      </c>
    </row>
    <row r="133" s="2" customFormat="1">
      <c r="A133" s="37"/>
      <c r="B133" s="38"/>
      <c r="C133" s="39"/>
      <c r="D133" s="230" t="s">
        <v>139</v>
      </c>
      <c r="E133" s="39"/>
      <c r="F133" s="231" t="s">
        <v>522</v>
      </c>
      <c r="G133" s="39"/>
      <c r="H133" s="39"/>
      <c r="I133" s="232"/>
      <c r="J133" s="39"/>
      <c r="K133" s="39"/>
      <c r="L133" s="43"/>
      <c r="M133" s="233"/>
      <c r="N133" s="234"/>
      <c r="O133" s="90"/>
      <c r="P133" s="90"/>
      <c r="Q133" s="90"/>
      <c r="R133" s="90"/>
      <c r="S133" s="90"/>
      <c r="T133" s="91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T133" s="16" t="s">
        <v>139</v>
      </c>
      <c r="AU133" s="16" t="s">
        <v>81</v>
      </c>
    </row>
    <row r="134" s="12" customFormat="1" ht="25.92" customHeight="1">
      <c r="A134" s="12"/>
      <c r="B134" s="201"/>
      <c r="C134" s="202"/>
      <c r="D134" s="203" t="s">
        <v>72</v>
      </c>
      <c r="E134" s="204" t="s">
        <v>523</v>
      </c>
      <c r="F134" s="204" t="s">
        <v>524</v>
      </c>
      <c r="G134" s="202"/>
      <c r="H134" s="202"/>
      <c r="I134" s="205"/>
      <c r="J134" s="206">
        <f>BK134</f>
        <v>0</v>
      </c>
      <c r="K134" s="202"/>
      <c r="L134" s="207"/>
      <c r="M134" s="208"/>
      <c r="N134" s="209"/>
      <c r="O134" s="209"/>
      <c r="P134" s="210">
        <f>SUM(P135:P146)</f>
        <v>0</v>
      </c>
      <c r="Q134" s="209"/>
      <c r="R134" s="210">
        <f>SUM(R135:R146)</f>
        <v>0</v>
      </c>
      <c r="S134" s="209"/>
      <c r="T134" s="211">
        <f>SUM(T135:T146)</f>
        <v>0</v>
      </c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R134" s="212" t="s">
        <v>81</v>
      </c>
      <c r="AT134" s="213" t="s">
        <v>72</v>
      </c>
      <c r="AU134" s="213" t="s">
        <v>73</v>
      </c>
      <c r="AY134" s="212" t="s">
        <v>130</v>
      </c>
      <c r="BK134" s="214">
        <f>SUM(BK135:BK146)</f>
        <v>0</v>
      </c>
    </row>
    <row r="135" s="2" customFormat="1" ht="16.5" customHeight="1">
      <c r="A135" s="37"/>
      <c r="B135" s="38"/>
      <c r="C135" s="217" t="s">
        <v>163</v>
      </c>
      <c r="D135" s="217" t="s">
        <v>132</v>
      </c>
      <c r="E135" s="218" t="s">
        <v>525</v>
      </c>
      <c r="F135" s="219" t="s">
        <v>526</v>
      </c>
      <c r="G135" s="220" t="s">
        <v>516</v>
      </c>
      <c r="H135" s="221">
        <v>4</v>
      </c>
      <c r="I135" s="222"/>
      <c r="J135" s="223">
        <f>ROUND(I135*H135,2)</f>
        <v>0</v>
      </c>
      <c r="K135" s="219" t="s">
        <v>1</v>
      </c>
      <c r="L135" s="43"/>
      <c r="M135" s="224" t="s">
        <v>1</v>
      </c>
      <c r="N135" s="225" t="s">
        <v>38</v>
      </c>
      <c r="O135" s="90"/>
      <c r="P135" s="226">
        <f>O135*H135</f>
        <v>0</v>
      </c>
      <c r="Q135" s="226">
        <v>0</v>
      </c>
      <c r="R135" s="226">
        <f>Q135*H135</f>
        <v>0</v>
      </c>
      <c r="S135" s="226">
        <v>0</v>
      </c>
      <c r="T135" s="227">
        <f>S135*H135</f>
        <v>0</v>
      </c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R135" s="228" t="s">
        <v>137</v>
      </c>
      <c r="AT135" s="228" t="s">
        <v>132</v>
      </c>
      <c r="AU135" s="228" t="s">
        <v>81</v>
      </c>
      <c r="AY135" s="16" t="s">
        <v>130</v>
      </c>
      <c r="BE135" s="229">
        <f>IF(N135="základní",J135,0)</f>
        <v>0</v>
      </c>
      <c r="BF135" s="229">
        <f>IF(N135="snížená",J135,0)</f>
        <v>0</v>
      </c>
      <c r="BG135" s="229">
        <f>IF(N135="zákl. přenesená",J135,0)</f>
        <v>0</v>
      </c>
      <c r="BH135" s="229">
        <f>IF(N135="sníž. přenesená",J135,0)</f>
        <v>0</v>
      </c>
      <c r="BI135" s="229">
        <f>IF(N135="nulová",J135,0)</f>
        <v>0</v>
      </c>
      <c r="BJ135" s="16" t="s">
        <v>81</v>
      </c>
      <c r="BK135" s="229">
        <f>ROUND(I135*H135,2)</f>
        <v>0</v>
      </c>
      <c r="BL135" s="16" t="s">
        <v>137</v>
      </c>
      <c r="BM135" s="228" t="s">
        <v>191</v>
      </c>
    </row>
    <row r="136" s="2" customFormat="1">
      <c r="A136" s="37"/>
      <c r="B136" s="38"/>
      <c r="C136" s="39"/>
      <c r="D136" s="230" t="s">
        <v>139</v>
      </c>
      <c r="E136" s="39"/>
      <c r="F136" s="231" t="s">
        <v>526</v>
      </c>
      <c r="G136" s="39"/>
      <c r="H136" s="39"/>
      <c r="I136" s="232"/>
      <c r="J136" s="39"/>
      <c r="K136" s="39"/>
      <c r="L136" s="43"/>
      <c r="M136" s="233"/>
      <c r="N136" s="234"/>
      <c r="O136" s="90"/>
      <c r="P136" s="90"/>
      <c r="Q136" s="90"/>
      <c r="R136" s="90"/>
      <c r="S136" s="90"/>
      <c r="T136" s="91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T136" s="16" t="s">
        <v>139</v>
      </c>
      <c r="AU136" s="16" t="s">
        <v>81</v>
      </c>
    </row>
    <row r="137" s="2" customFormat="1" ht="16.5" customHeight="1">
      <c r="A137" s="37"/>
      <c r="B137" s="38"/>
      <c r="C137" s="217" t="s">
        <v>138</v>
      </c>
      <c r="D137" s="217" t="s">
        <v>132</v>
      </c>
      <c r="E137" s="218" t="s">
        <v>527</v>
      </c>
      <c r="F137" s="219" t="s">
        <v>528</v>
      </c>
      <c r="G137" s="220" t="s">
        <v>516</v>
      </c>
      <c r="H137" s="221">
        <v>7</v>
      </c>
      <c r="I137" s="222"/>
      <c r="J137" s="223">
        <f>ROUND(I137*H137,2)</f>
        <v>0</v>
      </c>
      <c r="K137" s="219" t="s">
        <v>1</v>
      </c>
      <c r="L137" s="43"/>
      <c r="M137" s="224" t="s">
        <v>1</v>
      </c>
      <c r="N137" s="225" t="s">
        <v>38</v>
      </c>
      <c r="O137" s="90"/>
      <c r="P137" s="226">
        <f>O137*H137</f>
        <v>0</v>
      </c>
      <c r="Q137" s="226">
        <v>0</v>
      </c>
      <c r="R137" s="226">
        <f>Q137*H137</f>
        <v>0</v>
      </c>
      <c r="S137" s="226">
        <v>0</v>
      </c>
      <c r="T137" s="227">
        <f>S137*H137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R137" s="228" t="s">
        <v>137</v>
      </c>
      <c r="AT137" s="228" t="s">
        <v>132</v>
      </c>
      <c r="AU137" s="228" t="s">
        <v>81</v>
      </c>
      <c r="AY137" s="16" t="s">
        <v>130</v>
      </c>
      <c r="BE137" s="229">
        <f>IF(N137="základní",J137,0)</f>
        <v>0</v>
      </c>
      <c r="BF137" s="229">
        <f>IF(N137="snížená",J137,0)</f>
        <v>0</v>
      </c>
      <c r="BG137" s="229">
        <f>IF(N137="zákl. přenesená",J137,0)</f>
        <v>0</v>
      </c>
      <c r="BH137" s="229">
        <f>IF(N137="sníž. přenesená",J137,0)</f>
        <v>0</v>
      </c>
      <c r="BI137" s="229">
        <f>IF(N137="nulová",J137,0)</f>
        <v>0</v>
      </c>
      <c r="BJ137" s="16" t="s">
        <v>81</v>
      </c>
      <c r="BK137" s="229">
        <f>ROUND(I137*H137,2)</f>
        <v>0</v>
      </c>
      <c r="BL137" s="16" t="s">
        <v>137</v>
      </c>
      <c r="BM137" s="228" t="s">
        <v>8</v>
      </c>
    </row>
    <row r="138" s="2" customFormat="1">
      <c r="A138" s="37"/>
      <c r="B138" s="38"/>
      <c r="C138" s="39"/>
      <c r="D138" s="230" t="s">
        <v>139</v>
      </c>
      <c r="E138" s="39"/>
      <c r="F138" s="231" t="s">
        <v>528</v>
      </c>
      <c r="G138" s="39"/>
      <c r="H138" s="39"/>
      <c r="I138" s="232"/>
      <c r="J138" s="39"/>
      <c r="K138" s="39"/>
      <c r="L138" s="43"/>
      <c r="M138" s="233"/>
      <c r="N138" s="234"/>
      <c r="O138" s="90"/>
      <c r="P138" s="90"/>
      <c r="Q138" s="90"/>
      <c r="R138" s="90"/>
      <c r="S138" s="90"/>
      <c r="T138" s="91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T138" s="16" t="s">
        <v>139</v>
      </c>
      <c r="AU138" s="16" t="s">
        <v>81</v>
      </c>
    </row>
    <row r="139" s="2" customFormat="1" ht="16.5" customHeight="1">
      <c r="A139" s="37"/>
      <c r="B139" s="38"/>
      <c r="C139" s="217" t="s">
        <v>173</v>
      </c>
      <c r="D139" s="217" t="s">
        <v>132</v>
      </c>
      <c r="E139" s="218" t="s">
        <v>529</v>
      </c>
      <c r="F139" s="219" t="s">
        <v>530</v>
      </c>
      <c r="G139" s="220" t="s">
        <v>150</v>
      </c>
      <c r="H139" s="221">
        <v>14</v>
      </c>
      <c r="I139" s="222"/>
      <c r="J139" s="223">
        <f>ROUND(I139*H139,2)</f>
        <v>0</v>
      </c>
      <c r="K139" s="219" t="s">
        <v>1</v>
      </c>
      <c r="L139" s="43"/>
      <c r="M139" s="224" t="s">
        <v>1</v>
      </c>
      <c r="N139" s="225" t="s">
        <v>38</v>
      </c>
      <c r="O139" s="90"/>
      <c r="P139" s="226">
        <f>O139*H139</f>
        <v>0</v>
      </c>
      <c r="Q139" s="226">
        <v>0</v>
      </c>
      <c r="R139" s="226">
        <f>Q139*H139</f>
        <v>0</v>
      </c>
      <c r="S139" s="226">
        <v>0</v>
      </c>
      <c r="T139" s="227">
        <f>S139*H139</f>
        <v>0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R139" s="228" t="s">
        <v>137</v>
      </c>
      <c r="AT139" s="228" t="s">
        <v>132</v>
      </c>
      <c r="AU139" s="228" t="s">
        <v>81</v>
      </c>
      <c r="AY139" s="16" t="s">
        <v>130</v>
      </c>
      <c r="BE139" s="229">
        <f>IF(N139="základní",J139,0)</f>
        <v>0</v>
      </c>
      <c r="BF139" s="229">
        <f>IF(N139="snížená",J139,0)</f>
        <v>0</v>
      </c>
      <c r="BG139" s="229">
        <f>IF(N139="zákl. přenesená",J139,0)</f>
        <v>0</v>
      </c>
      <c r="BH139" s="229">
        <f>IF(N139="sníž. přenesená",J139,0)</f>
        <v>0</v>
      </c>
      <c r="BI139" s="229">
        <f>IF(N139="nulová",J139,0)</f>
        <v>0</v>
      </c>
      <c r="BJ139" s="16" t="s">
        <v>81</v>
      </c>
      <c r="BK139" s="229">
        <f>ROUND(I139*H139,2)</f>
        <v>0</v>
      </c>
      <c r="BL139" s="16" t="s">
        <v>137</v>
      </c>
      <c r="BM139" s="228" t="s">
        <v>217</v>
      </c>
    </row>
    <row r="140" s="2" customFormat="1">
      <c r="A140" s="37"/>
      <c r="B140" s="38"/>
      <c r="C140" s="39"/>
      <c r="D140" s="230" t="s">
        <v>139</v>
      </c>
      <c r="E140" s="39"/>
      <c r="F140" s="231" t="s">
        <v>530</v>
      </c>
      <c r="G140" s="39"/>
      <c r="H140" s="39"/>
      <c r="I140" s="232"/>
      <c r="J140" s="39"/>
      <c r="K140" s="39"/>
      <c r="L140" s="43"/>
      <c r="M140" s="233"/>
      <c r="N140" s="234"/>
      <c r="O140" s="90"/>
      <c r="P140" s="90"/>
      <c r="Q140" s="90"/>
      <c r="R140" s="90"/>
      <c r="S140" s="90"/>
      <c r="T140" s="91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T140" s="16" t="s">
        <v>139</v>
      </c>
      <c r="AU140" s="16" t="s">
        <v>81</v>
      </c>
    </row>
    <row r="141" s="2" customFormat="1" ht="16.5" customHeight="1">
      <c r="A141" s="37"/>
      <c r="B141" s="38"/>
      <c r="C141" s="217" t="s">
        <v>181</v>
      </c>
      <c r="D141" s="217" t="s">
        <v>132</v>
      </c>
      <c r="E141" s="218" t="s">
        <v>531</v>
      </c>
      <c r="F141" s="219" t="s">
        <v>532</v>
      </c>
      <c r="G141" s="220" t="s">
        <v>516</v>
      </c>
      <c r="H141" s="221">
        <v>4</v>
      </c>
      <c r="I141" s="222"/>
      <c r="J141" s="223">
        <f>ROUND(I141*H141,2)</f>
        <v>0</v>
      </c>
      <c r="K141" s="219" t="s">
        <v>1</v>
      </c>
      <c r="L141" s="43"/>
      <c r="M141" s="224" t="s">
        <v>1</v>
      </c>
      <c r="N141" s="225" t="s">
        <v>38</v>
      </c>
      <c r="O141" s="90"/>
      <c r="P141" s="226">
        <f>O141*H141</f>
        <v>0</v>
      </c>
      <c r="Q141" s="226">
        <v>0</v>
      </c>
      <c r="R141" s="226">
        <f>Q141*H141</f>
        <v>0</v>
      </c>
      <c r="S141" s="226">
        <v>0</v>
      </c>
      <c r="T141" s="227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28" t="s">
        <v>137</v>
      </c>
      <c r="AT141" s="228" t="s">
        <v>132</v>
      </c>
      <c r="AU141" s="228" t="s">
        <v>81</v>
      </c>
      <c r="AY141" s="16" t="s">
        <v>130</v>
      </c>
      <c r="BE141" s="229">
        <f>IF(N141="základní",J141,0)</f>
        <v>0</v>
      </c>
      <c r="BF141" s="229">
        <f>IF(N141="snížená",J141,0)</f>
        <v>0</v>
      </c>
      <c r="BG141" s="229">
        <f>IF(N141="zákl. přenesená",J141,0)</f>
        <v>0</v>
      </c>
      <c r="BH141" s="229">
        <f>IF(N141="sníž. přenesená",J141,0)</f>
        <v>0</v>
      </c>
      <c r="BI141" s="229">
        <f>IF(N141="nulová",J141,0)</f>
        <v>0</v>
      </c>
      <c r="BJ141" s="16" t="s">
        <v>81</v>
      </c>
      <c r="BK141" s="229">
        <f>ROUND(I141*H141,2)</f>
        <v>0</v>
      </c>
      <c r="BL141" s="16" t="s">
        <v>137</v>
      </c>
      <c r="BM141" s="228" t="s">
        <v>143</v>
      </c>
    </row>
    <row r="142" s="2" customFormat="1">
      <c r="A142" s="37"/>
      <c r="B142" s="38"/>
      <c r="C142" s="39"/>
      <c r="D142" s="230" t="s">
        <v>139</v>
      </c>
      <c r="E142" s="39"/>
      <c r="F142" s="231" t="s">
        <v>532</v>
      </c>
      <c r="G142" s="39"/>
      <c r="H142" s="39"/>
      <c r="I142" s="232"/>
      <c r="J142" s="39"/>
      <c r="K142" s="39"/>
      <c r="L142" s="43"/>
      <c r="M142" s="233"/>
      <c r="N142" s="234"/>
      <c r="O142" s="90"/>
      <c r="P142" s="90"/>
      <c r="Q142" s="90"/>
      <c r="R142" s="90"/>
      <c r="S142" s="90"/>
      <c r="T142" s="91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T142" s="16" t="s">
        <v>139</v>
      </c>
      <c r="AU142" s="16" t="s">
        <v>81</v>
      </c>
    </row>
    <row r="143" s="2" customFormat="1" ht="24.15" customHeight="1">
      <c r="A143" s="37"/>
      <c r="B143" s="38"/>
      <c r="C143" s="217" t="s">
        <v>186</v>
      </c>
      <c r="D143" s="217" t="s">
        <v>132</v>
      </c>
      <c r="E143" s="218" t="s">
        <v>533</v>
      </c>
      <c r="F143" s="219" t="s">
        <v>534</v>
      </c>
      <c r="G143" s="220" t="s">
        <v>516</v>
      </c>
      <c r="H143" s="221">
        <v>7</v>
      </c>
      <c r="I143" s="222"/>
      <c r="J143" s="223">
        <f>ROUND(I143*H143,2)</f>
        <v>0</v>
      </c>
      <c r="K143" s="219" t="s">
        <v>1</v>
      </c>
      <c r="L143" s="43"/>
      <c r="M143" s="224" t="s">
        <v>1</v>
      </c>
      <c r="N143" s="225" t="s">
        <v>38</v>
      </c>
      <c r="O143" s="90"/>
      <c r="P143" s="226">
        <f>O143*H143</f>
        <v>0</v>
      </c>
      <c r="Q143" s="226">
        <v>0</v>
      </c>
      <c r="R143" s="226">
        <f>Q143*H143</f>
        <v>0</v>
      </c>
      <c r="S143" s="226">
        <v>0</v>
      </c>
      <c r="T143" s="227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28" t="s">
        <v>137</v>
      </c>
      <c r="AT143" s="228" t="s">
        <v>132</v>
      </c>
      <c r="AU143" s="228" t="s">
        <v>81</v>
      </c>
      <c r="AY143" s="16" t="s">
        <v>130</v>
      </c>
      <c r="BE143" s="229">
        <f>IF(N143="základní",J143,0)</f>
        <v>0</v>
      </c>
      <c r="BF143" s="229">
        <f>IF(N143="snížená",J143,0)</f>
        <v>0</v>
      </c>
      <c r="BG143" s="229">
        <f>IF(N143="zákl. přenesená",J143,0)</f>
        <v>0</v>
      </c>
      <c r="BH143" s="229">
        <f>IF(N143="sníž. přenesená",J143,0)</f>
        <v>0</v>
      </c>
      <c r="BI143" s="229">
        <f>IF(N143="nulová",J143,0)</f>
        <v>0</v>
      </c>
      <c r="BJ143" s="16" t="s">
        <v>81</v>
      </c>
      <c r="BK143" s="229">
        <f>ROUND(I143*H143,2)</f>
        <v>0</v>
      </c>
      <c r="BL143" s="16" t="s">
        <v>137</v>
      </c>
      <c r="BM143" s="228" t="s">
        <v>239</v>
      </c>
    </row>
    <row r="144" s="2" customFormat="1">
      <c r="A144" s="37"/>
      <c r="B144" s="38"/>
      <c r="C144" s="39"/>
      <c r="D144" s="230" t="s">
        <v>139</v>
      </c>
      <c r="E144" s="39"/>
      <c r="F144" s="231" t="s">
        <v>534</v>
      </c>
      <c r="G144" s="39"/>
      <c r="H144" s="39"/>
      <c r="I144" s="232"/>
      <c r="J144" s="39"/>
      <c r="K144" s="39"/>
      <c r="L144" s="43"/>
      <c r="M144" s="233"/>
      <c r="N144" s="234"/>
      <c r="O144" s="90"/>
      <c r="P144" s="90"/>
      <c r="Q144" s="90"/>
      <c r="R144" s="90"/>
      <c r="S144" s="90"/>
      <c r="T144" s="91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T144" s="16" t="s">
        <v>139</v>
      </c>
      <c r="AU144" s="16" t="s">
        <v>81</v>
      </c>
    </row>
    <row r="145" s="2" customFormat="1" ht="16.5" customHeight="1">
      <c r="A145" s="37"/>
      <c r="B145" s="38"/>
      <c r="C145" s="217" t="s">
        <v>191</v>
      </c>
      <c r="D145" s="217" t="s">
        <v>132</v>
      </c>
      <c r="E145" s="218" t="s">
        <v>535</v>
      </c>
      <c r="F145" s="219" t="s">
        <v>536</v>
      </c>
      <c r="G145" s="220" t="s">
        <v>537</v>
      </c>
      <c r="H145" s="221">
        <v>1</v>
      </c>
      <c r="I145" s="222"/>
      <c r="J145" s="223">
        <f>ROUND(I145*H145,2)</f>
        <v>0</v>
      </c>
      <c r="K145" s="219" t="s">
        <v>1</v>
      </c>
      <c r="L145" s="43"/>
      <c r="M145" s="224" t="s">
        <v>1</v>
      </c>
      <c r="N145" s="225" t="s">
        <v>38</v>
      </c>
      <c r="O145" s="90"/>
      <c r="P145" s="226">
        <f>O145*H145</f>
        <v>0</v>
      </c>
      <c r="Q145" s="226">
        <v>0</v>
      </c>
      <c r="R145" s="226">
        <f>Q145*H145</f>
        <v>0</v>
      </c>
      <c r="S145" s="226">
        <v>0</v>
      </c>
      <c r="T145" s="227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28" t="s">
        <v>137</v>
      </c>
      <c r="AT145" s="228" t="s">
        <v>132</v>
      </c>
      <c r="AU145" s="228" t="s">
        <v>81</v>
      </c>
      <c r="AY145" s="16" t="s">
        <v>130</v>
      </c>
      <c r="BE145" s="229">
        <f>IF(N145="základní",J145,0)</f>
        <v>0</v>
      </c>
      <c r="BF145" s="229">
        <f>IF(N145="snížená",J145,0)</f>
        <v>0</v>
      </c>
      <c r="BG145" s="229">
        <f>IF(N145="zákl. přenesená",J145,0)</f>
        <v>0</v>
      </c>
      <c r="BH145" s="229">
        <f>IF(N145="sníž. přenesená",J145,0)</f>
        <v>0</v>
      </c>
      <c r="BI145" s="229">
        <f>IF(N145="nulová",J145,0)</f>
        <v>0</v>
      </c>
      <c r="BJ145" s="16" t="s">
        <v>81</v>
      </c>
      <c r="BK145" s="229">
        <f>ROUND(I145*H145,2)</f>
        <v>0</v>
      </c>
      <c r="BL145" s="16" t="s">
        <v>137</v>
      </c>
      <c r="BM145" s="228" t="s">
        <v>151</v>
      </c>
    </row>
    <row r="146" s="2" customFormat="1">
      <c r="A146" s="37"/>
      <c r="B146" s="38"/>
      <c r="C146" s="39"/>
      <c r="D146" s="230" t="s">
        <v>139</v>
      </c>
      <c r="E146" s="39"/>
      <c r="F146" s="231" t="s">
        <v>536</v>
      </c>
      <c r="G146" s="39"/>
      <c r="H146" s="39"/>
      <c r="I146" s="232"/>
      <c r="J146" s="39"/>
      <c r="K146" s="39"/>
      <c r="L146" s="43"/>
      <c r="M146" s="233"/>
      <c r="N146" s="234"/>
      <c r="O146" s="90"/>
      <c r="P146" s="90"/>
      <c r="Q146" s="90"/>
      <c r="R146" s="90"/>
      <c r="S146" s="90"/>
      <c r="T146" s="91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T146" s="16" t="s">
        <v>139</v>
      </c>
      <c r="AU146" s="16" t="s">
        <v>81</v>
      </c>
    </row>
    <row r="147" s="12" customFormat="1" ht="25.92" customHeight="1">
      <c r="A147" s="12"/>
      <c r="B147" s="201"/>
      <c r="C147" s="202"/>
      <c r="D147" s="203" t="s">
        <v>72</v>
      </c>
      <c r="E147" s="204" t="s">
        <v>538</v>
      </c>
      <c r="F147" s="204" t="s">
        <v>539</v>
      </c>
      <c r="G147" s="202"/>
      <c r="H147" s="202"/>
      <c r="I147" s="205"/>
      <c r="J147" s="206">
        <f>BK147</f>
        <v>0</v>
      </c>
      <c r="K147" s="202"/>
      <c r="L147" s="207"/>
      <c r="M147" s="208"/>
      <c r="N147" s="209"/>
      <c r="O147" s="209"/>
      <c r="P147" s="210">
        <f>SUM(P148:P155)</f>
        <v>0</v>
      </c>
      <c r="Q147" s="209"/>
      <c r="R147" s="210">
        <f>SUM(R148:R155)</f>
        <v>0</v>
      </c>
      <c r="S147" s="209"/>
      <c r="T147" s="211">
        <f>SUM(T148:T155)</f>
        <v>0</v>
      </c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R147" s="212" t="s">
        <v>81</v>
      </c>
      <c r="AT147" s="213" t="s">
        <v>72</v>
      </c>
      <c r="AU147" s="213" t="s">
        <v>73</v>
      </c>
      <c r="AY147" s="212" t="s">
        <v>130</v>
      </c>
      <c r="BK147" s="214">
        <f>SUM(BK148:BK155)</f>
        <v>0</v>
      </c>
    </row>
    <row r="148" s="2" customFormat="1" ht="16.5" customHeight="1">
      <c r="A148" s="37"/>
      <c r="B148" s="38"/>
      <c r="C148" s="217" t="s">
        <v>198</v>
      </c>
      <c r="D148" s="217" t="s">
        <v>132</v>
      </c>
      <c r="E148" s="218" t="s">
        <v>540</v>
      </c>
      <c r="F148" s="219" t="s">
        <v>541</v>
      </c>
      <c r="G148" s="220" t="s">
        <v>542</v>
      </c>
      <c r="H148" s="221">
        <v>10</v>
      </c>
      <c r="I148" s="222"/>
      <c r="J148" s="223">
        <f>ROUND(I148*H148,2)</f>
        <v>0</v>
      </c>
      <c r="K148" s="219" t="s">
        <v>1</v>
      </c>
      <c r="L148" s="43"/>
      <c r="M148" s="224" t="s">
        <v>1</v>
      </c>
      <c r="N148" s="225" t="s">
        <v>38</v>
      </c>
      <c r="O148" s="90"/>
      <c r="P148" s="226">
        <f>O148*H148</f>
        <v>0</v>
      </c>
      <c r="Q148" s="226">
        <v>0</v>
      </c>
      <c r="R148" s="226">
        <f>Q148*H148</f>
        <v>0</v>
      </c>
      <c r="S148" s="226">
        <v>0</v>
      </c>
      <c r="T148" s="227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28" t="s">
        <v>137</v>
      </c>
      <c r="AT148" s="228" t="s">
        <v>132</v>
      </c>
      <c r="AU148" s="228" t="s">
        <v>81</v>
      </c>
      <c r="AY148" s="16" t="s">
        <v>130</v>
      </c>
      <c r="BE148" s="229">
        <f>IF(N148="základní",J148,0)</f>
        <v>0</v>
      </c>
      <c r="BF148" s="229">
        <f>IF(N148="snížená",J148,0)</f>
        <v>0</v>
      </c>
      <c r="BG148" s="229">
        <f>IF(N148="zákl. přenesená",J148,0)</f>
        <v>0</v>
      </c>
      <c r="BH148" s="229">
        <f>IF(N148="sníž. přenesená",J148,0)</f>
        <v>0</v>
      </c>
      <c r="BI148" s="229">
        <f>IF(N148="nulová",J148,0)</f>
        <v>0</v>
      </c>
      <c r="BJ148" s="16" t="s">
        <v>81</v>
      </c>
      <c r="BK148" s="229">
        <f>ROUND(I148*H148,2)</f>
        <v>0</v>
      </c>
      <c r="BL148" s="16" t="s">
        <v>137</v>
      </c>
      <c r="BM148" s="228" t="s">
        <v>259</v>
      </c>
    </row>
    <row r="149" s="2" customFormat="1">
      <c r="A149" s="37"/>
      <c r="B149" s="38"/>
      <c r="C149" s="39"/>
      <c r="D149" s="230" t="s">
        <v>139</v>
      </c>
      <c r="E149" s="39"/>
      <c r="F149" s="231" t="s">
        <v>541</v>
      </c>
      <c r="G149" s="39"/>
      <c r="H149" s="39"/>
      <c r="I149" s="232"/>
      <c r="J149" s="39"/>
      <c r="K149" s="39"/>
      <c r="L149" s="43"/>
      <c r="M149" s="233"/>
      <c r="N149" s="234"/>
      <c r="O149" s="90"/>
      <c r="P149" s="90"/>
      <c r="Q149" s="90"/>
      <c r="R149" s="90"/>
      <c r="S149" s="90"/>
      <c r="T149" s="91"/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T149" s="16" t="s">
        <v>139</v>
      </c>
      <c r="AU149" s="16" t="s">
        <v>81</v>
      </c>
    </row>
    <row r="150" s="2" customFormat="1" ht="16.5" customHeight="1">
      <c r="A150" s="37"/>
      <c r="B150" s="38"/>
      <c r="C150" s="217" t="s">
        <v>8</v>
      </c>
      <c r="D150" s="217" t="s">
        <v>132</v>
      </c>
      <c r="E150" s="218" t="s">
        <v>543</v>
      </c>
      <c r="F150" s="219" t="s">
        <v>544</v>
      </c>
      <c r="G150" s="220" t="s">
        <v>516</v>
      </c>
      <c r="H150" s="221">
        <v>7</v>
      </c>
      <c r="I150" s="222"/>
      <c r="J150" s="223">
        <f>ROUND(I150*H150,2)</f>
        <v>0</v>
      </c>
      <c r="K150" s="219" t="s">
        <v>1</v>
      </c>
      <c r="L150" s="43"/>
      <c r="M150" s="224" t="s">
        <v>1</v>
      </c>
      <c r="N150" s="225" t="s">
        <v>38</v>
      </c>
      <c r="O150" s="90"/>
      <c r="P150" s="226">
        <f>O150*H150</f>
        <v>0</v>
      </c>
      <c r="Q150" s="226">
        <v>0</v>
      </c>
      <c r="R150" s="226">
        <f>Q150*H150</f>
        <v>0</v>
      </c>
      <c r="S150" s="226">
        <v>0</v>
      </c>
      <c r="T150" s="227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28" t="s">
        <v>137</v>
      </c>
      <c r="AT150" s="228" t="s">
        <v>132</v>
      </c>
      <c r="AU150" s="228" t="s">
        <v>81</v>
      </c>
      <c r="AY150" s="16" t="s">
        <v>130</v>
      </c>
      <c r="BE150" s="229">
        <f>IF(N150="základní",J150,0)</f>
        <v>0</v>
      </c>
      <c r="BF150" s="229">
        <f>IF(N150="snížená",J150,0)</f>
        <v>0</v>
      </c>
      <c r="BG150" s="229">
        <f>IF(N150="zákl. přenesená",J150,0)</f>
        <v>0</v>
      </c>
      <c r="BH150" s="229">
        <f>IF(N150="sníž. přenesená",J150,0)</f>
        <v>0</v>
      </c>
      <c r="BI150" s="229">
        <f>IF(N150="nulová",J150,0)</f>
        <v>0</v>
      </c>
      <c r="BJ150" s="16" t="s">
        <v>81</v>
      </c>
      <c r="BK150" s="229">
        <f>ROUND(I150*H150,2)</f>
        <v>0</v>
      </c>
      <c r="BL150" s="16" t="s">
        <v>137</v>
      </c>
      <c r="BM150" s="228" t="s">
        <v>269</v>
      </c>
    </row>
    <row r="151" s="2" customFormat="1">
      <c r="A151" s="37"/>
      <c r="B151" s="38"/>
      <c r="C151" s="39"/>
      <c r="D151" s="230" t="s">
        <v>139</v>
      </c>
      <c r="E151" s="39"/>
      <c r="F151" s="231" t="s">
        <v>544</v>
      </c>
      <c r="G151" s="39"/>
      <c r="H151" s="39"/>
      <c r="I151" s="232"/>
      <c r="J151" s="39"/>
      <c r="K151" s="39"/>
      <c r="L151" s="43"/>
      <c r="M151" s="233"/>
      <c r="N151" s="234"/>
      <c r="O151" s="90"/>
      <c r="P151" s="90"/>
      <c r="Q151" s="90"/>
      <c r="R151" s="90"/>
      <c r="S151" s="90"/>
      <c r="T151" s="91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T151" s="16" t="s">
        <v>139</v>
      </c>
      <c r="AU151" s="16" t="s">
        <v>81</v>
      </c>
    </row>
    <row r="152" s="2" customFormat="1" ht="16.5" customHeight="1">
      <c r="A152" s="37"/>
      <c r="B152" s="38"/>
      <c r="C152" s="217" t="s">
        <v>208</v>
      </c>
      <c r="D152" s="217" t="s">
        <v>132</v>
      </c>
      <c r="E152" s="218" t="s">
        <v>545</v>
      </c>
      <c r="F152" s="219" t="s">
        <v>546</v>
      </c>
      <c r="G152" s="220" t="s">
        <v>516</v>
      </c>
      <c r="H152" s="221">
        <v>1</v>
      </c>
      <c r="I152" s="222"/>
      <c r="J152" s="223">
        <f>ROUND(I152*H152,2)</f>
        <v>0</v>
      </c>
      <c r="K152" s="219" t="s">
        <v>1</v>
      </c>
      <c r="L152" s="43"/>
      <c r="M152" s="224" t="s">
        <v>1</v>
      </c>
      <c r="N152" s="225" t="s">
        <v>38</v>
      </c>
      <c r="O152" s="90"/>
      <c r="P152" s="226">
        <f>O152*H152</f>
        <v>0</v>
      </c>
      <c r="Q152" s="226">
        <v>0</v>
      </c>
      <c r="R152" s="226">
        <f>Q152*H152</f>
        <v>0</v>
      </c>
      <c r="S152" s="226">
        <v>0</v>
      </c>
      <c r="T152" s="227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28" t="s">
        <v>137</v>
      </c>
      <c r="AT152" s="228" t="s">
        <v>132</v>
      </c>
      <c r="AU152" s="228" t="s">
        <v>81</v>
      </c>
      <c r="AY152" s="16" t="s">
        <v>130</v>
      </c>
      <c r="BE152" s="229">
        <f>IF(N152="základní",J152,0)</f>
        <v>0</v>
      </c>
      <c r="BF152" s="229">
        <f>IF(N152="snížená",J152,0)</f>
        <v>0</v>
      </c>
      <c r="BG152" s="229">
        <f>IF(N152="zákl. přenesená",J152,0)</f>
        <v>0</v>
      </c>
      <c r="BH152" s="229">
        <f>IF(N152="sníž. přenesená",J152,0)</f>
        <v>0</v>
      </c>
      <c r="BI152" s="229">
        <f>IF(N152="nulová",J152,0)</f>
        <v>0</v>
      </c>
      <c r="BJ152" s="16" t="s">
        <v>81</v>
      </c>
      <c r="BK152" s="229">
        <f>ROUND(I152*H152,2)</f>
        <v>0</v>
      </c>
      <c r="BL152" s="16" t="s">
        <v>137</v>
      </c>
      <c r="BM152" s="228" t="s">
        <v>283</v>
      </c>
    </row>
    <row r="153" s="2" customFormat="1">
      <c r="A153" s="37"/>
      <c r="B153" s="38"/>
      <c r="C153" s="39"/>
      <c r="D153" s="230" t="s">
        <v>139</v>
      </c>
      <c r="E153" s="39"/>
      <c r="F153" s="231" t="s">
        <v>546</v>
      </c>
      <c r="G153" s="39"/>
      <c r="H153" s="39"/>
      <c r="I153" s="232"/>
      <c r="J153" s="39"/>
      <c r="K153" s="39"/>
      <c r="L153" s="43"/>
      <c r="M153" s="233"/>
      <c r="N153" s="234"/>
      <c r="O153" s="90"/>
      <c r="P153" s="90"/>
      <c r="Q153" s="90"/>
      <c r="R153" s="90"/>
      <c r="S153" s="90"/>
      <c r="T153" s="91"/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T153" s="16" t="s">
        <v>139</v>
      </c>
      <c r="AU153" s="16" t="s">
        <v>81</v>
      </c>
    </row>
    <row r="154" s="2" customFormat="1" ht="16.5" customHeight="1">
      <c r="A154" s="37"/>
      <c r="B154" s="38"/>
      <c r="C154" s="217" t="s">
        <v>217</v>
      </c>
      <c r="D154" s="217" t="s">
        <v>132</v>
      </c>
      <c r="E154" s="218" t="s">
        <v>547</v>
      </c>
      <c r="F154" s="219" t="s">
        <v>548</v>
      </c>
      <c r="G154" s="220" t="s">
        <v>537</v>
      </c>
      <c r="H154" s="221">
        <v>1</v>
      </c>
      <c r="I154" s="222"/>
      <c r="J154" s="223">
        <f>ROUND(I154*H154,2)</f>
        <v>0</v>
      </c>
      <c r="K154" s="219" t="s">
        <v>1</v>
      </c>
      <c r="L154" s="43"/>
      <c r="M154" s="224" t="s">
        <v>1</v>
      </c>
      <c r="N154" s="225" t="s">
        <v>38</v>
      </c>
      <c r="O154" s="90"/>
      <c r="P154" s="226">
        <f>O154*H154</f>
        <v>0</v>
      </c>
      <c r="Q154" s="226">
        <v>0</v>
      </c>
      <c r="R154" s="226">
        <f>Q154*H154</f>
        <v>0</v>
      </c>
      <c r="S154" s="226">
        <v>0</v>
      </c>
      <c r="T154" s="227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28" t="s">
        <v>137</v>
      </c>
      <c r="AT154" s="228" t="s">
        <v>132</v>
      </c>
      <c r="AU154" s="228" t="s">
        <v>81</v>
      </c>
      <c r="AY154" s="16" t="s">
        <v>130</v>
      </c>
      <c r="BE154" s="229">
        <f>IF(N154="základní",J154,0)</f>
        <v>0</v>
      </c>
      <c r="BF154" s="229">
        <f>IF(N154="snížená",J154,0)</f>
        <v>0</v>
      </c>
      <c r="BG154" s="229">
        <f>IF(N154="zákl. přenesená",J154,0)</f>
        <v>0</v>
      </c>
      <c r="BH154" s="229">
        <f>IF(N154="sníž. přenesená",J154,0)</f>
        <v>0</v>
      </c>
      <c r="BI154" s="229">
        <f>IF(N154="nulová",J154,0)</f>
        <v>0</v>
      </c>
      <c r="BJ154" s="16" t="s">
        <v>81</v>
      </c>
      <c r="BK154" s="229">
        <f>ROUND(I154*H154,2)</f>
        <v>0</v>
      </c>
      <c r="BL154" s="16" t="s">
        <v>137</v>
      </c>
      <c r="BM154" s="228" t="s">
        <v>294</v>
      </c>
    </row>
    <row r="155" s="2" customFormat="1">
      <c r="A155" s="37"/>
      <c r="B155" s="38"/>
      <c r="C155" s="39"/>
      <c r="D155" s="230" t="s">
        <v>139</v>
      </c>
      <c r="E155" s="39"/>
      <c r="F155" s="231" t="s">
        <v>548</v>
      </c>
      <c r="G155" s="39"/>
      <c r="H155" s="39"/>
      <c r="I155" s="232"/>
      <c r="J155" s="39"/>
      <c r="K155" s="39"/>
      <c r="L155" s="43"/>
      <c r="M155" s="233"/>
      <c r="N155" s="234"/>
      <c r="O155" s="90"/>
      <c r="P155" s="90"/>
      <c r="Q155" s="90"/>
      <c r="R155" s="90"/>
      <c r="S155" s="90"/>
      <c r="T155" s="91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T155" s="16" t="s">
        <v>139</v>
      </c>
      <c r="AU155" s="16" t="s">
        <v>81</v>
      </c>
    </row>
    <row r="156" s="12" customFormat="1" ht="25.92" customHeight="1">
      <c r="A156" s="12"/>
      <c r="B156" s="201"/>
      <c r="C156" s="202"/>
      <c r="D156" s="203" t="s">
        <v>72</v>
      </c>
      <c r="E156" s="204" t="s">
        <v>549</v>
      </c>
      <c r="F156" s="204" t="s">
        <v>550</v>
      </c>
      <c r="G156" s="202"/>
      <c r="H156" s="202"/>
      <c r="I156" s="205"/>
      <c r="J156" s="206">
        <f>BK156</f>
        <v>0</v>
      </c>
      <c r="K156" s="202"/>
      <c r="L156" s="207"/>
      <c r="M156" s="272"/>
      <c r="N156" s="273"/>
      <c r="O156" s="273"/>
      <c r="P156" s="274">
        <v>0</v>
      </c>
      <c r="Q156" s="273"/>
      <c r="R156" s="274">
        <v>0</v>
      </c>
      <c r="S156" s="273"/>
      <c r="T156" s="275">
        <v>0</v>
      </c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R156" s="212" t="s">
        <v>81</v>
      </c>
      <c r="AT156" s="213" t="s">
        <v>72</v>
      </c>
      <c r="AU156" s="213" t="s">
        <v>73</v>
      </c>
      <c r="AY156" s="212" t="s">
        <v>130</v>
      </c>
      <c r="BK156" s="214">
        <v>0</v>
      </c>
    </row>
    <row r="157" s="2" customFormat="1" ht="6.96" customHeight="1">
      <c r="A157" s="37"/>
      <c r="B157" s="65"/>
      <c r="C157" s="66"/>
      <c r="D157" s="66"/>
      <c r="E157" s="66"/>
      <c r="F157" s="66"/>
      <c r="G157" s="66"/>
      <c r="H157" s="66"/>
      <c r="I157" s="66"/>
      <c r="J157" s="66"/>
      <c r="K157" s="66"/>
      <c r="L157" s="43"/>
      <c r="M157" s="37"/>
      <c r="O157" s="37"/>
      <c r="P157" s="37"/>
      <c r="Q157" s="37"/>
      <c r="R157" s="37"/>
      <c r="S157" s="37"/>
      <c r="T157" s="37"/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</row>
  </sheetData>
  <sheetProtection sheet="1" autoFilter="0" formatColumns="0" formatRows="0" objects="1" scenarios="1" spinCount="100000" saltValue="5WNKaQYsoYXUwS5qvpcS8NUUL0VfG+/VpW/oU+CwoYYHU17nLb+yTESDUpM7FjSByYxu1vZHmAu7DQbkRRbruQ==" hashValue="2mTml9aI9qGCfnOFJ4+c6NeU62w2WUq4YO7+4yYbDmsTHfGUPupzi1w2Boqy8z0IJ1cogz6RzW6aFxhKj2Giww==" algorithmName="SHA-512" password="CC35"/>
  <autoFilter ref="C121:K156"/>
  <mergeCells count="9">
    <mergeCell ref="E7:H7"/>
    <mergeCell ref="E9:H9"/>
    <mergeCell ref="E18:H18"/>
    <mergeCell ref="E27:H27"/>
    <mergeCell ref="E85:H85"/>
    <mergeCell ref="E87:H87"/>
    <mergeCell ref="E112:H112"/>
    <mergeCell ref="E114:H114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7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6" t="s">
        <v>98</v>
      </c>
    </row>
    <row r="3" s="1" customFormat="1" ht="6.96" customHeight="1">
      <c r="B3" s="135"/>
      <c r="C3" s="136"/>
      <c r="D3" s="136"/>
      <c r="E3" s="136"/>
      <c r="F3" s="136"/>
      <c r="G3" s="136"/>
      <c r="H3" s="136"/>
      <c r="I3" s="136"/>
      <c r="J3" s="136"/>
      <c r="K3" s="136"/>
      <c r="L3" s="19"/>
      <c r="AT3" s="16" t="s">
        <v>83</v>
      </c>
    </row>
    <row r="4" s="1" customFormat="1" ht="24.96" customHeight="1">
      <c r="B4" s="19"/>
      <c r="D4" s="137" t="s">
        <v>99</v>
      </c>
      <c r="L4" s="19"/>
      <c r="M4" s="138" t="s">
        <v>10</v>
      </c>
      <c r="AT4" s="16" t="s">
        <v>4</v>
      </c>
    </row>
    <row r="5" s="1" customFormat="1" ht="6.96" customHeight="1">
      <c r="B5" s="19"/>
      <c r="L5" s="19"/>
    </row>
    <row r="6" s="1" customFormat="1" ht="12" customHeight="1">
      <c r="B6" s="19"/>
      <c r="D6" s="139" t="s">
        <v>16</v>
      </c>
      <c r="L6" s="19"/>
    </row>
    <row r="7" s="1" customFormat="1" ht="16.5" customHeight="1">
      <c r="B7" s="19"/>
      <c r="E7" s="140" t="str">
        <f>'Rekapitulace stavby'!K6</f>
        <v>Chodník Pertoltice</v>
      </c>
      <c r="F7" s="139"/>
      <c r="G7" s="139"/>
      <c r="H7" s="139"/>
      <c r="L7" s="19"/>
    </row>
    <row r="8" s="2" customFormat="1" ht="12" customHeight="1">
      <c r="A8" s="37"/>
      <c r="B8" s="43"/>
      <c r="C8" s="37"/>
      <c r="D8" s="139" t="s">
        <v>100</v>
      </c>
      <c r="E8" s="37"/>
      <c r="F8" s="37"/>
      <c r="G8" s="37"/>
      <c r="H8" s="37"/>
      <c r="I8" s="37"/>
      <c r="J8" s="37"/>
      <c r="K8" s="37"/>
      <c r="L8" s="62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</row>
    <row r="9" s="2" customFormat="1" ht="16.5" customHeight="1">
      <c r="A9" s="37"/>
      <c r="B9" s="43"/>
      <c r="C9" s="37"/>
      <c r="D9" s="37"/>
      <c r="E9" s="141" t="s">
        <v>551</v>
      </c>
      <c r="F9" s="37"/>
      <c r="G9" s="37"/>
      <c r="H9" s="37"/>
      <c r="I9" s="37"/>
      <c r="J9" s="37"/>
      <c r="K9" s="37"/>
      <c r="L9" s="62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>
      <c r="A10" s="37"/>
      <c r="B10" s="43"/>
      <c r="C10" s="37"/>
      <c r="D10" s="37"/>
      <c r="E10" s="37"/>
      <c r="F10" s="37"/>
      <c r="G10" s="37"/>
      <c r="H10" s="37"/>
      <c r="I10" s="37"/>
      <c r="J10" s="37"/>
      <c r="K10" s="37"/>
      <c r="L10" s="62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2" customHeight="1">
      <c r="A11" s="37"/>
      <c r="B11" s="43"/>
      <c r="C11" s="37"/>
      <c r="D11" s="139" t="s">
        <v>18</v>
      </c>
      <c r="E11" s="37"/>
      <c r="F11" s="142" t="s">
        <v>1</v>
      </c>
      <c r="G11" s="37"/>
      <c r="H11" s="37"/>
      <c r="I11" s="139" t="s">
        <v>19</v>
      </c>
      <c r="J11" s="142" t="s">
        <v>1</v>
      </c>
      <c r="K11" s="37"/>
      <c r="L11" s="62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43"/>
      <c r="C12" s="37"/>
      <c r="D12" s="139" t="s">
        <v>20</v>
      </c>
      <c r="E12" s="37"/>
      <c r="F12" s="142" t="s">
        <v>21</v>
      </c>
      <c r="G12" s="37"/>
      <c r="H12" s="37"/>
      <c r="I12" s="139" t="s">
        <v>22</v>
      </c>
      <c r="J12" s="143" t="str">
        <f>'Rekapitulace stavby'!AN8</f>
        <v>7. 2. 2025</v>
      </c>
      <c r="K12" s="37"/>
      <c r="L12" s="62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0.8" customHeight="1">
      <c r="A13" s="37"/>
      <c r="B13" s="43"/>
      <c r="C13" s="37"/>
      <c r="D13" s="37"/>
      <c r="E13" s="37"/>
      <c r="F13" s="37"/>
      <c r="G13" s="37"/>
      <c r="H13" s="37"/>
      <c r="I13" s="37"/>
      <c r="J13" s="37"/>
      <c r="K13" s="37"/>
      <c r="L13" s="62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43"/>
      <c r="C14" s="37"/>
      <c r="D14" s="139" t="s">
        <v>24</v>
      </c>
      <c r="E14" s="37"/>
      <c r="F14" s="37"/>
      <c r="G14" s="37"/>
      <c r="H14" s="37"/>
      <c r="I14" s="139" t="s">
        <v>25</v>
      </c>
      <c r="J14" s="142" t="str">
        <f>IF('Rekapitulace stavby'!AN10="","",'Rekapitulace stavby'!AN10)</f>
        <v/>
      </c>
      <c r="K14" s="37"/>
      <c r="L14" s="62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8" customHeight="1">
      <c r="A15" s="37"/>
      <c r="B15" s="43"/>
      <c r="C15" s="37"/>
      <c r="D15" s="37"/>
      <c r="E15" s="142" t="str">
        <f>IF('Rekapitulace stavby'!E11="","",'Rekapitulace stavby'!E11)</f>
        <v xml:space="preserve"> </v>
      </c>
      <c r="F15" s="37"/>
      <c r="G15" s="37"/>
      <c r="H15" s="37"/>
      <c r="I15" s="139" t="s">
        <v>26</v>
      </c>
      <c r="J15" s="142" t="str">
        <f>IF('Rekapitulace stavby'!AN11="","",'Rekapitulace stavby'!AN11)</f>
        <v/>
      </c>
      <c r="K15" s="37"/>
      <c r="L15" s="62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6.96" customHeight="1">
      <c r="A16" s="37"/>
      <c r="B16" s="43"/>
      <c r="C16" s="37"/>
      <c r="D16" s="37"/>
      <c r="E16" s="37"/>
      <c r="F16" s="37"/>
      <c r="G16" s="37"/>
      <c r="H16" s="37"/>
      <c r="I16" s="37"/>
      <c r="J16" s="37"/>
      <c r="K16" s="37"/>
      <c r="L16" s="62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2" customHeight="1">
      <c r="A17" s="37"/>
      <c r="B17" s="43"/>
      <c r="C17" s="37"/>
      <c r="D17" s="139" t="s">
        <v>27</v>
      </c>
      <c r="E17" s="37"/>
      <c r="F17" s="37"/>
      <c r="G17" s="37"/>
      <c r="H17" s="37"/>
      <c r="I17" s="139" t="s">
        <v>25</v>
      </c>
      <c r="J17" s="32" t="str">
        <f>'Rekapitulace stavby'!AN13</f>
        <v>Vyplň údaj</v>
      </c>
      <c r="K17" s="37"/>
      <c r="L17" s="62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8" customHeight="1">
      <c r="A18" s="37"/>
      <c r="B18" s="43"/>
      <c r="C18" s="37"/>
      <c r="D18" s="37"/>
      <c r="E18" s="32" t="str">
        <f>'Rekapitulace stavby'!E14</f>
        <v>Vyplň údaj</v>
      </c>
      <c r="F18" s="142"/>
      <c r="G18" s="142"/>
      <c r="H18" s="142"/>
      <c r="I18" s="139" t="s">
        <v>26</v>
      </c>
      <c r="J18" s="32" t="str">
        <f>'Rekapitulace stavby'!AN14</f>
        <v>Vyplň údaj</v>
      </c>
      <c r="K18" s="37"/>
      <c r="L18" s="62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6.96" customHeight="1">
      <c r="A19" s="37"/>
      <c r="B19" s="43"/>
      <c r="C19" s="37"/>
      <c r="D19" s="37"/>
      <c r="E19" s="37"/>
      <c r="F19" s="37"/>
      <c r="G19" s="37"/>
      <c r="H19" s="37"/>
      <c r="I19" s="37"/>
      <c r="J19" s="37"/>
      <c r="K19" s="37"/>
      <c r="L19" s="62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2" customHeight="1">
      <c r="A20" s="37"/>
      <c r="B20" s="43"/>
      <c r="C20" s="37"/>
      <c r="D20" s="139" t="s">
        <v>29</v>
      </c>
      <c r="E20" s="37"/>
      <c r="F20" s="37"/>
      <c r="G20" s="37"/>
      <c r="H20" s="37"/>
      <c r="I20" s="139" t="s">
        <v>25</v>
      </c>
      <c r="J20" s="142" t="str">
        <f>IF('Rekapitulace stavby'!AN16="","",'Rekapitulace stavby'!AN16)</f>
        <v/>
      </c>
      <c r="K20" s="37"/>
      <c r="L20" s="62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8" customHeight="1">
      <c r="A21" s="37"/>
      <c r="B21" s="43"/>
      <c r="C21" s="37"/>
      <c r="D21" s="37"/>
      <c r="E21" s="142" t="str">
        <f>IF('Rekapitulace stavby'!E17="","",'Rekapitulace stavby'!E17)</f>
        <v xml:space="preserve"> </v>
      </c>
      <c r="F21" s="37"/>
      <c r="G21" s="37"/>
      <c r="H21" s="37"/>
      <c r="I21" s="139" t="s">
        <v>26</v>
      </c>
      <c r="J21" s="142" t="str">
        <f>IF('Rekapitulace stavby'!AN17="","",'Rekapitulace stavby'!AN17)</f>
        <v/>
      </c>
      <c r="K21" s="37"/>
      <c r="L21" s="62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6.96" customHeight="1">
      <c r="A22" s="37"/>
      <c r="B22" s="43"/>
      <c r="C22" s="37"/>
      <c r="D22" s="37"/>
      <c r="E22" s="37"/>
      <c r="F22" s="37"/>
      <c r="G22" s="37"/>
      <c r="H22" s="37"/>
      <c r="I22" s="37"/>
      <c r="J22" s="37"/>
      <c r="K22" s="37"/>
      <c r="L22" s="62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2" customHeight="1">
      <c r="A23" s="37"/>
      <c r="B23" s="43"/>
      <c r="C23" s="37"/>
      <c r="D23" s="139" t="s">
        <v>31</v>
      </c>
      <c r="E23" s="37"/>
      <c r="F23" s="37"/>
      <c r="G23" s="37"/>
      <c r="H23" s="37"/>
      <c r="I23" s="139" t="s">
        <v>25</v>
      </c>
      <c r="J23" s="142" t="str">
        <f>IF('Rekapitulace stavby'!AN19="","",'Rekapitulace stavby'!AN19)</f>
        <v/>
      </c>
      <c r="K23" s="37"/>
      <c r="L23" s="62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8" customHeight="1">
      <c r="A24" s="37"/>
      <c r="B24" s="43"/>
      <c r="C24" s="37"/>
      <c r="D24" s="37"/>
      <c r="E24" s="142" t="str">
        <f>IF('Rekapitulace stavby'!E20="","",'Rekapitulace stavby'!E20)</f>
        <v xml:space="preserve"> </v>
      </c>
      <c r="F24" s="37"/>
      <c r="G24" s="37"/>
      <c r="H24" s="37"/>
      <c r="I24" s="139" t="s">
        <v>26</v>
      </c>
      <c r="J24" s="142" t="str">
        <f>IF('Rekapitulace stavby'!AN20="","",'Rekapitulace stavby'!AN20)</f>
        <v/>
      </c>
      <c r="K24" s="37"/>
      <c r="L24" s="62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6.96" customHeight="1">
      <c r="A25" s="37"/>
      <c r="B25" s="43"/>
      <c r="C25" s="37"/>
      <c r="D25" s="37"/>
      <c r="E25" s="37"/>
      <c r="F25" s="37"/>
      <c r="G25" s="37"/>
      <c r="H25" s="37"/>
      <c r="I25" s="37"/>
      <c r="J25" s="37"/>
      <c r="K25" s="37"/>
      <c r="L25" s="62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2" customHeight="1">
      <c r="A26" s="37"/>
      <c r="B26" s="43"/>
      <c r="C26" s="37"/>
      <c r="D26" s="139" t="s">
        <v>32</v>
      </c>
      <c r="E26" s="37"/>
      <c r="F26" s="37"/>
      <c r="G26" s="37"/>
      <c r="H26" s="37"/>
      <c r="I26" s="37"/>
      <c r="J26" s="37"/>
      <c r="K26" s="37"/>
      <c r="L26" s="62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8" customFormat="1" ht="16.5" customHeight="1">
      <c r="A27" s="144"/>
      <c r="B27" s="145"/>
      <c r="C27" s="144"/>
      <c r="D27" s="144"/>
      <c r="E27" s="146" t="s">
        <v>1</v>
      </c>
      <c r="F27" s="146"/>
      <c r="G27" s="146"/>
      <c r="H27" s="146"/>
      <c r="I27" s="144"/>
      <c r="J27" s="144"/>
      <c r="K27" s="144"/>
      <c r="L27" s="147"/>
      <c r="S27" s="144"/>
      <c r="T27" s="144"/>
      <c r="U27" s="144"/>
      <c r="V27" s="144"/>
      <c r="W27" s="144"/>
      <c r="X27" s="144"/>
      <c r="Y27" s="144"/>
      <c r="Z27" s="144"/>
      <c r="AA27" s="144"/>
      <c r="AB27" s="144"/>
      <c r="AC27" s="144"/>
      <c r="AD27" s="144"/>
      <c r="AE27" s="144"/>
    </row>
    <row r="28" s="2" customFormat="1" ht="6.96" customHeight="1">
      <c r="A28" s="37"/>
      <c r="B28" s="43"/>
      <c r="C28" s="37"/>
      <c r="D28" s="37"/>
      <c r="E28" s="37"/>
      <c r="F28" s="37"/>
      <c r="G28" s="37"/>
      <c r="H28" s="37"/>
      <c r="I28" s="37"/>
      <c r="J28" s="37"/>
      <c r="K28" s="37"/>
      <c r="L28" s="62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43"/>
      <c r="C29" s="37"/>
      <c r="D29" s="148"/>
      <c r="E29" s="148"/>
      <c r="F29" s="148"/>
      <c r="G29" s="148"/>
      <c r="H29" s="148"/>
      <c r="I29" s="148"/>
      <c r="J29" s="148"/>
      <c r="K29" s="148"/>
      <c r="L29" s="62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25.44" customHeight="1">
      <c r="A30" s="37"/>
      <c r="B30" s="43"/>
      <c r="C30" s="37"/>
      <c r="D30" s="149" t="s">
        <v>33</v>
      </c>
      <c r="E30" s="37"/>
      <c r="F30" s="37"/>
      <c r="G30" s="37"/>
      <c r="H30" s="37"/>
      <c r="I30" s="37"/>
      <c r="J30" s="150">
        <f>ROUND(J118, 2)</f>
        <v>0</v>
      </c>
      <c r="K30" s="37"/>
      <c r="L30" s="62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43"/>
      <c r="C31" s="37"/>
      <c r="D31" s="148"/>
      <c r="E31" s="148"/>
      <c r="F31" s="148"/>
      <c r="G31" s="148"/>
      <c r="H31" s="148"/>
      <c r="I31" s="148"/>
      <c r="J31" s="148"/>
      <c r="K31" s="148"/>
      <c r="L31" s="62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43"/>
      <c r="C32" s="37"/>
      <c r="D32" s="37"/>
      <c r="E32" s="37"/>
      <c r="F32" s="151" t="s">
        <v>35</v>
      </c>
      <c r="G32" s="37"/>
      <c r="H32" s="37"/>
      <c r="I32" s="151" t="s">
        <v>34</v>
      </c>
      <c r="J32" s="151" t="s">
        <v>36</v>
      </c>
      <c r="K32" s="37"/>
      <c r="L32" s="62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43"/>
      <c r="C33" s="37"/>
      <c r="D33" s="152" t="s">
        <v>37</v>
      </c>
      <c r="E33" s="139" t="s">
        <v>38</v>
      </c>
      <c r="F33" s="153">
        <f>ROUND((SUM(BE118:BE141)),  2)</f>
        <v>0</v>
      </c>
      <c r="G33" s="37"/>
      <c r="H33" s="37"/>
      <c r="I33" s="154">
        <v>0.20999999999999999</v>
      </c>
      <c r="J33" s="153">
        <f>ROUND(((SUM(BE118:BE141))*I33),  2)</f>
        <v>0</v>
      </c>
      <c r="K33" s="37"/>
      <c r="L33" s="62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43"/>
      <c r="C34" s="37"/>
      <c r="D34" s="37"/>
      <c r="E34" s="139" t="s">
        <v>39</v>
      </c>
      <c r="F34" s="153">
        <f>ROUND((SUM(BF118:BF141)),  2)</f>
        <v>0</v>
      </c>
      <c r="G34" s="37"/>
      <c r="H34" s="37"/>
      <c r="I34" s="154">
        <v>0.12</v>
      </c>
      <c r="J34" s="153">
        <f>ROUND(((SUM(BF118:BF141))*I34),  2)</f>
        <v>0</v>
      </c>
      <c r="K34" s="37"/>
      <c r="L34" s="62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hidden="1" s="2" customFormat="1" ht="14.4" customHeight="1">
      <c r="A35" s="37"/>
      <c r="B35" s="43"/>
      <c r="C35" s="37"/>
      <c r="D35" s="37"/>
      <c r="E35" s="139" t="s">
        <v>40</v>
      </c>
      <c r="F35" s="153">
        <f>ROUND((SUM(BG118:BG141)),  2)</f>
        <v>0</v>
      </c>
      <c r="G35" s="37"/>
      <c r="H35" s="37"/>
      <c r="I35" s="154">
        <v>0.20999999999999999</v>
      </c>
      <c r="J35" s="153">
        <f>0</f>
        <v>0</v>
      </c>
      <c r="K35" s="37"/>
      <c r="L35" s="62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hidden="1" s="2" customFormat="1" ht="14.4" customHeight="1">
      <c r="A36" s="37"/>
      <c r="B36" s="43"/>
      <c r="C36" s="37"/>
      <c r="D36" s="37"/>
      <c r="E36" s="139" t="s">
        <v>41</v>
      </c>
      <c r="F36" s="153">
        <f>ROUND((SUM(BH118:BH141)),  2)</f>
        <v>0</v>
      </c>
      <c r="G36" s="37"/>
      <c r="H36" s="37"/>
      <c r="I36" s="154">
        <v>0.12</v>
      </c>
      <c r="J36" s="153">
        <f>0</f>
        <v>0</v>
      </c>
      <c r="K36" s="37"/>
      <c r="L36" s="62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hidden="1" s="2" customFormat="1" ht="14.4" customHeight="1">
      <c r="A37" s="37"/>
      <c r="B37" s="43"/>
      <c r="C37" s="37"/>
      <c r="D37" s="37"/>
      <c r="E37" s="139" t="s">
        <v>42</v>
      </c>
      <c r="F37" s="153">
        <f>ROUND((SUM(BI118:BI141)),  2)</f>
        <v>0</v>
      </c>
      <c r="G37" s="37"/>
      <c r="H37" s="37"/>
      <c r="I37" s="154">
        <v>0</v>
      </c>
      <c r="J37" s="153">
        <f>0</f>
        <v>0</v>
      </c>
      <c r="K37" s="37"/>
      <c r="L37" s="62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6.96" customHeight="1">
      <c r="A38" s="37"/>
      <c r="B38" s="43"/>
      <c r="C38" s="37"/>
      <c r="D38" s="37"/>
      <c r="E38" s="37"/>
      <c r="F38" s="37"/>
      <c r="G38" s="37"/>
      <c r="H38" s="37"/>
      <c r="I38" s="37"/>
      <c r="J38" s="37"/>
      <c r="K38" s="37"/>
      <c r="L38" s="62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25.44" customHeight="1">
      <c r="A39" s="37"/>
      <c r="B39" s="43"/>
      <c r="C39" s="155"/>
      <c r="D39" s="156" t="s">
        <v>43</v>
      </c>
      <c r="E39" s="157"/>
      <c r="F39" s="157"/>
      <c r="G39" s="158" t="s">
        <v>44</v>
      </c>
      <c r="H39" s="159" t="s">
        <v>45</v>
      </c>
      <c r="I39" s="157"/>
      <c r="J39" s="160">
        <f>SUM(J30:J37)</f>
        <v>0</v>
      </c>
      <c r="K39" s="161"/>
      <c r="L39" s="62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43"/>
      <c r="C40" s="37"/>
      <c r="D40" s="37"/>
      <c r="E40" s="37"/>
      <c r="F40" s="37"/>
      <c r="G40" s="37"/>
      <c r="H40" s="37"/>
      <c r="I40" s="37"/>
      <c r="J40" s="37"/>
      <c r="K40" s="37"/>
      <c r="L40" s="62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="1" customFormat="1" ht="14.4" customHeight="1">
      <c r="B41" s="19"/>
      <c r="L41" s="19"/>
    </row>
    <row r="42" s="1" customFormat="1" ht="14.4" customHeight="1">
      <c r="B42" s="19"/>
      <c r="L42" s="19"/>
    </row>
    <row r="43" s="1" customFormat="1" ht="14.4" customHeight="1">
      <c r="B43" s="19"/>
      <c r="L43" s="19"/>
    </row>
    <row r="44" s="1" customFormat="1" ht="14.4" customHeight="1">
      <c r="B44" s="19"/>
      <c r="L44" s="19"/>
    </row>
    <row r="45" s="1" customFormat="1" ht="14.4" customHeight="1">
      <c r="B45" s="19"/>
      <c r="L45" s="19"/>
    </row>
    <row r="46" s="1" customFormat="1" ht="14.4" customHeight="1">
      <c r="B46" s="19"/>
      <c r="L46" s="19"/>
    </row>
    <row r="47" s="1" customFormat="1" ht="14.4" customHeight="1">
      <c r="B47" s="19"/>
      <c r="L47" s="19"/>
    </row>
    <row r="48" s="1" customFormat="1" ht="14.4" customHeight="1">
      <c r="B48" s="19"/>
      <c r="L48" s="19"/>
    </row>
    <row r="49" s="1" customFormat="1" ht="14.4" customHeight="1">
      <c r="B49" s="19"/>
      <c r="L49" s="19"/>
    </row>
    <row r="50" s="2" customFormat="1" ht="14.4" customHeight="1">
      <c r="B50" s="62"/>
      <c r="D50" s="162" t="s">
        <v>46</v>
      </c>
      <c r="E50" s="163"/>
      <c r="F50" s="163"/>
      <c r="G50" s="162" t="s">
        <v>47</v>
      </c>
      <c r="H50" s="163"/>
      <c r="I50" s="163"/>
      <c r="J50" s="163"/>
      <c r="K50" s="163"/>
      <c r="L50" s="62"/>
    </row>
    <row r="51">
      <c r="B51" s="19"/>
      <c r="L51" s="19"/>
    </row>
    <row r="52">
      <c r="B52" s="19"/>
      <c r="L52" s="19"/>
    </row>
    <row r="53">
      <c r="B53" s="19"/>
      <c r="L53" s="19"/>
    </row>
    <row r="54">
      <c r="B54" s="19"/>
      <c r="L54" s="19"/>
    </row>
    <row r="55">
      <c r="B55" s="19"/>
      <c r="L55" s="19"/>
    </row>
    <row r="56">
      <c r="B56" s="19"/>
      <c r="L56" s="19"/>
    </row>
    <row r="57">
      <c r="B57" s="19"/>
      <c r="L57" s="19"/>
    </row>
    <row r="58">
      <c r="B58" s="19"/>
      <c r="L58" s="19"/>
    </row>
    <row r="59">
      <c r="B59" s="19"/>
      <c r="L59" s="19"/>
    </row>
    <row r="60">
      <c r="B60" s="19"/>
      <c r="L60" s="19"/>
    </row>
    <row r="61" s="2" customFormat="1">
      <c r="A61" s="37"/>
      <c r="B61" s="43"/>
      <c r="C61" s="37"/>
      <c r="D61" s="164" t="s">
        <v>48</v>
      </c>
      <c r="E61" s="165"/>
      <c r="F61" s="166" t="s">
        <v>49</v>
      </c>
      <c r="G61" s="164" t="s">
        <v>48</v>
      </c>
      <c r="H61" s="165"/>
      <c r="I61" s="165"/>
      <c r="J61" s="167" t="s">
        <v>49</v>
      </c>
      <c r="K61" s="165"/>
      <c r="L61" s="62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19"/>
      <c r="L62" s="19"/>
    </row>
    <row r="63">
      <c r="B63" s="19"/>
      <c r="L63" s="19"/>
    </row>
    <row r="64">
      <c r="B64" s="19"/>
      <c r="L64" s="19"/>
    </row>
    <row r="65" s="2" customFormat="1">
      <c r="A65" s="37"/>
      <c r="B65" s="43"/>
      <c r="C65" s="37"/>
      <c r="D65" s="162" t="s">
        <v>50</v>
      </c>
      <c r="E65" s="168"/>
      <c r="F65" s="168"/>
      <c r="G65" s="162" t="s">
        <v>51</v>
      </c>
      <c r="H65" s="168"/>
      <c r="I65" s="168"/>
      <c r="J65" s="168"/>
      <c r="K65" s="168"/>
      <c r="L65" s="62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19"/>
      <c r="L66" s="19"/>
    </row>
    <row r="67">
      <c r="B67" s="19"/>
      <c r="L67" s="19"/>
    </row>
    <row r="68">
      <c r="B68" s="19"/>
      <c r="L68" s="19"/>
    </row>
    <row r="69">
      <c r="B69" s="19"/>
      <c r="L69" s="19"/>
    </row>
    <row r="70">
      <c r="B70" s="19"/>
      <c r="L70" s="19"/>
    </row>
    <row r="71">
      <c r="B71" s="19"/>
      <c r="L71" s="19"/>
    </row>
    <row r="72">
      <c r="B72" s="19"/>
      <c r="L72" s="19"/>
    </row>
    <row r="73">
      <c r="B73" s="19"/>
      <c r="L73" s="19"/>
    </row>
    <row r="74">
      <c r="B74" s="19"/>
      <c r="L74" s="19"/>
    </row>
    <row r="75">
      <c r="B75" s="19"/>
      <c r="L75" s="19"/>
    </row>
    <row r="76" s="2" customFormat="1">
      <c r="A76" s="37"/>
      <c r="B76" s="43"/>
      <c r="C76" s="37"/>
      <c r="D76" s="164" t="s">
        <v>48</v>
      </c>
      <c r="E76" s="165"/>
      <c r="F76" s="166" t="s">
        <v>49</v>
      </c>
      <c r="G76" s="164" t="s">
        <v>48</v>
      </c>
      <c r="H76" s="165"/>
      <c r="I76" s="165"/>
      <c r="J76" s="167" t="s">
        <v>49</v>
      </c>
      <c r="K76" s="165"/>
      <c r="L76" s="62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169"/>
      <c r="C77" s="170"/>
      <c r="D77" s="170"/>
      <c r="E77" s="170"/>
      <c r="F77" s="170"/>
      <c r="G77" s="170"/>
      <c r="H77" s="170"/>
      <c r="I77" s="170"/>
      <c r="J77" s="170"/>
      <c r="K77" s="170"/>
      <c r="L77" s="62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171"/>
      <c r="C81" s="172"/>
      <c r="D81" s="172"/>
      <c r="E81" s="172"/>
      <c r="F81" s="172"/>
      <c r="G81" s="172"/>
      <c r="H81" s="172"/>
      <c r="I81" s="172"/>
      <c r="J81" s="172"/>
      <c r="K81" s="172"/>
      <c r="L81" s="62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102</v>
      </c>
      <c r="D82" s="39"/>
      <c r="E82" s="39"/>
      <c r="F82" s="39"/>
      <c r="G82" s="39"/>
      <c r="H82" s="39"/>
      <c r="I82" s="39"/>
      <c r="J82" s="39"/>
      <c r="K82" s="39"/>
      <c r="L82" s="62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9"/>
      <c r="D83" s="39"/>
      <c r="E83" s="39"/>
      <c r="F83" s="39"/>
      <c r="G83" s="39"/>
      <c r="H83" s="39"/>
      <c r="I83" s="39"/>
      <c r="J83" s="39"/>
      <c r="K83" s="39"/>
      <c r="L83" s="62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16</v>
      </c>
      <c r="D84" s="39"/>
      <c r="E84" s="39"/>
      <c r="F84" s="39"/>
      <c r="G84" s="39"/>
      <c r="H84" s="39"/>
      <c r="I84" s="39"/>
      <c r="J84" s="39"/>
      <c r="K84" s="39"/>
      <c r="L84" s="62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16.5" customHeight="1">
      <c r="A85" s="37"/>
      <c r="B85" s="38"/>
      <c r="C85" s="39"/>
      <c r="D85" s="39"/>
      <c r="E85" s="173" t="str">
        <f>E7</f>
        <v>Chodník Pertoltice</v>
      </c>
      <c r="F85" s="31"/>
      <c r="G85" s="31"/>
      <c r="H85" s="31"/>
      <c r="I85" s="39"/>
      <c r="J85" s="39"/>
      <c r="K85" s="39"/>
      <c r="L85" s="62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2" customFormat="1" ht="12" customHeight="1">
      <c r="A86" s="37"/>
      <c r="B86" s="38"/>
      <c r="C86" s="31" t="s">
        <v>100</v>
      </c>
      <c r="D86" s="39"/>
      <c r="E86" s="39"/>
      <c r="F86" s="39"/>
      <c r="G86" s="39"/>
      <c r="H86" s="39"/>
      <c r="I86" s="39"/>
      <c r="J86" s="39"/>
      <c r="K86" s="39"/>
      <c r="L86" s="62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="2" customFormat="1" ht="16.5" customHeight="1">
      <c r="A87" s="37"/>
      <c r="B87" s="38"/>
      <c r="C87" s="39"/>
      <c r="D87" s="39"/>
      <c r="E87" s="75" t="str">
        <f>E9</f>
        <v>06 - VRN</v>
      </c>
      <c r="F87" s="39"/>
      <c r="G87" s="39"/>
      <c r="H87" s="39"/>
      <c r="I87" s="39"/>
      <c r="J87" s="39"/>
      <c r="K87" s="39"/>
      <c r="L87" s="62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6.96" customHeight="1">
      <c r="A88" s="37"/>
      <c r="B88" s="38"/>
      <c r="C88" s="39"/>
      <c r="D88" s="39"/>
      <c r="E88" s="39"/>
      <c r="F88" s="39"/>
      <c r="G88" s="39"/>
      <c r="H88" s="39"/>
      <c r="I88" s="39"/>
      <c r="J88" s="39"/>
      <c r="K88" s="39"/>
      <c r="L88" s="62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2" customHeight="1">
      <c r="A89" s="37"/>
      <c r="B89" s="38"/>
      <c r="C89" s="31" t="s">
        <v>20</v>
      </c>
      <c r="D89" s="39"/>
      <c r="E89" s="39"/>
      <c r="F89" s="26" t="str">
        <f>F12</f>
        <v xml:space="preserve"> </v>
      </c>
      <c r="G89" s="39"/>
      <c r="H89" s="39"/>
      <c r="I89" s="31" t="s">
        <v>22</v>
      </c>
      <c r="J89" s="78" t="str">
        <f>IF(J12="","",J12)</f>
        <v>7. 2. 2025</v>
      </c>
      <c r="K89" s="39"/>
      <c r="L89" s="62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9"/>
      <c r="D90" s="39"/>
      <c r="E90" s="39"/>
      <c r="F90" s="39"/>
      <c r="G90" s="39"/>
      <c r="H90" s="39"/>
      <c r="I90" s="39"/>
      <c r="J90" s="39"/>
      <c r="K90" s="39"/>
      <c r="L90" s="62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5.15" customHeight="1">
      <c r="A91" s="37"/>
      <c r="B91" s="38"/>
      <c r="C91" s="31" t="s">
        <v>24</v>
      </c>
      <c r="D91" s="39"/>
      <c r="E91" s="39"/>
      <c r="F91" s="26" t="str">
        <f>E15</f>
        <v xml:space="preserve"> </v>
      </c>
      <c r="G91" s="39"/>
      <c r="H91" s="39"/>
      <c r="I91" s="31" t="s">
        <v>29</v>
      </c>
      <c r="J91" s="35" t="str">
        <f>E21</f>
        <v xml:space="preserve"> </v>
      </c>
      <c r="K91" s="39"/>
      <c r="L91" s="62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15.15" customHeight="1">
      <c r="A92" s="37"/>
      <c r="B92" s="38"/>
      <c r="C92" s="31" t="s">
        <v>27</v>
      </c>
      <c r="D92" s="39"/>
      <c r="E92" s="39"/>
      <c r="F92" s="26" t="str">
        <f>IF(E18="","",E18)</f>
        <v>Vyplň údaj</v>
      </c>
      <c r="G92" s="39"/>
      <c r="H92" s="39"/>
      <c r="I92" s="31" t="s">
        <v>31</v>
      </c>
      <c r="J92" s="35" t="str">
        <f>E24</f>
        <v xml:space="preserve"> </v>
      </c>
      <c r="K92" s="39"/>
      <c r="L92" s="62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0.32" customHeight="1">
      <c r="A93" s="37"/>
      <c r="B93" s="38"/>
      <c r="C93" s="39"/>
      <c r="D93" s="39"/>
      <c r="E93" s="39"/>
      <c r="F93" s="39"/>
      <c r="G93" s="39"/>
      <c r="H93" s="39"/>
      <c r="I93" s="39"/>
      <c r="J93" s="39"/>
      <c r="K93" s="39"/>
      <c r="L93" s="62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29.28" customHeight="1">
      <c r="A94" s="37"/>
      <c r="B94" s="38"/>
      <c r="C94" s="174" t="s">
        <v>103</v>
      </c>
      <c r="D94" s="175"/>
      <c r="E94" s="175"/>
      <c r="F94" s="175"/>
      <c r="G94" s="175"/>
      <c r="H94" s="175"/>
      <c r="I94" s="175"/>
      <c r="J94" s="176" t="s">
        <v>104</v>
      </c>
      <c r="K94" s="175"/>
      <c r="L94" s="62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9"/>
      <c r="D95" s="39"/>
      <c r="E95" s="39"/>
      <c r="F95" s="39"/>
      <c r="G95" s="39"/>
      <c r="H95" s="39"/>
      <c r="I95" s="39"/>
      <c r="J95" s="39"/>
      <c r="K95" s="39"/>
      <c r="L95" s="62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2.8" customHeight="1">
      <c r="A96" s="37"/>
      <c r="B96" s="38"/>
      <c r="C96" s="177" t="s">
        <v>105</v>
      </c>
      <c r="D96" s="39"/>
      <c r="E96" s="39"/>
      <c r="F96" s="39"/>
      <c r="G96" s="39"/>
      <c r="H96" s="39"/>
      <c r="I96" s="39"/>
      <c r="J96" s="109">
        <f>J118</f>
        <v>0</v>
      </c>
      <c r="K96" s="39"/>
      <c r="L96" s="62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U96" s="16" t="s">
        <v>106</v>
      </c>
    </row>
    <row r="97" s="9" customFormat="1" ht="24.96" customHeight="1">
      <c r="A97" s="9"/>
      <c r="B97" s="178"/>
      <c r="C97" s="179"/>
      <c r="D97" s="180" t="s">
        <v>552</v>
      </c>
      <c r="E97" s="181"/>
      <c r="F97" s="181"/>
      <c r="G97" s="181"/>
      <c r="H97" s="181"/>
      <c r="I97" s="181"/>
      <c r="J97" s="182">
        <f>J119</f>
        <v>0</v>
      </c>
      <c r="K97" s="179"/>
      <c r="L97" s="183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84"/>
      <c r="C98" s="185"/>
      <c r="D98" s="186" t="s">
        <v>553</v>
      </c>
      <c r="E98" s="187"/>
      <c r="F98" s="187"/>
      <c r="G98" s="187"/>
      <c r="H98" s="187"/>
      <c r="I98" s="187"/>
      <c r="J98" s="188">
        <f>J137</f>
        <v>0</v>
      </c>
      <c r="K98" s="185"/>
      <c r="L98" s="189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2" customFormat="1" ht="21.84" customHeight="1">
      <c r="A99" s="37"/>
      <c r="B99" s="38"/>
      <c r="C99" s="39"/>
      <c r="D99" s="39"/>
      <c r="E99" s="39"/>
      <c r="F99" s="39"/>
      <c r="G99" s="39"/>
      <c r="H99" s="39"/>
      <c r="I99" s="39"/>
      <c r="J99" s="39"/>
      <c r="K99" s="39"/>
      <c r="L99" s="62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6.96" customHeight="1">
      <c r="A100" s="37"/>
      <c r="B100" s="65"/>
      <c r="C100" s="66"/>
      <c r="D100" s="66"/>
      <c r="E100" s="66"/>
      <c r="F100" s="66"/>
      <c r="G100" s="66"/>
      <c r="H100" s="66"/>
      <c r="I100" s="66"/>
      <c r="J100" s="66"/>
      <c r="K100" s="66"/>
      <c r="L100" s="62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</row>
    <row r="104" s="2" customFormat="1" ht="6.96" customHeight="1">
      <c r="A104" s="37"/>
      <c r="B104" s="67"/>
      <c r="C104" s="68"/>
      <c r="D104" s="68"/>
      <c r="E104" s="68"/>
      <c r="F104" s="68"/>
      <c r="G104" s="68"/>
      <c r="H104" s="68"/>
      <c r="I104" s="68"/>
      <c r="J104" s="68"/>
      <c r="K104" s="68"/>
      <c r="L104" s="62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</row>
    <row r="105" s="2" customFormat="1" ht="24.96" customHeight="1">
      <c r="A105" s="37"/>
      <c r="B105" s="38"/>
      <c r="C105" s="22" t="s">
        <v>115</v>
      </c>
      <c r="D105" s="39"/>
      <c r="E105" s="39"/>
      <c r="F105" s="39"/>
      <c r="G105" s="39"/>
      <c r="H105" s="39"/>
      <c r="I105" s="39"/>
      <c r="J105" s="39"/>
      <c r="K105" s="39"/>
      <c r="L105" s="62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</row>
    <row r="106" s="2" customFormat="1" ht="6.96" customHeight="1">
      <c r="A106" s="37"/>
      <c r="B106" s="38"/>
      <c r="C106" s="39"/>
      <c r="D106" s="39"/>
      <c r="E106" s="39"/>
      <c r="F106" s="39"/>
      <c r="G106" s="39"/>
      <c r="H106" s="39"/>
      <c r="I106" s="39"/>
      <c r="J106" s="39"/>
      <c r="K106" s="39"/>
      <c r="L106" s="62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</row>
    <row r="107" s="2" customFormat="1" ht="12" customHeight="1">
      <c r="A107" s="37"/>
      <c r="B107" s="38"/>
      <c r="C107" s="31" t="s">
        <v>16</v>
      </c>
      <c r="D107" s="39"/>
      <c r="E107" s="39"/>
      <c r="F107" s="39"/>
      <c r="G107" s="39"/>
      <c r="H107" s="39"/>
      <c r="I107" s="39"/>
      <c r="J107" s="39"/>
      <c r="K107" s="39"/>
      <c r="L107" s="62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</row>
    <row r="108" s="2" customFormat="1" ht="16.5" customHeight="1">
      <c r="A108" s="37"/>
      <c r="B108" s="38"/>
      <c r="C108" s="39"/>
      <c r="D108" s="39"/>
      <c r="E108" s="173" t="str">
        <f>E7</f>
        <v>Chodník Pertoltice</v>
      </c>
      <c r="F108" s="31"/>
      <c r="G108" s="31"/>
      <c r="H108" s="31"/>
      <c r="I108" s="39"/>
      <c r="J108" s="39"/>
      <c r="K108" s="39"/>
      <c r="L108" s="62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</row>
    <row r="109" s="2" customFormat="1" ht="12" customHeight="1">
      <c r="A109" s="37"/>
      <c r="B109" s="38"/>
      <c r="C109" s="31" t="s">
        <v>100</v>
      </c>
      <c r="D109" s="39"/>
      <c r="E109" s="39"/>
      <c r="F109" s="39"/>
      <c r="G109" s="39"/>
      <c r="H109" s="39"/>
      <c r="I109" s="39"/>
      <c r="J109" s="39"/>
      <c r="K109" s="39"/>
      <c r="L109" s="62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</row>
    <row r="110" s="2" customFormat="1" ht="16.5" customHeight="1">
      <c r="A110" s="37"/>
      <c r="B110" s="38"/>
      <c r="C110" s="39"/>
      <c r="D110" s="39"/>
      <c r="E110" s="75" t="str">
        <f>E9</f>
        <v>06 - VRN</v>
      </c>
      <c r="F110" s="39"/>
      <c r="G110" s="39"/>
      <c r="H110" s="39"/>
      <c r="I110" s="39"/>
      <c r="J110" s="39"/>
      <c r="K110" s="39"/>
      <c r="L110" s="62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</row>
    <row r="111" s="2" customFormat="1" ht="6.96" customHeight="1">
      <c r="A111" s="37"/>
      <c r="B111" s="38"/>
      <c r="C111" s="39"/>
      <c r="D111" s="39"/>
      <c r="E111" s="39"/>
      <c r="F111" s="39"/>
      <c r="G111" s="39"/>
      <c r="H111" s="39"/>
      <c r="I111" s="39"/>
      <c r="J111" s="39"/>
      <c r="K111" s="39"/>
      <c r="L111" s="62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12" customHeight="1">
      <c r="A112" s="37"/>
      <c r="B112" s="38"/>
      <c r="C112" s="31" t="s">
        <v>20</v>
      </c>
      <c r="D112" s="39"/>
      <c r="E112" s="39"/>
      <c r="F112" s="26" t="str">
        <f>F12</f>
        <v xml:space="preserve"> </v>
      </c>
      <c r="G112" s="39"/>
      <c r="H112" s="39"/>
      <c r="I112" s="31" t="s">
        <v>22</v>
      </c>
      <c r="J112" s="78" t="str">
        <f>IF(J12="","",J12)</f>
        <v>7. 2. 2025</v>
      </c>
      <c r="K112" s="39"/>
      <c r="L112" s="62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6.96" customHeight="1">
      <c r="A113" s="37"/>
      <c r="B113" s="38"/>
      <c r="C113" s="39"/>
      <c r="D113" s="39"/>
      <c r="E113" s="39"/>
      <c r="F113" s="39"/>
      <c r="G113" s="39"/>
      <c r="H113" s="39"/>
      <c r="I113" s="39"/>
      <c r="J113" s="39"/>
      <c r="K113" s="39"/>
      <c r="L113" s="62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15.15" customHeight="1">
      <c r="A114" s="37"/>
      <c r="B114" s="38"/>
      <c r="C114" s="31" t="s">
        <v>24</v>
      </c>
      <c r="D114" s="39"/>
      <c r="E114" s="39"/>
      <c r="F114" s="26" t="str">
        <f>E15</f>
        <v xml:space="preserve"> </v>
      </c>
      <c r="G114" s="39"/>
      <c r="H114" s="39"/>
      <c r="I114" s="31" t="s">
        <v>29</v>
      </c>
      <c r="J114" s="35" t="str">
        <f>E21</f>
        <v xml:space="preserve"> </v>
      </c>
      <c r="K114" s="39"/>
      <c r="L114" s="62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15.15" customHeight="1">
      <c r="A115" s="37"/>
      <c r="B115" s="38"/>
      <c r="C115" s="31" t="s">
        <v>27</v>
      </c>
      <c r="D115" s="39"/>
      <c r="E115" s="39"/>
      <c r="F115" s="26" t="str">
        <f>IF(E18="","",E18)</f>
        <v>Vyplň údaj</v>
      </c>
      <c r="G115" s="39"/>
      <c r="H115" s="39"/>
      <c r="I115" s="31" t="s">
        <v>31</v>
      </c>
      <c r="J115" s="35" t="str">
        <f>E24</f>
        <v xml:space="preserve"> </v>
      </c>
      <c r="K115" s="39"/>
      <c r="L115" s="62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6" s="2" customFormat="1" ht="10.32" customHeight="1">
      <c r="A116" s="37"/>
      <c r="B116" s="38"/>
      <c r="C116" s="39"/>
      <c r="D116" s="39"/>
      <c r="E116" s="39"/>
      <c r="F116" s="39"/>
      <c r="G116" s="39"/>
      <c r="H116" s="39"/>
      <c r="I116" s="39"/>
      <c r="J116" s="39"/>
      <c r="K116" s="39"/>
      <c r="L116" s="62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17" s="11" customFormat="1" ht="29.28" customHeight="1">
      <c r="A117" s="190"/>
      <c r="B117" s="191"/>
      <c r="C117" s="192" t="s">
        <v>116</v>
      </c>
      <c r="D117" s="193" t="s">
        <v>58</v>
      </c>
      <c r="E117" s="193" t="s">
        <v>54</v>
      </c>
      <c r="F117" s="193" t="s">
        <v>55</v>
      </c>
      <c r="G117" s="193" t="s">
        <v>117</v>
      </c>
      <c r="H117" s="193" t="s">
        <v>118</v>
      </c>
      <c r="I117" s="193" t="s">
        <v>119</v>
      </c>
      <c r="J117" s="193" t="s">
        <v>104</v>
      </c>
      <c r="K117" s="194" t="s">
        <v>120</v>
      </c>
      <c r="L117" s="195"/>
      <c r="M117" s="99" t="s">
        <v>1</v>
      </c>
      <c r="N117" s="100" t="s">
        <v>37</v>
      </c>
      <c r="O117" s="100" t="s">
        <v>121</v>
      </c>
      <c r="P117" s="100" t="s">
        <v>122</v>
      </c>
      <c r="Q117" s="100" t="s">
        <v>123</v>
      </c>
      <c r="R117" s="100" t="s">
        <v>124</v>
      </c>
      <c r="S117" s="100" t="s">
        <v>125</v>
      </c>
      <c r="T117" s="101" t="s">
        <v>126</v>
      </c>
      <c r="U117" s="190"/>
      <c r="V117" s="190"/>
      <c r="W117" s="190"/>
      <c r="X117" s="190"/>
      <c r="Y117" s="190"/>
      <c r="Z117" s="190"/>
      <c r="AA117" s="190"/>
      <c r="AB117" s="190"/>
      <c r="AC117" s="190"/>
      <c r="AD117" s="190"/>
      <c r="AE117" s="190"/>
    </row>
    <row r="118" s="2" customFormat="1" ht="22.8" customHeight="1">
      <c r="A118" s="37"/>
      <c r="B118" s="38"/>
      <c r="C118" s="106" t="s">
        <v>127</v>
      </c>
      <c r="D118" s="39"/>
      <c r="E118" s="39"/>
      <c r="F118" s="39"/>
      <c r="G118" s="39"/>
      <c r="H118" s="39"/>
      <c r="I118" s="39"/>
      <c r="J118" s="196">
        <f>BK118</f>
        <v>0</v>
      </c>
      <c r="K118" s="39"/>
      <c r="L118" s="43"/>
      <c r="M118" s="102"/>
      <c r="N118" s="197"/>
      <c r="O118" s="103"/>
      <c r="P118" s="198">
        <f>P119</f>
        <v>0</v>
      </c>
      <c r="Q118" s="103"/>
      <c r="R118" s="198">
        <f>R119</f>
        <v>0</v>
      </c>
      <c r="S118" s="103"/>
      <c r="T118" s="199">
        <f>T119</f>
        <v>0</v>
      </c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T118" s="16" t="s">
        <v>72</v>
      </c>
      <c r="AU118" s="16" t="s">
        <v>106</v>
      </c>
      <c r="BK118" s="200">
        <f>BK119</f>
        <v>0</v>
      </c>
    </row>
    <row r="119" s="12" customFormat="1" ht="25.92" customHeight="1">
      <c r="A119" s="12"/>
      <c r="B119" s="201"/>
      <c r="C119" s="202"/>
      <c r="D119" s="203" t="s">
        <v>72</v>
      </c>
      <c r="E119" s="204" t="s">
        <v>97</v>
      </c>
      <c r="F119" s="204" t="s">
        <v>554</v>
      </c>
      <c r="G119" s="202"/>
      <c r="H119" s="202"/>
      <c r="I119" s="205"/>
      <c r="J119" s="206">
        <f>BK119</f>
        <v>0</v>
      </c>
      <c r="K119" s="202"/>
      <c r="L119" s="207"/>
      <c r="M119" s="208"/>
      <c r="N119" s="209"/>
      <c r="O119" s="209"/>
      <c r="P119" s="210">
        <f>P120+SUM(P121:P137)</f>
        <v>0</v>
      </c>
      <c r="Q119" s="209"/>
      <c r="R119" s="210">
        <f>R120+SUM(R121:R137)</f>
        <v>0</v>
      </c>
      <c r="S119" s="209"/>
      <c r="T119" s="211">
        <f>T120+SUM(T121:T137)</f>
        <v>0</v>
      </c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R119" s="212" t="s">
        <v>163</v>
      </c>
      <c r="AT119" s="213" t="s">
        <v>72</v>
      </c>
      <c r="AU119" s="213" t="s">
        <v>73</v>
      </c>
      <c r="AY119" s="212" t="s">
        <v>130</v>
      </c>
      <c r="BK119" s="214">
        <f>BK120+SUM(BK121:BK137)</f>
        <v>0</v>
      </c>
    </row>
    <row r="120" s="2" customFormat="1" ht="33" customHeight="1">
      <c r="A120" s="37"/>
      <c r="B120" s="38"/>
      <c r="C120" s="217" t="s">
        <v>81</v>
      </c>
      <c r="D120" s="217" t="s">
        <v>132</v>
      </c>
      <c r="E120" s="218" t="s">
        <v>555</v>
      </c>
      <c r="F120" s="219" t="s">
        <v>556</v>
      </c>
      <c r="G120" s="220" t="s">
        <v>537</v>
      </c>
      <c r="H120" s="221">
        <v>1</v>
      </c>
      <c r="I120" s="222"/>
      <c r="J120" s="223">
        <f>ROUND(I120*H120,2)</f>
        <v>0</v>
      </c>
      <c r="K120" s="219" t="s">
        <v>557</v>
      </c>
      <c r="L120" s="43"/>
      <c r="M120" s="224" t="s">
        <v>1</v>
      </c>
      <c r="N120" s="225" t="s">
        <v>38</v>
      </c>
      <c r="O120" s="90"/>
      <c r="P120" s="226">
        <f>O120*H120</f>
        <v>0</v>
      </c>
      <c r="Q120" s="226">
        <v>0</v>
      </c>
      <c r="R120" s="226">
        <f>Q120*H120</f>
        <v>0</v>
      </c>
      <c r="S120" s="226">
        <v>0</v>
      </c>
      <c r="T120" s="227">
        <f>S120*H120</f>
        <v>0</v>
      </c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R120" s="228" t="s">
        <v>137</v>
      </c>
      <c r="AT120" s="228" t="s">
        <v>132</v>
      </c>
      <c r="AU120" s="228" t="s">
        <v>81</v>
      </c>
      <c r="AY120" s="16" t="s">
        <v>130</v>
      </c>
      <c r="BE120" s="229">
        <f>IF(N120="základní",J120,0)</f>
        <v>0</v>
      </c>
      <c r="BF120" s="229">
        <f>IF(N120="snížená",J120,0)</f>
        <v>0</v>
      </c>
      <c r="BG120" s="229">
        <f>IF(N120="zákl. přenesená",J120,0)</f>
        <v>0</v>
      </c>
      <c r="BH120" s="229">
        <f>IF(N120="sníž. přenesená",J120,0)</f>
        <v>0</v>
      </c>
      <c r="BI120" s="229">
        <f>IF(N120="nulová",J120,0)</f>
        <v>0</v>
      </c>
      <c r="BJ120" s="16" t="s">
        <v>81</v>
      </c>
      <c r="BK120" s="229">
        <f>ROUND(I120*H120,2)</f>
        <v>0</v>
      </c>
      <c r="BL120" s="16" t="s">
        <v>137</v>
      </c>
      <c r="BM120" s="228" t="s">
        <v>83</v>
      </c>
    </row>
    <row r="121" s="2" customFormat="1">
      <c r="A121" s="37"/>
      <c r="B121" s="38"/>
      <c r="C121" s="39"/>
      <c r="D121" s="230" t="s">
        <v>139</v>
      </c>
      <c r="E121" s="39"/>
      <c r="F121" s="231" t="s">
        <v>558</v>
      </c>
      <c r="G121" s="39"/>
      <c r="H121" s="39"/>
      <c r="I121" s="232"/>
      <c r="J121" s="39"/>
      <c r="K121" s="39"/>
      <c r="L121" s="43"/>
      <c r="M121" s="233"/>
      <c r="N121" s="234"/>
      <c r="O121" s="90"/>
      <c r="P121" s="90"/>
      <c r="Q121" s="90"/>
      <c r="R121" s="90"/>
      <c r="S121" s="90"/>
      <c r="T121" s="91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T121" s="16" t="s">
        <v>139</v>
      </c>
      <c r="AU121" s="16" t="s">
        <v>81</v>
      </c>
    </row>
    <row r="122" s="2" customFormat="1" ht="16.5" customHeight="1">
      <c r="A122" s="37"/>
      <c r="B122" s="38"/>
      <c r="C122" s="217" t="s">
        <v>83</v>
      </c>
      <c r="D122" s="217" t="s">
        <v>132</v>
      </c>
      <c r="E122" s="218" t="s">
        <v>559</v>
      </c>
      <c r="F122" s="219" t="s">
        <v>560</v>
      </c>
      <c r="G122" s="220" t="s">
        <v>537</v>
      </c>
      <c r="H122" s="221">
        <v>1</v>
      </c>
      <c r="I122" s="222"/>
      <c r="J122" s="223">
        <f>ROUND(I122*H122,2)</f>
        <v>0</v>
      </c>
      <c r="K122" s="219" t="s">
        <v>557</v>
      </c>
      <c r="L122" s="43"/>
      <c r="M122" s="224" t="s">
        <v>1</v>
      </c>
      <c r="N122" s="225" t="s">
        <v>38</v>
      </c>
      <c r="O122" s="90"/>
      <c r="P122" s="226">
        <f>O122*H122</f>
        <v>0</v>
      </c>
      <c r="Q122" s="226">
        <v>0</v>
      </c>
      <c r="R122" s="226">
        <f>Q122*H122</f>
        <v>0</v>
      </c>
      <c r="S122" s="226">
        <v>0</v>
      </c>
      <c r="T122" s="227">
        <f>S122*H122</f>
        <v>0</v>
      </c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R122" s="228" t="s">
        <v>137</v>
      </c>
      <c r="AT122" s="228" t="s">
        <v>132</v>
      </c>
      <c r="AU122" s="228" t="s">
        <v>81</v>
      </c>
      <c r="AY122" s="16" t="s">
        <v>130</v>
      </c>
      <c r="BE122" s="229">
        <f>IF(N122="základní",J122,0)</f>
        <v>0</v>
      </c>
      <c r="BF122" s="229">
        <f>IF(N122="snížená",J122,0)</f>
        <v>0</v>
      </c>
      <c r="BG122" s="229">
        <f>IF(N122="zákl. přenesená",J122,0)</f>
        <v>0</v>
      </c>
      <c r="BH122" s="229">
        <f>IF(N122="sníž. přenesená",J122,0)</f>
        <v>0</v>
      </c>
      <c r="BI122" s="229">
        <f>IF(N122="nulová",J122,0)</f>
        <v>0</v>
      </c>
      <c r="BJ122" s="16" t="s">
        <v>81</v>
      </c>
      <c r="BK122" s="229">
        <f>ROUND(I122*H122,2)</f>
        <v>0</v>
      </c>
      <c r="BL122" s="16" t="s">
        <v>137</v>
      </c>
      <c r="BM122" s="228" t="s">
        <v>137</v>
      </c>
    </row>
    <row r="123" s="2" customFormat="1">
      <c r="A123" s="37"/>
      <c r="B123" s="38"/>
      <c r="C123" s="39"/>
      <c r="D123" s="230" t="s">
        <v>139</v>
      </c>
      <c r="E123" s="39"/>
      <c r="F123" s="231" t="s">
        <v>561</v>
      </c>
      <c r="G123" s="39"/>
      <c r="H123" s="39"/>
      <c r="I123" s="232"/>
      <c r="J123" s="39"/>
      <c r="K123" s="39"/>
      <c r="L123" s="43"/>
      <c r="M123" s="233"/>
      <c r="N123" s="234"/>
      <c r="O123" s="90"/>
      <c r="P123" s="90"/>
      <c r="Q123" s="90"/>
      <c r="R123" s="90"/>
      <c r="S123" s="90"/>
      <c r="T123" s="91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T123" s="16" t="s">
        <v>139</v>
      </c>
      <c r="AU123" s="16" t="s">
        <v>81</v>
      </c>
    </row>
    <row r="124" s="2" customFormat="1">
      <c r="A124" s="37"/>
      <c r="B124" s="38"/>
      <c r="C124" s="39"/>
      <c r="D124" s="230" t="s">
        <v>280</v>
      </c>
      <c r="E124" s="39"/>
      <c r="F124" s="267" t="s">
        <v>562</v>
      </c>
      <c r="G124" s="39"/>
      <c r="H124" s="39"/>
      <c r="I124" s="232"/>
      <c r="J124" s="39"/>
      <c r="K124" s="39"/>
      <c r="L124" s="43"/>
      <c r="M124" s="233"/>
      <c r="N124" s="234"/>
      <c r="O124" s="90"/>
      <c r="P124" s="90"/>
      <c r="Q124" s="90"/>
      <c r="R124" s="90"/>
      <c r="S124" s="90"/>
      <c r="T124" s="91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T124" s="16" t="s">
        <v>280</v>
      </c>
      <c r="AU124" s="16" t="s">
        <v>81</v>
      </c>
    </row>
    <row r="125" s="2" customFormat="1" ht="16.5" customHeight="1">
      <c r="A125" s="37"/>
      <c r="B125" s="38"/>
      <c r="C125" s="217" t="s">
        <v>147</v>
      </c>
      <c r="D125" s="217" t="s">
        <v>132</v>
      </c>
      <c r="E125" s="218" t="s">
        <v>563</v>
      </c>
      <c r="F125" s="219" t="s">
        <v>564</v>
      </c>
      <c r="G125" s="220" t="s">
        <v>537</v>
      </c>
      <c r="H125" s="221">
        <v>1</v>
      </c>
      <c r="I125" s="222"/>
      <c r="J125" s="223">
        <f>ROUND(I125*H125,2)</f>
        <v>0</v>
      </c>
      <c r="K125" s="219" t="s">
        <v>557</v>
      </c>
      <c r="L125" s="43"/>
      <c r="M125" s="224" t="s">
        <v>1</v>
      </c>
      <c r="N125" s="225" t="s">
        <v>38</v>
      </c>
      <c r="O125" s="90"/>
      <c r="P125" s="226">
        <f>O125*H125</f>
        <v>0</v>
      </c>
      <c r="Q125" s="226">
        <v>0</v>
      </c>
      <c r="R125" s="226">
        <f>Q125*H125</f>
        <v>0</v>
      </c>
      <c r="S125" s="226">
        <v>0</v>
      </c>
      <c r="T125" s="227">
        <f>S125*H125</f>
        <v>0</v>
      </c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R125" s="228" t="s">
        <v>137</v>
      </c>
      <c r="AT125" s="228" t="s">
        <v>132</v>
      </c>
      <c r="AU125" s="228" t="s">
        <v>81</v>
      </c>
      <c r="AY125" s="16" t="s">
        <v>130</v>
      </c>
      <c r="BE125" s="229">
        <f>IF(N125="základní",J125,0)</f>
        <v>0</v>
      </c>
      <c r="BF125" s="229">
        <f>IF(N125="snížená",J125,0)</f>
        <v>0</v>
      </c>
      <c r="BG125" s="229">
        <f>IF(N125="zákl. přenesená",J125,0)</f>
        <v>0</v>
      </c>
      <c r="BH125" s="229">
        <f>IF(N125="sníž. přenesená",J125,0)</f>
        <v>0</v>
      </c>
      <c r="BI125" s="229">
        <f>IF(N125="nulová",J125,0)</f>
        <v>0</v>
      </c>
      <c r="BJ125" s="16" t="s">
        <v>81</v>
      </c>
      <c r="BK125" s="229">
        <f>ROUND(I125*H125,2)</f>
        <v>0</v>
      </c>
      <c r="BL125" s="16" t="s">
        <v>137</v>
      </c>
      <c r="BM125" s="228" t="s">
        <v>138</v>
      </c>
    </row>
    <row r="126" s="2" customFormat="1">
      <c r="A126" s="37"/>
      <c r="B126" s="38"/>
      <c r="C126" s="39"/>
      <c r="D126" s="230" t="s">
        <v>139</v>
      </c>
      <c r="E126" s="39"/>
      <c r="F126" s="231" t="s">
        <v>565</v>
      </c>
      <c r="G126" s="39"/>
      <c r="H126" s="39"/>
      <c r="I126" s="232"/>
      <c r="J126" s="39"/>
      <c r="K126" s="39"/>
      <c r="L126" s="43"/>
      <c r="M126" s="233"/>
      <c r="N126" s="234"/>
      <c r="O126" s="90"/>
      <c r="P126" s="90"/>
      <c r="Q126" s="90"/>
      <c r="R126" s="90"/>
      <c r="S126" s="90"/>
      <c r="T126" s="91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T126" s="16" t="s">
        <v>139</v>
      </c>
      <c r="AU126" s="16" t="s">
        <v>81</v>
      </c>
    </row>
    <row r="127" s="2" customFormat="1" ht="16.5" customHeight="1">
      <c r="A127" s="37"/>
      <c r="B127" s="38"/>
      <c r="C127" s="217" t="s">
        <v>137</v>
      </c>
      <c r="D127" s="217" t="s">
        <v>132</v>
      </c>
      <c r="E127" s="218" t="s">
        <v>566</v>
      </c>
      <c r="F127" s="219" t="s">
        <v>567</v>
      </c>
      <c r="G127" s="220" t="s">
        <v>537</v>
      </c>
      <c r="H127" s="221">
        <v>1</v>
      </c>
      <c r="I127" s="222"/>
      <c r="J127" s="223">
        <f>ROUND(I127*H127,2)</f>
        <v>0</v>
      </c>
      <c r="K127" s="219" t="s">
        <v>568</v>
      </c>
      <c r="L127" s="43"/>
      <c r="M127" s="224" t="s">
        <v>1</v>
      </c>
      <c r="N127" s="225" t="s">
        <v>38</v>
      </c>
      <c r="O127" s="90"/>
      <c r="P127" s="226">
        <f>O127*H127</f>
        <v>0</v>
      </c>
      <c r="Q127" s="226">
        <v>0</v>
      </c>
      <c r="R127" s="226">
        <f>Q127*H127</f>
        <v>0</v>
      </c>
      <c r="S127" s="226">
        <v>0</v>
      </c>
      <c r="T127" s="227">
        <f>S127*H127</f>
        <v>0</v>
      </c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R127" s="228" t="s">
        <v>137</v>
      </c>
      <c r="AT127" s="228" t="s">
        <v>132</v>
      </c>
      <c r="AU127" s="228" t="s">
        <v>81</v>
      </c>
      <c r="AY127" s="16" t="s">
        <v>130</v>
      </c>
      <c r="BE127" s="229">
        <f>IF(N127="základní",J127,0)</f>
        <v>0</v>
      </c>
      <c r="BF127" s="229">
        <f>IF(N127="snížená",J127,0)</f>
        <v>0</v>
      </c>
      <c r="BG127" s="229">
        <f>IF(N127="zákl. přenesená",J127,0)</f>
        <v>0</v>
      </c>
      <c r="BH127" s="229">
        <f>IF(N127="sníž. přenesená",J127,0)</f>
        <v>0</v>
      </c>
      <c r="BI127" s="229">
        <f>IF(N127="nulová",J127,0)</f>
        <v>0</v>
      </c>
      <c r="BJ127" s="16" t="s">
        <v>81</v>
      </c>
      <c r="BK127" s="229">
        <f>ROUND(I127*H127,2)</f>
        <v>0</v>
      </c>
      <c r="BL127" s="16" t="s">
        <v>137</v>
      </c>
      <c r="BM127" s="228" t="s">
        <v>181</v>
      </c>
    </row>
    <row r="128" s="2" customFormat="1">
      <c r="A128" s="37"/>
      <c r="B128" s="38"/>
      <c r="C128" s="39"/>
      <c r="D128" s="230" t="s">
        <v>139</v>
      </c>
      <c r="E128" s="39"/>
      <c r="F128" s="231" t="s">
        <v>569</v>
      </c>
      <c r="G128" s="39"/>
      <c r="H128" s="39"/>
      <c r="I128" s="232"/>
      <c r="J128" s="39"/>
      <c r="K128" s="39"/>
      <c r="L128" s="43"/>
      <c r="M128" s="233"/>
      <c r="N128" s="234"/>
      <c r="O128" s="90"/>
      <c r="P128" s="90"/>
      <c r="Q128" s="90"/>
      <c r="R128" s="90"/>
      <c r="S128" s="90"/>
      <c r="T128" s="91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T128" s="16" t="s">
        <v>139</v>
      </c>
      <c r="AU128" s="16" t="s">
        <v>81</v>
      </c>
    </row>
    <row r="129" s="2" customFormat="1" ht="16.5" customHeight="1">
      <c r="A129" s="37"/>
      <c r="B129" s="38"/>
      <c r="C129" s="217" t="s">
        <v>163</v>
      </c>
      <c r="D129" s="217" t="s">
        <v>132</v>
      </c>
      <c r="E129" s="218" t="s">
        <v>570</v>
      </c>
      <c r="F129" s="219" t="s">
        <v>571</v>
      </c>
      <c r="G129" s="220" t="s">
        <v>537</v>
      </c>
      <c r="H129" s="221">
        <v>1</v>
      </c>
      <c r="I129" s="222"/>
      <c r="J129" s="223">
        <f>ROUND(I129*H129,2)</f>
        <v>0</v>
      </c>
      <c r="K129" s="219" t="s">
        <v>557</v>
      </c>
      <c r="L129" s="43"/>
      <c r="M129" s="224" t="s">
        <v>1</v>
      </c>
      <c r="N129" s="225" t="s">
        <v>38</v>
      </c>
      <c r="O129" s="90"/>
      <c r="P129" s="226">
        <f>O129*H129</f>
        <v>0</v>
      </c>
      <c r="Q129" s="226">
        <v>0</v>
      </c>
      <c r="R129" s="226">
        <f>Q129*H129</f>
        <v>0</v>
      </c>
      <c r="S129" s="226">
        <v>0</v>
      </c>
      <c r="T129" s="227">
        <f>S129*H129</f>
        <v>0</v>
      </c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R129" s="228" t="s">
        <v>137</v>
      </c>
      <c r="AT129" s="228" t="s">
        <v>132</v>
      </c>
      <c r="AU129" s="228" t="s">
        <v>81</v>
      </c>
      <c r="AY129" s="16" t="s">
        <v>130</v>
      </c>
      <c r="BE129" s="229">
        <f>IF(N129="základní",J129,0)</f>
        <v>0</v>
      </c>
      <c r="BF129" s="229">
        <f>IF(N129="snížená",J129,0)</f>
        <v>0</v>
      </c>
      <c r="BG129" s="229">
        <f>IF(N129="zákl. přenesená",J129,0)</f>
        <v>0</v>
      </c>
      <c r="BH129" s="229">
        <f>IF(N129="sníž. přenesená",J129,0)</f>
        <v>0</v>
      </c>
      <c r="BI129" s="229">
        <f>IF(N129="nulová",J129,0)</f>
        <v>0</v>
      </c>
      <c r="BJ129" s="16" t="s">
        <v>81</v>
      </c>
      <c r="BK129" s="229">
        <f>ROUND(I129*H129,2)</f>
        <v>0</v>
      </c>
      <c r="BL129" s="16" t="s">
        <v>137</v>
      </c>
      <c r="BM129" s="228" t="s">
        <v>191</v>
      </c>
    </row>
    <row r="130" s="2" customFormat="1">
      <c r="A130" s="37"/>
      <c r="B130" s="38"/>
      <c r="C130" s="39"/>
      <c r="D130" s="230" t="s">
        <v>139</v>
      </c>
      <c r="E130" s="39"/>
      <c r="F130" s="231" t="s">
        <v>572</v>
      </c>
      <c r="G130" s="39"/>
      <c r="H130" s="39"/>
      <c r="I130" s="232"/>
      <c r="J130" s="39"/>
      <c r="K130" s="39"/>
      <c r="L130" s="43"/>
      <c r="M130" s="233"/>
      <c r="N130" s="234"/>
      <c r="O130" s="90"/>
      <c r="P130" s="90"/>
      <c r="Q130" s="90"/>
      <c r="R130" s="90"/>
      <c r="S130" s="90"/>
      <c r="T130" s="91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T130" s="16" t="s">
        <v>139</v>
      </c>
      <c r="AU130" s="16" t="s">
        <v>81</v>
      </c>
    </row>
    <row r="131" s="2" customFormat="1" ht="24.15" customHeight="1">
      <c r="A131" s="37"/>
      <c r="B131" s="38"/>
      <c r="C131" s="217" t="s">
        <v>138</v>
      </c>
      <c r="D131" s="217" t="s">
        <v>132</v>
      </c>
      <c r="E131" s="218" t="s">
        <v>573</v>
      </c>
      <c r="F131" s="219" t="s">
        <v>574</v>
      </c>
      <c r="G131" s="220" t="s">
        <v>537</v>
      </c>
      <c r="H131" s="221">
        <v>1</v>
      </c>
      <c r="I131" s="222"/>
      <c r="J131" s="223">
        <f>ROUND(I131*H131,2)</f>
        <v>0</v>
      </c>
      <c r="K131" s="219" t="s">
        <v>1</v>
      </c>
      <c r="L131" s="43"/>
      <c r="M131" s="224" t="s">
        <v>1</v>
      </c>
      <c r="N131" s="225" t="s">
        <v>38</v>
      </c>
      <c r="O131" s="90"/>
      <c r="P131" s="226">
        <f>O131*H131</f>
        <v>0</v>
      </c>
      <c r="Q131" s="226">
        <v>0</v>
      </c>
      <c r="R131" s="226">
        <f>Q131*H131</f>
        <v>0</v>
      </c>
      <c r="S131" s="226">
        <v>0</v>
      </c>
      <c r="T131" s="227">
        <f>S131*H131</f>
        <v>0</v>
      </c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R131" s="228" t="s">
        <v>137</v>
      </c>
      <c r="AT131" s="228" t="s">
        <v>132</v>
      </c>
      <c r="AU131" s="228" t="s">
        <v>81</v>
      </c>
      <c r="AY131" s="16" t="s">
        <v>130</v>
      </c>
      <c r="BE131" s="229">
        <f>IF(N131="základní",J131,0)</f>
        <v>0</v>
      </c>
      <c r="BF131" s="229">
        <f>IF(N131="snížená",J131,0)</f>
        <v>0</v>
      </c>
      <c r="BG131" s="229">
        <f>IF(N131="zákl. přenesená",J131,0)</f>
        <v>0</v>
      </c>
      <c r="BH131" s="229">
        <f>IF(N131="sníž. přenesená",J131,0)</f>
        <v>0</v>
      </c>
      <c r="BI131" s="229">
        <f>IF(N131="nulová",J131,0)</f>
        <v>0</v>
      </c>
      <c r="BJ131" s="16" t="s">
        <v>81</v>
      </c>
      <c r="BK131" s="229">
        <f>ROUND(I131*H131,2)</f>
        <v>0</v>
      </c>
      <c r="BL131" s="16" t="s">
        <v>137</v>
      </c>
      <c r="BM131" s="228" t="s">
        <v>8</v>
      </c>
    </row>
    <row r="132" s="2" customFormat="1">
      <c r="A132" s="37"/>
      <c r="B132" s="38"/>
      <c r="C132" s="39"/>
      <c r="D132" s="230" t="s">
        <v>139</v>
      </c>
      <c r="E132" s="39"/>
      <c r="F132" s="231" t="s">
        <v>575</v>
      </c>
      <c r="G132" s="39"/>
      <c r="H132" s="39"/>
      <c r="I132" s="232"/>
      <c r="J132" s="39"/>
      <c r="K132" s="39"/>
      <c r="L132" s="43"/>
      <c r="M132" s="233"/>
      <c r="N132" s="234"/>
      <c r="O132" s="90"/>
      <c r="P132" s="90"/>
      <c r="Q132" s="90"/>
      <c r="R132" s="90"/>
      <c r="S132" s="90"/>
      <c r="T132" s="91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T132" s="16" t="s">
        <v>139</v>
      </c>
      <c r="AU132" s="16" t="s">
        <v>81</v>
      </c>
    </row>
    <row r="133" s="2" customFormat="1" ht="24.15" customHeight="1">
      <c r="A133" s="37"/>
      <c r="B133" s="38"/>
      <c r="C133" s="217" t="s">
        <v>173</v>
      </c>
      <c r="D133" s="217" t="s">
        <v>132</v>
      </c>
      <c r="E133" s="218" t="s">
        <v>576</v>
      </c>
      <c r="F133" s="219" t="s">
        <v>577</v>
      </c>
      <c r="G133" s="220" t="s">
        <v>537</v>
      </c>
      <c r="H133" s="221">
        <v>1</v>
      </c>
      <c r="I133" s="222"/>
      <c r="J133" s="223">
        <f>ROUND(I133*H133,2)</f>
        <v>0</v>
      </c>
      <c r="K133" s="219" t="s">
        <v>557</v>
      </c>
      <c r="L133" s="43"/>
      <c r="M133" s="224" t="s">
        <v>1</v>
      </c>
      <c r="N133" s="225" t="s">
        <v>38</v>
      </c>
      <c r="O133" s="90"/>
      <c r="P133" s="226">
        <f>O133*H133</f>
        <v>0</v>
      </c>
      <c r="Q133" s="226">
        <v>0</v>
      </c>
      <c r="R133" s="226">
        <f>Q133*H133</f>
        <v>0</v>
      </c>
      <c r="S133" s="226">
        <v>0</v>
      </c>
      <c r="T133" s="227">
        <f>S133*H133</f>
        <v>0</v>
      </c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R133" s="228" t="s">
        <v>137</v>
      </c>
      <c r="AT133" s="228" t="s">
        <v>132</v>
      </c>
      <c r="AU133" s="228" t="s">
        <v>81</v>
      </c>
      <c r="AY133" s="16" t="s">
        <v>130</v>
      </c>
      <c r="BE133" s="229">
        <f>IF(N133="základní",J133,0)</f>
        <v>0</v>
      </c>
      <c r="BF133" s="229">
        <f>IF(N133="snížená",J133,0)</f>
        <v>0</v>
      </c>
      <c r="BG133" s="229">
        <f>IF(N133="zákl. přenesená",J133,0)</f>
        <v>0</v>
      </c>
      <c r="BH133" s="229">
        <f>IF(N133="sníž. přenesená",J133,0)</f>
        <v>0</v>
      </c>
      <c r="BI133" s="229">
        <f>IF(N133="nulová",J133,0)</f>
        <v>0</v>
      </c>
      <c r="BJ133" s="16" t="s">
        <v>81</v>
      </c>
      <c r="BK133" s="229">
        <f>ROUND(I133*H133,2)</f>
        <v>0</v>
      </c>
      <c r="BL133" s="16" t="s">
        <v>137</v>
      </c>
      <c r="BM133" s="228" t="s">
        <v>217</v>
      </c>
    </row>
    <row r="134" s="2" customFormat="1">
      <c r="A134" s="37"/>
      <c r="B134" s="38"/>
      <c r="C134" s="39"/>
      <c r="D134" s="230" t="s">
        <v>139</v>
      </c>
      <c r="E134" s="39"/>
      <c r="F134" s="231" t="s">
        <v>578</v>
      </c>
      <c r="G134" s="39"/>
      <c r="H134" s="39"/>
      <c r="I134" s="232"/>
      <c r="J134" s="39"/>
      <c r="K134" s="39"/>
      <c r="L134" s="43"/>
      <c r="M134" s="233"/>
      <c r="N134" s="234"/>
      <c r="O134" s="90"/>
      <c r="P134" s="90"/>
      <c r="Q134" s="90"/>
      <c r="R134" s="90"/>
      <c r="S134" s="90"/>
      <c r="T134" s="91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T134" s="16" t="s">
        <v>139</v>
      </c>
      <c r="AU134" s="16" t="s">
        <v>81</v>
      </c>
    </row>
    <row r="135" s="2" customFormat="1" ht="16.5" customHeight="1">
      <c r="A135" s="37"/>
      <c r="B135" s="38"/>
      <c r="C135" s="217" t="s">
        <v>181</v>
      </c>
      <c r="D135" s="217" t="s">
        <v>132</v>
      </c>
      <c r="E135" s="218" t="s">
        <v>579</v>
      </c>
      <c r="F135" s="219" t="s">
        <v>580</v>
      </c>
      <c r="G135" s="220" t="s">
        <v>537</v>
      </c>
      <c r="H135" s="221">
        <v>1</v>
      </c>
      <c r="I135" s="222"/>
      <c r="J135" s="223">
        <f>ROUND(I135*H135,2)</f>
        <v>0</v>
      </c>
      <c r="K135" s="219" t="s">
        <v>557</v>
      </c>
      <c r="L135" s="43"/>
      <c r="M135" s="224" t="s">
        <v>1</v>
      </c>
      <c r="N135" s="225" t="s">
        <v>38</v>
      </c>
      <c r="O135" s="90"/>
      <c r="P135" s="226">
        <f>O135*H135</f>
        <v>0</v>
      </c>
      <c r="Q135" s="226">
        <v>0</v>
      </c>
      <c r="R135" s="226">
        <f>Q135*H135</f>
        <v>0</v>
      </c>
      <c r="S135" s="226">
        <v>0</v>
      </c>
      <c r="T135" s="227">
        <f>S135*H135</f>
        <v>0</v>
      </c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R135" s="228" t="s">
        <v>137</v>
      </c>
      <c r="AT135" s="228" t="s">
        <v>132</v>
      </c>
      <c r="AU135" s="228" t="s">
        <v>81</v>
      </c>
      <c r="AY135" s="16" t="s">
        <v>130</v>
      </c>
      <c r="BE135" s="229">
        <f>IF(N135="základní",J135,0)</f>
        <v>0</v>
      </c>
      <c r="BF135" s="229">
        <f>IF(N135="snížená",J135,0)</f>
        <v>0</v>
      </c>
      <c r="BG135" s="229">
        <f>IF(N135="zákl. přenesená",J135,0)</f>
        <v>0</v>
      </c>
      <c r="BH135" s="229">
        <f>IF(N135="sníž. přenesená",J135,0)</f>
        <v>0</v>
      </c>
      <c r="BI135" s="229">
        <f>IF(N135="nulová",J135,0)</f>
        <v>0</v>
      </c>
      <c r="BJ135" s="16" t="s">
        <v>81</v>
      </c>
      <c r="BK135" s="229">
        <f>ROUND(I135*H135,2)</f>
        <v>0</v>
      </c>
      <c r="BL135" s="16" t="s">
        <v>137</v>
      </c>
      <c r="BM135" s="228" t="s">
        <v>143</v>
      </c>
    </row>
    <row r="136" s="2" customFormat="1">
      <c r="A136" s="37"/>
      <c r="B136" s="38"/>
      <c r="C136" s="39"/>
      <c r="D136" s="230" t="s">
        <v>139</v>
      </c>
      <c r="E136" s="39"/>
      <c r="F136" s="231" t="s">
        <v>581</v>
      </c>
      <c r="G136" s="39"/>
      <c r="H136" s="39"/>
      <c r="I136" s="232"/>
      <c r="J136" s="39"/>
      <c r="K136" s="39"/>
      <c r="L136" s="43"/>
      <c r="M136" s="233"/>
      <c r="N136" s="234"/>
      <c r="O136" s="90"/>
      <c r="P136" s="90"/>
      <c r="Q136" s="90"/>
      <c r="R136" s="90"/>
      <c r="S136" s="90"/>
      <c r="T136" s="91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T136" s="16" t="s">
        <v>139</v>
      </c>
      <c r="AU136" s="16" t="s">
        <v>81</v>
      </c>
    </row>
    <row r="137" s="12" customFormat="1" ht="22.8" customHeight="1">
      <c r="A137" s="12"/>
      <c r="B137" s="201"/>
      <c r="C137" s="202"/>
      <c r="D137" s="203" t="s">
        <v>72</v>
      </c>
      <c r="E137" s="215" t="s">
        <v>582</v>
      </c>
      <c r="F137" s="215" t="s">
        <v>583</v>
      </c>
      <c r="G137" s="202"/>
      <c r="H137" s="202"/>
      <c r="I137" s="205"/>
      <c r="J137" s="216">
        <f>BK137</f>
        <v>0</v>
      </c>
      <c r="K137" s="202"/>
      <c r="L137" s="207"/>
      <c r="M137" s="208"/>
      <c r="N137" s="209"/>
      <c r="O137" s="209"/>
      <c r="P137" s="210">
        <f>SUM(P138:P141)</f>
        <v>0</v>
      </c>
      <c r="Q137" s="209"/>
      <c r="R137" s="210">
        <f>SUM(R138:R141)</f>
        <v>0</v>
      </c>
      <c r="S137" s="209"/>
      <c r="T137" s="211">
        <f>SUM(T138:T141)</f>
        <v>0</v>
      </c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R137" s="212" t="s">
        <v>163</v>
      </c>
      <c r="AT137" s="213" t="s">
        <v>72</v>
      </c>
      <c r="AU137" s="213" t="s">
        <v>81</v>
      </c>
      <c r="AY137" s="212" t="s">
        <v>130</v>
      </c>
      <c r="BK137" s="214">
        <f>SUM(BK138:BK141)</f>
        <v>0</v>
      </c>
    </row>
    <row r="138" s="2" customFormat="1" ht="16.5" customHeight="1">
      <c r="A138" s="37"/>
      <c r="B138" s="38"/>
      <c r="C138" s="217" t="s">
        <v>186</v>
      </c>
      <c r="D138" s="217" t="s">
        <v>132</v>
      </c>
      <c r="E138" s="218" t="s">
        <v>584</v>
      </c>
      <c r="F138" s="219" t="s">
        <v>585</v>
      </c>
      <c r="G138" s="220" t="s">
        <v>586</v>
      </c>
      <c r="H138" s="221">
        <v>1</v>
      </c>
      <c r="I138" s="222"/>
      <c r="J138" s="223">
        <f>ROUND(I138*H138,2)</f>
        <v>0</v>
      </c>
      <c r="K138" s="219" t="s">
        <v>136</v>
      </c>
      <c r="L138" s="43"/>
      <c r="M138" s="224" t="s">
        <v>1</v>
      </c>
      <c r="N138" s="225" t="s">
        <v>38</v>
      </c>
      <c r="O138" s="90"/>
      <c r="P138" s="226">
        <f>O138*H138</f>
        <v>0</v>
      </c>
      <c r="Q138" s="226">
        <v>0</v>
      </c>
      <c r="R138" s="226">
        <f>Q138*H138</f>
        <v>0</v>
      </c>
      <c r="S138" s="226">
        <v>0</v>
      </c>
      <c r="T138" s="227">
        <f>S138*H138</f>
        <v>0</v>
      </c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R138" s="228" t="s">
        <v>587</v>
      </c>
      <c r="AT138" s="228" t="s">
        <v>132</v>
      </c>
      <c r="AU138" s="228" t="s">
        <v>83</v>
      </c>
      <c r="AY138" s="16" t="s">
        <v>130</v>
      </c>
      <c r="BE138" s="229">
        <f>IF(N138="základní",J138,0)</f>
        <v>0</v>
      </c>
      <c r="BF138" s="229">
        <f>IF(N138="snížená",J138,0)</f>
        <v>0</v>
      </c>
      <c r="BG138" s="229">
        <f>IF(N138="zákl. přenesená",J138,0)</f>
        <v>0</v>
      </c>
      <c r="BH138" s="229">
        <f>IF(N138="sníž. přenesená",J138,0)</f>
        <v>0</v>
      </c>
      <c r="BI138" s="229">
        <f>IF(N138="nulová",J138,0)</f>
        <v>0</v>
      </c>
      <c r="BJ138" s="16" t="s">
        <v>81</v>
      </c>
      <c r="BK138" s="229">
        <f>ROUND(I138*H138,2)</f>
        <v>0</v>
      </c>
      <c r="BL138" s="16" t="s">
        <v>587</v>
      </c>
      <c r="BM138" s="228" t="s">
        <v>588</v>
      </c>
    </row>
    <row r="139" s="2" customFormat="1">
      <c r="A139" s="37"/>
      <c r="B139" s="38"/>
      <c r="C139" s="39"/>
      <c r="D139" s="230" t="s">
        <v>139</v>
      </c>
      <c r="E139" s="39"/>
      <c r="F139" s="231" t="s">
        <v>585</v>
      </c>
      <c r="G139" s="39"/>
      <c r="H139" s="39"/>
      <c r="I139" s="232"/>
      <c r="J139" s="39"/>
      <c r="K139" s="39"/>
      <c r="L139" s="43"/>
      <c r="M139" s="233"/>
      <c r="N139" s="234"/>
      <c r="O139" s="90"/>
      <c r="P139" s="90"/>
      <c r="Q139" s="90"/>
      <c r="R139" s="90"/>
      <c r="S139" s="90"/>
      <c r="T139" s="91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T139" s="16" t="s">
        <v>139</v>
      </c>
      <c r="AU139" s="16" t="s">
        <v>83</v>
      </c>
    </row>
    <row r="140" s="2" customFormat="1" ht="16.5" customHeight="1">
      <c r="A140" s="37"/>
      <c r="B140" s="38"/>
      <c r="C140" s="217" t="s">
        <v>191</v>
      </c>
      <c r="D140" s="217" t="s">
        <v>132</v>
      </c>
      <c r="E140" s="218" t="s">
        <v>589</v>
      </c>
      <c r="F140" s="219" t="s">
        <v>590</v>
      </c>
      <c r="G140" s="220" t="s">
        <v>586</v>
      </c>
      <c r="H140" s="221">
        <v>1</v>
      </c>
      <c r="I140" s="222"/>
      <c r="J140" s="223">
        <f>ROUND(I140*H140,2)</f>
        <v>0</v>
      </c>
      <c r="K140" s="219" t="s">
        <v>136</v>
      </c>
      <c r="L140" s="43"/>
      <c r="M140" s="224" t="s">
        <v>1</v>
      </c>
      <c r="N140" s="225" t="s">
        <v>38</v>
      </c>
      <c r="O140" s="90"/>
      <c r="P140" s="226">
        <f>O140*H140</f>
        <v>0</v>
      </c>
      <c r="Q140" s="226">
        <v>0</v>
      </c>
      <c r="R140" s="226">
        <f>Q140*H140</f>
        <v>0</v>
      </c>
      <c r="S140" s="226">
        <v>0</v>
      </c>
      <c r="T140" s="227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228" t="s">
        <v>587</v>
      </c>
      <c r="AT140" s="228" t="s">
        <v>132</v>
      </c>
      <c r="AU140" s="228" t="s">
        <v>83</v>
      </c>
      <c r="AY140" s="16" t="s">
        <v>130</v>
      </c>
      <c r="BE140" s="229">
        <f>IF(N140="základní",J140,0)</f>
        <v>0</v>
      </c>
      <c r="BF140" s="229">
        <f>IF(N140="snížená",J140,0)</f>
        <v>0</v>
      </c>
      <c r="BG140" s="229">
        <f>IF(N140="zákl. přenesená",J140,0)</f>
        <v>0</v>
      </c>
      <c r="BH140" s="229">
        <f>IF(N140="sníž. přenesená",J140,0)</f>
        <v>0</v>
      </c>
      <c r="BI140" s="229">
        <f>IF(N140="nulová",J140,0)</f>
        <v>0</v>
      </c>
      <c r="BJ140" s="16" t="s">
        <v>81</v>
      </c>
      <c r="BK140" s="229">
        <f>ROUND(I140*H140,2)</f>
        <v>0</v>
      </c>
      <c r="BL140" s="16" t="s">
        <v>587</v>
      </c>
      <c r="BM140" s="228" t="s">
        <v>591</v>
      </c>
    </row>
    <row r="141" s="2" customFormat="1">
      <c r="A141" s="37"/>
      <c r="B141" s="38"/>
      <c r="C141" s="39"/>
      <c r="D141" s="230" t="s">
        <v>139</v>
      </c>
      <c r="E141" s="39"/>
      <c r="F141" s="231" t="s">
        <v>590</v>
      </c>
      <c r="G141" s="39"/>
      <c r="H141" s="39"/>
      <c r="I141" s="232"/>
      <c r="J141" s="39"/>
      <c r="K141" s="39"/>
      <c r="L141" s="43"/>
      <c r="M141" s="268"/>
      <c r="N141" s="269"/>
      <c r="O141" s="270"/>
      <c r="P141" s="270"/>
      <c r="Q141" s="270"/>
      <c r="R141" s="270"/>
      <c r="S141" s="270"/>
      <c r="T141" s="271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T141" s="16" t="s">
        <v>139</v>
      </c>
      <c r="AU141" s="16" t="s">
        <v>83</v>
      </c>
    </row>
    <row r="142" s="2" customFormat="1" ht="6.96" customHeight="1">
      <c r="A142" s="37"/>
      <c r="B142" s="65"/>
      <c r="C142" s="66"/>
      <c r="D142" s="66"/>
      <c r="E142" s="66"/>
      <c r="F142" s="66"/>
      <c r="G142" s="66"/>
      <c r="H142" s="66"/>
      <c r="I142" s="66"/>
      <c r="J142" s="66"/>
      <c r="K142" s="66"/>
      <c r="L142" s="43"/>
      <c r="M142" s="37"/>
      <c r="O142" s="37"/>
      <c r="P142" s="37"/>
      <c r="Q142" s="37"/>
      <c r="R142" s="37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</row>
  </sheetData>
  <sheetProtection sheet="1" autoFilter="0" formatColumns="0" formatRows="0" objects="1" scenarios="1" spinCount="100000" saltValue="+SYzvhN3TsgS0nUyhzf3vPR338cfmvc8HJ0dR22Tku1Oub7HqA+rKw0W/NulvxE0Inru8Hau2VMs6DRkPcfezg==" hashValue="5UOQWzfQBLGMR8hUeBrbaqZugexG4HULw2vg22pXGYuHMEO0ReUc8IDS5jrbIcD3fjct5HrwVzaFVKTAj1dkyA==" algorithmName="SHA-512" password="CC35"/>
  <autoFilter ref="C117:K141"/>
  <mergeCells count="9">
    <mergeCell ref="E7:H7"/>
    <mergeCell ref="E9:H9"/>
    <mergeCell ref="E18:H18"/>
    <mergeCell ref="E27:H27"/>
    <mergeCell ref="E85:H85"/>
    <mergeCell ref="E87:H87"/>
    <mergeCell ref="E108:H108"/>
    <mergeCell ref="E110:H11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DESKTOP-C275LRE\Jindra</dc:creator>
  <cp:lastModifiedBy>DESKTOP-C275LRE\Jindra</cp:lastModifiedBy>
  <dcterms:created xsi:type="dcterms:W3CDTF">2025-02-10T07:58:27Z</dcterms:created>
  <dcterms:modified xsi:type="dcterms:W3CDTF">2025-02-10T07:58:33Z</dcterms:modified>
</cp:coreProperties>
</file>