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/>
  <mc:AlternateContent xmlns:mc="http://schemas.openxmlformats.org/markup-compatibility/2006">
    <mc:Choice Requires="x15">
      <x15ac:absPath xmlns:x15ac="http://schemas.microsoft.com/office/spreadsheetml/2010/11/ac" url="Z:\projekty\Pertoltice p. Ralskem\PDF\G. Soupis prací\"/>
    </mc:Choice>
  </mc:AlternateContent>
  <xr:revisionPtr revIDLastSave="0" documentId="13_ncr:1_{65255BED-8007-418B-B14B-F5B2DFEB9D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kapitulace" sheetId="1" r:id="rId1"/>
    <sheet name="SO 101" sheetId="2" r:id="rId2"/>
    <sheet name="SO 201" sheetId="3" r:id="rId3"/>
    <sheet name="VRN" sheetId="4" r:id="rId4"/>
  </sheets>
  <calcPr calcId="191029"/>
  <webPublishing codePage="0"/>
</workbook>
</file>

<file path=xl/calcChain.xml><?xml version="1.0" encoding="utf-8"?>
<calcChain xmlns="http://schemas.openxmlformats.org/spreadsheetml/2006/main">
  <c r="C10" i="1" l="1"/>
  <c r="C11" i="1"/>
  <c r="C12" i="1"/>
  <c r="D12" i="1" s="1"/>
  <c r="D11" i="1"/>
  <c r="D10" i="1"/>
  <c r="I45" i="4"/>
  <c r="O45" i="4" s="1"/>
  <c r="I41" i="4"/>
  <c r="O41" i="4" s="1"/>
  <c r="I37" i="4"/>
  <c r="O37" i="4" s="1"/>
  <c r="I33" i="4"/>
  <c r="O33" i="4" s="1"/>
  <c r="I29" i="4"/>
  <c r="O29" i="4" s="1"/>
  <c r="I25" i="4"/>
  <c r="O25" i="4" s="1"/>
  <c r="I21" i="4"/>
  <c r="O21" i="4" s="1"/>
  <c r="I17" i="4"/>
  <c r="O17" i="4" s="1"/>
  <c r="I13" i="4"/>
  <c r="O13" i="4" s="1"/>
  <c r="I9" i="4"/>
  <c r="O9" i="4" s="1"/>
  <c r="I169" i="3"/>
  <c r="O169" i="3" s="1"/>
  <c r="I165" i="3"/>
  <c r="O165" i="3" s="1"/>
  <c r="R164" i="3" s="1"/>
  <c r="O164" i="3" s="1"/>
  <c r="Q164" i="3"/>
  <c r="I164" i="3" s="1"/>
  <c r="I160" i="3"/>
  <c r="O160" i="3" s="1"/>
  <c r="R159" i="3" s="1"/>
  <c r="O159" i="3" s="1"/>
  <c r="Q159" i="3"/>
  <c r="I159" i="3"/>
  <c r="I155" i="3"/>
  <c r="O155" i="3" s="1"/>
  <c r="R154" i="3" s="1"/>
  <c r="O154" i="3" s="1"/>
  <c r="Q154" i="3"/>
  <c r="I154" i="3"/>
  <c r="I150" i="3"/>
  <c r="O150" i="3" s="1"/>
  <c r="R149" i="3" s="1"/>
  <c r="O149" i="3" s="1"/>
  <c r="I145" i="3"/>
  <c r="O145" i="3" s="1"/>
  <c r="R144" i="3" s="1"/>
  <c r="O144" i="3" s="1"/>
  <c r="Q144" i="3"/>
  <c r="I144" i="3" s="1"/>
  <c r="I140" i="3"/>
  <c r="O140" i="3" s="1"/>
  <c r="I136" i="3"/>
  <c r="O136" i="3" s="1"/>
  <c r="R135" i="3" s="1"/>
  <c r="O135" i="3" s="1"/>
  <c r="Q135" i="3"/>
  <c r="I135" i="3" s="1"/>
  <c r="I131" i="3"/>
  <c r="O131" i="3" s="1"/>
  <c r="R130" i="3" s="1"/>
  <c r="O130" i="3" s="1"/>
  <c r="Q130" i="3"/>
  <c r="I130" i="3"/>
  <c r="I126" i="3"/>
  <c r="O126" i="3" s="1"/>
  <c r="R125" i="3" s="1"/>
  <c r="O125" i="3" s="1"/>
  <c r="Q125" i="3"/>
  <c r="I125" i="3"/>
  <c r="I121" i="3"/>
  <c r="O121" i="3" s="1"/>
  <c r="R120" i="3" s="1"/>
  <c r="O120" i="3" s="1"/>
  <c r="I116" i="3"/>
  <c r="O116" i="3" s="1"/>
  <c r="R115" i="3" s="1"/>
  <c r="O115" i="3" s="1"/>
  <c r="Q115" i="3"/>
  <c r="I115" i="3" s="1"/>
  <c r="I111" i="3"/>
  <c r="O111" i="3" s="1"/>
  <c r="I107" i="3"/>
  <c r="O107" i="3" s="1"/>
  <c r="R106" i="3" s="1"/>
  <c r="O106" i="3" s="1"/>
  <c r="Q106" i="3"/>
  <c r="I106" i="3" s="1"/>
  <c r="I102" i="3"/>
  <c r="O102" i="3" s="1"/>
  <c r="I98" i="3"/>
  <c r="O98" i="3" s="1"/>
  <c r="R97" i="3" s="1"/>
  <c r="O97" i="3" s="1"/>
  <c r="Q97" i="3"/>
  <c r="I97" i="3" s="1"/>
  <c r="I93" i="3"/>
  <c r="O93" i="3" s="1"/>
  <c r="R92" i="3" s="1"/>
  <c r="O92" i="3" s="1"/>
  <c r="Q92" i="3"/>
  <c r="I92" i="3"/>
  <c r="I88" i="3"/>
  <c r="O88" i="3" s="1"/>
  <c r="I84" i="3"/>
  <c r="O84" i="3" s="1"/>
  <c r="I80" i="3"/>
  <c r="O80" i="3" s="1"/>
  <c r="R79" i="3" s="1"/>
  <c r="O79" i="3" s="1"/>
  <c r="Q79" i="3"/>
  <c r="I79" i="3" s="1"/>
  <c r="I75" i="3"/>
  <c r="O75" i="3" s="1"/>
  <c r="R74" i="3" s="1"/>
  <c r="O74" i="3" s="1"/>
  <c r="Q74" i="3"/>
  <c r="I74" i="3"/>
  <c r="I70" i="3"/>
  <c r="O70" i="3" s="1"/>
  <c r="I66" i="3"/>
  <c r="O66" i="3" s="1"/>
  <c r="I62" i="3"/>
  <c r="O62" i="3" s="1"/>
  <c r="I58" i="3"/>
  <c r="O58" i="3" s="1"/>
  <c r="R57" i="3" s="1"/>
  <c r="O57" i="3" s="1"/>
  <c r="I53" i="3"/>
  <c r="O53" i="3" s="1"/>
  <c r="I49" i="3"/>
  <c r="O49" i="3" s="1"/>
  <c r="R48" i="3" s="1"/>
  <c r="O48" i="3" s="1"/>
  <c r="I44" i="3"/>
  <c r="O44" i="3" s="1"/>
  <c r="I40" i="3"/>
  <c r="O40" i="3" s="1"/>
  <c r="I36" i="3"/>
  <c r="O36" i="3" s="1"/>
  <c r="I31" i="3"/>
  <c r="O31" i="3" s="1"/>
  <c r="I27" i="3"/>
  <c r="O27" i="3" s="1"/>
  <c r="I22" i="3"/>
  <c r="O22" i="3" s="1"/>
  <c r="I18" i="3"/>
  <c r="O18" i="3" s="1"/>
  <c r="I14" i="3"/>
  <c r="O14" i="3" s="1"/>
  <c r="I9" i="3"/>
  <c r="O9" i="3" s="1"/>
  <c r="R8" i="3" s="1"/>
  <c r="O8" i="3" s="1"/>
  <c r="Q8" i="3"/>
  <c r="I8" i="3"/>
  <c r="I362" i="2"/>
  <c r="O362" i="2" s="1"/>
  <c r="I358" i="2"/>
  <c r="O358" i="2" s="1"/>
  <c r="R357" i="2" s="1"/>
  <c r="O357" i="2" s="1"/>
  <c r="Q357" i="2"/>
  <c r="I357" i="2"/>
  <c r="I353" i="2"/>
  <c r="O353" i="2" s="1"/>
  <c r="R352" i="2" s="1"/>
  <c r="O352" i="2" s="1"/>
  <c r="Q352" i="2"/>
  <c r="I352" i="2"/>
  <c r="I348" i="2"/>
  <c r="O348" i="2" s="1"/>
  <c r="I344" i="2"/>
  <c r="O344" i="2" s="1"/>
  <c r="I340" i="2"/>
  <c r="O340" i="2" s="1"/>
  <c r="I336" i="2"/>
  <c r="O336" i="2" s="1"/>
  <c r="I332" i="2"/>
  <c r="O332" i="2" s="1"/>
  <c r="R331" i="2" s="1"/>
  <c r="O331" i="2" s="1"/>
  <c r="I327" i="2"/>
  <c r="O327" i="2" s="1"/>
  <c r="I323" i="2"/>
  <c r="O323" i="2" s="1"/>
  <c r="I319" i="2"/>
  <c r="O319" i="2" s="1"/>
  <c r="I314" i="2"/>
  <c r="O314" i="2" s="1"/>
  <c r="R313" i="2" s="1"/>
  <c r="O313" i="2" s="1"/>
  <c r="I309" i="2"/>
  <c r="O309" i="2" s="1"/>
  <c r="I305" i="2"/>
  <c r="O305" i="2" s="1"/>
  <c r="R304" i="2" s="1"/>
  <c r="O304" i="2" s="1"/>
  <c r="I300" i="2"/>
  <c r="O300" i="2" s="1"/>
  <c r="R299" i="2" s="1"/>
  <c r="O299" i="2" s="1"/>
  <c r="Q299" i="2"/>
  <c r="I299" i="2" s="1"/>
  <c r="I295" i="2"/>
  <c r="O295" i="2" s="1"/>
  <c r="R294" i="2" s="1"/>
  <c r="O294" i="2" s="1"/>
  <c r="Q294" i="2"/>
  <c r="I294" i="2"/>
  <c r="I290" i="2"/>
  <c r="O290" i="2" s="1"/>
  <c r="R289" i="2" s="1"/>
  <c r="O289" i="2" s="1"/>
  <c r="Q289" i="2"/>
  <c r="I289" i="2" s="1"/>
  <c r="I285" i="2"/>
  <c r="O285" i="2" s="1"/>
  <c r="R284" i="2"/>
  <c r="O284" i="2" s="1"/>
  <c r="Q284" i="2"/>
  <c r="I284" i="2" s="1"/>
  <c r="I280" i="2"/>
  <c r="O280" i="2" s="1"/>
  <c r="R279" i="2" s="1"/>
  <c r="O279" i="2" s="1"/>
  <c r="Q279" i="2"/>
  <c r="I279" i="2" s="1"/>
  <c r="I275" i="2"/>
  <c r="O275" i="2" s="1"/>
  <c r="O271" i="2"/>
  <c r="I271" i="2"/>
  <c r="I267" i="2"/>
  <c r="O267" i="2" s="1"/>
  <c r="I263" i="2"/>
  <c r="Q262" i="2" s="1"/>
  <c r="I262" i="2" s="1"/>
  <c r="I258" i="2"/>
  <c r="O258" i="2" s="1"/>
  <c r="I254" i="2"/>
  <c r="O254" i="2" s="1"/>
  <c r="R253" i="2" s="1"/>
  <c r="O253" i="2" s="1"/>
  <c r="I249" i="2"/>
  <c r="O249" i="2" s="1"/>
  <c r="I245" i="2"/>
  <c r="O245" i="2" s="1"/>
  <c r="R240" i="2" s="1"/>
  <c r="O240" i="2" s="1"/>
  <c r="I241" i="2"/>
  <c r="O241" i="2" s="1"/>
  <c r="I236" i="2"/>
  <c r="O236" i="2" s="1"/>
  <c r="I232" i="2"/>
  <c r="O232" i="2" s="1"/>
  <c r="O228" i="2"/>
  <c r="R223" i="2" s="1"/>
  <c r="O223" i="2" s="1"/>
  <c r="I228" i="2"/>
  <c r="I224" i="2"/>
  <c r="O224" i="2" s="1"/>
  <c r="Q223" i="2"/>
  <c r="I223" i="2" s="1"/>
  <c r="I219" i="2"/>
  <c r="O219" i="2" s="1"/>
  <c r="I215" i="2"/>
  <c r="O215" i="2" s="1"/>
  <c r="I211" i="2"/>
  <c r="O211" i="2" s="1"/>
  <c r="I206" i="2"/>
  <c r="O206" i="2" s="1"/>
  <c r="I202" i="2"/>
  <c r="O202" i="2" s="1"/>
  <c r="I198" i="2"/>
  <c r="O198" i="2" s="1"/>
  <c r="I194" i="2"/>
  <c r="O194" i="2" s="1"/>
  <c r="I190" i="2"/>
  <c r="O190" i="2" s="1"/>
  <c r="I186" i="2"/>
  <c r="O186" i="2" s="1"/>
  <c r="I182" i="2"/>
  <c r="O182" i="2" s="1"/>
  <c r="O178" i="2"/>
  <c r="I178" i="2"/>
  <c r="Q177" i="2" s="1"/>
  <c r="I177" i="2" s="1"/>
  <c r="I173" i="2"/>
  <c r="O173" i="2" s="1"/>
  <c r="I169" i="2"/>
  <c r="Q168" i="2" s="1"/>
  <c r="I168" i="2" s="1"/>
  <c r="O164" i="2"/>
  <c r="R163" i="2" s="1"/>
  <c r="O163" i="2" s="1"/>
  <c r="I164" i="2"/>
  <c r="Q163" i="2"/>
  <c r="I163" i="2" s="1"/>
  <c r="I159" i="2"/>
  <c r="O159" i="2" s="1"/>
  <c r="O155" i="2"/>
  <c r="R154" i="2" s="1"/>
  <c r="O154" i="2" s="1"/>
  <c r="I155" i="2"/>
  <c r="Q154" i="2"/>
  <c r="I154" i="2" s="1"/>
  <c r="I150" i="2"/>
  <c r="Q149" i="2" s="1"/>
  <c r="I149" i="2" s="1"/>
  <c r="O145" i="2"/>
  <c r="I145" i="2"/>
  <c r="I141" i="2"/>
  <c r="Q140" i="2" s="1"/>
  <c r="I140" i="2" s="1"/>
  <c r="O136" i="2"/>
  <c r="R135" i="2" s="1"/>
  <c r="O135" i="2" s="1"/>
  <c r="I136" i="2"/>
  <c r="Q135" i="2"/>
  <c r="I135" i="2" s="1"/>
  <c r="I131" i="2"/>
  <c r="O131" i="2" s="1"/>
  <c r="O127" i="2"/>
  <c r="I127" i="2"/>
  <c r="I123" i="2"/>
  <c r="O123" i="2" s="1"/>
  <c r="O119" i="2"/>
  <c r="R118" i="2" s="1"/>
  <c r="O118" i="2" s="1"/>
  <c r="I119" i="2"/>
  <c r="Q118" i="2"/>
  <c r="I118" i="2" s="1"/>
  <c r="I114" i="2"/>
  <c r="O114" i="2" s="1"/>
  <c r="O110" i="2"/>
  <c r="R109" i="2" s="1"/>
  <c r="O109" i="2" s="1"/>
  <c r="I110" i="2"/>
  <c r="Q109" i="2"/>
  <c r="I109" i="2" s="1"/>
  <c r="I105" i="2"/>
  <c r="O105" i="2" s="1"/>
  <c r="O101" i="2"/>
  <c r="R100" i="2" s="1"/>
  <c r="O100" i="2" s="1"/>
  <c r="I101" i="2"/>
  <c r="Q100" i="2"/>
  <c r="I100" i="2" s="1"/>
  <c r="I96" i="2"/>
  <c r="O96" i="2" s="1"/>
  <c r="O92" i="2"/>
  <c r="R91" i="2" s="1"/>
  <c r="O91" i="2" s="1"/>
  <c r="I92" i="2"/>
  <c r="Q91" i="2"/>
  <c r="I91" i="2" s="1"/>
  <c r="I87" i="2"/>
  <c r="O87" i="2" s="1"/>
  <c r="O83" i="2"/>
  <c r="I83" i="2"/>
  <c r="I79" i="2"/>
  <c r="Q78" i="2" s="1"/>
  <c r="I78" i="2" s="1"/>
  <c r="O74" i="2"/>
  <c r="I74" i="2"/>
  <c r="I70" i="2"/>
  <c r="Q69" i="2" s="1"/>
  <c r="I69" i="2" s="1"/>
  <c r="O65" i="2"/>
  <c r="I65" i="2"/>
  <c r="I61" i="2"/>
  <c r="Q60" i="2" s="1"/>
  <c r="I60" i="2" s="1"/>
  <c r="O56" i="2"/>
  <c r="I56" i="2"/>
  <c r="I52" i="2"/>
  <c r="O52" i="2" s="1"/>
  <c r="O48" i="2"/>
  <c r="I48" i="2"/>
  <c r="I44" i="2"/>
  <c r="O44" i="2" s="1"/>
  <c r="O40" i="2"/>
  <c r="I40" i="2"/>
  <c r="Q39" i="2"/>
  <c r="I39" i="2" s="1"/>
  <c r="I35" i="2"/>
  <c r="Q34" i="2" s="1"/>
  <c r="I34" i="2" s="1"/>
  <c r="O30" i="2"/>
  <c r="I30" i="2"/>
  <c r="I26" i="2"/>
  <c r="O26" i="2" s="1"/>
  <c r="O22" i="2"/>
  <c r="I22" i="2"/>
  <c r="I18" i="2"/>
  <c r="O18" i="2" s="1"/>
  <c r="O14" i="2"/>
  <c r="I14" i="2"/>
  <c r="Q13" i="2"/>
  <c r="I13" i="2" s="1"/>
  <c r="I9" i="2"/>
  <c r="Q8" i="2" s="1"/>
  <c r="I8" i="2" s="1"/>
  <c r="R210" i="2" l="1"/>
  <c r="O210" i="2" s="1"/>
  <c r="R13" i="2"/>
  <c r="O13" i="2" s="1"/>
  <c r="R39" i="2"/>
  <c r="O39" i="2" s="1"/>
  <c r="R177" i="2"/>
  <c r="O177" i="2" s="1"/>
  <c r="Q210" i="2"/>
  <c r="I210" i="2" s="1"/>
  <c r="I3" i="2" s="1"/>
  <c r="Q240" i="2"/>
  <c r="I240" i="2" s="1"/>
  <c r="Q253" i="2"/>
  <c r="I253" i="2" s="1"/>
  <c r="O263" i="2"/>
  <c r="R262" i="2" s="1"/>
  <c r="O262" i="2" s="1"/>
  <c r="Q13" i="3"/>
  <c r="I13" i="3" s="1"/>
  <c r="I3" i="3" s="1"/>
  <c r="Q8" i="4"/>
  <c r="I8" i="4" s="1"/>
  <c r="I3" i="4" s="1"/>
  <c r="E12" i="1" s="1"/>
  <c r="O9" i="2"/>
  <c r="R8" i="2" s="1"/>
  <c r="O8" i="2" s="1"/>
  <c r="O35" i="2"/>
  <c r="R34" i="2" s="1"/>
  <c r="O34" i="2" s="1"/>
  <c r="O61" i="2"/>
  <c r="R60" i="2" s="1"/>
  <c r="O60" i="2" s="1"/>
  <c r="O70" i="2"/>
  <c r="R69" i="2" s="1"/>
  <c r="O69" i="2" s="1"/>
  <c r="O79" i="2"/>
  <c r="R78" i="2" s="1"/>
  <c r="O78" i="2" s="1"/>
  <c r="O141" i="2"/>
  <c r="R140" i="2" s="1"/>
  <c r="O140" i="2" s="1"/>
  <c r="O150" i="2"/>
  <c r="R149" i="2" s="1"/>
  <c r="O149" i="2" s="1"/>
  <c r="O169" i="2"/>
  <c r="R168" i="2" s="1"/>
  <c r="O168" i="2" s="1"/>
  <c r="Q318" i="2"/>
  <c r="I318" i="2" s="1"/>
  <c r="R13" i="3"/>
  <c r="O13" i="3" s="1"/>
  <c r="Q26" i="3"/>
  <c r="I26" i="3" s="1"/>
  <c r="Q35" i="3"/>
  <c r="I35" i="3" s="1"/>
  <c r="R8" i="4"/>
  <c r="O8" i="4" s="1"/>
  <c r="O2" i="4" s="1"/>
  <c r="Q304" i="2"/>
  <c r="I304" i="2" s="1"/>
  <c r="Q313" i="2"/>
  <c r="I313" i="2" s="1"/>
  <c r="R318" i="2"/>
  <c r="O318" i="2" s="1"/>
  <c r="Q331" i="2"/>
  <c r="I331" i="2" s="1"/>
  <c r="R26" i="3"/>
  <c r="O26" i="3" s="1"/>
  <c r="R35" i="3"/>
  <c r="O35" i="3" s="1"/>
  <c r="Q48" i="3"/>
  <c r="I48" i="3" s="1"/>
  <c r="Q57" i="3"/>
  <c r="I57" i="3" s="1"/>
  <c r="Q120" i="3"/>
  <c r="I120" i="3" s="1"/>
  <c r="Q149" i="3"/>
  <c r="I149" i="3" s="1"/>
  <c r="E10" i="1" l="1"/>
  <c r="C6" i="1"/>
  <c r="O2" i="3"/>
  <c r="E11" i="1" s="1"/>
  <c r="O2" i="2"/>
  <c r="C7" i="1" l="1"/>
</calcChain>
</file>

<file path=xl/sharedStrings.xml><?xml version="1.0" encoding="utf-8"?>
<sst xmlns="http://schemas.openxmlformats.org/spreadsheetml/2006/main" count="1953" uniqueCount="624">
  <si>
    <t>Firma: Ing. Theodor Collino</t>
  </si>
  <si>
    <t>Rekapitulace ceny</t>
  </si>
  <si>
    <t>Stavba: Per01 210528 R1 - PERTOLTICE POD RALSKEM - CHODNÍK</t>
  </si>
  <si>
    <t xml:space="preserve">Varianta:  - </t>
  </si>
  <si>
    <t>Celková cena bez DPH:</t>
  </si>
  <si>
    <t>Celková cena s DPH:</t>
  </si>
  <si>
    <t>Objekt</t>
  </si>
  <si>
    <t>Popis</t>
  </si>
  <si>
    <t>Cena bez DPH</t>
  </si>
  <si>
    <t>DPH</t>
  </si>
  <si>
    <t>Cena s DPH</t>
  </si>
  <si>
    <t>ASPE10</t>
  </si>
  <si>
    <t>S</t>
  </si>
  <si>
    <t>Soupis prací objektu</t>
  </si>
  <si>
    <t xml:space="preserve">Stavba: </t>
  </si>
  <si>
    <t>Per01 210528 R1</t>
  </si>
  <si>
    <t>PERTOLTICE POD RALSKEM - CHODNÍK</t>
  </si>
  <si>
    <t>O</t>
  </si>
  <si>
    <t>Rozpočet:</t>
  </si>
  <si>
    <t>0,00</t>
  </si>
  <si>
    <t>15,00</t>
  </si>
  <si>
    <t>21,00</t>
  </si>
  <si>
    <t>3</t>
  </si>
  <si>
    <t>2</t>
  </si>
  <si>
    <t>SO 101</t>
  </si>
  <si>
    <t>Zpevněné plochy</t>
  </si>
  <si>
    <t>Typ</t>
  </si>
  <si>
    <t>0</t>
  </si>
  <si>
    <t>Poř. číslo</t>
  </si>
  <si>
    <t>1</t>
  </si>
  <si>
    <t>Kód položky</t>
  </si>
  <si>
    <t>Varianta</t>
  </si>
  <si>
    <t>Název položky</t>
  </si>
  <si>
    <t>4</t>
  </si>
  <si>
    <t>MJ</t>
  </si>
  <si>
    <t>5</t>
  </si>
  <si>
    <t>Množství</t>
  </si>
  <si>
    <t>6</t>
  </si>
  <si>
    <t>Jednotková cena</t>
  </si>
  <si>
    <t>Jednotková</t>
  </si>
  <si>
    <t>9</t>
  </si>
  <si>
    <t>Celkem</t>
  </si>
  <si>
    <t>10</t>
  </si>
  <si>
    <t>SD</t>
  </si>
  <si>
    <t>00: OSTATN</t>
  </si>
  <si>
    <t>00: OSTATNÍ ROZPOČTOVÉ NÁKLADY</t>
  </si>
  <si>
    <t>P</t>
  </si>
  <si>
    <t>02971</t>
  </si>
  <si>
    <t/>
  </si>
  <si>
    <t>HUTNĚNÍ - OSTAT POŽADAVKY - GEOTECHNICKÝ MONITORING NA POVRCHU</t>
  </si>
  <si>
    <t>KPL</t>
  </si>
  <si>
    <t>PP</t>
  </si>
  <si>
    <t>VV</t>
  </si>
  <si>
    <t>STATICKÉ HUTNÍCÍ ZKOUŠKY (ZAPOČÍTÁVAJÍ SE POUZE ZKOUŠKY PROKAZUJÍCÍ POŽADOVANÉ VLASTNOSTI PLÁNĚ) 
3=3,000 [A]</t>
  </si>
  <si>
    <t>TS</t>
  </si>
  <si>
    <t>zahrnuje veškeré náklady spojené s objednatelem požadovanými pracemi</t>
  </si>
  <si>
    <t>014</t>
  </si>
  <si>
    <t>SKLÁDKOVNÉ</t>
  </si>
  <si>
    <t>014101</t>
  </si>
  <si>
    <t>HOR</t>
  </si>
  <si>
    <t>POPLATKY ZA SKLÁDKU</t>
  </si>
  <si>
    <t>M3</t>
  </si>
  <si>
    <t>položka 12393.HOR 
387,878=387,878 [A] 
vytěžená zemina 
položka 13293.HOR 
458,56=458,560 [B] 
Celkem: A+B=846,438 [C]</t>
  </si>
  <si>
    <t>zahrnuje veškeré poplatky provozovateli skládky související s uložením odpadu na skládce.</t>
  </si>
  <si>
    <t>ORN</t>
  </si>
  <si>
    <t>POPLATKY ZA SKLÁDKU - ORNICE</t>
  </si>
  <si>
    <t>Z POLOŽKY 12110.ORN 
47,082=47,082 [A]</t>
  </si>
  <si>
    <t>014102</t>
  </si>
  <si>
    <t>ASF</t>
  </si>
  <si>
    <t>POPLATKY ZA SKLÁDKU - ASFALTOVÉ a ŽIVIČNÉ POVRCHY + FRÉZINK</t>
  </si>
  <si>
    <t>T</t>
  </si>
  <si>
    <t>položka 113742.ASF  
2,40 * 0,04 * 70,91 =6,807 [A] 
položka 113745.ASF 
2,40 * 0,07 * 67,55 =11,348 [B] 
Položka 11313.ASF 
2,40 * 11,149=26,758 [D] 
Celkem: A+B+D=44,913 [E]</t>
  </si>
  <si>
    <t>BET</t>
  </si>
  <si>
    <t>POPLATKY ZA SKLÁDKU - BETON</t>
  </si>
  <si>
    <t>položka 11352.BET 
0,25 * 64 =16,000 [A]</t>
  </si>
  <si>
    <t>KAM</t>
  </si>
  <si>
    <t>POPLATKY ZA SKLÁDKU - PODKLADNÍ VRSTVY KOMUNIKACÍ A KAMENÍ</t>
  </si>
  <si>
    <t>Položka 11332.KAM 
1,8 * 72,888=131,198 [A]</t>
  </si>
  <si>
    <t>11</t>
  </si>
  <si>
    <t>Přípravné a přidružené práce</t>
  </si>
  <si>
    <t>7</t>
  </si>
  <si>
    <t>11090</t>
  </si>
  <si>
    <t>VŠEOBECNÉ VYKLIZENÍ OSTATNÍCH PLOCH</t>
  </si>
  <si>
    <t>M2</t>
  </si>
  <si>
    <t>VYČIŠTĚNÍ PLOCH 
900,63=900,630 [A]</t>
  </si>
  <si>
    <t>zahrnuje odstranění všech překážek pro uskutečnění stavby</t>
  </si>
  <si>
    <t>113 KRYT:</t>
  </si>
  <si>
    <t>ODSTRANĚNÍ KRYTŮ</t>
  </si>
  <si>
    <t>8</t>
  </si>
  <si>
    <t>11313</t>
  </si>
  <si>
    <t>ODSTRANĚNÍ KRYTU ZPEVNĚNÝCH PLOCH S ASFALTOVÝM POJIVEM</t>
  </si>
  <si>
    <t>ODSTRANĚNÍ ŽIVICE 
0,12 * 92,91=11,149 [B]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</si>
  <si>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</si>
  <si>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11313B</t>
  </si>
  <si>
    <t>ODSTRANĚNÍ KRYTU ZPEVNĚNÝCH PLOCH S ASFALTOVÝM POJIVEM - DOPRAVA</t>
  </si>
  <si>
    <t>tkm</t>
  </si>
  <si>
    <t>Položka 11313.ASF 
2,4 * 40 * 11,149=1 070,304 [A]</t>
  </si>
  <si>
    <t>Položka zahrnuje samostatnou dopravu suti a vybouraných hmot. Množství se určí jako součin hmotnosti [t] a požadované vzdálenosti [km].</t>
  </si>
  <si>
    <t>11372B</t>
  </si>
  <si>
    <t>FRÉZOVÁNÍ ZPEVNĚNÝCH PLOCH ASFALTOVÝCH - DOPRAVA</t>
  </si>
  <si>
    <t>FRÉZOVÁNÍ  
40 * 2,40 * 0,04 * 70,91 =272,294 [A] 
40 * 2,40 * 0,07 * 67,55 =453,936 [B] 
Celkem: A+B=726,230 [C]</t>
  </si>
  <si>
    <t>113742</t>
  </si>
  <si>
    <t>FRÉZOVÁNÍ ZPEVNĚNÝCH PLOCH ASFALTOVÝCH TL. DO 40MM</t>
  </si>
  <si>
    <t>FRÉZOVÁNÍ TL. 40MM 
70,91=70,910 [A]</t>
  </si>
  <si>
    <t>12</t>
  </si>
  <si>
    <t>113745</t>
  </si>
  <si>
    <t>FRÉZOVÁNÍ ZPEVNĚNÝCH PLOCH ASFALTOVÝCH TL. DO 80MM</t>
  </si>
  <si>
    <t>FRÉZOVÁNÍ TL. 70MM 
67,55=67,550 [A]</t>
  </si>
  <si>
    <t>113 OBR</t>
  </si>
  <si>
    <t>VYTRHÁNÍ OBRUBNÍKŮ</t>
  </si>
  <si>
    <t>13</t>
  </si>
  <si>
    <t>11352</t>
  </si>
  <si>
    <t>ODSTRANĚNÍ CHODNÍKOVÝCH A SILNIČNÍCH OBRUBNÍKŮ BETONOVÝCH</t>
  </si>
  <si>
    <t>M</t>
  </si>
  <si>
    <t>Vybourání betonového silničního obrubníku 
64=64,000 [A]</t>
  </si>
  <si>
    <t>14</t>
  </si>
  <si>
    <t>11352B</t>
  </si>
  <si>
    <t>ODSTRANĚNÍ CHODNÍKOVÝCH A SILNIČNÍCH OBRUBNÍKŮ BETONOVÝCH - DOPRAVA</t>
  </si>
  <si>
    <t>Položka 11352.BET 
40 * 0,25 * 64=640,000 [A]</t>
  </si>
  <si>
    <t>113 PODK</t>
  </si>
  <si>
    <t>ODSTRANĚNÍ PODKLADŮ</t>
  </si>
  <si>
    <t>15</t>
  </si>
  <si>
    <t>11332</t>
  </si>
  <si>
    <t>ODSTRANĚNÍ PODKLADŮ ZPEVNĚNÝCH PLOCH Z KAMENIVA NESTMELENÉHO</t>
  </si>
  <si>
    <t>Podklad 
0,25 * 92,91=23,228 [A] 
0,15 * 186,75=28,013 [B] 
0,30 * 72,16=21,648 [D] 
Celkem: A+B+D=72,889 [E]</t>
  </si>
  <si>
    <t>16</t>
  </si>
  <si>
    <t>11332B</t>
  </si>
  <si>
    <t>ODSTRANĚNÍ PODKLADŮ ZPEVNĚNÝCH PLOCH Z KAMENIVA NESTMELENÉHO - DOPRAVA</t>
  </si>
  <si>
    <t>ODVOZ POLOŽKY 11332.KAM 
1,8 * 40 * 72,888=5 247,936 [A]</t>
  </si>
  <si>
    <t>121</t>
  </si>
  <si>
    <t>ORNICE</t>
  </si>
  <si>
    <t>17</t>
  </si>
  <si>
    <t>12110</t>
  </si>
  <si>
    <t>SEJMUTÍ ORNICE NEBO LESNÍ PŮDY</t>
  </si>
  <si>
    <t>SEJMUTÍ ORNICE  
0,15 * ( 713,88 - 400)=47,082 [A]</t>
  </si>
  <si>
    <t>položka zahrnuje sejmutí ornice bez ohledu na tloušťku vrstvy a její vodorovnou dopravu  
nezahrnuje uložení na trvalou skládku</t>
  </si>
  <si>
    <t>18</t>
  </si>
  <si>
    <t>121104</t>
  </si>
  <si>
    <t>SEJMUTÍ ORNICE NEBO LESNÍ PŮDY S ODVOZEM DO 5KM</t>
  </si>
  <si>
    <t>SEJMUTÍ ORNICE  
přesun v rámci stavby  
0,15 * 400 =60,000 [A]</t>
  </si>
  <si>
    <t>19</t>
  </si>
  <si>
    <t>12110B</t>
  </si>
  <si>
    <t>SEJMUTÍ ORNICE NEBO LESNÍ PŮDY - DOPRAVA</t>
  </si>
  <si>
    <t>M3KM</t>
  </si>
  <si>
    <t>SEJMUTÍ ORNICE Z POL. 12110.ORN 
40 * 47,082=1 883,280 [A]</t>
  </si>
  <si>
    <t>Položka zahrnuje samostatnou dopravu zeminy. Množství se určí jako součin kubatutry [m3] a požadované vzdálenosti [km].</t>
  </si>
  <si>
    <t>123</t>
  </si>
  <si>
    <t>ODKOPÁVKY</t>
  </si>
  <si>
    <t>20</t>
  </si>
  <si>
    <t>12393</t>
  </si>
  <si>
    <t>ODKOP PRO SPOD STAVBU SILNIC A ŽELEZNIC TŘ. III</t>
  </si>
  <si>
    <t>SANACE 
46,90=46,900 [A] 
0,30 * 72,16=21,648 [B] 
VÝKOPY  
319,33=319,330 [C] 
Celkem: A+B+C=387,878 [D]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</si>
  <si>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zhutnění podloží, případně i svahů vč. svahování  
- zřízení stupňů v podloží a lavic na svazích, není-li pro tyto práce zřízena samostatná položka  
- udržování výkopiště a jeho ochrana proti vodě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</si>
  <si>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21</t>
  </si>
  <si>
    <t>12393B</t>
  </si>
  <si>
    <t>ODKOP PRO SPOD STAVBU SILNIC A ŽELEZNIC TŘ. III - DOPRAVA</t>
  </si>
  <si>
    <t>ODVOZ POLOŽKY 12393.HOR 
40 * 387,878 =15 515,120 [A] 
vytěžená zemin</t>
  </si>
  <si>
    <t>132</t>
  </si>
  <si>
    <t>HLOUBENÍ RÝH</t>
  </si>
  <si>
    <t>22</t>
  </si>
  <si>
    <t>13293</t>
  </si>
  <si>
    <t>HLOUBENÍ RÝH ŠÍŘ DO 2M PAŽ I NEPAŽ TŘ. III</t>
  </si>
  <si>
    <t>RÝHY 
48,96=48,960 [A] 
10,35=10,350 [B] 
7,63=7,630 [C] 
220,14+24,72+146,76=391,620 [E] 
Celkem: A+B+C+E=458,560 [F]</t>
  </si>
  <si>
    <t>položka zahrnuje:  
- vodorovná a svislá doprava, přemístění, přeložení, manipulace s výkopkem  
- kompletní provedení vykopávky nezapažené i zapažené  
- ošetření výkopiště po celou dobu práce v něm vč. klimatických opatření  
- ztížení vykopávek v blízkosti podzemního vedení, konstrukcí a objektů vč. jejich dočasného zajištění  
- ztížení pod vodou, v okolí výbušnin, ve stísněných prostorech a pod.  
- těžení po vrstvách, pásech a po jiných nutných částech (figurách)  
- čerpání vody vč. čerpacích jímek, potrubí a pohotovostní čerpací soupravy (viz ustanovení k pol. 1151,2)  
- potřebné snížení hladiny podzemní vody  
- těžení a rozpojování jednotlivých balvanů  
- vytahování a nošení výkopku  
- svahování a přesvah. svahů do konečného tvaru, výměna hornin v podloží a v pláni znehodnocené klimatickými vlivy  
- eventuelně nutné druhotné rozpojení odstřelené horniny  
- ruční vykopávky, odstranění kořenů a napadávek  
- pažení, vzepření a rozepření vč. přepažování (vyjma štětových stěn)  
- úpravu, ochranu a očištění dna, základové spáry, stěn a svahů  
- odvedení nebo obvedení vody v okolí výkopiště a ve výkopišti  
- třídění výkopku  
- veškeré pomocné konstrukce umožňující provedení vykopávky (příjezdy, sjezdy, nájezdy, lešení, podpěr. konstr., přemostění, zpevněné plochy, zakrytí a pod.)  
- nezahrnuje uložení zeminy (na skládku, do násypu) ani poplatky za skládku, vykazují se v položce č.0141**</t>
  </si>
  <si>
    <t>23</t>
  </si>
  <si>
    <t>13293B</t>
  </si>
  <si>
    <t>HLOUBENÍ RÝH ŠÍŘ DO 2M PAŽ I NEPAŽ TŘ. III - DOPRAVA</t>
  </si>
  <si>
    <t>POLOŽKA 13293.HOR 
40 * 458,56 =18 342,400 [A]</t>
  </si>
  <si>
    <t>Konstrukce ze zemin</t>
  </si>
  <si>
    <t>24</t>
  </si>
  <si>
    <t>17481</t>
  </si>
  <si>
    <t>G3F</t>
  </si>
  <si>
    <t>ZÁSYP JAM A RÝH Z NAKUPOVANÝCH MATERIÁLŮ</t>
  </si>
  <si>
    <t>ZÁSYPy 
319,33=319,330 [A] 
146,76=146,760 [B] 
Celkem: A+B=466,090 [C]</t>
  </si>
  <si>
    <t>položka zahrnuje:  
- kompletní provedení zemní konstrukce včetně nákupu a dopravy materiálu dle zadávací  
dokumentace  
- úprava  ukládaného  materiálu  vlhčením,  tříděním,  promícháním  nebo  vysoušením,  příp. jiné úpravy za účelem zlepšení jeho  mech. vlastností  
- hutnění i různé míry hutnění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udržování úložiště a jeho ochrana proti vodě  
- odvedení nebo obvedení vody v okolí úložiště a v úložišti  
- veškeré  pomocné konstrukce umožňující provedení  zemní konstrukce  (příjezdy,  sjezdy, nájezdy, lešení, podpěrné konstrukce, přemostění, zpevněné plochy, zakrytí a pod.)</t>
  </si>
  <si>
    <t>25</t>
  </si>
  <si>
    <t>17581</t>
  </si>
  <si>
    <t>PÍS</t>
  </si>
  <si>
    <t>OBSYP POTRUBÍ A OBJEKTŮ Z NAKUPOVANÝCH MATERIÁLŮ - PÍSKY</t>
  </si>
  <si>
    <t>220,14=220,140 [A]</t>
  </si>
  <si>
    <t>položka zahrnuje:  
- kompletní provedení zemní konstrukce včetně nákupu a dopravy materiálu dle zadávací  
dokumentace  
- úprava  ukládaného  materiálu  vlhčením,  tříděním,  promícháním  nebo  vysoušením,  příp. jiné úpravy za účelem zlepšení jeho  mech. vlastností  
- hutnění i různé míry hutnění  
- ošetření úložiště po celou dobu práce v něm vč. klimatických opatření  
- ztížení v okolí vedení, konstrukcí a objektů a jejich dočasné zajištění  
- ztížení provádění vč. hutnění ve ztížených podmínkách a stísněných prostorech  
- ztížené ukládání sypaniny pod vodu  
- ukládání po vrstvách a po jiných nutných částech (figurách) vč. dosypávek  
- spouštění a nošení materiálu  
- výměna částí zemní konstrukce znehodnocené klimatickými vlivy  
- ruční hutnění a výplň jam a prohlubní v podloží  
- úprava, očištění, ochrana a zhutnění podloží  
- svahování, hutnění a uzavírání povrchů svahů  
- zřízení lavic na svazích  
- udržování úložiště a jeho ochrana proti vodě  
- odvedení nebo obvedení vody v okolí úložiště a v úložišti  
- veškeré  pomocné konstrukce umožňující provedení  zemní konstrukce  (příjezdy,  sjezdy, nájezdy, lešení, podpěrné konstrukce, přemostění, zpevněné plochy, zakrytí a pod.)  
- zemina vytlačená potrubím o DN do 180mm se od kubatury obsypů neodečítá</t>
  </si>
  <si>
    <t>18 ČTÚ:</t>
  </si>
  <si>
    <t>Čisté terénní úpravy</t>
  </si>
  <si>
    <t>26</t>
  </si>
  <si>
    <t>18230</t>
  </si>
  <si>
    <t>ROZPROSTŘENÍ ORNICE V ROVINĚ</t>
  </si>
  <si>
    <t>OHUMUSOVÁNÍ  
0,15*400=60,000 [A]</t>
  </si>
  <si>
    <t>položka zahrnuje:  
nutné přemístění ornice z dočasných skládek vzdálených do 50m  
rozprostření ornice v předepsané tloušťce v rovině a ve svahu do 1:5</t>
  </si>
  <si>
    <t>27</t>
  </si>
  <si>
    <t>18241</t>
  </si>
  <si>
    <t>ZALOŽENÍ TRÁVNÍKU RUČNÍM VÝSEVEM</t>
  </si>
  <si>
    <t>OHUMUSOVÁNÍ  
400=400,000 [A]</t>
  </si>
  <si>
    <t>Zahrnuje dodání předepsané travní směsi, její výsev na ornici, zalévání, první pokosení, to vše bez ohledu na sklon terénu</t>
  </si>
  <si>
    <t>28</t>
  </si>
  <si>
    <t>18247</t>
  </si>
  <si>
    <t>OŠETŘOVÁNÍ TRÁVNÍKU</t>
  </si>
  <si>
    <t>Zahrnuje pokosení se shrabáním, naložení shrabků na dopravní prostředek, s odvozem a se složením, to vše bez ohledu na sklon terénu   
zahrnuje nutné zalití a hnojení</t>
  </si>
  <si>
    <t>29</t>
  </si>
  <si>
    <t>18600</t>
  </si>
  <si>
    <t>ZALÉVÁNÍ VODOU</t>
  </si>
  <si>
    <t>OHUMUSOVÁNÍ  
0,05*400=20,000 [A]</t>
  </si>
  <si>
    <t>položka zahrnuje veškerý materiál, výrobky a polotovary, včetně mimostaveništní a vnitrostaveništní dopravy (rovněž přesuny), včetně naložení a složení, případně s uložením</t>
  </si>
  <si>
    <t>181</t>
  </si>
  <si>
    <t>PLÁŇ</t>
  </si>
  <si>
    <t>30</t>
  </si>
  <si>
    <t>18120</t>
  </si>
  <si>
    <t>ÚPRAVA PLÁNĚ SE ZHUTNĚNÍM V HORNINĚ TŘ. II</t>
  </si>
  <si>
    <t>ÚPRAVA PLÁNĚ  
386,06=386,060 [B] 
RÝHA 
234,50=234,500 [A] 
74,90=74,900 [D] 
260,44=260,440 [F] 
21,80=21,800 [H] 
Celkem: B+A+D+F+H=977,700 [I]</t>
  </si>
  <si>
    <t>položka zahrnuje úpravu pláně včetně vyrovnání výškových rozdílů. Míru zhutnění určuje  
projekt.</t>
  </si>
  <si>
    <t>214</t>
  </si>
  <si>
    <t>ÚPRAVY PODLOŽÍ</t>
  </si>
  <si>
    <t>31</t>
  </si>
  <si>
    <t>21461</t>
  </si>
  <si>
    <t>FIL</t>
  </si>
  <si>
    <t>FILTRAČNÍ GEOTEXTILIE</t>
  </si>
  <si>
    <t>ODVODNĚNÍ Geotextílie FILTRAČNÍ  
109 + 253=362,000 [A]</t>
  </si>
  <si>
    <t>Položka zahrnuje:  
- dodávku předepsané geotextilie  
- úpravu, očištění a ochranu podkladu  
- přichycení k podkladu, případně zatížení  
- úpravy spojů a zajištění okrajů  
- úpravy pro odvodnění  
- nutné přesahy  
- mimostaveništní a vnitrostaveništní dopravu</t>
  </si>
  <si>
    <t>32</t>
  </si>
  <si>
    <t>21461 OCH</t>
  </si>
  <si>
    <t>OCHRANNÁ GEOTEXTILIE</t>
  </si>
  <si>
    <t>Geotextílie (vč. prořezu) 
36,72=36,720 [A]</t>
  </si>
  <si>
    <t>ZÁKLADY</t>
  </si>
  <si>
    <t>33</t>
  </si>
  <si>
    <t>272325</t>
  </si>
  <si>
    <t>ZÁKLADY ZE ŽELEZOBETONU DO C30/37</t>
  </si>
  <si>
    <t>OPĚRNÁ STĚNA 
8,71=8,710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</si>
  <si>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zeminou nebo kamenivem,  
- případné zřízení spojovací vrstvy u základů,  
- úpravy pro osazení zařízení ochrany konstrukce proti vlivu bludných proudů,</t>
  </si>
  <si>
    <t>31: ZDI PO</t>
  </si>
  <si>
    <t>31: ZDI PODPĚRNÉ A VOLNÉ</t>
  </si>
  <si>
    <t>34</t>
  </si>
  <si>
    <t>327115</t>
  </si>
  <si>
    <t>ZDI OPĚR, ZÁRUB, NÁBŘEŽ Z DÍLCŮ BETON DO C30/37</t>
  </si>
  <si>
    <t>OPĚRNÁ STĚNA 
0,20 * 34 =6,800 [A]</t>
  </si>
  <si>
    <t>- dodání dílce požadovaného tvaru a vlastností, jeho skladování, doprava a osazení do  
definitivní polohy, včetně komplexní technologie výroby a montáže dílců, ošetření a ochrana dílců,  
- u dílců železobetonových a předpjatých veškerá výztuž, případně i tuhé kovové prvky a závěsná oka,  
- úpravy a zařízení pro uložení a transport dílce,  
- veškeré požadované úpravy dílců, včetně doplňkových konstrukcí a vybavení,  
- sestavení dílce na stavbě včetně montážních zařízení, plošin a prahů a pod.,  
- výplň, těsnění a tmelení spár a spojů,  
- očištění a ošetření úložných ploch,  
- zednické výpomoce pro montáž dílců,  
- označení dílce výrobním štítkem nebo jiným způsobem,  
- úpravy dílce pro dodržení požadované přesnosti jeho osazení, včetně případných měření,  
- veškerá zařízení pro zajištění stability v každém okamžiku,  
- další práce dané případně specifikací k příslušnému prefabrik. dílci (úprava pohledových ploch, příp. rubových ploch, osazení měřících zařízení, zkoušení a měření dílců a pod.).</t>
  </si>
  <si>
    <t>35</t>
  </si>
  <si>
    <t>34825</t>
  </si>
  <si>
    <t>PLOTOVÉ ZÍDKY Z DESEK STAVEBNÍCH</t>
  </si>
  <si>
    <t>OPĚRNÁ STĚNA ZÁKRYTOVÁ DESKA 
0,30 * 0,08 * 27,2 =0,653 [A]</t>
  </si>
  <si>
    <t>Položka zahrnuje veškerý materiál, výrobky a polotovary, včetně mimostaveništní a  
vnitrostaveništní dopravy (rovněž přesuny), včetně naložení a složení, případně s uložením.</t>
  </si>
  <si>
    <t>348</t>
  </si>
  <si>
    <t>ZÁBRADLÍ A PLOTY</t>
  </si>
  <si>
    <t>36</t>
  </si>
  <si>
    <t>9112B1</t>
  </si>
  <si>
    <t>ZÁBRADLÍ MOSTNÍ SE SVISLOU VÝPLNÍ - DODÁVKA A MONTÁŽ</t>
  </si>
  <si>
    <t>91,80=91,800 [A]</t>
  </si>
  <si>
    <t>položka zahrnuje:  
dodání zábradlí včetně předepsané povrchové úpravy  
kotvení sloupků, t.j. kotevní desky, šrouby z nerez oceli, vrty a zálivku, pokud zadávací  
dokumentace nestanoví jinak  
případné nivelační hmoty pod kotevní desky</t>
  </si>
  <si>
    <t>465</t>
  </si>
  <si>
    <t>LOMOVÝ KÁMEN</t>
  </si>
  <si>
    <t>37</t>
  </si>
  <si>
    <t>451212</t>
  </si>
  <si>
    <t>PODKL A VÝPLŇ VRSTVY Z LOM KAMENE NA MC</t>
  </si>
  <si>
    <t>LOMOVÝ KÁMEN 
0,20 * 5 =1,000 [A]</t>
  </si>
  <si>
    <t>položka zahrnuje dodávku a rozprostření lomového kamene včetně dodávky a výplně z cementové malty předepsané kvality,</t>
  </si>
  <si>
    <t>38</t>
  </si>
  <si>
    <t>465512</t>
  </si>
  <si>
    <t>DLAŽBY Z LOMOVÉHO KAMENE NA MC</t>
  </si>
  <si>
    <t>LOMOVÝ KÁMEN C20/25 XF3 
0,20 * 5 =1,000 [A]</t>
  </si>
  <si>
    <t>položka zahrnuje:  
- nutné zemní práce (svahování, úpravu pláně a pod.)  
- zřízení spojovací vrstvy  
- zřízení lože dlažby z cementové malty předepsané kvality a předepsané tloušťky  
- dodávku a položení dlažby z lomového kamene do předepsaného tvaru  
- spárování, těsnění, tmelení a vyplnění spar MC případně s vyklínováním  
- úprava povrchu pro odvedení srážkové vody  
- nezahrnuje podklad pod dlažbu, vykazuje se samostatně položkami SD 45</t>
  </si>
  <si>
    <t>563 PODK</t>
  </si>
  <si>
    <t>PODKLADNÍ VRSTVY</t>
  </si>
  <si>
    <t>39</t>
  </si>
  <si>
    <t>56110</t>
  </si>
  <si>
    <t>PODKLADNÍ BETON</t>
  </si>
  <si>
    <t>PODKLADNÍ BETON C 8/10 
0,83=0,830 [A]</t>
  </si>
  <si>
    <t>- dodání směsi v požadované kvalitě  
- očištění podkladu  
- uložení směsi dle předepsaného technologického předpisu a zhutnění vrstvy v předepsané tloušťce  
- zřízení vrstvy bez rozlišení šířky, pokládání vrstvy po etapách, včetně pracovních spar a spojů  
- úpravu napojení, ukončení  
- úpravu dilatačních spar včetně předepsané výztuže  
- nezahrnuje postřiky, nátěry  
- nezahrnuje úpravu povrchu krytu</t>
  </si>
  <si>
    <t>40</t>
  </si>
  <si>
    <t>56143</t>
  </si>
  <si>
    <t>130</t>
  </si>
  <si>
    <t>KAMENIVO ZPEVNĚNÉ CEMENTEM TL. 130MM</t>
  </si>
  <si>
    <t>VOZOVKA 
13 + 51,44 =64,440 [A]</t>
  </si>
  <si>
    <t>41</t>
  </si>
  <si>
    <t>56143.120</t>
  </si>
  <si>
    <t>KAMENIVO ZPEVNĚNÉ CEMENTEM TL. 120MM</t>
  </si>
  <si>
    <t>CHODNÍK 
307,45 + 6,42=313,870 [A]</t>
  </si>
  <si>
    <t>42</t>
  </si>
  <si>
    <t>56330</t>
  </si>
  <si>
    <t>VOZOVKOVÉ VRSTVY ZE ŠTĚRKODRTI</t>
  </si>
  <si>
    <t>ODVODNĚNÍ ŠD 8/16mm 
6,54 + 10,35=16,890 [A]</t>
  </si>
  <si>
    <t>- dodání kameniva předepsané kvality a zrnitosti  
- rozprostření a zhutnění vrstvy v předepsané tloušťce  
- zřízení vrstvy bez rozlišení šířky, pokládání vrstvy po etapách  
- nezahrnuje postřiky, nátěry</t>
  </si>
  <si>
    <t>43</t>
  </si>
  <si>
    <t>56332</t>
  </si>
  <si>
    <t>VOZOVKOVÉ VRSTVY ZE ŠTĚRKODRTI TL. DO 100MM</t>
  </si>
  <si>
    <t>ŠD TL. 100mm POD UV 
10,24=10,240 [A]</t>
  </si>
  <si>
    <t>44</t>
  </si>
  <si>
    <t>56333</t>
  </si>
  <si>
    <t>VOZOVKOVÉ VRSTVY ZE ŠTĚRKODRTI TL. DO 150MM</t>
  </si>
  <si>
    <t>CHODNÍKY 
307,45 + 6,42=313,870 [A]</t>
  </si>
  <si>
    <t>45</t>
  </si>
  <si>
    <t>56335</t>
  </si>
  <si>
    <t>VOZOVKOVÉ VRSTVY ZE ŠTĚRKODRTI TL. DO 250MM</t>
  </si>
  <si>
    <t>VOZOVKA 
13 + 59,16 =72,160 [A]</t>
  </si>
  <si>
    <t>46</t>
  </si>
  <si>
    <t>56342</t>
  </si>
  <si>
    <t>VOZOVKOVÉ VRSTVY ZE ŠTĚRKOPÍSKU TL. DO 100MM</t>
  </si>
  <si>
    <t>PODSYP PÍSKU 
74,90=74,900 [A]</t>
  </si>
  <si>
    <t>563 SAN</t>
  </si>
  <si>
    <t>SANACE</t>
  </si>
  <si>
    <t>47</t>
  </si>
  <si>
    <t>SAN</t>
  </si>
  <si>
    <t>Sanace pod obrubníky tl. 200mm 
46,90=46,900 [A]</t>
  </si>
  <si>
    <t>48</t>
  </si>
  <si>
    <t>SANACE 
313,90=313,900 [A]</t>
  </si>
  <si>
    <t>49</t>
  </si>
  <si>
    <t>56334 SAN</t>
  </si>
  <si>
    <t>VOZOVKOVÉ VRSTVY ZE ŠTĚRKODRTI TL. DO 200MM</t>
  </si>
  <si>
    <t>SANACE 
72,16=72,160 [A]</t>
  </si>
  <si>
    <t>- dodání kameniva předepsané kvality a zrnitosti   
- rozprostření a zhutnění vrstvy v předepsané tloušťce   
- zřízení vrstvy bez rozlišení šířky, pokládání vrstvy po etapách   
- nezahrnuje postřiky, nátěry</t>
  </si>
  <si>
    <t>57 ASF</t>
  </si>
  <si>
    <t>ŽIVICE</t>
  </si>
  <si>
    <t>50</t>
  </si>
  <si>
    <t>572111</t>
  </si>
  <si>
    <t>INFILTRAČNÍ POSTŘIK ASFALTOVÝ DO 0,5KG/M2</t>
  </si>
  <si>
    <t>VOZOVKA 
13+50,19+4,36=67,550 [A]</t>
  </si>
  <si>
    <t>- dodání všech předepsaných materiálů pro postřiky v předepsaném množství   
- provedení dle předepsaného technologického předpisu   
- zřízení vrstvy bez rozlišení šířky, pokládání vrstvy po etapách   
- úpravu napojení, ukončení</t>
  </si>
  <si>
    <t>51</t>
  </si>
  <si>
    <t>572211</t>
  </si>
  <si>
    <t>SPOJOVACÍ POSTŘIK Z ASFALTU DO 0,5KG/M2</t>
  </si>
  <si>
    <t>VOZOVKA 
13+49,2+2*4,36=70,920 [A]</t>
  </si>
  <si>
    <t>- dodání všech předepsaných materiálů pro postřiky v předepsaném množství  
- provedení dle předepsaného technologického předpisu  
- zřízení vrstvy bez rozlišení šířky, pokládání vrstvy po etapách  
- úpravu napojení, ukončení</t>
  </si>
  <si>
    <t>52</t>
  </si>
  <si>
    <t>574A34</t>
  </si>
  <si>
    <t>ASFALTOVÝ BETON PRO OBRUSNÉ VRSTVY ACO 11+, 11S TL. 40MM</t>
  </si>
  <si>
    <t>- dodání směsi v požadované kvalitě  
- očištění podkladu  
- uložení směsi dle předepsaného technologického předpisu, zhutnění vrstvy v předepsané tloušťce  
- zřízení vrstvy bez rozlišení šířky, pokládání vrstvy po etapách, včetně pracovních spar a spojů  
- úpravu napojení, ukončení podél obrubníků, dilatačních zařízení, odvodňovacích proužků, odvodňovačů, vpustí, šachet a pod.  
- nezahrnuje postřiky, nátěry  
- nezahrnuje těsnění podél obrubníků, dilatačních zařízení, odvodňovacích proužků, odvodňovačů, vpustí, šachet a pod.</t>
  </si>
  <si>
    <t>53</t>
  </si>
  <si>
    <t>574E66</t>
  </si>
  <si>
    <t>ASFALTOVÝ BETON PRO PODKLADNÍ VRSTVY ACP 16+, 16S TL. 70MM</t>
  </si>
  <si>
    <t>58 DLA</t>
  </si>
  <si>
    <t>DLÁŽDĚNÉ POVRCHY</t>
  </si>
  <si>
    <t>54</t>
  </si>
  <si>
    <t>58222</t>
  </si>
  <si>
    <t>DVO</t>
  </si>
  <si>
    <t>DLÁŽDĚNÉ KRYTY Z DROBNÝCH KOSTEK DO LOŽE Z MC</t>
  </si>
  <si>
    <t>DLÁŽDĚNÉ KRYTY Z DROBNÝCH KOSTEK 8/10 DO LOŽE Z BETONU C20/25 XF3 - 4 LINKA</t>
  </si>
  <si>
    <t>ŽUL LINKA 
90,54=90,540 [A]</t>
  </si>
  <si>
    <t>- dodání dlažebního materiálu v požadované kvalitě, dodání materiálu pro předepsané  lože v tloušťce předepsané dokumentací a pro předepsanou výplň spar  
- očištění podkladu  
- uložení dlažby dle předepsaného technologického předpisu včetně předepsané podkladní vrstvy a předepsané výplně spar  
- zřízení vrstvy bez rozlišení šířky, pokládání vrstvy po etapách  
- úpravu napojení, ukončení podél obrubníků, dilatačních zařízení, odvodňovacích proužků, odvodňovačů, vpustí, šachet a pod., nestanoví-li zadávací dokumentace jinak  
- nezahrnuje postřiky, nátěry  
- nezahrnuje těsnění podél obrubníků, dilatačních zařízení, odvodňovacích proužků, odvodňovačů, vpustí, šachet a pod.</t>
  </si>
  <si>
    <t>55</t>
  </si>
  <si>
    <t>582611</t>
  </si>
  <si>
    <t>Š_6</t>
  </si>
  <si>
    <t>KRYTY Z BETON DLAŽDIC SE ZÁMKEM ŠEDÝCH TL 60MM DO LOŽE Z KAM</t>
  </si>
  <si>
    <t>CHODNÍK 
307,45=307,450 [A]</t>
  </si>
  <si>
    <t>56</t>
  </si>
  <si>
    <t>58261A</t>
  </si>
  <si>
    <t>Bn6</t>
  </si>
  <si>
    <t>KRYTY Z BETON DLAŽDIC SE ZÁMKEM BAREV RELIÉF TL 60MM DO LOŽE Z KAM</t>
  </si>
  <si>
    <t>SLEPECKÁ 
6,42=6,420 [A]</t>
  </si>
  <si>
    <t>711</t>
  </si>
  <si>
    <t>Izolace proti vodě</t>
  </si>
  <si>
    <t>57</t>
  </si>
  <si>
    <t>711112</t>
  </si>
  <si>
    <t>IZOLACE BĚŽNÝCH KONSTRUKCÍ PROTI ZEMNÍ VLHKOSTI ASFALTOVÝMI PÁSY</t>
  </si>
  <si>
    <t>VODOROVNÁ 
11,9=11,900 [A] 
SVISLÁ 
36,72=36,720 [B] 
Celkem: A+B=48,620 [C]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</si>
  <si>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pro zadání stavby nestanoví jinak  
- ochrana izolace do doby zřízení definitivní ochranné vrstvy nebo konstrukce  
- úprava, očištění a ošetření prostoru kolem izolace  
- provedení požadovaných zkoušek  
- nezahrnuje ochranné vrstvy, např. geotextilii</t>
  </si>
  <si>
    <t>58</t>
  </si>
  <si>
    <t>711217</t>
  </si>
  <si>
    <t>IZOLACE ZVLÁŠT KONSTR PROTI ZEM VLHK Z PE FÓLIÍ</t>
  </si>
  <si>
    <t>IZOLACE NOPOVOU FÓLIÍ</t>
  </si>
  <si>
    <t>NOPOVÁ FÓLIE 
32=32,000 [A]</t>
  </si>
  <si>
    <t>položka zahrnuje:  
- dodání  předepsaného izolačního materiálu  
- očištění a ošetření podkladu, zadávací dokumentace může zahrnout i případné vyspravení  
- zřízení izolace jako kompletního povlaku, případně komplet. soustavy nebo systému podle příslušného  technolog. předpisu  
- zřízení izolace i jednotlivých vrstev po etapách, včetně pracovních spár a spojů  
- úprava u okrajů, rohů, hran, dilatačních i pracovních spojů, kotev, obrubníků, dilatačních zařízení, odvodnění, otvorů, neizolovaných míst a pod.  
- zajištění odvodnění povrchu izolace, včetně odvodnění nejnižších míst, pokud dokumentace  
pro zadání stavby nestanoví jinak  
- ochrana izolace do doby zřízení definitivní ochranné vrstvy nebo konstrukce  
- úprava, očištění a ošetření prostoru kolem izolace  
- provedení požadovaných zkoušek  
- nezahrnuje ochranné vrstvy, např. geotextilii</t>
  </si>
  <si>
    <t>874</t>
  </si>
  <si>
    <t>Potrubí PLASTOVÉ - PVC</t>
  </si>
  <si>
    <t>59</t>
  </si>
  <si>
    <t>87433</t>
  </si>
  <si>
    <t>POTRUBÍ Z TRUB PLASTOVÝCH ODPADNÍCH DN DO 150MM</t>
  </si>
  <si>
    <t>PVC DN 150  
SN10 
53,20=53,200 [A]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</si>
  <si>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  
nezahrnuje zkoušky vodotěsnosti a televizní prohlídku</t>
  </si>
  <si>
    <t>60</t>
  </si>
  <si>
    <t>87434</t>
  </si>
  <si>
    <t>POTRUBÍ Z TRUB PLASTOVÝCH ODPADNÍCH DN DO 200MM</t>
  </si>
  <si>
    <t>SN10 
33,60  + 6=39,600 [A]</t>
  </si>
  <si>
    <t>61</t>
  </si>
  <si>
    <t>87444</t>
  </si>
  <si>
    <t>POTRUBÍ Z TRUB PLASTOVÝCH ODPADNÍCH DN DO 250MM</t>
  </si>
  <si>
    <t>SN10 
131,8+20=151,800 [A]</t>
  </si>
  <si>
    <t>62</t>
  </si>
  <si>
    <t>875332</t>
  </si>
  <si>
    <t>POTRUBÍ DREN Z TRUB PLAST DN DO 150MM DĚROVANÝCH</t>
  </si>
  <si>
    <t>TRATIVOD 
54,50 + 230=284,500 [A]</t>
  </si>
  <si>
    <t>položky pro zhotovení potrubí platí bez ohledu na sklon  
zahrnuje:  
- výrobní dokumentaci (včetně technologického předpisu)  
- dodání veškerého trubního a pomocného materiálu  (trouby,  trubky,  tvarovky,  spojovací a těsnící  materiál a pod.), podpěrných, závěsných a upevňovacích prvků, včetně potřebných úprav  
- úprava a příprava podkladu a podpěr, očištění a ošetření podkladu a podpěr  
- zřízení plně funkčního potrubí, kompletní soustavy, podle příslušného technologického předpisu  
- zřízení potrubí i jednotlivých částí po etapách, včetně pracovních spar a spojů, pracovního zaslepení konců a pod.  
- úprava prostupů, průchodů  šachtami a komorami, okolí podpěr a vyústění, zaústění, napojení, vyvedení a upevnění odpad. výustí  
- ochrana potrubí nátěrem (vč. úpravy povrchu), případně izolací, nejsou-li tyto práce předmětem jiné položky  
- úprava, očištění a ošetření prostoru kolem potrubí  
- položky platí pro práce prováděné v prostoru zapaženém i nezapaženém a i v kolektorech, chráničkách  
- položky zahrnují i práce spojené s nutnými obtoky, převáděním a čerpáním vody</t>
  </si>
  <si>
    <t>891: ARMAT</t>
  </si>
  <si>
    <t>891: ARMATURY</t>
  </si>
  <si>
    <t>63</t>
  </si>
  <si>
    <t>891645</t>
  </si>
  <si>
    <t>KLAPKY DN DO 300MM</t>
  </si>
  <si>
    <t>KUS</t>
  </si>
  <si>
    <t>ŽABÍ KLAPKA 
1=1,000 [A]</t>
  </si>
  <si>
    <t>- Položka zahrnuje kompletní montáž dle technologického předpisu, dodávku armatury, veškerou mimostaveništní a vnitrostaveništní dopravu.</t>
  </si>
  <si>
    <t>894 ŠACHT</t>
  </si>
  <si>
    <t>ŠACHTY</t>
  </si>
  <si>
    <t>64</t>
  </si>
  <si>
    <t>894846</t>
  </si>
  <si>
    <t>ŠACHTY KANALIZAČNÍ PLASTOVÉ D 400MM</t>
  </si>
  <si>
    <t>KONTROLNÍ ŠACHTY 
DN400 
12=12,000 [A] 
DN325 
2 + 8=10,000 [B] 
Celkem: A+B=22,000 [C]</t>
  </si>
  <si>
    <t>položka zahrnuje:  
- poklopy s rámem z předepsaného materiálu a tvaru  
- předepsané plastové skruže, dno a není-li uvedeno jinak i podkladní vrstvu (z kameniva nebo betonu).  
- výplň, těsnění a tmelení spár a spojů,  
- očištění a ošetření úložných ploch,  
- předepsané podkladní konstrukce</t>
  </si>
  <si>
    <t>897</t>
  </si>
  <si>
    <t>ULIČNÍ VPUSTI - UV</t>
  </si>
  <si>
    <t>65</t>
  </si>
  <si>
    <t>89712</t>
  </si>
  <si>
    <t>VPUSŤ KANALIZAČNÍ ULIČNÍ KOMPLETNÍ Z BETONOVÝCH DÍLCŮ</t>
  </si>
  <si>
    <t>ULIČNÍ VPUST 
6=6,000 [A]</t>
  </si>
  <si>
    <t>položka zahrnuje:  
- dodávku a osazení předepsaných dílů včetně mříže  
- výplň, těsnění  a tmelení spar a spojů,  
- opatření  povrchů  betonu  izolací  proti zemní vlhkosti v částech, kde přijdou do styku se zeminou nebo kamenivem,  
- předepsané podkladní konstrukce</t>
  </si>
  <si>
    <t>Ostatní konstrukce a práce</t>
  </si>
  <si>
    <t>66</t>
  </si>
  <si>
    <t>900 SOCHA</t>
  </si>
  <si>
    <t>PŘESUN STÁVAJÍCÍ SOCHY</t>
  </si>
  <si>
    <t>DEMONTÁŽ STÁVAJÍCÍ SOCHY, ODVOZ NA MEZIDEPONII, USKLADNĚNÍ A ZPĚTNÁ MONTÁŽ NA PŮVODNÍ MÍSTO</t>
  </si>
  <si>
    <t>SOCHA 
1=1,000 [A]</t>
  </si>
  <si>
    <t>- POLOŽKA ZAHRNUJE VEŠKJERÉ NÁKLADY A POPLATKY</t>
  </si>
  <si>
    <t>911: Bezpe</t>
  </si>
  <si>
    <t>911: Bezpečnostní záchytná zařízení</t>
  </si>
  <si>
    <t>67</t>
  </si>
  <si>
    <t>9111B3</t>
  </si>
  <si>
    <t>SKL</t>
  </si>
  <si>
    <t>ZÁBRADLÍ SILNIČNÍ SE SVISLOU VÝPLNÍ - DEMONTÁŽ S PŘESUNEM</t>
  </si>
  <si>
    <t>VČETNĚ POPLATKŮ ZA SKLÁDKU</t>
  </si>
  <si>
    <t>ODSTRANĚNÍ ZÁBRADLÍ 
64+5=69,000 [A]</t>
  </si>
  <si>
    <t>položka zahrnuje:  
- demontáž a odstranění zařízení  
- jeho odvoz na předepsané místo</t>
  </si>
  <si>
    <t>914</t>
  </si>
  <si>
    <t>Svislé dopravní značení - SDZ</t>
  </si>
  <si>
    <t>68</t>
  </si>
  <si>
    <t>914912</t>
  </si>
  <si>
    <t>PŘE</t>
  </si>
  <si>
    <t>SLOUPKY A STOJKY DZ Z OCEL TRUBEK ZABETON MONTÁŽ S PŘESUNEM</t>
  </si>
  <si>
    <t>PŘESUN SDZ 
VČETNĚ ZRCADLA 
2=2,000 [A]</t>
  </si>
  <si>
    <t>položka zahrnuje:  
- dopravu demontovaného zařízení z dočasné skládky  
- osazení (betonová patka, zemní práce) a montáž zařízení na místě určeném projektem  
- nutnou opravu poškozených částí  
nezahrnuje dodávku sloupku, stojky a upevňovacího zařízení</t>
  </si>
  <si>
    <t>69</t>
  </si>
  <si>
    <t>914913</t>
  </si>
  <si>
    <t>SLOUPKY A STOJKY DZ Z OCEL TRUBEK ZABETON DEMONTÁŽ</t>
  </si>
  <si>
    <t>PŘESUN SDZ 
2=2,000 [A]</t>
  </si>
  <si>
    <t>Položka zahrnuje odstranění, demontáž a odklizení materiálu s odvozem na předepsané místo</t>
  </si>
  <si>
    <t>915</t>
  </si>
  <si>
    <t>Vodorovnké dopravní značení VDZ</t>
  </si>
  <si>
    <t>70</t>
  </si>
  <si>
    <t>915211</t>
  </si>
  <si>
    <t>VODOROVNÉ DOPRAVNÍ ZNAČENÍ PLASTEM HLADKÉ - DODÁVKA A POKLÁDKA</t>
  </si>
  <si>
    <t>VDZ 
V7b 
1,07=1,070 [A]</t>
  </si>
  <si>
    <t>položka zahrnuje:  
- dodání a pokládku nátěrového materiálu (měří se pouze natíraná plocha)  
- předznačení a reflexní úpravu</t>
  </si>
  <si>
    <t>917</t>
  </si>
  <si>
    <t>Obrubníky</t>
  </si>
  <si>
    <t>71</t>
  </si>
  <si>
    <t>917223</t>
  </si>
  <si>
    <t>SILNIČNÍ A CHODNÍKOVÉ OBRUBY Z BETONOVÝCH OBRUBNÍKŮ ŠÍŘ 100MM</t>
  </si>
  <si>
    <t>Obrubník betonový chodníkový DO C20/25 XF3  
CHODNÍKOVÝ 1000/80/250 
51,05=51,050 [A] 
--------------------------------------------------------------</t>
  </si>
  <si>
    <t>Položka zahrnuje:  
dodání a pokládku betonových obrubníků o rozměrech předepsaných zadávací dokumentací  
betonové lože i boční betonovou opěrku.</t>
  </si>
  <si>
    <t>72</t>
  </si>
  <si>
    <t>917224</t>
  </si>
  <si>
    <t>SILNIČNÍ A CHODNÍKOVÉ OBRUBY Z BETONOVÝCH OBRUBNÍKŮ ŠÍŘ 150MM</t>
  </si>
  <si>
    <t>Obrubník betonový do C20/25 XF3  
Silniční 1000/150/250 
246-7,5-29,5=209,000 [A] 
Nájezdový 1000/150/150 
29,50=29,500 [C] 
Přechodový 1000/150/150-250 
7,5=7,500 [B] 
-------------------------------------------------------------- 
Celkem: A+C+B=246,000 [D]</t>
  </si>
  <si>
    <t>73</t>
  </si>
  <si>
    <t>917427</t>
  </si>
  <si>
    <t>PAT</t>
  </si>
  <si>
    <t>BETONOVÝ PATNÍK</t>
  </si>
  <si>
    <t>včetně odvozu na skládku a poplatku</t>
  </si>
  <si>
    <t>Odstranění bet SLOUPKŮ 
5=5,000 [A]</t>
  </si>
  <si>
    <t>Položka zahrnuje: 
dodání a pokládku PATNÍKU rozměrech předepsaných zadávací dokumentací betonové lože.</t>
  </si>
  <si>
    <t>919</t>
  </si>
  <si>
    <t>Napojovací SPÁRA</t>
  </si>
  <si>
    <t>74</t>
  </si>
  <si>
    <t>113764</t>
  </si>
  <si>
    <t>FRÉZOVÁNÍ DRÁŽKY PRŮŘEZU DO 400MM2 V ASFALTOVÉ VOZOVCE</t>
  </si>
  <si>
    <t>Zalití a zaříznutí napojovací spáry  
287,30=287,300 [A]</t>
  </si>
  <si>
    <t>Položka zahrnuje veškerou manipulaci s vybouranou sutí a s vybouranými hmotami vč. uložení na skládku.</t>
  </si>
  <si>
    <t>75</t>
  </si>
  <si>
    <t>919111</t>
  </si>
  <si>
    <t>ŘEZÁNÍ ASFALTOVÉHO KRYTU VOZOVEK TL DO 50MM</t>
  </si>
  <si>
    <t>položka zahrnuje řezání vozovkové vrstvy v předepsané tloušťce, včetně spotřeby vody</t>
  </si>
  <si>
    <t>76</t>
  </si>
  <si>
    <t>919112</t>
  </si>
  <si>
    <t>ŘEZÁNÍ ASFALTOVÉHO KRYTU VOZOVEK TL DO 100MM</t>
  </si>
  <si>
    <t>77</t>
  </si>
  <si>
    <t>919113</t>
  </si>
  <si>
    <t>ŘEZÁNÍ ASFALTOVÉHO KRYTU VOZOVEK TL DO 150MM</t>
  </si>
  <si>
    <t>78</t>
  </si>
  <si>
    <t>931314</t>
  </si>
  <si>
    <t>TĚSNĚNÍ DILATAČ SPAR ASF ZÁLIVKOU PRŮŘ DO 400MM2</t>
  </si>
  <si>
    <t>položka zahrnuje dodávku a osazení předepsaného materiálu, očištění ploch spáry před úpravou, očištění okolí spáry po úpravě   
nezahrnuje těsnící profil</t>
  </si>
  <si>
    <t>935</t>
  </si>
  <si>
    <t>ŽLABY A RIGOLY</t>
  </si>
  <si>
    <t>79</t>
  </si>
  <si>
    <t>935212</t>
  </si>
  <si>
    <t>PŘÍKOPOVÉ ŽLABY Z BETON TVÁRNIC ŠÍŘ DO 600MM DO BETONU TL 100MM (C20/25)</t>
  </si>
  <si>
    <t>ŽLAB - příkopové tvárnice  
Betonové žlabovky TBM-Q 100-600 (500/680/600 mm), do lože z betonu C 20/25 XF3 
91,20=91,200 [A]</t>
  </si>
  <si>
    <t>položka zahrnuje:   
- dodávku a uložení příkopových tvárnic předepsaného rozměru a kvality   
- dodání a rozprostření lože z předepsaného materiálu v předepsané kvalitěa v předepsané tloušťce   
- veškerou manipulaci s materiálem, vnitrostaveništní i mimostaveništní dopravu   
- ukončení, patky, spárování   
- měří se v metrech běžných délky osy žlabu</t>
  </si>
  <si>
    <t>999:</t>
  </si>
  <si>
    <t>PŘELOŽKY</t>
  </si>
  <si>
    <t>80</t>
  </si>
  <si>
    <t>900 NN</t>
  </si>
  <si>
    <t>KOMPLETNÍ STRANOVÁ PŘELOŽKA STÁVAJÍCÍHO SLOUPU NN</t>
  </si>
  <si>
    <t>STRANOVÁ PŘELOŽKA SLOUPU 
2=2,000 [A]</t>
  </si>
  <si>
    <t>- položka zahrnuje veškeré práce spojené se stranovou přeložkou stožáru  
- položka zahrnuje inženýrskou čínnost spojenou s přeložkou</t>
  </si>
  <si>
    <t>81</t>
  </si>
  <si>
    <t>900 OCHR</t>
  </si>
  <si>
    <t>OCHRANA STÁVAJÍCÍHO SLOUPU NN</t>
  </si>
  <si>
    <t>OCHRANA SLOUPU 
1=1,000 [A]</t>
  </si>
  <si>
    <t>- položka zahrnuje veškeré práce spojené s ochranou stožáru 
- položka zahrnuje inženýrskou čínnost spojenou s ochranou</t>
  </si>
  <si>
    <t>SO 201</t>
  </si>
  <si>
    <t>Zárubní zeď</t>
  </si>
  <si>
    <t>STATICKÉ HUTNÍCÍ ZKOUŠKY (ZAPOČÍTÁVAJÍ SE POUZE ZKOUŠKY PROKAZUJÍCÍ POŽADOVANÉ VLASTNOSTI PLÁNĚ) 
1=1,000 [A]</t>
  </si>
  <si>
    <t>položka 12393.HOR 
950=950,000 [A]</t>
  </si>
  <si>
    <t>Z POLOŽKY 12110.ORN 
60,563=60,563 [A]</t>
  </si>
  <si>
    <t>BOURÁNÍ KAMENNÉ ZDI 
2,40 * 0,30 * ( 11,6+18 ) =21,312 [A]</t>
  </si>
  <si>
    <t>VYČIŠTĚNÍ PLOCH 
617,50=617,500 [A]</t>
  </si>
  <si>
    <t>11120</t>
  </si>
  <si>
    <t>ODSTRANĚNÍ KŘOVIN</t>
  </si>
  <si>
    <t>Odstranění KŘOVÍ 
617,5=617,500 [A]</t>
  </si>
  <si>
    <t>odstranění křovin a stromů do průměru 100 mm  
doprava dřevin bez ohledu na vzdálenost  
spálení na hromadách nebo štěpkování</t>
  </si>
  <si>
    <t>SEJMUTÍ ORNICE  
0,15 * 617,50=92,625 [A] 
ZŮSTÁVÁ NA STAVBĚ  
- 0,15 * 213,75=-32,063 [B] 
-------------------------------------------------------------- 
Celkem: A+B=60,562 [C]</t>
  </si>
  <si>
    <t>SEJMUTÍ ORNICE  
přesun v rámci stavby  
0,15 * 213,75=32,063 [A]</t>
  </si>
  <si>
    <t>SEJMUTÍ ORNICE Z POL. 12110.ORN 
40 * 60,563=2 422,520 [A]</t>
  </si>
  <si>
    <t>VÝKOPY  
950=950,000 [A]</t>
  </si>
  <si>
    <t>ODVOZ POLOŽKY 12393.HOR 
40 * 950=38 000,000 [A] 
vytěžená zemina</t>
  </si>
  <si>
    <t>OHUMUSOVÁNÍ  
0,15 * 213,75=32,063 [A]</t>
  </si>
  <si>
    <t>OHUMUSOVÁNÍ 
213,75=213,750 [A]</t>
  </si>
  <si>
    <t>OHUMUSOVÁNÍ  
213,75=213,750 [A]</t>
  </si>
  <si>
    <t>OHUMUSOVÁNÍ  
0,05 * 213,75=10,688 [A]</t>
  </si>
  <si>
    <t>ÚPRAVA PLÁNĚ  
266=266,000 [A]</t>
  </si>
  <si>
    <t>Základy</t>
  </si>
  <si>
    <t>21361</t>
  </si>
  <si>
    <t>DRENÁŽNÍ VRSTVY Z GEOTEXTILIE</t>
  </si>
  <si>
    <t>PLOŠNÁ DRENÁŽ 
579,50=579,500 [A]</t>
  </si>
  <si>
    <t>Položka zahrnuje:  
- dodávku předepsané geotextilie (včetně nutných přesahů) pro drenážní vrstvu, včetně mimostaveništní a vnitrostaveništní dopravy  
- provedení drenážní vrstvy předepsaných rozměrů a předepsaného tvaru</t>
  </si>
  <si>
    <t>21363</t>
  </si>
  <si>
    <t>DRENÁŽNÍ VRSTVY Z GEOMATRACE</t>
  </si>
  <si>
    <t>Položka zahrnuje:  
- dodávku předepsané geomatrace pro drenážní vrstvu, včetně mimostaveništní a vnitrostaveništní dopravy  
- provedení drenážní vrstvy předepsaných rozměrů a předepsaného tvaru</t>
  </si>
  <si>
    <t>23217A</t>
  </si>
  <si>
    <t>A</t>
  </si>
  <si>
    <t>ŠTĚTOVÉ STĚNY BERANĚNÉ Z KOVOVÝCH DÍLCŮ DOČASNÉ (PLOCHA)</t>
  </si>
  <si>
    <t>POLOŽKA ZAHRNUJE VEŠKEROU DOPRAVU A MANIPULACI VČETNĚ DEMONTÁŽE A ODVOZU</t>
  </si>
  <si>
    <t>ŠTĚTOVÁ STĚNA  
8 * 102 =816,000 [A]</t>
  </si>
  <si>
    <t>- zřízení stěny  
- opotřebení štětovnic, případně jejich ošetřování, řezání, nastavování a další úpravy  
- kleštiny, převázky. a další pomocné a doplňkové konstrukce  
- nastražení a zaberanění štětovnic do jakékoliv třídy horniny  
- veškerou dopravu, nájem, provoz a přemístění beranících zařízení a dalších mechanismů  
- lešení a podpěrné konstrukce pro práci a manipulaci beranících zařízení a dalších mechanismů  
- beranící plošiny vč. zemních prací, zpevnění, odvodnění a pod.  
- při provádění z lodi náklady na prám nebo lodi  
- těsnění stěny, je-li nutné  
- kotvení stěny, je-li nutné nebo vzepření, případně rozepření  
- vodící piloty nebo stabilizační hrázky  
- zhotovení koutových štětovnic  
- dílenská dokumentace, včetně technologického předpisu spojování,  
- dodání spojovacího materiálu,  
- zřízení  montážních  a  dilatačních  spojů,  spar, včetně potřebných úprav, vložek, opracování, očištění a ošetření,  
- jakákoliv doprava a manipulace dílců  a  montážních  sestav,  včetně  dopravy konstrukce z  
výrobny na stavbu,  
- montážní dokumentace včetně technologického předpisu montáže,  
- výplň, těsnění a tmelení spar a spojů,  
- veškeré druhy opracování povrchů, včetně úprav pod nátěry a pod izolaci,  
- veškeré druhy dílenských základů a základních nátěrů a povlaků,  
- všechny druhy ocelového kotvení,  
- dílenskou přejímku a montážní prohlídku, včetně požadovaných dokladů</t>
  </si>
  <si>
    <t>SEP</t>
  </si>
  <si>
    <t>SEPARAČNÍ GEOTEXTILIE</t>
  </si>
  <si>
    <t>SEPARAČNÍ TEXTÍLIE  
2 * 95 =190,000 [A]</t>
  </si>
  <si>
    <t>27231</t>
  </si>
  <si>
    <t>ZÁKLADY Z PROSTÉHO BETONU</t>
  </si>
  <si>
    <t>BETON C 12/15 
39,90 + 23,75 =63,650 [A]</t>
  </si>
  <si>
    <t>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 
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 
zeminou nebo kamenivem,  
- případné zřízení spojovací vrstvy u základů,  
- úpravy pro osazení zařízení ochrany konstrukce proti vlivu bludných proudů,</t>
  </si>
  <si>
    <t>ZÁKLADY  
133,90=133,900 [A]</t>
  </si>
  <si>
    <t>Svislé konstrukce</t>
  </si>
  <si>
    <t>317325</t>
  </si>
  <si>
    <t>ŘÍMSY ZE ŽELEZOBETONU DO C30/37</t>
  </si>
  <si>
    <t>římsa 
15,88=15,880 [A]</t>
  </si>
  <si>
    <t>položka zahrnuje:  
- dodání  čerstvého  betonu  (betonové  směsi)  požadované  kvality,  jeho  uložení  do požadovaného tvaru při jakékoliv hustotě výztuže, konzistenci čerstvého betonu a způsobu hutnění, ošetření a ochranu betonu,  
- zhotovení nepropustného, mrazuvzdorného betonu a betonu požadované trvanlivosti a  
vlastností,  
- užití potřebných přísad a technologií výroby betonu,  
- zřízení pracovních a dilatačních spar, včetně potřebných úprav, výplně, vložek, opracování, očištění a ošetření,  
- bednění  požadovaných  konstr. (i ztracené) s úpravou  dle požadované  kvality povrchu betonu, včetně odbedňovacích a odskružovacích prostředků,  
- podpěrné  konstr. (skruže) a lešení všech druhů pro bednění, uložení čerstvého betonu, výztuže a doplňkových konstr., vč. požadovaných otvorů, ochranných a bezpečnostních opatření a základů těchto konstrukcí a lešení,  
- vytvoření kotevních čel, kapes, nálitků, a sedel,  
- zřízení  všech  požadovaných  otvorů, kapes, výklenků, prostupů, dutin, drážek a pod., vč. ztížení práce a úprav  kolem nich,  
- úpravy pro osazení výztuže, doplňkových konstrukcí a vybavení,  
- úpravy povrchu pro položení požadované izolace, povlaků a nátěrů, případně vyspravení,  
- ztížení práce u kabelových a injektážních trubek a ostatních zařízení osazovaných do betonu,  
- konstrukce betonových kloubů, upevnění kotevních prvků a doplňkových konstrukcí,  
- nátěry zabraňující soudržnost betonu a bednění,  
- výplň, těsnění  a tmelení spar a spojů,  
- opatření  povrchů  betonu  izolací  proti zemní vlhkosti v částech, kde přijdou do styku se  
zeminou nebo kamenivem,  
- případné zřízení spojovací vrstvy u základů,  
- úpravy pro osazení zařízení ochrany konstrukce proti vlivu bludných proudů</t>
  </si>
  <si>
    <t>318221</t>
  </si>
  <si>
    <t>OBKLAD ZDÍ ODDĚL A OHRAD KVÁDROVÝ A ŘÁDKOVÝ</t>
  </si>
  <si>
    <t>0,25 * 233,23=58,308 [A]</t>
  </si>
  <si>
    <t>311325</t>
  </si>
  <si>
    <t>ZDI A STĚNY PODP A VOL ZE ŽELEZOBET DO C30/37</t>
  </si>
  <si>
    <t>ZEĎ 
287,77=287,770 [A]</t>
  </si>
  <si>
    <t>45:</t>
  </si>
  <si>
    <t>45152</t>
  </si>
  <si>
    <t>PODKLADNÍ A VÝPLŇOVÉ VRSTVY Z KAMENIVA DRCENÉHO</t>
  </si>
  <si>
    <t>ŠD  
332,50=332,500 [A]</t>
  </si>
  <si>
    <t>položka zahrnuje dodávku předepsaného kameniva, mimostaveništní a vnitrostaveništní dopravu a jeho uložení  
není-li v zadávací dokumentaci uvedeno jinak, jedná se o nakupovaný materiál</t>
  </si>
  <si>
    <t>Komunikace</t>
  </si>
  <si>
    <t>502943</t>
  </si>
  <si>
    <t>ZŘÍZENÍ KONSTRU NÍ VRSTVY TĚLESA ŽELEZNIČNÍHO SPODKU Z GEOMEMBRÁNY</t>
  </si>
  <si>
    <t>GEOMEMBRÁNA 
95=95,000 [A]</t>
  </si>
  <si>
    <t>1. Položka obsahuje:  
– nákup a dodání geosyntetika v požadované kvalitě  
– očištění a urovnání podkladu  
– uložení geosyntetika dle předepsaného technologického předpisu  
– zřízení konstru ní vrstvy z geosyntetika bez rozlišení šířky, pokládání vrstvy po etapách, včetně pracovních spar a spojů  
– průkazní zkoušky, kontrolní zkoušky a kontrolní měření  
– úpravu napojení, ukončení a těsnění podél trativodů, vpustí, šachet a pod.  
– úpravu povrchu vrstvy  
2. Položka neobsahuje:  
X  
3. Způsob měření:  
Měří se metr čtverečný projektované nebo skutečné plochy, přičemž do výměry je již zahrnuto ztratné, přesahy, prořezy.</t>
  </si>
  <si>
    <t>56130</t>
  </si>
  <si>
    <t>VOZOVKOVÉ VRSTVY Z MEZEROVITÉHO BETONU</t>
  </si>
  <si>
    <t>MEZEROVITÝ BETON 
8,55=8,550 [A]</t>
  </si>
  <si>
    <t>711111</t>
  </si>
  <si>
    <t>IZOLACE BĚŽNÝCH KONSTRUKCÍ PROTI ZEMNÍ VLHKOSTI ASFALTOVÝMI NÁTĚRY</t>
  </si>
  <si>
    <t>2 * 579,50=1 159,000 [A]</t>
  </si>
  <si>
    <t>579,5=579,500 [A]</t>
  </si>
  <si>
    <t>PVC DN  
95 + 6=101,000 [A]</t>
  </si>
  <si>
    <t>KONTROLNÍ ŠACHTY 
1=1,000 [A]</t>
  </si>
  <si>
    <t>ULIČNÍ VPUST 
2=2,000 [A]</t>
  </si>
  <si>
    <t>ŽLAB - příkopové tvárnice  
Betonové žlabovky TBM-Q 100-600 (500/680/600 mm), do lože z betonu C 20/25 XF3 
96=96,000 [A]</t>
  </si>
  <si>
    <t>966</t>
  </si>
  <si>
    <t>BOURÁNÍ</t>
  </si>
  <si>
    <t>96613</t>
  </si>
  <si>
    <t>BOURÁNÍ KONSTRUKCÍ Z KAMENE NA MC</t>
  </si>
  <si>
    <t>BOURÁNÍ KAMENNÉ ZDI 
0,30 * ( 11,6+18 ) =8,880 [A]</t>
  </si>
  <si>
    <t>položka zahrnuje:  
- rozbourání konstrukce bez ohledu na použitou technologii  
- veškeré pomocné konstrukce (lešení a pod.)  
- veškerou manipulaci s vybouranou sutí a hmotami včetně uložení na skládku. Nezahrnuje poplatek za skládku, který se vykazuje v položce 0141** (s výjimkou malého množství bouraného materiálu, kde je možné poplatek zahrnout do jednotkové ceny bourání – tento fakt musí být uveden v doplňujícím textu k položce)  
- veškeré další práce plynoucí z technologického předpisu a z platných předpisů</t>
  </si>
  <si>
    <t>96613B</t>
  </si>
  <si>
    <t>BOURÁNÍ KONSTRUKCÍ Z KAMENE NA MC - DOPRAVA</t>
  </si>
  <si>
    <t>BOURÁNÍ KAMENNÉ ZDI 
40 * 2,4 * 0,30 * ( 11,6+18 ) =852,480 [A]</t>
  </si>
  <si>
    <t>VRN</t>
  </si>
  <si>
    <t>VEDLEJŠÍ A OSTATNÍ ROZPOČTOVÉ NÁKLADY</t>
  </si>
  <si>
    <t>OST</t>
  </si>
  <si>
    <t>OSTATNÍ ROZPOČTOVÉ NÁKLADY</t>
  </si>
  <si>
    <t>02710</t>
  </si>
  <si>
    <t>DIO A DIR - POMOC PRÁCE ZŘÍZ NEBO ZAJIŠŤ OBJÍŽĎKY A PŘÍSTUP CESTY - PROJEDNÁNÍ OPATŘENÍ</t>
  </si>
  <si>
    <t>PROJEDNÁNÍ 
1=1,000 [A]</t>
  </si>
  <si>
    <t>zahrnuje veškeré náklady spojené s objednatelem požadovanými zařízeními</t>
  </si>
  <si>
    <t>02730</t>
  </si>
  <si>
    <t>SÍTĚ - POMOC PRÁCE ZŘÍZ NEBO ZAJIŠŤ OCHRANU INŽENÝRSKÝCH SÍTÍ Zajištění inženýrských sítí během realizace stavby dle požadavků správců. Nutné vytýčení všech podzemních sítí s protokolárním zápisem pří</t>
  </si>
  <si>
    <t>slušných správců. Přesnou polohu podzemních vedení ověřit ručně kopanými sondami. Podzemní plynovod, sdělovací kabely, elektrické vedení, vodovod, kanalizace, apod.. V trase příčné přechody. Přechody nutno ochránit. Zajištění stavby proti škodám na okolních pozemcích.  
~</t>
  </si>
  <si>
    <t>SÍTĚ 
1=1,000 [A]</t>
  </si>
  <si>
    <t>02811</t>
  </si>
  <si>
    <t>PASPORT - PRŮZKUMNÉ PRÁCE GEOTECHNICKÉ NA POVRCHU Zajištění a zdokumentování stávajícího stavu zástavby a objektů, které mohou být dotčeny stavbou před započetím, v průběhu a na konci stavebních prací</t>
  </si>
  <si>
    <t>.  
~</t>
  </si>
  <si>
    <t>PASPORTIZACE  
1=1,000 [A]</t>
  </si>
  <si>
    <t>02911</t>
  </si>
  <si>
    <t>GEODET - OSTATNÍ POŽADAVKY - GEODETICKÉ ZAMĚŘENÍ</t>
  </si>
  <si>
    <t>Veškerá nutná zaměření nutná k realizaci díla (např. zaměření stavby před výstavbou, vytyčení stavby a obvodu staveniště apod.)</t>
  </si>
  <si>
    <t>GEODETICKÉ PRÁCE  
1=1,000 [A]</t>
  </si>
  <si>
    <t>02943</t>
  </si>
  <si>
    <t>RDS / VDS - OSTATNÍ POŽADAVKY - VYPRACOVÁNÍ RDS / VDS Realizační dokumentace objektů stavby (4x tištěné paré + 1x CD)  Obsah dle směrnice pro dokumentaci staveb PK, v souladu s PDPS, Řeší podrobnosti</t>
  </si>
  <si>
    <t>pro kvalitní a bezpečné zhotovení stavby. Mimo jiné zahrnuje vypracování souřadnicového a výškového pokrytí komunikace, zahuštění příčných řezů pro plynulé řešení, detaily oprav poruch dle TP 82 – Katalog poruch netuhých vozovek, aktualizace a dopracování dopravního značení, aktualizace dešťové kanalizace na základě skutečného stavu sítí v místě stavby.. Vypracuje autorizovaná osoba. Odsouhlasí správce stavby. Havarijní a povodňový plán (2x tištěné paré) Zadavatel poskytne dokumnetaci v otevřeném formátu *DWG.  
~</t>
  </si>
  <si>
    <t>REALIZAČNÍ A VÝROBNÍ DOKUMENTACE  
1=1,000 [A]</t>
  </si>
  <si>
    <t>02944</t>
  </si>
  <si>
    <t>DSPS - OSTAT POŽADAVKY - DOKUMENTACE SKUTEČ PROVEDENÍ V DIGIT FORMĚ Dokumentace skutečného provedení stavby. Výkresy a související písemnosti zhotovené stavby potřebné pro evidenci pozemní komunikace.</t>
  </si>
  <si>
    <t>Výkresy odchylek a změn stavby oproti DSP, PDPS pro objekty stavby. Ověřené podpisem odpovědného zástupce zhotovitele a správce stavby. Zadavatel poskytne dokumentaci v otevřeném formátu *.DWG Způsob a počet dle SOD, pokud není řešeno v SOD, potom minimálně 4x tištěšné paré + 4x CD ( *.pdf + *.dwg )  
~</t>
  </si>
  <si>
    <t>DOKUMENTACE SKUTEČNÉHO PROVEDENÍ 
1=1,000 [A]</t>
  </si>
  <si>
    <t>02946</t>
  </si>
  <si>
    <t>FOTODOKUMENTACE - OSTATATNÍ POŽADAVKY Fotodokumentace stavby 1x měsíčně sada barevných fotografií v tištěné i elektronické formě 3x závěrečná fotodokumentace v albu s popisem v tištěné i elektronické</t>
  </si>
  <si>
    <t>formě Jednou měsíčně zajištění jedné sady barevných fotografií v tištěné formě i na DVD dokumentující postup výstavby. Sadu uspořádat do alba s popisy, stručně určujícími místo, čas a předmět fotografie. Pro převzetí stavby zajistit zvláštní sadu z průběhu celé stavby ve 3 vyhotoveních včetně uložení na  DVD.  
~</t>
  </si>
  <si>
    <t>PŘŮBĚŽNÁ FOTODOKUMENTACE  
1=1,000 [A]</t>
  </si>
  <si>
    <t>položka zahrnuje:  
- fotodokumentaci zadavatelem požadovaného děje a konstrukcí v požadovaných časových intervalech  
- zadavatelem specifikované výstupy (fotografie v papírovém a digitálním formátu) v požadovaném počtu</t>
  </si>
  <si>
    <t>02960</t>
  </si>
  <si>
    <t>BOZP - OSTATNÍ POŽADAVKY - ODBORNÝ DOZOR náklady na zajištění a udržování staveniště v soulasu s požadavky nářízení týkahjících se zajištění bezpečnosti na staveništi (BOZP a PO), jako i náklady na po</t>
  </si>
  <si>
    <t>řízení a udržování OPPP  
~</t>
  </si>
  <si>
    <t>NÁKLADY NA BPZP PO DOBU VÝSTAVBY 
1=1,000 [A]</t>
  </si>
  <si>
    <t>zahrnuje veškeré náklady spojené s objednatelem požadovaným dozorem</t>
  </si>
  <si>
    <t>03100</t>
  </si>
  <si>
    <t>ZAŘÍZENÍ STAVENIŠTĚ - ZŘÍZENÍ, PROVOZ, DEMONTÁŽ</t>
  </si>
  <si>
    <t>ZAŘÍZENÍ STAVENIŠTĚ 
1=1,000 [A]</t>
  </si>
  <si>
    <t>zahrnuje objednatelem povolené náklady na pořízení (event. pronájem), provozování, udržování a likvidaci zhotovitelova zařízení</t>
  </si>
  <si>
    <t>03710</t>
  </si>
  <si>
    <t>DIO A DIR - POMOC PRÁCE ZAJIŠŤ NEBO ZŘÍZ OBJÍŽĎKY A PŘÍSTUP CESTY - PROVEDENÍ OPATŘENÍ - DOČASNÉ DOPRAVNÍ ZNAČENÍ Zajištění opatření DIR včetně provozu a nájmu dočasné světelné signalizace</t>
  </si>
  <si>
    <t>DOČASNÉ DOPRAVNÍ ZNAČENÍ 
1=1,000 [A]</t>
  </si>
  <si>
    <t>zahrnuje objednatelem povolené náklady na požadovaná zařízení zhotovitele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</si>
</sst>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* #,##0\ &quot;Kč&quot;_-;\-* #,##0\ &quot;Kč&quot;_-;_-* &quot;-&quot;\ &quot;Kč&quot;_-;_-@_-"/>
    <numFmt numFmtId="41" formatCode="_-* #,##0_-;\-* #,##0_-;_-* &quot;-&quot;_-;_-@_-"/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0.000"/>
  </numFmts>
  <fonts count="8" x14ac:knownFonts="1">
    <font>
      <sz val="10"/>
      <name val="Arial"/>
    </font>
    <font>
      <b/>
      <sz val="16"/>
      <color rgb="FF000000"/>
      <name val="Arial"/>
    </font>
    <font>
      <b/>
      <sz val="16"/>
      <name val="Arial"/>
    </font>
    <font>
      <b/>
      <sz val="10"/>
      <name val="Arial"/>
    </font>
    <font>
      <sz val="10"/>
      <color rgb="FFFFFFFF"/>
      <name val="Arial"/>
    </font>
    <font>
      <b/>
      <sz val="11"/>
      <name val="Arial"/>
    </font>
    <font>
      <i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CB441A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0" fontId="7" fillId="0" borderId="0"/>
  </cellStyleXfs>
  <cellXfs count="40">
    <xf numFmtId="0" fontId="0" fillId="0" borderId="0" xfId="0"/>
    <xf numFmtId="0" fontId="4" fillId="3" borderId="1" xfId="6" applyFont="1" applyFill="1" applyBorder="1" applyAlignment="1">
      <alignment horizontal="center" vertical="center" wrapText="1"/>
    </xf>
    <xf numFmtId="0" fontId="0" fillId="2" borderId="2" xfId="6" applyFont="1" applyFill="1" applyBorder="1"/>
    <xf numFmtId="0" fontId="5" fillId="2" borderId="2" xfId="6" applyFont="1" applyFill="1" applyBorder="1" applyAlignment="1">
      <alignment horizontal="right"/>
    </xf>
    <xf numFmtId="0" fontId="5" fillId="2" borderId="0" xfId="6" applyFont="1" applyFill="1" applyAlignment="1">
      <alignment horizontal="right"/>
    </xf>
    <xf numFmtId="0" fontId="2" fillId="2" borderId="0" xfId="6" applyFont="1" applyFill="1"/>
    <xf numFmtId="0" fontId="1" fillId="2" borderId="0" xfId="6" applyFont="1" applyFill="1" applyAlignment="1">
      <alignment horizontal="center" vertical="center"/>
    </xf>
    <xf numFmtId="0" fontId="0" fillId="2" borderId="0" xfId="6" applyFont="1" applyFill="1"/>
    <xf numFmtId="0" fontId="0" fillId="2" borderId="0" xfId="6" applyFont="1" applyFill="1"/>
    <xf numFmtId="0" fontId="1" fillId="2" borderId="0" xfId="6" applyFont="1" applyFill="1" applyAlignment="1">
      <alignment horizontal="center" vertical="center"/>
    </xf>
    <xf numFmtId="0" fontId="3" fillId="2" borderId="0" xfId="6" applyFont="1" applyFill="1" applyAlignment="1">
      <alignment horizontal="right"/>
    </xf>
    <xf numFmtId="0" fontId="4" fillId="3" borderId="1" xfId="6" applyFont="1" applyFill="1" applyBorder="1" applyAlignment="1">
      <alignment horizontal="center"/>
    </xf>
    <xf numFmtId="0" fontId="0" fillId="2" borderId="2" xfId="6" applyFont="1" applyFill="1" applyBorder="1"/>
    <xf numFmtId="4" fontId="3" fillId="2" borderId="0" xfId="6" applyNumberFormat="1" applyFont="1" applyFill="1" applyAlignment="1">
      <alignment horizontal="right"/>
    </xf>
    <xf numFmtId="0" fontId="0" fillId="2" borderId="1" xfId="6" applyFont="1" applyFill="1" applyBorder="1" applyAlignment="1">
      <alignment horizontal="center"/>
    </xf>
    <xf numFmtId="0" fontId="0" fillId="2" borderId="3" xfId="6" applyFont="1" applyFill="1" applyBorder="1"/>
    <xf numFmtId="0" fontId="5" fillId="2" borderId="0" xfId="6" applyFont="1" applyFill="1"/>
    <xf numFmtId="0" fontId="5" fillId="2" borderId="0" xfId="6" applyFont="1" applyFill="1" applyAlignment="1">
      <alignment horizontal="left"/>
    </xf>
    <xf numFmtId="0" fontId="4" fillId="3" borderId="1" xfId="6" applyFont="1" applyFill="1" applyBorder="1" applyAlignment="1">
      <alignment horizontal="center" vertical="center" wrapText="1"/>
    </xf>
    <xf numFmtId="0" fontId="5" fillId="2" borderId="2" xfId="6" applyFont="1" applyFill="1" applyBorder="1"/>
    <xf numFmtId="0" fontId="5" fillId="2" borderId="2" xfId="6" applyFont="1" applyFill="1" applyBorder="1" applyAlignment="1">
      <alignment horizontal="left"/>
    </xf>
    <xf numFmtId="0" fontId="0" fillId="2" borderId="5" xfId="6" applyFont="1" applyFill="1" applyBorder="1"/>
    <xf numFmtId="0" fontId="3" fillId="0" borderId="1" xfId="6" applyFont="1" applyBorder="1" applyAlignment="1">
      <alignment horizontal="left"/>
    </xf>
    <xf numFmtId="4" fontId="3" fillId="0" borderId="1" xfId="6" applyNumberFormat="1" applyFont="1" applyBorder="1" applyAlignment="1">
      <alignment horizontal="right"/>
    </xf>
    <xf numFmtId="0" fontId="0" fillId="0" borderId="1" xfId="6" applyFont="1" applyBorder="1"/>
    <xf numFmtId="0" fontId="3" fillId="2" borderId="5" xfId="6" applyFont="1" applyFill="1" applyBorder="1" applyAlignment="1">
      <alignment horizontal="right"/>
    </xf>
    <xf numFmtId="0" fontId="3" fillId="2" borderId="5" xfId="6" applyFont="1" applyFill="1" applyBorder="1" applyAlignment="1">
      <alignment wrapText="1"/>
    </xf>
    <xf numFmtId="4" fontId="3" fillId="2" borderId="5" xfId="6" applyNumberFormat="1" applyFont="1" applyFill="1" applyBorder="1" applyAlignment="1">
      <alignment horizontal="center"/>
    </xf>
    <xf numFmtId="0" fontId="0" fillId="0" borderId="1" xfId="6" applyFont="1" applyBorder="1" applyAlignment="1">
      <alignment horizontal="right"/>
    </xf>
    <xf numFmtId="0" fontId="0" fillId="0" borderId="1" xfId="6" applyFont="1" applyBorder="1" applyAlignment="1">
      <alignment wrapText="1"/>
    </xf>
    <xf numFmtId="0" fontId="0" fillId="0" borderId="1" xfId="6" applyFont="1" applyBorder="1" applyAlignment="1">
      <alignment horizontal="center"/>
    </xf>
    <xf numFmtId="164" fontId="0" fillId="0" borderId="1" xfId="6" applyNumberFormat="1" applyFont="1" applyBorder="1" applyAlignment="1">
      <alignment horizontal="center"/>
    </xf>
    <xf numFmtId="4" fontId="0" fillId="0" borderId="1" xfId="6" applyNumberFormat="1" applyFont="1" applyBorder="1" applyAlignment="1">
      <alignment horizontal="center"/>
    </xf>
    <xf numFmtId="0" fontId="0" fillId="0" borderId="4" xfId="6" applyFont="1" applyBorder="1" applyAlignment="1">
      <alignment vertical="top"/>
    </xf>
    <xf numFmtId="0" fontId="0" fillId="0" borderId="1" xfId="6" applyFont="1" applyBorder="1" applyAlignment="1">
      <alignment horizontal="left" vertical="center" wrapText="1"/>
    </xf>
    <xf numFmtId="0" fontId="0" fillId="0" borderId="0" xfId="6" applyFont="1" applyAlignment="1">
      <alignment vertical="top"/>
    </xf>
    <xf numFmtId="0" fontId="6" fillId="0" borderId="1" xfId="6" applyFont="1" applyBorder="1" applyAlignment="1">
      <alignment horizontal="left" vertical="center" wrapText="1"/>
    </xf>
    <xf numFmtId="0" fontId="3" fillId="2" borderId="2" xfId="6" applyFont="1" applyFill="1" applyBorder="1" applyAlignment="1">
      <alignment horizontal="right"/>
    </xf>
    <xf numFmtId="4" fontId="3" fillId="2" borderId="2" xfId="6" applyNumberFormat="1" applyFont="1" applyFill="1" applyBorder="1" applyAlignment="1">
      <alignment horizontal="center"/>
    </xf>
    <xf numFmtId="4" fontId="0" fillId="2" borderId="1" xfId="6" applyNumberFormat="1" applyFont="1" applyFill="1" applyBorder="1" applyAlignment="1">
      <alignment horizontal="center"/>
    </xf>
  </cellXfs>
  <cellStyles count="7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6" xr:uid="{00000000-0005-0000-0000-000000000000}"/>
    <cellStyle name="Normální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28575</xdr:rowOff>
    </xdr:from>
    <xdr:to>
      <xdr:col>0</xdr:col>
      <xdr:colOff>1390650</xdr:colOff>
      <xdr:row>3</xdr:row>
      <xdr:rowOff>28575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" y="28575"/>
          <a:ext cx="1343025" cy="5810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571500</xdr:colOff>
      <xdr:row>0</xdr:row>
      <xdr:rowOff>9525</xdr:rowOff>
    </xdr:from>
    <xdr:to>
      <xdr:col>2</xdr:col>
      <xdr:colOff>495300</xdr:colOff>
      <xdr:row>2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525"/>
          <a:ext cx="1276350" cy="466725"/>
        </a:xfrm>
        <a:prstGeom prst="rect">
          <a:avLst/>
        </a:prstGeom>
        <a:noFill/>
        <a:ln w="9525" cmpd="sng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?? ??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2"/>
  <sheetViews>
    <sheetView tabSelected="1" workbookViewId="0">
      <selection activeCell="D16" sqref="D16"/>
    </sheetView>
  </sheetViews>
  <sheetFormatPr defaultColWidth="9.140625" defaultRowHeight="12.75" customHeight="1" x14ac:dyDescent="0.2"/>
  <cols>
    <col min="1" max="1" width="25.7109375" customWidth="1"/>
    <col min="2" max="2" width="66.7109375" customWidth="1"/>
    <col min="3" max="5" width="20.7109375" customWidth="1"/>
  </cols>
  <sheetData>
    <row r="1" spans="1:5" ht="12.75" customHeight="1" x14ac:dyDescent="0.2">
      <c r="A1" s="7"/>
      <c r="B1" s="8" t="s">
        <v>0</v>
      </c>
      <c r="C1" s="8"/>
      <c r="D1" s="8"/>
      <c r="E1" s="8"/>
    </row>
    <row r="2" spans="1:5" ht="12.75" customHeight="1" x14ac:dyDescent="0.2">
      <c r="A2" s="7"/>
      <c r="B2" s="6" t="s">
        <v>1</v>
      </c>
      <c r="C2" s="8"/>
      <c r="D2" s="8"/>
      <c r="E2" s="8"/>
    </row>
    <row r="3" spans="1:5" ht="20.100000000000001" customHeight="1" x14ac:dyDescent="0.2">
      <c r="A3" s="7"/>
      <c r="B3" s="7"/>
      <c r="C3" s="8"/>
      <c r="D3" s="8"/>
      <c r="E3" s="8"/>
    </row>
    <row r="4" spans="1:5" ht="20.100000000000001" customHeight="1" x14ac:dyDescent="0.3">
      <c r="A4" s="8"/>
      <c r="B4" s="5" t="s">
        <v>2</v>
      </c>
      <c r="C4" s="7"/>
      <c r="D4" s="7"/>
      <c r="E4" s="8"/>
    </row>
    <row r="5" spans="1:5" ht="12.75" customHeight="1" x14ac:dyDescent="0.2">
      <c r="A5" s="8"/>
      <c r="B5" s="7" t="s">
        <v>3</v>
      </c>
      <c r="C5" s="7"/>
      <c r="D5" s="7"/>
      <c r="E5" s="8"/>
    </row>
    <row r="6" spans="1:5" ht="12.75" customHeight="1" x14ac:dyDescent="0.2">
      <c r="A6" s="8"/>
      <c r="B6" s="10" t="s">
        <v>4</v>
      </c>
      <c r="C6" s="13">
        <f>SUM(C10:C12)</f>
        <v>0</v>
      </c>
      <c r="D6" s="8"/>
      <c r="E6" s="8"/>
    </row>
    <row r="7" spans="1:5" ht="12.75" customHeight="1" x14ac:dyDescent="0.2">
      <c r="A7" s="8"/>
      <c r="B7" s="10" t="s">
        <v>5</v>
      </c>
      <c r="C7" s="13">
        <f>SUM(E10:E12)</f>
        <v>0</v>
      </c>
      <c r="D7" s="8"/>
      <c r="E7" s="8"/>
    </row>
    <row r="8" spans="1:5" ht="12.75" customHeight="1" x14ac:dyDescent="0.2">
      <c r="A8" s="12"/>
      <c r="B8" s="12"/>
      <c r="C8" s="12"/>
      <c r="D8" s="12"/>
      <c r="E8" s="12"/>
    </row>
    <row r="9" spans="1:5" ht="12.75" customHeight="1" x14ac:dyDescent="0.2">
      <c r="A9" s="11" t="s">
        <v>6</v>
      </c>
      <c r="B9" s="11" t="s">
        <v>7</v>
      </c>
      <c r="C9" s="11" t="s">
        <v>8</v>
      </c>
      <c r="D9" s="11" t="s">
        <v>9</v>
      </c>
      <c r="E9" s="11" t="s">
        <v>10</v>
      </c>
    </row>
    <row r="10" spans="1:5" ht="12.75" customHeight="1" x14ac:dyDescent="0.2">
      <c r="A10" s="22" t="s">
        <v>24</v>
      </c>
      <c r="B10" s="22" t="s">
        <v>25</v>
      </c>
      <c r="C10" s="23">
        <f>'SO 101'!I3</f>
        <v>0</v>
      </c>
      <c r="D10" s="23">
        <f>C10*0.21</f>
        <v>0</v>
      </c>
      <c r="E10" s="23">
        <f>C10+D10</f>
        <v>0</v>
      </c>
    </row>
    <row r="11" spans="1:5" ht="12.75" customHeight="1" x14ac:dyDescent="0.2">
      <c r="A11" s="22" t="s">
        <v>494</v>
      </c>
      <c r="B11" s="22" t="s">
        <v>495</v>
      </c>
      <c r="C11" s="23">
        <f>'SO 201'!I3</f>
        <v>0</v>
      </c>
      <c r="D11" s="23">
        <f t="shared" ref="D11:D12" si="0">C11*0.21</f>
        <v>0</v>
      </c>
      <c r="E11" s="23">
        <f>C11+D11</f>
        <v>0</v>
      </c>
    </row>
    <row r="12" spans="1:5" ht="12.75" customHeight="1" x14ac:dyDescent="0.2">
      <c r="A12" s="22" t="s">
        <v>578</v>
      </c>
      <c r="B12" s="22" t="s">
        <v>579</v>
      </c>
      <c r="C12" s="23">
        <f>VRN!I3</f>
        <v>0</v>
      </c>
      <c r="D12" s="23">
        <f t="shared" si="0"/>
        <v>0</v>
      </c>
      <c r="E12" s="23">
        <f>C12+D12</f>
        <v>0</v>
      </c>
    </row>
  </sheetData>
  <mergeCells count="4">
    <mergeCell ref="A1:A3"/>
    <mergeCell ref="B2:B3"/>
    <mergeCell ref="B4:D4"/>
    <mergeCell ref="B5:D5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365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11</v>
      </c>
      <c r="B1" s="8"/>
      <c r="C1" s="8"/>
      <c r="D1" s="8"/>
      <c r="E1" s="8" t="s">
        <v>0</v>
      </c>
      <c r="F1" s="8"/>
      <c r="G1" s="8"/>
      <c r="H1" s="8"/>
      <c r="I1" s="8"/>
      <c r="P1" t="s">
        <v>22</v>
      </c>
    </row>
    <row r="2" spans="1:18" ht="24.95" customHeight="1" x14ac:dyDescent="0.2">
      <c r="B2" s="8"/>
      <c r="C2" s="8"/>
      <c r="D2" s="8"/>
      <c r="E2" s="9" t="s">
        <v>13</v>
      </c>
      <c r="F2" s="8"/>
      <c r="G2" s="8"/>
      <c r="H2" s="12"/>
      <c r="I2" s="12"/>
      <c r="O2">
        <f>0+O8+O13+O34+O39+O60+O69+O78+O91+O100+O109+O118+O135+O140+O149+O154+O163+O168+O177+O210+O223+O240+O253+O262+O279+O284+O289+O294+O299+O304+O313+O318+O331+O352+O357</f>
        <v>0</v>
      </c>
      <c r="P2" t="s">
        <v>22</v>
      </c>
    </row>
    <row r="3" spans="1:18" ht="15" customHeight="1" x14ac:dyDescent="0.25">
      <c r="A3" t="s">
        <v>12</v>
      </c>
      <c r="B3" s="16" t="s">
        <v>14</v>
      </c>
      <c r="C3" s="4" t="s">
        <v>15</v>
      </c>
      <c r="D3" s="7"/>
      <c r="E3" s="17" t="s">
        <v>16</v>
      </c>
      <c r="F3" s="8"/>
      <c r="G3" s="15"/>
      <c r="H3" s="14" t="s">
        <v>24</v>
      </c>
      <c r="I3" s="39">
        <f>0+I8+I13+I34+I39+I60+I69+I78+I91+I100+I109+I118+I135+I140+I149+I154+I163+I168+I177+I210+I223+I240+I253+I262+I279+I284+I289+I294+I299+I304+I313+I318+I331+I352+I357</f>
        <v>0</v>
      </c>
      <c r="O3" t="s">
        <v>19</v>
      </c>
      <c r="P3" t="s">
        <v>23</v>
      </c>
    </row>
    <row r="4" spans="1:18" ht="15" customHeight="1" x14ac:dyDescent="0.25">
      <c r="A4" t="s">
        <v>17</v>
      </c>
      <c r="B4" s="19" t="s">
        <v>18</v>
      </c>
      <c r="C4" s="3" t="s">
        <v>24</v>
      </c>
      <c r="D4" s="2"/>
      <c r="E4" s="20" t="s">
        <v>25</v>
      </c>
      <c r="F4" s="12"/>
      <c r="G4" s="12"/>
      <c r="H4" s="21"/>
      <c r="I4" s="21"/>
      <c r="O4" t="s">
        <v>20</v>
      </c>
      <c r="P4" t="s">
        <v>23</v>
      </c>
    </row>
    <row r="5" spans="1:18" ht="12.75" customHeight="1" x14ac:dyDescent="0.2">
      <c r="A5" s="1" t="s">
        <v>26</v>
      </c>
      <c r="B5" s="1" t="s">
        <v>28</v>
      </c>
      <c r="C5" s="1" t="s">
        <v>30</v>
      </c>
      <c r="D5" s="1" t="s">
        <v>31</v>
      </c>
      <c r="E5" s="1" t="s">
        <v>32</v>
      </c>
      <c r="F5" s="1" t="s">
        <v>34</v>
      </c>
      <c r="G5" s="1" t="s">
        <v>36</v>
      </c>
      <c r="H5" s="1" t="s">
        <v>38</v>
      </c>
      <c r="I5" s="1"/>
      <c r="O5" t="s">
        <v>21</v>
      </c>
      <c r="P5" t="s">
        <v>23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8" t="s">
        <v>39</v>
      </c>
      <c r="I6" s="18" t="s">
        <v>41</v>
      </c>
    </row>
    <row r="7" spans="1:18" ht="12.75" customHeight="1" x14ac:dyDescent="0.2">
      <c r="A7" s="18" t="s">
        <v>27</v>
      </c>
      <c r="B7" s="18" t="s">
        <v>29</v>
      </c>
      <c r="C7" s="18" t="s">
        <v>23</v>
      </c>
      <c r="D7" s="18" t="s">
        <v>22</v>
      </c>
      <c r="E7" s="18" t="s">
        <v>33</v>
      </c>
      <c r="F7" s="18" t="s">
        <v>35</v>
      </c>
      <c r="G7" s="18" t="s">
        <v>37</v>
      </c>
      <c r="H7" s="18" t="s">
        <v>40</v>
      </c>
      <c r="I7" s="18" t="s">
        <v>42</v>
      </c>
    </row>
    <row r="8" spans="1:18" ht="12.75" customHeight="1" x14ac:dyDescent="0.2">
      <c r="A8" s="21" t="s">
        <v>43</v>
      </c>
      <c r="B8" s="21"/>
      <c r="C8" s="25" t="s">
        <v>44</v>
      </c>
      <c r="D8" s="21"/>
      <c r="E8" s="26" t="s">
        <v>45</v>
      </c>
      <c r="F8" s="21"/>
      <c r="G8" s="21"/>
      <c r="H8" s="21"/>
      <c r="I8" s="27">
        <f>0+Q8</f>
        <v>0</v>
      </c>
      <c r="O8">
        <f>0+R8</f>
        <v>0</v>
      </c>
      <c r="Q8">
        <f>0+I9</f>
        <v>0</v>
      </c>
      <c r="R8">
        <f>0+O9</f>
        <v>0</v>
      </c>
    </row>
    <row r="9" spans="1:18" ht="25.5" x14ac:dyDescent="0.2">
      <c r="A9" s="24" t="s">
        <v>46</v>
      </c>
      <c r="B9" s="28" t="s">
        <v>29</v>
      </c>
      <c r="C9" s="28" t="s">
        <v>47</v>
      </c>
      <c r="D9" s="24" t="s">
        <v>48</v>
      </c>
      <c r="E9" s="29" t="s">
        <v>49</v>
      </c>
      <c r="F9" s="30" t="s">
        <v>50</v>
      </c>
      <c r="G9" s="31">
        <v>3</v>
      </c>
      <c r="H9" s="32">
        <v>0</v>
      </c>
      <c r="I9" s="32">
        <f>ROUND(ROUND(H9,2)*ROUND(G9,3),2)</f>
        <v>0</v>
      </c>
      <c r="O9">
        <f>(I9*21)/100</f>
        <v>0</v>
      </c>
      <c r="P9" t="s">
        <v>23</v>
      </c>
    </row>
    <row r="10" spans="1:18" x14ac:dyDescent="0.2">
      <c r="A10" s="33" t="s">
        <v>51</v>
      </c>
      <c r="E10" s="34" t="s">
        <v>48</v>
      </c>
    </row>
    <row r="11" spans="1:18" ht="38.25" x14ac:dyDescent="0.2">
      <c r="A11" s="35" t="s">
        <v>52</v>
      </c>
      <c r="E11" s="36" t="s">
        <v>53</v>
      </c>
    </row>
    <row r="12" spans="1:18" x14ac:dyDescent="0.2">
      <c r="A12" t="s">
        <v>54</v>
      </c>
      <c r="E12" s="34" t="s">
        <v>55</v>
      </c>
    </row>
    <row r="13" spans="1:18" ht="12.75" customHeight="1" x14ac:dyDescent="0.2">
      <c r="A13" s="12" t="s">
        <v>43</v>
      </c>
      <c r="B13" s="12"/>
      <c r="C13" s="37" t="s">
        <v>56</v>
      </c>
      <c r="D13" s="12"/>
      <c r="E13" s="26" t="s">
        <v>57</v>
      </c>
      <c r="F13" s="12"/>
      <c r="G13" s="12"/>
      <c r="H13" s="12"/>
      <c r="I13" s="38">
        <f>0+Q13</f>
        <v>0</v>
      </c>
      <c r="O13">
        <f>0+R13</f>
        <v>0</v>
      </c>
      <c r="Q13">
        <f>0+I14+I18+I22+I26+I30</f>
        <v>0</v>
      </c>
      <c r="R13">
        <f>0+O14+O18+O22+O26+O30</f>
        <v>0</v>
      </c>
    </row>
    <row r="14" spans="1:18" x14ac:dyDescent="0.2">
      <c r="A14" s="24" t="s">
        <v>46</v>
      </c>
      <c r="B14" s="28" t="s">
        <v>23</v>
      </c>
      <c r="C14" s="28" t="s">
        <v>58</v>
      </c>
      <c r="D14" s="24" t="s">
        <v>59</v>
      </c>
      <c r="E14" s="29" t="s">
        <v>60</v>
      </c>
      <c r="F14" s="30" t="s">
        <v>61</v>
      </c>
      <c r="G14" s="31">
        <v>846.43799999999999</v>
      </c>
      <c r="H14" s="32">
        <v>0</v>
      </c>
      <c r="I14" s="32">
        <f>ROUND(ROUND(H14,2)*ROUND(G14,3),2)</f>
        <v>0</v>
      </c>
      <c r="O14">
        <f>(I14*21)/100</f>
        <v>0</v>
      </c>
      <c r="P14" t="s">
        <v>23</v>
      </c>
    </row>
    <row r="15" spans="1:18" x14ac:dyDescent="0.2">
      <c r="A15" s="33" t="s">
        <v>51</v>
      </c>
      <c r="E15" s="34" t="s">
        <v>48</v>
      </c>
    </row>
    <row r="16" spans="1:18" ht="102" x14ac:dyDescent="0.2">
      <c r="A16" s="35" t="s">
        <v>52</v>
      </c>
      <c r="E16" s="36" t="s">
        <v>62</v>
      </c>
    </row>
    <row r="17" spans="1:16" ht="25.5" x14ac:dyDescent="0.2">
      <c r="A17" t="s">
        <v>54</v>
      </c>
      <c r="E17" s="34" t="s">
        <v>63</v>
      </c>
    </row>
    <row r="18" spans="1:16" x14ac:dyDescent="0.2">
      <c r="A18" s="24" t="s">
        <v>46</v>
      </c>
      <c r="B18" s="28" t="s">
        <v>22</v>
      </c>
      <c r="C18" s="28" t="s">
        <v>58</v>
      </c>
      <c r="D18" s="24" t="s">
        <v>64</v>
      </c>
      <c r="E18" s="29" t="s">
        <v>65</v>
      </c>
      <c r="F18" s="30" t="s">
        <v>61</v>
      </c>
      <c r="G18" s="31">
        <v>47.082000000000001</v>
      </c>
      <c r="H18" s="32">
        <v>0</v>
      </c>
      <c r="I18" s="32">
        <f>ROUND(ROUND(H18,2)*ROUND(G18,3),2)</f>
        <v>0</v>
      </c>
      <c r="O18">
        <f>(I18*21)/100</f>
        <v>0</v>
      </c>
      <c r="P18" t="s">
        <v>23</v>
      </c>
    </row>
    <row r="19" spans="1:16" x14ac:dyDescent="0.2">
      <c r="A19" s="33" t="s">
        <v>51</v>
      </c>
      <c r="E19" s="34" t="s">
        <v>48</v>
      </c>
    </row>
    <row r="20" spans="1:16" ht="25.5" x14ac:dyDescent="0.2">
      <c r="A20" s="35" t="s">
        <v>52</v>
      </c>
      <c r="E20" s="36" t="s">
        <v>66</v>
      </c>
    </row>
    <row r="21" spans="1:16" ht="25.5" x14ac:dyDescent="0.2">
      <c r="A21" t="s">
        <v>54</v>
      </c>
      <c r="E21" s="34" t="s">
        <v>63</v>
      </c>
    </row>
    <row r="22" spans="1:16" x14ac:dyDescent="0.2">
      <c r="A22" s="24" t="s">
        <v>46</v>
      </c>
      <c r="B22" s="28" t="s">
        <v>33</v>
      </c>
      <c r="C22" s="28" t="s">
        <v>67</v>
      </c>
      <c r="D22" s="24" t="s">
        <v>68</v>
      </c>
      <c r="E22" s="29" t="s">
        <v>69</v>
      </c>
      <c r="F22" s="30" t="s">
        <v>70</v>
      </c>
      <c r="G22" s="31">
        <v>44.913400000000003</v>
      </c>
      <c r="H22" s="32">
        <v>0</v>
      </c>
      <c r="I22" s="32">
        <f>ROUND(ROUND(H22,2)*ROUND(G22,3),2)</f>
        <v>0</v>
      </c>
      <c r="O22">
        <f>(I22*21)/100</f>
        <v>0</v>
      </c>
      <c r="P22" t="s">
        <v>23</v>
      </c>
    </row>
    <row r="23" spans="1:16" x14ac:dyDescent="0.2">
      <c r="A23" s="33" t="s">
        <v>51</v>
      </c>
      <c r="E23" s="34" t="s">
        <v>48</v>
      </c>
    </row>
    <row r="24" spans="1:16" ht="114.75" x14ac:dyDescent="0.2">
      <c r="A24" s="35" t="s">
        <v>52</v>
      </c>
      <c r="E24" s="36" t="s">
        <v>71</v>
      </c>
    </row>
    <row r="25" spans="1:16" ht="25.5" x14ac:dyDescent="0.2">
      <c r="A25" t="s">
        <v>54</v>
      </c>
      <c r="E25" s="34" t="s">
        <v>63</v>
      </c>
    </row>
    <row r="26" spans="1:16" x14ac:dyDescent="0.2">
      <c r="A26" s="24" t="s">
        <v>46</v>
      </c>
      <c r="B26" s="28" t="s">
        <v>35</v>
      </c>
      <c r="C26" s="28" t="s">
        <v>67</v>
      </c>
      <c r="D26" s="24" t="s">
        <v>72</v>
      </c>
      <c r="E26" s="29" t="s">
        <v>73</v>
      </c>
      <c r="F26" s="30" t="s">
        <v>70</v>
      </c>
      <c r="G26" s="31">
        <v>16</v>
      </c>
      <c r="H26" s="32">
        <v>0</v>
      </c>
      <c r="I26" s="32">
        <f>ROUND(ROUND(H26,2)*ROUND(G26,3),2)</f>
        <v>0</v>
      </c>
      <c r="O26">
        <f>(I26*21)/100</f>
        <v>0</v>
      </c>
      <c r="P26" t="s">
        <v>23</v>
      </c>
    </row>
    <row r="27" spans="1:16" x14ac:dyDescent="0.2">
      <c r="A27" s="33" t="s">
        <v>51</v>
      </c>
      <c r="E27" s="34" t="s">
        <v>48</v>
      </c>
    </row>
    <row r="28" spans="1:16" ht="25.5" x14ac:dyDescent="0.2">
      <c r="A28" s="35" t="s">
        <v>52</v>
      </c>
      <c r="E28" s="36" t="s">
        <v>74</v>
      </c>
    </row>
    <row r="29" spans="1:16" ht="25.5" x14ac:dyDescent="0.2">
      <c r="A29" t="s">
        <v>54</v>
      </c>
      <c r="E29" s="34" t="s">
        <v>63</v>
      </c>
    </row>
    <row r="30" spans="1:16" x14ac:dyDescent="0.2">
      <c r="A30" s="24" t="s">
        <v>46</v>
      </c>
      <c r="B30" s="28" t="s">
        <v>37</v>
      </c>
      <c r="C30" s="28" t="s">
        <v>67</v>
      </c>
      <c r="D30" s="24" t="s">
        <v>75</v>
      </c>
      <c r="E30" s="29" t="s">
        <v>76</v>
      </c>
      <c r="F30" s="30" t="s">
        <v>70</v>
      </c>
      <c r="G30" s="31">
        <v>131.19839999999999</v>
      </c>
      <c r="H30" s="32">
        <v>0</v>
      </c>
      <c r="I30" s="32">
        <f>ROUND(ROUND(H30,2)*ROUND(G30,3),2)</f>
        <v>0</v>
      </c>
      <c r="O30">
        <f>(I30*21)/100</f>
        <v>0</v>
      </c>
      <c r="P30" t="s">
        <v>23</v>
      </c>
    </row>
    <row r="31" spans="1:16" x14ac:dyDescent="0.2">
      <c r="A31" s="33" t="s">
        <v>51</v>
      </c>
      <c r="E31" s="34" t="s">
        <v>48</v>
      </c>
    </row>
    <row r="32" spans="1:16" ht="25.5" x14ac:dyDescent="0.2">
      <c r="A32" s="35" t="s">
        <v>52</v>
      </c>
      <c r="E32" s="36" t="s">
        <v>77</v>
      </c>
    </row>
    <row r="33" spans="1:18" ht="25.5" x14ac:dyDescent="0.2">
      <c r="A33" t="s">
        <v>54</v>
      </c>
      <c r="E33" s="34" t="s">
        <v>63</v>
      </c>
    </row>
    <row r="34" spans="1:18" ht="12.75" customHeight="1" x14ac:dyDescent="0.2">
      <c r="A34" s="12" t="s">
        <v>43</v>
      </c>
      <c r="B34" s="12"/>
      <c r="C34" s="37" t="s">
        <v>78</v>
      </c>
      <c r="D34" s="12"/>
      <c r="E34" s="26" t="s">
        <v>79</v>
      </c>
      <c r="F34" s="12"/>
      <c r="G34" s="12"/>
      <c r="H34" s="12"/>
      <c r="I34" s="38">
        <f>0+Q34</f>
        <v>0</v>
      </c>
      <c r="O34">
        <f>0+R34</f>
        <v>0</v>
      </c>
      <c r="Q34">
        <f>0+I35</f>
        <v>0</v>
      </c>
      <c r="R34">
        <f>0+O35</f>
        <v>0</v>
      </c>
    </row>
    <row r="35" spans="1:18" x14ac:dyDescent="0.2">
      <c r="A35" s="24" t="s">
        <v>46</v>
      </c>
      <c r="B35" s="28" t="s">
        <v>80</v>
      </c>
      <c r="C35" s="28" t="s">
        <v>81</v>
      </c>
      <c r="D35" s="24" t="s">
        <v>48</v>
      </c>
      <c r="E35" s="29" t="s">
        <v>82</v>
      </c>
      <c r="F35" s="30" t="s">
        <v>83</v>
      </c>
      <c r="G35" s="31">
        <v>900.63</v>
      </c>
      <c r="H35" s="32">
        <v>0</v>
      </c>
      <c r="I35" s="32">
        <f>ROUND(ROUND(H35,2)*ROUND(G35,3),2)</f>
        <v>0</v>
      </c>
      <c r="O35">
        <f>(I35*21)/100</f>
        <v>0</v>
      </c>
      <c r="P35" t="s">
        <v>23</v>
      </c>
    </row>
    <row r="36" spans="1:18" x14ac:dyDescent="0.2">
      <c r="A36" s="33" t="s">
        <v>51</v>
      </c>
      <c r="E36" s="34" t="s">
        <v>48</v>
      </c>
    </row>
    <row r="37" spans="1:18" ht="25.5" x14ac:dyDescent="0.2">
      <c r="A37" s="35" t="s">
        <v>52</v>
      </c>
      <c r="E37" s="36" t="s">
        <v>84</v>
      </c>
    </row>
    <row r="38" spans="1:18" x14ac:dyDescent="0.2">
      <c r="A38" t="s">
        <v>54</v>
      </c>
      <c r="E38" s="34" t="s">
        <v>85</v>
      </c>
    </row>
    <row r="39" spans="1:18" ht="12.75" customHeight="1" x14ac:dyDescent="0.2">
      <c r="A39" s="12" t="s">
        <v>43</v>
      </c>
      <c r="B39" s="12"/>
      <c r="C39" s="37" t="s">
        <v>86</v>
      </c>
      <c r="D39" s="12"/>
      <c r="E39" s="26" t="s">
        <v>87</v>
      </c>
      <c r="F39" s="12"/>
      <c r="G39" s="12"/>
      <c r="H39" s="12"/>
      <c r="I39" s="38">
        <f>0+Q39</f>
        <v>0</v>
      </c>
      <c r="O39">
        <f>0+R39</f>
        <v>0</v>
      </c>
      <c r="Q39">
        <f>0+I40+I44+I48+I52+I56</f>
        <v>0</v>
      </c>
      <c r="R39">
        <f>0+O40+O44+O48+O52+O56</f>
        <v>0</v>
      </c>
    </row>
    <row r="40" spans="1:18" x14ac:dyDescent="0.2">
      <c r="A40" s="24" t="s">
        <v>46</v>
      </c>
      <c r="B40" s="28" t="s">
        <v>88</v>
      </c>
      <c r="C40" s="28" t="s">
        <v>89</v>
      </c>
      <c r="D40" s="24" t="s">
        <v>68</v>
      </c>
      <c r="E40" s="29" t="s">
        <v>90</v>
      </c>
      <c r="F40" s="30" t="s">
        <v>61</v>
      </c>
      <c r="G40" s="31">
        <v>11.1492</v>
      </c>
      <c r="H40" s="32">
        <v>0</v>
      </c>
      <c r="I40" s="32">
        <f>ROUND(ROUND(H40,2)*ROUND(G40,3),2)</f>
        <v>0</v>
      </c>
      <c r="O40">
        <f>(I40*21)/100</f>
        <v>0</v>
      </c>
      <c r="P40" t="s">
        <v>23</v>
      </c>
    </row>
    <row r="41" spans="1:18" x14ac:dyDescent="0.2">
      <c r="A41" s="33" t="s">
        <v>51</v>
      </c>
      <c r="E41" s="34" t="s">
        <v>48</v>
      </c>
    </row>
    <row r="42" spans="1:18" ht="25.5" x14ac:dyDescent="0.2">
      <c r="A42" s="35" t="s">
        <v>52</v>
      </c>
      <c r="E42" s="36" t="s">
        <v>91</v>
      </c>
    </row>
    <row r="43" spans="1:18" ht="63.75" x14ac:dyDescent="0.2">
      <c r="A43" t="s">
        <v>54</v>
      </c>
      <c r="E43" s="34" t="s">
        <v>92</v>
      </c>
    </row>
    <row r="44" spans="1:18" ht="25.5" x14ac:dyDescent="0.2">
      <c r="A44" s="24" t="s">
        <v>46</v>
      </c>
      <c r="B44" s="28" t="s">
        <v>40</v>
      </c>
      <c r="C44" s="28" t="s">
        <v>93</v>
      </c>
      <c r="D44" s="24" t="s">
        <v>48</v>
      </c>
      <c r="E44" s="29" t="s">
        <v>94</v>
      </c>
      <c r="F44" s="30" t="s">
        <v>95</v>
      </c>
      <c r="G44" s="31">
        <v>1070.3040000000001</v>
      </c>
      <c r="H44" s="32">
        <v>0</v>
      </c>
      <c r="I44" s="32">
        <f>ROUND(ROUND(H44,2)*ROUND(G44,3),2)</f>
        <v>0</v>
      </c>
      <c r="O44">
        <f>(I44*21)/100</f>
        <v>0</v>
      </c>
      <c r="P44" t="s">
        <v>23</v>
      </c>
    </row>
    <row r="45" spans="1:18" x14ac:dyDescent="0.2">
      <c r="A45" s="33" t="s">
        <v>51</v>
      </c>
      <c r="E45" s="34" t="s">
        <v>48</v>
      </c>
    </row>
    <row r="46" spans="1:18" ht="25.5" x14ac:dyDescent="0.2">
      <c r="A46" s="35" t="s">
        <v>52</v>
      </c>
      <c r="E46" s="36" t="s">
        <v>96</v>
      </c>
    </row>
    <row r="47" spans="1:18" ht="25.5" x14ac:dyDescent="0.2">
      <c r="A47" t="s">
        <v>54</v>
      </c>
      <c r="E47" s="34" t="s">
        <v>97</v>
      </c>
    </row>
    <row r="48" spans="1:18" x14ac:dyDescent="0.2">
      <c r="A48" s="24" t="s">
        <v>46</v>
      </c>
      <c r="B48" s="28" t="s">
        <v>42</v>
      </c>
      <c r="C48" s="28" t="s">
        <v>98</v>
      </c>
      <c r="D48" s="24" t="s">
        <v>48</v>
      </c>
      <c r="E48" s="29" t="s">
        <v>99</v>
      </c>
      <c r="F48" s="30" t="s">
        <v>95</v>
      </c>
      <c r="G48" s="31">
        <v>726.23040000000003</v>
      </c>
      <c r="H48" s="32">
        <v>0</v>
      </c>
      <c r="I48" s="32">
        <f>ROUND(ROUND(H48,2)*ROUND(G48,3),2)</f>
        <v>0</v>
      </c>
      <c r="O48">
        <f>(I48*21)/100</f>
        <v>0</v>
      </c>
      <c r="P48" t="s">
        <v>23</v>
      </c>
    </row>
    <row r="49" spans="1:18" x14ac:dyDescent="0.2">
      <c r="A49" s="33" t="s">
        <v>51</v>
      </c>
      <c r="E49" s="34" t="s">
        <v>48</v>
      </c>
    </row>
    <row r="50" spans="1:18" ht="63.75" x14ac:dyDescent="0.2">
      <c r="A50" s="35" t="s">
        <v>52</v>
      </c>
      <c r="E50" s="36" t="s">
        <v>100</v>
      </c>
    </row>
    <row r="51" spans="1:18" ht="25.5" x14ac:dyDescent="0.2">
      <c r="A51" t="s">
        <v>54</v>
      </c>
      <c r="E51" s="34" t="s">
        <v>97</v>
      </c>
    </row>
    <row r="52" spans="1:18" x14ac:dyDescent="0.2">
      <c r="A52" s="24" t="s">
        <v>46</v>
      </c>
      <c r="B52" s="28" t="s">
        <v>78</v>
      </c>
      <c r="C52" s="28" t="s">
        <v>101</v>
      </c>
      <c r="D52" s="24" t="s">
        <v>68</v>
      </c>
      <c r="E52" s="29" t="s">
        <v>102</v>
      </c>
      <c r="F52" s="30" t="s">
        <v>83</v>
      </c>
      <c r="G52" s="31">
        <v>70.91</v>
      </c>
      <c r="H52" s="32">
        <v>0</v>
      </c>
      <c r="I52" s="32">
        <f>ROUND(ROUND(H52,2)*ROUND(G52,3),2)</f>
        <v>0</v>
      </c>
      <c r="O52">
        <f>(I52*21)/100</f>
        <v>0</v>
      </c>
      <c r="P52" t="s">
        <v>23</v>
      </c>
    </row>
    <row r="53" spans="1:18" x14ac:dyDescent="0.2">
      <c r="A53" s="33" t="s">
        <v>51</v>
      </c>
      <c r="E53" s="34" t="s">
        <v>48</v>
      </c>
    </row>
    <row r="54" spans="1:18" ht="25.5" x14ac:dyDescent="0.2">
      <c r="A54" s="35" t="s">
        <v>52</v>
      </c>
      <c r="E54" s="36" t="s">
        <v>103</v>
      </c>
    </row>
    <row r="55" spans="1:18" ht="63.75" x14ac:dyDescent="0.2">
      <c r="A55" t="s">
        <v>54</v>
      </c>
      <c r="E55" s="34" t="s">
        <v>92</v>
      </c>
    </row>
    <row r="56" spans="1:18" x14ac:dyDescent="0.2">
      <c r="A56" s="24" t="s">
        <v>46</v>
      </c>
      <c r="B56" s="28" t="s">
        <v>104</v>
      </c>
      <c r="C56" s="28" t="s">
        <v>105</v>
      </c>
      <c r="D56" s="24" t="s">
        <v>68</v>
      </c>
      <c r="E56" s="29" t="s">
        <v>106</v>
      </c>
      <c r="F56" s="30" t="s">
        <v>83</v>
      </c>
      <c r="G56" s="31">
        <v>67.55</v>
      </c>
      <c r="H56" s="32">
        <v>0</v>
      </c>
      <c r="I56" s="32">
        <f>ROUND(ROUND(H56,2)*ROUND(G56,3),2)</f>
        <v>0</v>
      </c>
      <c r="O56">
        <f>(I56*21)/100</f>
        <v>0</v>
      </c>
      <c r="P56" t="s">
        <v>23</v>
      </c>
    </row>
    <row r="57" spans="1:18" x14ac:dyDescent="0.2">
      <c r="A57" s="33" t="s">
        <v>51</v>
      </c>
      <c r="E57" s="34" t="s">
        <v>48</v>
      </c>
    </row>
    <row r="58" spans="1:18" ht="25.5" x14ac:dyDescent="0.2">
      <c r="A58" s="35" t="s">
        <v>52</v>
      </c>
      <c r="E58" s="36" t="s">
        <v>107</v>
      </c>
    </row>
    <row r="59" spans="1:18" ht="63.75" x14ac:dyDescent="0.2">
      <c r="A59" t="s">
        <v>54</v>
      </c>
      <c r="E59" s="34" t="s">
        <v>92</v>
      </c>
    </row>
    <row r="60" spans="1:18" ht="12.75" customHeight="1" x14ac:dyDescent="0.2">
      <c r="A60" s="12" t="s">
        <v>43</v>
      </c>
      <c r="B60" s="12"/>
      <c r="C60" s="37" t="s">
        <v>108</v>
      </c>
      <c r="D60" s="12"/>
      <c r="E60" s="26" t="s">
        <v>109</v>
      </c>
      <c r="F60" s="12"/>
      <c r="G60" s="12"/>
      <c r="H60" s="12"/>
      <c r="I60" s="38">
        <f>0+Q60</f>
        <v>0</v>
      </c>
      <c r="O60">
        <f>0+R60</f>
        <v>0</v>
      </c>
      <c r="Q60">
        <f>0+I61+I65</f>
        <v>0</v>
      </c>
      <c r="R60">
        <f>0+O61+O65</f>
        <v>0</v>
      </c>
    </row>
    <row r="61" spans="1:18" x14ac:dyDescent="0.2">
      <c r="A61" s="24" t="s">
        <v>46</v>
      </c>
      <c r="B61" s="28" t="s">
        <v>110</v>
      </c>
      <c r="C61" s="28" t="s">
        <v>111</v>
      </c>
      <c r="D61" s="24" t="s">
        <v>72</v>
      </c>
      <c r="E61" s="29" t="s">
        <v>112</v>
      </c>
      <c r="F61" s="30" t="s">
        <v>113</v>
      </c>
      <c r="G61" s="31">
        <v>64</v>
      </c>
      <c r="H61" s="32">
        <v>0</v>
      </c>
      <c r="I61" s="32">
        <f>ROUND(ROUND(H61,2)*ROUND(G61,3),2)</f>
        <v>0</v>
      </c>
      <c r="O61">
        <f>(I61*21)/100</f>
        <v>0</v>
      </c>
      <c r="P61" t="s">
        <v>23</v>
      </c>
    </row>
    <row r="62" spans="1:18" x14ac:dyDescent="0.2">
      <c r="A62" s="33" t="s">
        <v>51</v>
      </c>
      <c r="E62" s="34" t="s">
        <v>48</v>
      </c>
    </row>
    <row r="63" spans="1:18" ht="25.5" x14ac:dyDescent="0.2">
      <c r="A63" s="35" t="s">
        <v>52</v>
      </c>
      <c r="E63" s="36" t="s">
        <v>114</v>
      </c>
    </row>
    <row r="64" spans="1:18" ht="63.75" x14ac:dyDescent="0.2">
      <c r="A64" t="s">
        <v>54</v>
      </c>
      <c r="E64" s="34" t="s">
        <v>92</v>
      </c>
    </row>
    <row r="65" spans="1:18" ht="25.5" x14ac:dyDescent="0.2">
      <c r="A65" s="24" t="s">
        <v>46</v>
      </c>
      <c r="B65" s="28" t="s">
        <v>115</v>
      </c>
      <c r="C65" s="28" t="s">
        <v>116</v>
      </c>
      <c r="D65" s="24" t="s">
        <v>48</v>
      </c>
      <c r="E65" s="29" t="s">
        <v>117</v>
      </c>
      <c r="F65" s="30" t="s">
        <v>95</v>
      </c>
      <c r="G65" s="31">
        <v>640</v>
      </c>
      <c r="H65" s="32">
        <v>0</v>
      </c>
      <c r="I65" s="32">
        <f>ROUND(ROUND(H65,2)*ROUND(G65,3),2)</f>
        <v>0</v>
      </c>
      <c r="O65">
        <f>(I65*21)/100</f>
        <v>0</v>
      </c>
      <c r="P65" t="s">
        <v>23</v>
      </c>
    </row>
    <row r="66" spans="1:18" x14ac:dyDescent="0.2">
      <c r="A66" s="33" t="s">
        <v>51</v>
      </c>
      <c r="E66" s="34" t="s">
        <v>48</v>
      </c>
    </row>
    <row r="67" spans="1:18" ht="25.5" x14ac:dyDescent="0.2">
      <c r="A67" s="35" t="s">
        <v>52</v>
      </c>
      <c r="E67" s="36" t="s">
        <v>118</v>
      </c>
    </row>
    <row r="68" spans="1:18" ht="25.5" x14ac:dyDescent="0.2">
      <c r="A68" t="s">
        <v>54</v>
      </c>
      <c r="E68" s="34" t="s">
        <v>97</v>
      </c>
    </row>
    <row r="69" spans="1:18" ht="12.75" customHeight="1" x14ac:dyDescent="0.2">
      <c r="A69" s="12" t="s">
        <v>43</v>
      </c>
      <c r="B69" s="12"/>
      <c r="C69" s="37" t="s">
        <v>119</v>
      </c>
      <c r="D69" s="12"/>
      <c r="E69" s="26" t="s">
        <v>120</v>
      </c>
      <c r="F69" s="12"/>
      <c r="G69" s="12"/>
      <c r="H69" s="12"/>
      <c r="I69" s="38">
        <f>0+Q69</f>
        <v>0</v>
      </c>
      <c r="O69">
        <f>0+R69</f>
        <v>0</v>
      </c>
      <c r="Q69">
        <f>0+I70+I74</f>
        <v>0</v>
      </c>
      <c r="R69">
        <f>0+O70+O74</f>
        <v>0</v>
      </c>
    </row>
    <row r="70" spans="1:18" ht="25.5" x14ac:dyDescent="0.2">
      <c r="A70" s="24" t="s">
        <v>46</v>
      </c>
      <c r="B70" s="28" t="s">
        <v>121</v>
      </c>
      <c r="C70" s="28" t="s">
        <v>122</v>
      </c>
      <c r="D70" s="24" t="s">
        <v>75</v>
      </c>
      <c r="E70" s="29" t="s">
        <v>123</v>
      </c>
      <c r="F70" s="30" t="s">
        <v>61</v>
      </c>
      <c r="G70" s="31">
        <v>72.888000000000005</v>
      </c>
      <c r="H70" s="32">
        <v>0</v>
      </c>
      <c r="I70" s="32">
        <f>ROUND(ROUND(H70,2)*ROUND(G70,3),2)</f>
        <v>0</v>
      </c>
      <c r="O70">
        <f>(I70*21)/100</f>
        <v>0</v>
      </c>
      <c r="P70" t="s">
        <v>23</v>
      </c>
    </row>
    <row r="71" spans="1:18" x14ac:dyDescent="0.2">
      <c r="A71" s="33" t="s">
        <v>51</v>
      </c>
      <c r="E71" s="34" t="s">
        <v>48</v>
      </c>
    </row>
    <row r="72" spans="1:18" ht="76.5" x14ac:dyDescent="0.2">
      <c r="A72" s="35" t="s">
        <v>52</v>
      </c>
      <c r="E72" s="36" t="s">
        <v>124</v>
      </c>
    </row>
    <row r="73" spans="1:18" ht="63.75" x14ac:dyDescent="0.2">
      <c r="A73" t="s">
        <v>54</v>
      </c>
      <c r="E73" s="34" t="s">
        <v>92</v>
      </c>
    </row>
    <row r="74" spans="1:18" ht="25.5" x14ac:dyDescent="0.2">
      <c r="A74" s="24" t="s">
        <v>46</v>
      </c>
      <c r="B74" s="28" t="s">
        <v>125</v>
      </c>
      <c r="C74" s="28" t="s">
        <v>126</v>
      </c>
      <c r="D74" s="24" t="s">
        <v>48</v>
      </c>
      <c r="E74" s="29" t="s">
        <v>127</v>
      </c>
      <c r="F74" s="30" t="s">
        <v>95</v>
      </c>
      <c r="G74" s="31">
        <v>5247.9359999999997</v>
      </c>
      <c r="H74" s="32">
        <v>0</v>
      </c>
      <c r="I74" s="32">
        <f>ROUND(ROUND(H74,2)*ROUND(G74,3),2)</f>
        <v>0</v>
      </c>
      <c r="O74">
        <f>(I74*21)/100</f>
        <v>0</v>
      </c>
      <c r="P74" t="s">
        <v>23</v>
      </c>
    </row>
    <row r="75" spans="1:18" x14ac:dyDescent="0.2">
      <c r="A75" s="33" t="s">
        <v>51</v>
      </c>
      <c r="E75" s="34" t="s">
        <v>48</v>
      </c>
    </row>
    <row r="76" spans="1:18" ht="25.5" x14ac:dyDescent="0.2">
      <c r="A76" s="35" t="s">
        <v>52</v>
      </c>
      <c r="E76" s="36" t="s">
        <v>128</v>
      </c>
    </row>
    <row r="77" spans="1:18" ht="25.5" x14ac:dyDescent="0.2">
      <c r="A77" t="s">
        <v>54</v>
      </c>
      <c r="E77" s="34" t="s">
        <v>97</v>
      </c>
    </row>
    <row r="78" spans="1:18" ht="12.75" customHeight="1" x14ac:dyDescent="0.2">
      <c r="A78" s="12" t="s">
        <v>43</v>
      </c>
      <c r="B78" s="12"/>
      <c r="C78" s="37" t="s">
        <v>129</v>
      </c>
      <c r="D78" s="12"/>
      <c r="E78" s="26" t="s">
        <v>130</v>
      </c>
      <c r="F78" s="12"/>
      <c r="G78" s="12"/>
      <c r="H78" s="12"/>
      <c r="I78" s="38">
        <f>0+Q78</f>
        <v>0</v>
      </c>
      <c r="O78">
        <f>0+R78</f>
        <v>0</v>
      </c>
      <c r="Q78">
        <f>0+I79+I83+I87</f>
        <v>0</v>
      </c>
      <c r="R78">
        <f>0+O79+O83+O87</f>
        <v>0</v>
      </c>
    </row>
    <row r="79" spans="1:18" x14ac:dyDescent="0.2">
      <c r="A79" s="24" t="s">
        <v>46</v>
      </c>
      <c r="B79" s="28" t="s">
        <v>131</v>
      </c>
      <c r="C79" s="28" t="s">
        <v>132</v>
      </c>
      <c r="D79" s="24" t="s">
        <v>64</v>
      </c>
      <c r="E79" s="29" t="s">
        <v>133</v>
      </c>
      <c r="F79" s="30" t="s">
        <v>61</v>
      </c>
      <c r="G79" s="31">
        <v>47.082000000000001</v>
      </c>
      <c r="H79" s="32">
        <v>0</v>
      </c>
      <c r="I79" s="32">
        <f>ROUND(ROUND(H79,2)*ROUND(G79,3),2)</f>
        <v>0</v>
      </c>
      <c r="O79">
        <f>(I79*21)/100</f>
        <v>0</v>
      </c>
      <c r="P79" t="s">
        <v>23</v>
      </c>
    </row>
    <row r="80" spans="1:18" x14ac:dyDescent="0.2">
      <c r="A80" s="33" t="s">
        <v>51</v>
      </c>
      <c r="E80" s="34" t="s">
        <v>48</v>
      </c>
    </row>
    <row r="81" spans="1:18" ht="25.5" x14ac:dyDescent="0.2">
      <c r="A81" s="35" t="s">
        <v>52</v>
      </c>
      <c r="E81" s="36" t="s">
        <v>134</v>
      </c>
    </row>
    <row r="82" spans="1:18" ht="38.25" x14ac:dyDescent="0.2">
      <c r="A82" t="s">
        <v>54</v>
      </c>
      <c r="E82" s="34" t="s">
        <v>135</v>
      </c>
    </row>
    <row r="83" spans="1:18" x14ac:dyDescent="0.2">
      <c r="A83" s="24" t="s">
        <v>46</v>
      </c>
      <c r="B83" s="28" t="s">
        <v>136</v>
      </c>
      <c r="C83" s="28" t="s">
        <v>137</v>
      </c>
      <c r="D83" s="24" t="s">
        <v>48</v>
      </c>
      <c r="E83" s="29" t="s">
        <v>138</v>
      </c>
      <c r="F83" s="30" t="s">
        <v>61</v>
      </c>
      <c r="G83" s="31">
        <v>60</v>
      </c>
      <c r="H83" s="32">
        <v>0</v>
      </c>
      <c r="I83" s="32">
        <f>ROUND(ROUND(H83,2)*ROUND(G83,3),2)</f>
        <v>0</v>
      </c>
      <c r="O83">
        <f>(I83*21)/100</f>
        <v>0</v>
      </c>
      <c r="P83" t="s">
        <v>23</v>
      </c>
    </row>
    <row r="84" spans="1:18" x14ac:dyDescent="0.2">
      <c r="A84" s="33" t="s">
        <v>51</v>
      </c>
      <c r="E84" s="34" t="s">
        <v>48</v>
      </c>
    </row>
    <row r="85" spans="1:18" ht="38.25" x14ac:dyDescent="0.2">
      <c r="A85" s="35" t="s">
        <v>52</v>
      </c>
      <c r="E85" s="36" t="s">
        <v>139</v>
      </c>
    </row>
    <row r="86" spans="1:18" ht="38.25" x14ac:dyDescent="0.2">
      <c r="A86" t="s">
        <v>54</v>
      </c>
      <c r="E86" s="34" t="s">
        <v>135</v>
      </c>
    </row>
    <row r="87" spans="1:18" x14ac:dyDescent="0.2">
      <c r="A87" s="24" t="s">
        <v>46</v>
      </c>
      <c r="B87" s="28" t="s">
        <v>140</v>
      </c>
      <c r="C87" s="28" t="s">
        <v>141</v>
      </c>
      <c r="D87" s="24" t="s">
        <v>48</v>
      </c>
      <c r="E87" s="29" t="s">
        <v>142</v>
      </c>
      <c r="F87" s="30" t="s">
        <v>143</v>
      </c>
      <c r="G87" s="31">
        <v>1883.28</v>
      </c>
      <c r="H87" s="32">
        <v>0</v>
      </c>
      <c r="I87" s="32">
        <f>ROUND(ROUND(H87,2)*ROUND(G87,3),2)</f>
        <v>0</v>
      </c>
      <c r="O87">
        <f>(I87*21)/100</f>
        <v>0</v>
      </c>
      <c r="P87" t="s">
        <v>23</v>
      </c>
    </row>
    <row r="88" spans="1:18" x14ac:dyDescent="0.2">
      <c r="A88" s="33" t="s">
        <v>51</v>
      </c>
      <c r="E88" s="34" t="s">
        <v>48</v>
      </c>
    </row>
    <row r="89" spans="1:18" ht="25.5" x14ac:dyDescent="0.2">
      <c r="A89" s="35" t="s">
        <v>52</v>
      </c>
      <c r="E89" s="36" t="s">
        <v>144</v>
      </c>
    </row>
    <row r="90" spans="1:18" ht="25.5" x14ac:dyDescent="0.2">
      <c r="A90" t="s">
        <v>54</v>
      </c>
      <c r="E90" s="34" t="s">
        <v>145</v>
      </c>
    </row>
    <row r="91" spans="1:18" ht="12.75" customHeight="1" x14ac:dyDescent="0.2">
      <c r="A91" s="12" t="s">
        <v>43</v>
      </c>
      <c r="B91" s="12"/>
      <c r="C91" s="37" t="s">
        <v>146</v>
      </c>
      <c r="D91" s="12"/>
      <c r="E91" s="26" t="s">
        <v>147</v>
      </c>
      <c r="F91" s="12"/>
      <c r="G91" s="12"/>
      <c r="H91" s="12"/>
      <c r="I91" s="38">
        <f>0+Q91</f>
        <v>0</v>
      </c>
      <c r="O91">
        <f>0+R91</f>
        <v>0</v>
      </c>
      <c r="Q91">
        <f>0+I92+I96</f>
        <v>0</v>
      </c>
      <c r="R91">
        <f>0+O92+O96</f>
        <v>0</v>
      </c>
    </row>
    <row r="92" spans="1:18" x14ac:dyDescent="0.2">
      <c r="A92" s="24" t="s">
        <v>46</v>
      </c>
      <c r="B92" s="28" t="s">
        <v>148</v>
      </c>
      <c r="C92" s="28" t="s">
        <v>149</v>
      </c>
      <c r="D92" s="24" t="s">
        <v>59</v>
      </c>
      <c r="E92" s="29" t="s">
        <v>150</v>
      </c>
      <c r="F92" s="30" t="s">
        <v>61</v>
      </c>
      <c r="G92" s="31">
        <v>387.87799999999999</v>
      </c>
      <c r="H92" s="32">
        <v>0</v>
      </c>
      <c r="I92" s="32">
        <f>ROUND(ROUND(H92,2)*ROUND(G92,3),2)</f>
        <v>0</v>
      </c>
      <c r="O92">
        <f>(I92*21)/100</f>
        <v>0</v>
      </c>
      <c r="P92" t="s">
        <v>23</v>
      </c>
    </row>
    <row r="93" spans="1:18" x14ac:dyDescent="0.2">
      <c r="A93" s="33" t="s">
        <v>51</v>
      </c>
      <c r="E93" s="34" t="s">
        <v>48</v>
      </c>
    </row>
    <row r="94" spans="1:18" ht="102" x14ac:dyDescent="0.2">
      <c r="A94" s="35" t="s">
        <v>52</v>
      </c>
      <c r="E94" s="36" t="s">
        <v>151</v>
      </c>
    </row>
    <row r="95" spans="1:18" ht="369.75" x14ac:dyDescent="0.2">
      <c r="A95" t="s">
        <v>54</v>
      </c>
      <c r="E95" s="34" t="s">
        <v>152</v>
      </c>
    </row>
    <row r="96" spans="1:18" x14ac:dyDescent="0.2">
      <c r="A96" s="24" t="s">
        <v>46</v>
      </c>
      <c r="B96" s="28" t="s">
        <v>153</v>
      </c>
      <c r="C96" s="28" t="s">
        <v>154</v>
      </c>
      <c r="D96" s="24" t="s">
        <v>48</v>
      </c>
      <c r="E96" s="29" t="s">
        <v>155</v>
      </c>
      <c r="F96" s="30" t="s">
        <v>143</v>
      </c>
      <c r="G96" s="31">
        <v>15515.12</v>
      </c>
      <c r="H96" s="32">
        <v>0</v>
      </c>
      <c r="I96" s="32">
        <f>ROUND(ROUND(H96,2)*ROUND(G96,3),2)</f>
        <v>0</v>
      </c>
      <c r="O96">
        <f>(I96*21)/100</f>
        <v>0</v>
      </c>
      <c r="P96" t="s">
        <v>23</v>
      </c>
    </row>
    <row r="97" spans="1:18" x14ac:dyDescent="0.2">
      <c r="A97" s="33" t="s">
        <v>51</v>
      </c>
      <c r="E97" s="34" t="s">
        <v>48</v>
      </c>
    </row>
    <row r="98" spans="1:18" ht="51" x14ac:dyDescent="0.2">
      <c r="A98" s="35" t="s">
        <v>52</v>
      </c>
      <c r="E98" s="36" t="s">
        <v>156</v>
      </c>
    </row>
    <row r="99" spans="1:18" ht="25.5" x14ac:dyDescent="0.2">
      <c r="A99" t="s">
        <v>54</v>
      </c>
      <c r="E99" s="34" t="s">
        <v>145</v>
      </c>
    </row>
    <row r="100" spans="1:18" ht="12.75" customHeight="1" x14ac:dyDescent="0.2">
      <c r="A100" s="12" t="s">
        <v>43</v>
      </c>
      <c r="B100" s="12"/>
      <c r="C100" s="37" t="s">
        <v>157</v>
      </c>
      <c r="D100" s="12"/>
      <c r="E100" s="26" t="s">
        <v>158</v>
      </c>
      <c r="F100" s="12"/>
      <c r="G100" s="12"/>
      <c r="H100" s="12"/>
      <c r="I100" s="38">
        <f>0+Q100</f>
        <v>0</v>
      </c>
      <c r="O100">
        <f>0+R100</f>
        <v>0</v>
      </c>
      <c r="Q100">
        <f>0+I101+I105</f>
        <v>0</v>
      </c>
      <c r="R100">
        <f>0+O101+O105</f>
        <v>0</v>
      </c>
    </row>
    <row r="101" spans="1:18" x14ac:dyDescent="0.2">
      <c r="A101" s="24" t="s">
        <v>46</v>
      </c>
      <c r="B101" s="28" t="s">
        <v>159</v>
      </c>
      <c r="C101" s="28" t="s">
        <v>160</v>
      </c>
      <c r="D101" s="24" t="s">
        <v>59</v>
      </c>
      <c r="E101" s="29" t="s">
        <v>161</v>
      </c>
      <c r="F101" s="30" t="s">
        <v>61</v>
      </c>
      <c r="G101" s="31">
        <v>458.56</v>
      </c>
      <c r="H101" s="32">
        <v>0</v>
      </c>
      <c r="I101" s="32">
        <f>ROUND(ROUND(H101,2)*ROUND(G101,3),2)</f>
        <v>0</v>
      </c>
      <c r="O101">
        <f>(I101*21)/100</f>
        <v>0</v>
      </c>
      <c r="P101" t="s">
        <v>23</v>
      </c>
    </row>
    <row r="102" spans="1:18" x14ac:dyDescent="0.2">
      <c r="A102" s="33" t="s">
        <v>51</v>
      </c>
      <c r="E102" s="34" t="s">
        <v>48</v>
      </c>
    </row>
    <row r="103" spans="1:18" ht="89.25" x14ac:dyDescent="0.2">
      <c r="A103" s="35" t="s">
        <v>52</v>
      </c>
      <c r="E103" s="36" t="s">
        <v>162</v>
      </c>
    </row>
    <row r="104" spans="1:18" ht="318.75" x14ac:dyDescent="0.2">
      <c r="A104" t="s">
        <v>54</v>
      </c>
      <c r="E104" s="34" t="s">
        <v>163</v>
      </c>
    </row>
    <row r="105" spans="1:18" x14ac:dyDescent="0.2">
      <c r="A105" s="24" t="s">
        <v>46</v>
      </c>
      <c r="B105" s="28" t="s">
        <v>164</v>
      </c>
      <c r="C105" s="28" t="s">
        <v>165</v>
      </c>
      <c r="D105" s="24" t="s">
        <v>48</v>
      </c>
      <c r="E105" s="29" t="s">
        <v>166</v>
      </c>
      <c r="F105" s="30" t="s">
        <v>143</v>
      </c>
      <c r="G105" s="31">
        <v>18342.400000000001</v>
      </c>
      <c r="H105" s="32">
        <v>0</v>
      </c>
      <c r="I105" s="32">
        <f>ROUND(ROUND(H105,2)*ROUND(G105,3),2)</f>
        <v>0</v>
      </c>
      <c r="O105">
        <f>(I105*21)/100</f>
        <v>0</v>
      </c>
      <c r="P105" t="s">
        <v>23</v>
      </c>
    </row>
    <row r="106" spans="1:18" x14ac:dyDescent="0.2">
      <c r="A106" s="33" t="s">
        <v>51</v>
      </c>
      <c r="E106" s="34" t="s">
        <v>48</v>
      </c>
    </row>
    <row r="107" spans="1:18" ht="25.5" x14ac:dyDescent="0.2">
      <c r="A107" s="35" t="s">
        <v>52</v>
      </c>
      <c r="E107" s="36" t="s">
        <v>167</v>
      </c>
    </row>
    <row r="108" spans="1:18" ht="25.5" x14ac:dyDescent="0.2">
      <c r="A108" t="s">
        <v>54</v>
      </c>
      <c r="E108" s="34" t="s">
        <v>145</v>
      </c>
    </row>
    <row r="109" spans="1:18" ht="12.75" customHeight="1" x14ac:dyDescent="0.2">
      <c r="A109" s="12" t="s">
        <v>43</v>
      </c>
      <c r="B109" s="12"/>
      <c r="C109" s="37" t="s">
        <v>131</v>
      </c>
      <c r="D109" s="12"/>
      <c r="E109" s="26" t="s">
        <v>168</v>
      </c>
      <c r="F109" s="12"/>
      <c r="G109" s="12"/>
      <c r="H109" s="12"/>
      <c r="I109" s="38">
        <f>0+Q109</f>
        <v>0</v>
      </c>
      <c r="O109">
        <f>0+R109</f>
        <v>0</v>
      </c>
      <c r="Q109">
        <f>0+I110+I114</f>
        <v>0</v>
      </c>
      <c r="R109">
        <f>0+O110+O114</f>
        <v>0</v>
      </c>
    </row>
    <row r="110" spans="1:18" x14ac:dyDescent="0.2">
      <c r="A110" s="24" t="s">
        <v>46</v>
      </c>
      <c r="B110" s="28" t="s">
        <v>169</v>
      </c>
      <c r="C110" s="28" t="s">
        <v>170</v>
      </c>
      <c r="D110" s="24" t="s">
        <v>171</v>
      </c>
      <c r="E110" s="29" t="s">
        <v>172</v>
      </c>
      <c r="F110" s="30" t="s">
        <v>61</v>
      </c>
      <c r="G110" s="31">
        <v>466.09</v>
      </c>
      <c r="H110" s="32">
        <v>0</v>
      </c>
      <c r="I110" s="32">
        <f>ROUND(ROUND(H110,2)*ROUND(G110,3),2)</f>
        <v>0</v>
      </c>
      <c r="O110">
        <f>(I110*21)/100</f>
        <v>0</v>
      </c>
      <c r="P110" t="s">
        <v>23</v>
      </c>
    </row>
    <row r="111" spans="1:18" x14ac:dyDescent="0.2">
      <c r="A111" s="33" t="s">
        <v>51</v>
      </c>
      <c r="E111" s="34" t="s">
        <v>48</v>
      </c>
    </row>
    <row r="112" spans="1:18" ht="63.75" x14ac:dyDescent="0.2">
      <c r="A112" s="35" t="s">
        <v>52</v>
      </c>
      <c r="E112" s="36" t="s">
        <v>173</v>
      </c>
    </row>
    <row r="113" spans="1:18" ht="242.25" x14ac:dyDescent="0.2">
      <c r="A113" t="s">
        <v>54</v>
      </c>
      <c r="E113" s="34" t="s">
        <v>174</v>
      </c>
    </row>
    <row r="114" spans="1:18" x14ac:dyDescent="0.2">
      <c r="A114" s="24" t="s">
        <v>46</v>
      </c>
      <c r="B114" s="28" t="s">
        <v>175</v>
      </c>
      <c r="C114" s="28" t="s">
        <v>176</v>
      </c>
      <c r="D114" s="24" t="s">
        <v>177</v>
      </c>
      <c r="E114" s="29" t="s">
        <v>178</v>
      </c>
      <c r="F114" s="30" t="s">
        <v>61</v>
      </c>
      <c r="G114" s="31">
        <v>220.14</v>
      </c>
      <c r="H114" s="32">
        <v>0</v>
      </c>
      <c r="I114" s="32">
        <f>ROUND(ROUND(H114,2)*ROUND(G114,3),2)</f>
        <v>0</v>
      </c>
      <c r="O114">
        <f>(I114*21)/100</f>
        <v>0</v>
      </c>
      <c r="P114" t="s">
        <v>23</v>
      </c>
    </row>
    <row r="115" spans="1:18" x14ac:dyDescent="0.2">
      <c r="A115" s="33" t="s">
        <v>51</v>
      </c>
      <c r="E115" s="34" t="s">
        <v>48</v>
      </c>
    </row>
    <row r="116" spans="1:18" x14ac:dyDescent="0.2">
      <c r="A116" s="35" t="s">
        <v>52</v>
      </c>
      <c r="E116" s="36" t="s">
        <v>179</v>
      </c>
    </row>
    <row r="117" spans="1:18" ht="306" x14ac:dyDescent="0.2">
      <c r="A117" t="s">
        <v>54</v>
      </c>
      <c r="E117" s="34" t="s">
        <v>180</v>
      </c>
    </row>
    <row r="118" spans="1:18" ht="12.75" customHeight="1" x14ac:dyDescent="0.2">
      <c r="A118" s="12" t="s">
        <v>43</v>
      </c>
      <c r="B118" s="12"/>
      <c r="C118" s="37" t="s">
        <v>181</v>
      </c>
      <c r="D118" s="12"/>
      <c r="E118" s="26" t="s">
        <v>182</v>
      </c>
      <c r="F118" s="12"/>
      <c r="G118" s="12"/>
      <c r="H118" s="12"/>
      <c r="I118" s="38">
        <f>0+Q118</f>
        <v>0</v>
      </c>
      <c r="O118">
        <f>0+R118</f>
        <v>0</v>
      </c>
      <c r="Q118">
        <f>0+I119+I123+I127+I131</f>
        <v>0</v>
      </c>
      <c r="R118">
        <f>0+O119+O123+O127+O131</f>
        <v>0</v>
      </c>
    </row>
    <row r="119" spans="1:18" x14ac:dyDescent="0.2">
      <c r="A119" s="24" t="s">
        <v>46</v>
      </c>
      <c r="B119" s="28" t="s">
        <v>183</v>
      </c>
      <c r="C119" s="28" t="s">
        <v>184</v>
      </c>
      <c r="D119" s="24" t="s">
        <v>48</v>
      </c>
      <c r="E119" s="29" t="s">
        <v>185</v>
      </c>
      <c r="F119" s="30" t="s">
        <v>61</v>
      </c>
      <c r="G119" s="31">
        <v>60</v>
      </c>
      <c r="H119" s="32">
        <v>0</v>
      </c>
      <c r="I119" s="32">
        <f>ROUND(ROUND(H119,2)*ROUND(G119,3),2)</f>
        <v>0</v>
      </c>
      <c r="O119">
        <f>(I119*21)/100</f>
        <v>0</v>
      </c>
      <c r="P119" t="s">
        <v>23</v>
      </c>
    </row>
    <row r="120" spans="1:18" x14ac:dyDescent="0.2">
      <c r="A120" s="33" t="s">
        <v>51</v>
      </c>
      <c r="E120" s="34" t="s">
        <v>48</v>
      </c>
    </row>
    <row r="121" spans="1:18" ht="25.5" x14ac:dyDescent="0.2">
      <c r="A121" s="35" t="s">
        <v>52</v>
      </c>
      <c r="E121" s="36" t="s">
        <v>186</v>
      </c>
    </row>
    <row r="122" spans="1:18" ht="38.25" x14ac:dyDescent="0.2">
      <c r="A122" t="s">
        <v>54</v>
      </c>
      <c r="E122" s="34" t="s">
        <v>187</v>
      </c>
    </row>
    <row r="123" spans="1:18" x14ac:dyDescent="0.2">
      <c r="A123" s="24" t="s">
        <v>46</v>
      </c>
      <c r="B123" s="28" t="s">
        <v>188</v>
      </c>
      <c r="C123" s="28" t="s">
        <v>189</v>
      </c>
      <c r="D123" s="24" t="s">
        <v>48</v>
      </c>
      <c r="E123" s="29" t="s">
        <v>190</v>
      </c>
      <c r="F123" s="30" t="s">
        <v>83</v>
      </c>
      <c r="G123" s="31">
        <v>400</v>
      </c>
      <c r="H123" s="32">
        <v>0</v>
      </c>
      <c r="I123" s="32">
        <f>ROUND(ROUND(H123,2)*ROUND(G123,3),2)</f>
        <v>0</v>
      </c>
      <c r="O123">
        <f>(I123*21)/100</f>
        <v>0</v>
      </c>
      <c r="P123" t="s">
        <v>23</v>
      </c>
    </row>
    <row r="124" spans="1:18" x14ac:dyDescent="0.2">
      <c r="A124" s="33" t="s">
        <v>51</v>
      </c>
      <c r="E124" s="34" t="s">
        <v>48</v>
      </c>
    </row>
    <row r="125" spans="1:18" ht="25.5" x14ac:dyDescent="0.2">
      <c r="A125" s="35" t="s">
        <v>52</v>
      </c>
      <c r="E125" s="36" t="s">
        <v>191</v>
      </c>
    </row>
    <row r="126" spans="1:18" ht="25.5" x14ac:dyDescent="0.2">
      <c r="A126" t="s">
        <v>54</v>
      </c>
      <c r="E126" s="34" t="s">
        <v>192</v>
      </c>
    </row>
    <row r="127" spans="1:18" x14ac:dyDescent="0.2">
      <c r="A127" s="24" t="s">
        <v>46</v>
      </c>
      <c r="B127" s="28" t="s">
        <v>193</v>
      </c>
      <c r="C127" s="28" t="s">
        <v>194</v>
      </c>
      <c r="D127" s="24" t="s">
        <v>48</v>
      </c>
      <c r="E127" s="29" t="s">
        <v>195</v>
      </c>
      <c r="F127" s="30" t="s">
        <v>83</v>
      </c>
      <c r="G127" s="31">
        <v>400</v>
      </c>
      <c r="H127" s="32">
        <v>0</v>
      </c>
      <c r="I127" s="32">
        <f>ROUND(ROUND(H127,2)*ROUND(G127,3),2)</f>
        <v>0</v>
      </c>
      <c r="O127">
        <f>(I127*21)/100</f>
        <v>0</v>
      </c>
      <c r="P127" t="s">
        <v>23</v>
      </c>
    </row>
    <row r="128" spans="1:18" x14ac:dyDescent="0.2">
      <c r="A128" s="33" t="s">
        <v>51</v>
      </c>
      <c r="E128" s="34" t="s">
        <v>48</v>
      </c>
    </row>
    <row r="129" spans="1:18" ht="25.5" x14ac:dyDescent="0.2">
      <c r="A129" s="35" t="s">
        <v>52</v>
      </c>
      <c r="E129" s="36" t="s">
        <v>191</v>
      </c>
    </row>
    <row r="130" spans="1:18" ht="38.25" x14ac:dyDescent="0.2">
      <c r="A130" t="s">
        <v>54</v>
      </c>
      <c r="E130" s="34" t="s">
        <v>196</v>
      </c>
    </row>
    <row r="131" spans="1:18" x14ac:dyDescent="0.2">
      <c r="A131" s="24" t="s">
        <v>46</v>
      </c>
      <c r="B131" s="28" t="s">
        <v>197</v>
      </c>
      <c r="C131" s="28" t="s">
        <v>198</v>
      </c>
      <c r="D131" s="24" t="s">
        <v>48</v>
      </c>
      <c r="E131" s="29" t="s">
        <v>199</v>
      </c>
      <c r="F131" s="30" t="s">
        <v>61</v>
      </c>
      <c r="G131" s="31">
        <v>20</v>
      </c>
      <c r="H131" s="32">
        <v>0</v>
      </c>
      <c r="I131" s="32">
        <f>ROUND(ROUND(H131,2)*ROUND(G131,3),2)</f>
        <v>0</v>
      </c>
      <c r="O131">
        <f>(I131*21)/100</f>
        <v>0</v>
      </c>
      <c r="P131" t="s">
        <v>23</v>
      </c>
    </row>
    <row r="132" spans="1:18" x14ac:dyDescent="0.2">
      <c r="A132" s="33" t="s">
        <v>51</v>
      </c>
      <c r="E132" s="34" t="s">
        <v>48</v>
      </c>
    </row>
    <row r="133" spans="1:18" ht="25.5" x14ac:dyDescent="0.2">
      <c r="A133" s="35" t="s">
        <v>52</v>
      </c>
      <c r="E133" s="36" t="s">
        <v>200</v>
      </c>
    </row>
    <row r="134" spans="1:18" ht="38.25" x14ac:dyDescent="0.2">
      <c r="A134" t="s">
        <v>54</v>
      </c>
      <c r="E134" s="34" t="s">
        <v>201</v>
      </c>
    </row>
    <row r="135" spans="1:18" ht="12.75" customHeight="1" x14ac:dyDescent="0.2">
      <c r="A135" s="12" t="s">
        <v>43</v>
      </c>
      <c r="B135" s="12"/>
      <c r="C135" s="37" t="s">
        <v>202</v>
      </c>
      <c r="D135" s="12"/>
      <c r="E135" s="26" t="s">
        <v>203</v>
      </c>
      <c r="F135" s="12"/>
      <c r="G135" s="12"/>
      <c r="H135" s="12"/>
      <c r="I135" s="38">
        <f>0+Q135</f>
        <v>0</v>
      </c>
      <c r="O135">
        <f>0+R135</f>
        <v>0</v>
      </c>
      <c r="Q135">
        <f>0+I136</f>
        <v>0</v>
      </c>
      <c r="R135">
        <f>0+O136</f>
        <v>0</v>
      </c>
    </row>
    <row r="136" spans="1:18" x14ac:dyDescent="0.2">
      <c r="A136" s="24" t="s">
        <v>46</v>
      </c>
      <c r="B136" s="28" t="s">
        <v>204</v>
      </c>
      <c r="C136" s="28" t="s">
        <v>205</v>
      </c>
      <c r="D136" s="24" t="s">
        <v>48</v>
      </c>
      <c r="E136" s="29" t="s">
        <v>206</v>
      </c>
      <c r="F136" s="30" t="s">
        <v>83</v>
      </c>
      <c r="G136" s="31">
        <v>977.7</v>
      </c>
      <c r="H136" s="32">
        <v>0</v>
      </c>
      <c r="I136" s="32">
        <f>ROUND(ROUND(H136,2)*ROUND(G136,3),2)</f>
        <v>0</v>
      </c>
      <c r="O136">
        <f>(I136*21)/100</f>
        <v>0</v>
      </c>
      <c r="P136" t="s">
        <v>23</v>
      </c>
    </row>
    <row r="137" spans="1:18" x14ac:dyDescent="0.2">
      <c r="A137" s="33" t="s">
        <v>51</v>
      </c>
      <c r="E137" s="34" t="s">
        <v>48</v>
      </c>
    </row>
    <row r="138" spans="1:18" ht="127.5" x14ac:dyDescent="0.2">
      <c r="A138" s="35" t="s">
        <v>52</v>
      </c>
      <c r="E138" s="36" t="s">
        <v>207</v>
      </c>
    </row>
    <row r="139" spans="1:18" ht="38.25" x14ac:dyDescent="0.2">
      <c r="A139" t="s">
        <v>54</v>
      </c>
      <c r="E139" s="34" t="s">
        <v>208</v>
      </c>
    </row>
    <row r="140" spans="1:18" ht="12.75" customHeight="1" x14ac:dyDescent="0.2">
      <c r="A140" s="12" t="s">
        <v>43</v>
      </c>
      <c r="B140" s="12"/>
      <c r="C140" s="37" t="s">
        <v>209</v>
      </c>
      <c r="D140" s="12"/>
      <c r="E140" s="26" t="s">
        <v>210</v>
      </c>
      <c r="F140" s="12"/>
      <c r="G140" s="12"/>
      <c r="H140" s="12"/>
      <c r="I140" s="38">
        <f>0+Q140</f>
        <v>0</v>
      </c>
      <c r="O140">
        <f>0+R140</f>
        <v>0</v>
      </c>
      <c r="Q140">
        <f>0+I141+I145</f>
        <v>0</v>
      </c>
      <c r="R140">
        <f>0+O141+O145</f>
        <v>0</v>
      </c>
    </row>
    <row r="141" spans="1:18" x14ac:dyDescent="0.2">
      <c r="A141" s="24" t="s">
        <v>46</v>
      </c>
      <c r="B141" s="28" t="s">
        <v>211</v>
      </c>
      <c r="C141" s="28" t="s">
        <v>212</v>
      </c>
      <c r="D141" s="24" t="s">
        <v>213</v>
      </c>
      <c r="E141" s="29" t="s">
        <v>214</v>
      </c>
      <c r="F141" s="30" t="s">
        <v>83</v>
      </c>
      <c r="G141" s="31">
        <v>362</v>
      </c>
      <c r="H141" s="32">
        <v>0</v>
      </c>
      <c r="I141" s="32">
        <f>ROUND(ROUND(H141,2)*ROUND(G141,3),2)</f>
        <v>0</v>
      </c>
      <c r="O141">
        <f>(I141*21)/100</f>
        <v>0</v>
      </c>
      <c r="P141" t="s">
        <v>23</v>
      </c>
    </row>
    <row r="142" spans="1:18" x14ac:dyDescent="0.2">
      <c r="A142" s="33" t="s">
        <v>51</v>
      </c>
      <c r="E142" s="34" t="s">
        <v>48</v>
      </c>
    </row>
    <row r="143" spans="1:18" ht="25.5" x14ac:dyDescent="0.2">
      <c r="A143" s="35" t="s">
        <v>52</v>
      </c>
      <c r="E143" s="36" t="s">
        <v>215</v>
      </c>
    </row>
    <row r="144" spans="1:18" ht="102" x14ac:dyDescent="0.2">
      <c r="A144" t="s">
        <v>54</v>
      </c>
      <c r="E144" s="34" t="s">
        <v>216</v>
      </c>
    </row>
    <row r="145" spans="1:18" x14ac:dyDescent="0.2">
      <c r="A145" s="24" t="s">
        <v>46</v>
      </c>
      <c r="B145" s="28" t="s">
        <v>217</v>
      </c>
      <c r="C145" s="28" t="s">
        <v>218</v>
      </c>
      <c r="D145" s="24" t="s">
        <v>48</v>
      </c>
      <c r="E145" s="29" t="s">
        <v>219</v>
      </c>
      <c r="F145" s="30" t="s">
        <v>83</v>
      </c>
      <c r="G145" s="31">
        <v>36.72</v>
      </c>
      <c r="H145" s="32">
        <v>0</v>
      </c>
      <c r="I145" s="32">
        <f>ROUND(ROUND(H145,2)*ROUND(G145,3),2)</f>
        <v>0</v>
      </c>
      <c r="O145">
        <f>(I145*21)/100</f>
        <v>0</v>
      </c>
      <c r="P145" t="s">
        <v>23</v>
      </c>
    </row>
    <row r="146" spans="1:18" x14ac:dyDescent="0.2">
      <c r="A146" s="33" t="s">
        <v>51</v>
      </c>
      <c r="E146" s="34" t="s">
        <v>48</v>
      </c>
    </row>
    <row r="147" spans="1:18" ht="25.5" x14ac:dyDescent="0.2">
      <c r="A147" s="35" t="s">
        <v>52</v>
      </c>
      <c r="E147" s="36" t="s">
        <v>220</v>
      </c>
    </row>
    <row r="148" spans="1:18" ht="102" x14ac:dyDescent="0.2">
      <c r="A148" t="s">
        <v>54</v>
      </c>
      <c r="E148" s="34" t="s">
        <v>216</v>
      </c>
    </row>
    <row r="149" spans="1:18" ht="12.75" customHeight="1" x14ac:dyDescent="0.2">
      <c r="A149" s="12" t="s">
        <v>43</v>
      </c>
      <c r="B149" s="12"/>
      <c r="C149" s="37" t="s">
        <v>188</v>
      </c>
      <c r="D149" s="12"/>
      <c r="E149" s="26" t="s">
        <v>221</v>
      </c>
      <c r="F149" s="12"/>
      <c r="G149" s="12"/>
      <c r="H149" s="12"/>
      <c r="I149" s="38">
        <f>0+Q149</f>
        <v>0</v>
      </c>
      <c r="O149">
        <f>0+R149</f>
        <v>0</v>
      </c>
      <c r="Q149">
        <f>0+I150</f>
        <v>0</v>
      </c>
      <c r="R149">
        <f>0+O150</f>
        <v>0</v>
      </c>
    </row>
    <row r="150" spans="1:18" x14ac:dyDescent="0.2">
      <c r="A150" s="24" t="s">
        <v>46</v>
      </c>
      <c r="B150" s="28" t="s">
        <v>222</v>
      </c>
      <c r="C150" s="28" t="s">
        <v>223</v>
      </c>
      <c r="D150" s="24" t="s">
        <v>48</v>
      </c>
      <c r="E150" s="29" t="s">
        <v>224</v>
      </c>
      <c r="F150" s="30" t="s">
        <v>61</v>
      </c>
      <c r="G150" s="31">
        <v>8.7100000000000009</v>
      </c>
      <c r="H150" s="32">
        <v>0</v>
      </c>
      <c r="I150" s="32">
        <f>ROUND(ROUND(H150,2)*ROUND(G150,3),2)</f>
        <v>0</v>
      </c>
      <c r="O150">
        <f>(I150*21)/100</f>
        <v>0</v>
      </c>
      <c r="P150" t="s">
        <v>23</v>
      </c>
    </row>
    <row r="151" spans="1:18" x14ac:dyDescent="0.2">
      <c r="A151" s="33" t="s">
        <v>51</v>
      </c>
      <c r="E151" s="34" t="s">
        <v>48</v>
      </c>
    </row>
    <row r="152" spans="1:18" ht="25.5" x14ac:dyDescent="0.2">
      <c r="A152" s="35" t="s">
        <v>52</v>
      </c>
      <c r="E152" s="36" t="s">
        <v>225</v>
      </c>
    </row>
    <row r="153" spans="1:18" ht="369.75" x14ac:dyDescent="0.2">
      <c r="A153" t="s">
        <v>54</v>
      </c>
      <c r="E153" s="34" t="s">
        <v>226</v>
      </c>
    </row>
    <row r="154" spans="1:18" ht="12.75" customHeight="1" x14ac:dyDescent="0.2">
      <c r="A154" s="12" t="s">
        <v>43</v>
      </c>
      <c r="B154" s="12"/>
      <c r="C154" s="37" t="s">
        <v>227</v>
      </c>
      <c r="D154" s="12"/>
      <c r="E154" s="26" t="s">
        <v>228</v>
      </c>
      <c r="F154" s="12"/>
      <c r="G154" s="12"/>
      <c r="H154" s="12"/>
      <c r="I154" s="38">
        <f>0+Q154</f>
        <v>0</v>
      </c>
      <c r="O154">
        <f>0+R154</f>
        <v>0</v>
      </c>
      <c r="Q154">
        <f>0+I155+I159</f>
        <v>0</v>
      </c>
      <c r="R154">
        <f>0+O155+O159</f>
        <v>0</v>
      </c>
    </row>
    <row r="155" spans="1:18" x14ac:dyDescent="0.2">
      <c r="A155" s="24" t="s">
        <v>46</v>
      </c>
      <c r="B155" s="28" t="s">
        <v>229</v>
      </c>
      <c r="C155" s="28" t="s">
        <v>230</v>
      </c>
      <c r="D155" s="24" t="s">
        <v>48</v>
      </c>
      <c r="E155" s="29" t="s">
        <v>231</v>
      </c>
      <c r="F155" s="30" t="s">
        <v>61</v>
      </c>
      <c r="G155" s="31">
        <v>6.8</v>
      </c>
      <c r="H155" s="32">
        <v>0</v>
      </c>
      <c r="I155" s="32">
        <f>ROUND(ROUND(H155,2)*ROUND(G155,3),2)</f>
        <v>0</v>
      </c>
      <c r="O155">
        <f>(I155*0)/100</f>
        <v>0</v>
      </c>
      <c r="P155" t="s">
        <v>27</v>
      </c>
    </row>
    <row r="156" spans="1:18" x14ac:dyDescent="0.2">
      <c r="A156" s="33" t="s">
        <v>51</v>
      </c>
      <c r="E156" s="34" t="s">
        <v>48</v>
      </c>
    </row>
    <row r="157" spans="1:18" ht="25.5" x14ac:dyDescent="0.2">
      <c r="A157" s="35" t="s">
        <v>52</v>
      </c>
      <c r="E157" s="36" t="s">
        <v>232</v>
      </c>
    </row>
    <row r="158" spans="1:18" ht="242.25" x14ac:dyDescent="0.2">
      <c r="A158" t="s">
        <v>54</v>
      </c>
      <c r="E158" s="34" t="s">
        <v>233</v>
      </c>
    </row>
    <row r="159" spans="1:18" x14ac:dyDescent="0.2">
      <c r="A159" s="24" t="s">
        <v>46</v>
      </c>
      <c r="B159" s="28" t="s">
        <v>234</v>
      </c>
      <c r="C159" s="28" t="s">
        <v>235</v>
      </c>
      <c r="D159" s="24" t="s">
        <v>48</v>
      </c>
      <c r="E159" s="29" t="s">
        <v>236</v>
      </c>
      <c r="F159" s="30" t="s">
        <v>61</v>
      </c>
      <c r="G159" s="31">
        <v>0.65280000000000005</v>
      </c>
      <c r="H159" s="32">
        <v>0</v>
      </c>
      <c r="I159" s="32">
        <f>ROUND(ROUND(H159,2)*ROUND(G159,3),2)</f>
        <v>0</v>
      </c>
      <c r="O159">
        <f>(I159*0)/100</f>
        <v>0</v>
      </c>
      <c r="P159" t="s">
        <v>27</v>
      </c>
    </row>
    <row r="160" spans="1:18" x14ac:dyDescent="0.2">
      <c r="A160" s="33" t="s">
        <v>51</v>
      </c>
      <c r="E160" s="34" t="s">
        <v>48</v>
      </c>
    </row>
    <row r="161" spans="1:18" ht="25.5" x14ac:dyDescent="0.2">
      <c r="A161" s="35" t="s">
        <v>52</v>
      </c>
      <c r="E161" s="36" t="s">
        <v>237</v>
      </c>
    </row>
    <row r="162" spans="1:18" ht="51" x14ac:dyDescent="0.2">
      <c r="A162" t="s">
        <v>54</v>
      </c>
      <c r="E162" s="34" t="s">
        <v>238</v>
      </c>
    </row>
    <row r="163" spans="1:18" ht="12.75" customHeight="1" x14ac:dyDescent="0.2">
      <c r="A163" s="12" t="s">
        <v>43</v>
      </c>
      <c r="B163" s="12"/>
      <c r="C163" s="37" t="s">
        <v>239</v>
      </c>
      <c r="D163" s="12"/>
      <c r="E163" s="26" t="s">
        <v>240</v>
      </c>
      <c r="F163" s="12"/>
      <c r="G163" s="12"/>
      <c r="H163" s="12"/>
      <c r="I163" s="38">
        <f>0+Q163</f>
        <v>0</v>
      </c>
      <c r="O163">
        <f>0+R163</f>
        <v>0</v>
      </c>
      <c r="Q163">
        <f>0+I164</f>
        <v>0</v>
      </c>
      <c r="R163">
        <f>0+O164</f>
        <v>0</v>
      </c>
    </row>
    <row r="164" spans="1:18" x14ac:dyDescent="0.2">
      <c r="A164" s="24" t="s">
        <v>46</v>
      </c>
      <c r="B164" s="28" t="s">
        <v>241</v>
      </c>
      <c r="C164" s="28" t="s">
        <v>242</v>
      </c>
      <c r="D164" s="24" t="s">
        <v>48</v>
      </c>
      <c r="E164" s="29" t="s">
        <v>243</v>
      </c>
      <c r="F164" s="30" t="s">
        <v>113</v>
      </c>
      <c r="G164" s="31">
        <v>91.8</v>
      </c>
      <c r="H164" s="32">
        <v>0</v>
      </c>
      <c r="I164" s="32">
        <f>ROUND(ROUND(H164,2)*ROUND(G164,3),2)</f>
        <v>0</v>
      </c>
      <c r="O164">
        <f>(I164*0)/100</f>
        <v>0</v>
      </c>
      <c r="P164" t="s">
        <v>27</v>
      </c>
    </row>
    <row r="165" spans="1:18" x14ac:dyDescent="0.2">
      <c r="A165" s="33" t="s">
        <v>51</v>
      </c>
      <c r="E165" s="34" t="s">
        <v>48</v>
      </c>
    </row>
    <row r="166" spans="1:18" x14ac:dyDescent="0.2">
      <c r="A166" s="35" t="s">
        <v>52</v>
      </c>
      <c r="E166" s="36" t="s">
        <v>244</v>
      </c>
    </row>
    <row r="167" spans="1:18" ht="76.5" x14ac:dyDescent="0.2">
      <c r="A167" t="s">
        <v>54</v>
      </c>
      <c r="E167" s="34" t="s">
        <v>245</v>
      </c>
    </row>
    <row r="168" spans="1:18" ht="12.75" customHeight="1" x14ac:dyDescent="0.2">
      <c r="A168" s="12" t="s">
        <v>43</v>
      </c>
      <c r="B168" s="12"/>
      <c r="C168" s="37" t="s">
        <v>246</v>
      </c>
      <c r="D168" s="12"/>
      <c r="E168" s="26" t="s">
        <v>247</v>
      </c>
      <c r="F168" s="12"/>
      <c r="G168" s="12"/>
      <c r="H168" s="12"/>
      <c r="I168" s="38">
        <f>0+Q168</f>
        <v>0</v>
      </c>
      <c r="O168">
        <f>0+R168</f>
        <v>0</v>
      </c>
      <c r="Q168">
        <f>0+I169+I173</f>
        <v>0</v>
      </c>
      <c r="R168">
        <f>0+O169+O173</f>
        <v>0</v>
      </c>
    </row>
    <row r="169" spans="1:18" x14ac:dyDescent="0.2">
      <c r="A169" s="24" t="s">
        <v>46</v>
      </c>
      <c r="B169" s="28" t="s">
        <v>248</v>
      </c>
      <c r="C169" s="28" t="s">
        <v>249</v>
      </c>
      <c r="D169" s="24" t="s">
        <v>48</v>
      </c>
      <c r="E169" s="29" t="s">
        <v>250</v>
      </c>
      <c r="F169" s="30" t="s">
        <v>61</v>
      </c>
      <c r="G169" s="31">
        <v>1</v>
      </c>
      <c r="H169" s="32">
        <v>0</v>
      </c>
      <c r="I169" s="32">
        <f>ROUND(ROUND(H169,2)*ROUND(G169,3),2)</f>
        <v>0</v>
      </c>
      <c r="O169">
        <f>(I169*21)/100</f>
        <v>0</v>
      </c>
      <c r="P169" t="s">
        <v>23</v>
      </c>
    </row>
    <row r="170" spans="1:18" x14ac:dyDescent="0.2">
      <c r="A170" s="33" t="s">
        <v>51</v>
      </c>
      <c r="E170" s="34" t="s">
        <v>48</v>
      </c>
    </row>
    <row r="171" spans="1:18" ht="25.5" x14ac:dyDescent="0.2">
      <c r="A171" s="35" t="s">
        <v>52</v>
      </c>
      <c r="E171" s="36" t="s">
        <v>251</v>
      </c>
    </row>
    <row r="172" spans="1:18" ht="25.5" x14ac:dyDescent="0.2">
      <c r="A172" t="s">
        <v>54</v>
      </c>
      <c r="E172" s="34" t="s">
        <v>252</v>
      </c>
    </row>
    <row r="173" spans="1:18" x14ac:dyDescent="0.2">
      <c r="A173" s="24" t="s">
        <v>46</v>
      </c>
      <c r="B173" s="28" t="s">
        <v>253</v>
      </c>
      <c r="C173" s="28" t="s">
        <v>254</v>
      </c>
      <c r="D173" s="24" t="s">
        <v>48</v>
      </c>
      <c r="E173" s="29" t="s">
        <v>255</v>
      </c>
      <c r="F173" s="30" t="s">
        <v>61</v>
      </c>
      <c r="G173" s="31">
        <v>1</v>
      </c>
      <c r="H173" s="32">
        <v>0</v>
      </c>
      <c r="I173" s="32">
        <f>ROUND(ROUND(H173,2)*ROUND(G173,3),2)</f>
        <v>0</v>
      </c>
      <c r="O173">
        <f>(I173*21)/100</f>
        <v>0</v>
      </c>
      <c r="P173" t="s">
        <v>23</v>
      </c>
    </row>
    <row r="174" spans="1:18" x14ac:dyDescent="0.2">
      <c r="A174" s="33" t="s">
        <v>51</v>
      </c>
      <c r="E174" s="34" t="s">
        <v>48</v>
      </c>
    </row>
    <row r="175" spans="1:18" ht="25.5" x14ac:dyDescent="0.2">
      <c r="A175" s="35" t="s">
        <v>52</v>
      </c>
      <c r="E175" s="36" t="s">
        <v>256</v>
      </c>
    </row>
    <row r="176" spans="1:18" ht="102" x14ac:dyDescent="0.2">
      <c r="A176" t="s">
        <v>54</v>
      </c>
      <c r="E176" s="34" t="s">
        <v>257</v>
      </c>
    </row>
    <row r="177" spans="1:18" ht="12.75" customHeight="1" x14ac:dyDescent="0.2">
      <c r="A177" s="12" t="s">
        <v>43</v>
      </c>
      <c r="B177" s="12"/>
      <c r="C177" s="37" t="s">
        <v>258</v>
      </c>
      <c r="D177" s="12"/>
      <c r="E177" s="26" t="s">
        <v>259</v>
      </c>
      <c r="F177" s="12"/>
      <c r="G177" s="12"/>
      <c r="H177" s="12"/>
      <c r="I177" s="38">
        <f>0+Q177</f>
        <v>0</v>
      </c>
      <c r="O177">
        <f>0+R177</f>
        <v>0</v>
      </c>
      <c r="Q177">
        <f>0+I178+I182+I186+I190+I194+I198+I202+I206</f>
        <v>0</v>
      </c>
      <c r="R177">
        <f>0+O178+O182+O186+O190+O194+O198+O202+O206</f>
        <v>0</v>
      </c>
    </row>
    <row r="178" spans="1:18" x14ac:dyDescent="0.2">
      <c r="A178" s="24" t="s">
        <v>46</v>
      </c>
      <c r="B178" s="28" t="s">
        <v>260</v>
      </c>
      <c r="C178" s="28" t="s">
        <v>261</v>
      </c>
      <c r="D178" s="24" t="s">
        <v>48</v>
      </c>
      <c r="E178" s="29" t="s">
        <v>262</v>
      </c>
      <c r="F178" s="30" t="s">
        <v>61</v>
      </c>
      <c r="G178" s="31">
        <v>0.83</v>
      </c>
      <c r="H178" s="32">
        <v>0</v>
      </c>
      <c r="I178" s="32">
        <f>ROUND(ROUND(H178,2)*ROUND(G178,3),2)</f>
        <v>0</v>
      </c>
      <c r="O178">
        <f>(I178*21)/100</f>
        <v>0</v>
      </c>
      <c r="P178" t="s">
        <v>23</v>
      </c>
    </row>
    <row r="179" spans="1:18" x14ac:dyDescent="0.2">
      <c r="A179" s="33" t="s">
        <v>51</v>
      </c>
      <c r="E179" s="34" t="s">
        <v>48</v>
      </c>
    </row>
    <row r="180" spans="1:18" ht="25.5" x14ac:dyDescent="0.2">
      <c r="A180" s="35" t="s">
        <v>52</v>
      </c>
      <c r="E180" s="36" t="s">
        <v>263</v>
      </c>
    </row>
    <row r="181" spans="1:18" ht="127.5" x14ac:dyDescent="0.2">
      <c r="A181" t="s">
        <v>54</v>
      </c>
      <c r="E181" s="34" t="s">
        <v>264</v>
      </c>
    </row>
    <row r="182" spans="1:18" x14ac:dyDescent="0.2">
      <c r="A182" s="24" t="s">
        <v>46</v>
      </c>
      <c r="B182" s="28" t="s">
        <v>265</v>
      </c>
      <c r="C182" s="28" t="s">
        <v>266</v>
      </c>
      <c r="D182" s="24" t="s">
        <v>267</v>
      </c>
      <c r="E182" s="29" t="s">
        <v>268</v>
      </c>
      <c r="F182" s="30" t="s">
        <v>83</v>
      </c>
      <c r="G182" s="31">
        <v>64.44</v>
      </c>
      <c r="H182" s="32">
        <v>0</v>
      </c>
      <c r="I182" s="32">
        <f>ROUND(ROUND(H182,2)*ROUND(G182,3),2)</f>
        <v>0</v>
      </c>
      <c r="O182">
        <f>(I182*21)/100</f>
        <v>0</v>
      </c>
      <c r="P182" t="s">
        <v>23</v>
      </c>
    </row>
    <row r="183" spans="1:18" x14ac:dyDescent="0.2">
      <c r="A183" s="33" t="s">
        <v>51</v>
      </c>
      <c r="E183" s="34" t="s">
        <v>48</v>
      </c>
    </row>
    <row r="184" spans="1:18" ht="25.5" x14ac:dyDescent="0.2">
      <c r="A184" s="35" t="s">
        <v>52</v>
      </c>
      <c r="E184" s="36" t="s">
        <v>269</v>
      </c>
    </row>
    <row r="185" spans="1:18" ht="127.5" x14ac:dyDescent="0.2">
      <c r="A185" t="s">
        <v>54</v>
      </c>
      <c r="E185" s="34" t="s">
        <v>264</v>
      </c>
    </row>
    <row r="186" spans="1:18" x14ac:dyDescent="0.2">
      <c r="A186" s="24" t="s">
        <v>46</v>
      </c>
      <c r="B186" s="28" t="s">
        <v>270</v>
      </c>
      <c r="C186" s="28" t="s">
        <v>271</v>
      </c>
      <c r="D186" s="24" t="s">
        <v>48</v>
      </c>
      <c r="E186" s="29" t="s">
        <v>272</v>
      </c>
      <c r="F186" s="30" t="s">
        <v>83</v>
      </c>
      <c r="G186" s="31">
        <v>313.87</v>
      </c>
      <c r="H186" s="32">
        <v>0</v>
      </c>
      <c r="I186" s="32">
        <f>ROUND(ROUND(H186,2)*ROUND(G186,3),2)</f>
        <v>0</v>
      </c>
      <c r="O186">
        <f>(I186*21)/100</f>
        <v>0</v>
      </c>
      <c r="P186" t="s">
        <v>23</v>
      </c>
    </row>
    <row r="187" spans="1:18" x14ac:dyDescent="0.2">
      <c r="A187" s="33" t="s">
        <v>51</v>
      </c>
      <c r="E187" s="34" t="s">
        <v>48</v>
      </c>
    </row>
    <row r="188" spans="1:18" ht="25.5" x14ac:dyDescent="0.2">
      <c r="A188" s="35" t="s">
        <v>52</v>
      </c>
      <c r="E188" s="36" t="s">
        <v>273</v>
      </c>
    </row>
    <row r="189" spans="1:18" ht="127.5" x14ac:dyDescent="0.2">
      <c r="A189" t="s">
        <v>54</v>
      </c>
      <c r="E189" s="34" t="s">
        <v>264</v>
      </c>
    </row>
    <row r="190" spans="1:18" x14ac:dyDescent="0.2">
      <c r="A190" s="24" t="s">
        <v>46</v>
      </c>
      <c r="B190" s="28" t="s">
        <v>274</v>
      </c>
      <c r="C190" s="28" t="s">
        <v>275</v>
      </c>
      <c r="D190" s="24" t="s">
        <v>48</v>
      </c>
      <c r="E190" s="29" t="s">
        <v>276</v>
      </c>
      <c r="F190" s="30" t="s">
        <v>61</v>
      </c>
      <c r="G190" s="31">
        <v>16.89</v>
      </c>
      <c r="H190" s="32">
        <v>0</v>
      </c>
      <c r="I190" s="32">
        <f>ROUND(ROUND(H190,2)*ROUND(G190,3),2)</f>
        <v>0</v>
      </c>
      <c r="O190">
        <f>(I190*21)/100</f>
        <v>0</v>
      </c>
      <c r="P190" t="s">
        <v>23</v>
      </c>
    </row>
    <row r="191" spans="1:18" x14ac:dyDescent="0.2">
      <c r="A191" s="33" t="s">
        <v>51</v>
      </c>
      <c r="E191" s="34" t="s">
        <v>48</v>
      </c>
    </row>
    <row r="192" spans="1:18" ht="25.5" x14ac:dyDescent="0.2">
      <c r="A192" s="35" t="s">
        <v>52</v>
      </c>
      <c r="E192" s="36" t="s">
        <v>277</v>
      </c>
    </row>
    <row r="193" spans="1:16" ht="51" x14ac:dyDescent="0.2">
      <c r="A193" t="s">
        <v>54</v>
      </c>
      <c r="E193" s="34" t="s">
        <v>278</v>
      </c>
    </row>
    <row r="194" spans="1:16" x14ac:dyDescent="0.2">
      <c r="A194" s="24" t="s">
        <v>46</v>
      </c>
      <c r="B194" s="28" t="s">
        <v>279</v>
      </c>
      <c r="C194" s="28" t="s">
        <v>280</v>
      </c>
      <c r="D194" s="24" t="s">
        <v>48</v>
      </c>
      <c r="E194" s="29" t="s">
        <v>281</v>
      </c>
      <c r="F194" s="30" t="s">
        <v>83</v>
      </c>
      <c r="G194" s="31">
        <v>10.24</v>
      </c>
      <c r="H194" s="32">
        <v>0</v>
      </c>
      <c r="I194" s="32">
        <f>ROUND(ROUND(H194,2)*ROUND(G194,3),2)</f>
        <v>0</v>
      </c>
      <c r="O194">
        <f>(I194*21)/100</f>
        <v>0</v>
      </c>
      <c r="P194" t="s">
        <v>23</v>
      </c>
    </row>
    <row r="195" spans="1:16" x14ac:dyDescent="0.2">
      <c r="A195" s="33" t="s">
        <v>51</v>
      </c>
      <c r="E195" s="34" t="s">
        <v>48</v>
      </c>
    </row>
    <row r="196" spans="1:16" ht="25.5" x14ac:dyDescent="0.2">
      <c r="A196" s="35" t="s">
        <v>52</v>
      </c>
      <c r="E196" s="36" t="s">
        <v>282</v>
      </c>
    </row>
    <row r="197" spans="1:16" ht="51" x14ac:dyDescent="0.2">
      <c r="A197" t="s">
        <v>54</v>
      </c>
      <c r="E197" s="34" t="s">
        <v>278</v>
      </c>
    </row>
    <row r="198" spans="1:16" x14ac:dyDescent="0.2">
      <c r="A198" s="24" t="s">
        <v>46</v>
      </c>
      <c r="B198" s="28" t="s">
        <v>283</v>
      </c>
      <c r="C198" s="28" t="s">
        <v>284</v>
      </c>
      <c r="D198" s="24" t="s">
        <v>48</v>
      </c>
      <c r="E198" s="29" t="s">
        <v>285</v>
      </c>
      <c r="F198" s="30" t="s">
        <v>83</v>
      </c>
      <c r="G198" s="31">
        <v>313.87</v>
      </c>
      <c r="H198" s="32">
        <v>0</v>
      </c>
      <c r="I198" s="32">
        <f>ROUND(ROUND(H198,2)*ROUND(G198,3),2)</f>
        <v>0</v>
      </c>
      <c r="O198">
        <f>(I198*21)/100</f>
        <v>0</v>
      </c>
      <c r="P198" t="s">
        <v>23</v>
      </c>
    </row>
    <row r="199" spans="1:16" x14ac:dyDescent="0.2">
      <c r="A199" s="33" t="s">
        <v>51</v>
      </c>
      <c r="E199" s="34" t="s">
        <v>48</v>
      </c>
    </row>
    <row r="200" spans="1:16" ht="25.5" x14ac:dyDescent="0.2">
      <c r="A200" s="35" t="s">
        <v>52</v>
      </c>
      <c r="E200" s="36" t="s">
        <v>286</v>
      </c>
    </row>
    <row r="201" spans="1:16" ht="51" x14ac:dyDescent="0.2">
      <c r="A201" t="s">
        <v>54</v>
      </c>
      <c r="E201" s="34" t="s">
        <v>278</v>
      </c>
    </row>
    <row r="202" spans="1:16" x14ac:dyDescent="0.2">
      <c r="A202" s="24" t="s">
        <v>46</v>
      </c>
      <c r="B202" s="28" t="s">
        <v>287</v>
      </c>
      <c r="C202" s="28" t="s">
        <v>288</v>
      </c>
      <c r="D202" s="24" t="s">
        <v>48</v>
      </c>
      <c r="E202" s="29" t="s">
        <v>289</v>
      </c>
      <c r="F202" s="30" t="s">
        <v>83</v>
      </c>
      <c r="G202" s="31">
        <v>72.16</v>
      </c>
      <c r="H202" s="32">
        <v>0</v>
      </c>
      <c r="I202" s="32">
        <f>ROUND(ROUND(H202,2)*ROUND(G202,3),2)</f>
        <v>0</v>
      </c>
      <c r="O202">
        <f>(I202*21)/100</f>
        <v>0</v>
      </c>
      <c r="P202" t="s">
        <v>23</v>
      </c>
    </row>
    <row r="203" spans="1:16" x14ac:dyDescent="0.2">
      <c r="A203" s="33" t="s">
        <v>51</v>
      </c>
      <c r="E203" s="34" t="s">
        <v>48</v>
      </c>
    </row>
    <row r="204" spans="1:16" ht="25.5" x14ac:dyDescent="0.2">
      <c r="A204" s="35" t="s">
        <v>52</v>
      </c>
      <c r="E204" s="36" t="s">
        <v>290</v>
      </c>
    </row>
    <row r="205" spans="1:16" ht="51" x14ac:dyDescent="0.2">
      <c r="A205" t="s">
        <v>54</v>
      </c>
      <c r="E205" s="34" t="s">
        <v>278</v>
      </c>
    </row>
    <row r="206" spans="1:16" x14ac:dyDescent="0.2">
      <c r="A206" s="24" t="s">
        <v>46</v>
      </c>
      <c r="B206" s="28" t="s">
        <v>291</v>
      </c>
      <c r="C206" s="28" t="s">
        <v>292</v>
      </c>
      <c r="D206" s="24" t="s">
        <v>48</v>
      </c>
      <c r="E206" s="29" t="s">
        <v>293</v>
      </c>
      <c r="F206" s="30" t="s">
        <v>83</v>
      </c>
      <c r="G206" s="31">
        <v>74.900000000000006</v>
      </c>
      <c r="H206" s="32">
        <v>0</v>
      </c>
      <c r="I206" s="32">
        <f>ROUND(ROUND(H206,2)*ROUND(G206,3),2)</f>
        <v>0</v>
      </c>
      <c r="O206">
        <f>(I206*21)/100</f>
        <v>0</v>
      </c>
      <c r="P206" t="s">
        <v>23</v>
      </c>
    </row>
    <row r="207" spans="1:16" x14ac:dyDescent="0.2">
      <c r="A207" s="33" t="s">
        <v>51</v>
      </c>
      <c r="E207" s="34" t="s">
        <v>48</v>
      </c>
    </row>
    <row r="208" spans="1:16" ht="25.5" x14ac:dyDescent="0.2">
      <c r="A208" s="35" t="s">
        <v>52</v>
      </c>
      <c r="E208" s="36" t="s">
        <v>294</v>
      </c>
    </row>
    <row r="209" spans="1:18" ht="51" x14ac:dyDescent="0.2">
      <c r="A209" t="s">
        <v>54</v>
      </c>
      <c r="E209" s="34" t="s">
        <v>278</v>
      </c>
    </row>
    <row r="210" spans="1:18" ht="12.75" customHeight="1" x14ac:dyDescent="0.2">
      <c r="A210" s="12" t="s">
        <v>43</v>
      </c>
      <c r="B210" s="12"/>
      <c r="C210" s="37" t="s">
        <v>295</v>
      </c>
      <c r="D210" s="12"/>
      <c r="E210" s="26" t="s">
        <v>296</v>
      </c>
      <c r="F210" s="12"/>
      <c r="G210" s="12"/>
      <c r="H210" s="12"/>
      <c r="I210" s="38">
        <f>0+Q210</f>
        <v>0</v>
      </c>
      <c r="O210">
        <f>0+R210</f>
        <v>0</v>
      </c>
      <c r="Q210">
        <f>0+I211+I215+I219</f>
        <v>0</v>
      </c>
      <c r="R210">
        <f>0+O211+O215+O219</f>
        <v>0</v>
      </c>
    </row>
    <row r="211" spans="1:18" x14ac:dyDescent="0.2">
      <c r="A211" s="24" t="s">
        <v>46</v>
      </c>
      <c r="B211" s="28" t="s">
        <v>297</v>
      </c>
      <c r="C211" s="28" t="s">
        <v>275</v>
      </c>
      <c r="D211" s="24" t="s">
        <v>298</v>
      </c>
      <c r="E211" s="29" t="s">
        <v>276</v>
      </c>
      <c r="F211" s="30" t="s">
        <v>61</v>
      </c>
      <c r="G211" s="31">
        <v>46.9</v>
      </c>
      <c r="H211" s="32">
        <v>0</v>
      </c>
      <c r="I211" s="32">
        <f>ROUND(ROUND(H211,2)*ROUND(G211,3),2)</f>
        <v>0</v>
      </c>
      <c r="O211">
        <f>(I211*21)/100</f>
        <v>0</v>
      </c>
      <c r="P211" t="s">
        <v>23</v>
      </c>
    </row>
    <row r="212" spans="1:18" x14ac:dyDescent="0.2">
      <c r="A212" s="33" t="s">
        <v>51</v>
      </c>
      <c r="E212" s="34" t="s">
        <v>48</v>
      </c>
    </row>
    <row r="213" spans="1:18" ht="25.5" x14ac:dyDescent="0.2">
      <c r="A213" s="35" t="s">
        <v>52</v>
      </c>
      <c r="E213" s="36" t="s">
        <v>299</v>
      </c>
    </row>
    <row r="214" spans="1:18" ht="51" x14ac:dyDescent="0.2">
      <c r="A214" t="s">
        <v>54</v>
      </c>
      <c r="E214" s="34" t="s">
        <v>278</v>
      </c>
    </row>
    <row r="215" spans="1:18" x14ac:dyDescent="0.2">
      <c r="A215" s="24" t="s">
        <v>46</v>
      </c>
      <c r="B215" s="28" t="s">
        <v>300</v>
      </c>
      <c r="C215" s="28" t="s">
        <v>284</v>
      </c>
      <c r="D215" s="24" t="s">
        <v>298</v>
      </c>
      <c r="E215" s="29" t="s">
        <v>285</v>
      </c>
      <c r="F215" s="30" t="s">
        <v>83</v>
      </c>
      <c r="G215" s="31">
        <v>313.89999999999998</v>
      </c>
      <c r="H215" s="32">
        <v>0</v>
      </c>
      <c r="I215" s="32">
        <f>ROUND(ROUND(H215,2)*ROUND(G215,3),2)</f>
        <v>0</v>
      </c>
      <c r="O215">
        <f>(I215*21)/100</f>
        <v>0</v>
      </c>
      <c r="P215" t="s">
        <v>23</v>
      </c>
    </row>
    <row r="216" spans="1:18" x14ac:dyDescent="0.2">
      <c r="A216" s="33" t="s">
        <v>51</v>
      </c>
      <c r="E216" s="34" t="s">
        <v>48</v>
      </c>
    </row>
    <row r="217" spans="1:18" ht="25.5" x14ac:dyDescent="0.2">
      <c r="A217" s="35" t="s">
        <v>52</v>
      </c>
      <c r="E217" s="36" t="s">
        <v>301</v>
      </c>
    </row>
    <row r="218" spans="1:18" ht="51" x14ac:dyDescent="0.2">
      <c r="A218" t="s">
        <v>54</v>
      </c>
      <c r="E218" s="34" t="s">
        <v>278</v>
      </c>
    </row>
    <row r="219" spans="1:18" x14ac:dyDescent="0.2">
      <c r="A219" s="24" t="s">
        <v>46</v>
      </c>
      <c r="B219" s="28" t="s">
        <v>302</v>
      </c>
      <c r="C219" s="28" t="s">
        <v>303</v>
      </c>
      <c r="D219" s="24" t="s">
        <v>48</v>
      </c>
      <c r="E219" s="29" t="s">
        <v>304</v>
      </c>
      <c r="F219" s="30" t="s">
        <v>83</v>
      </c>
      <c r="G219" s="31">
        <v>72.16</v>
      </c>
      <c r="H219" s="32">
        <v>0</v>
      </c>
      <c r="I219" s="32">
        <f>ROUND(ROUND(H219,2)*ROUND(G219,3),2)</f>
        <v>0</v>
      </c>
      <c r="O219">
        <f>(I219*21)/100</f>
        <v>0</v>
      </c>
      <c r="P219" t="s">
        <v>23</v>
      </c>
    </row>
    <row r="220" spans="1:18" x14ac:dyDescent="0.2">
      <c r="A220" s="33" t="s">
        <v>51</v>
      </c>
      <c r="E220" s="34" t="s">
        <v>48</v>
      </c>
    </row>
    <row r="221" spans="1:18" ht="25.5" x14ac:dyDescent="0.2">
      <c r="A221" s="35" t="s">
        <v>52</v>
      </c>
      <c r="E221" s="36" t="s">
        <v>305</v>
      </c>
    </row>
    <row r="222" spans="1:18" ht="51" x14ac:dyDescent="0.2">
      <c r="A222" t="s">
        <v>54</v>
      </c>
      <c r="E222" s="34" t="s">
        <v>306</v>
      </c>
    </row>
    <row r="223" spans="1:18" ht="12.75" customHeight="1" x14ac:dyDescent="0.2">
      <c r="A223" s="12" t="s">
        <v>43</v>
      </c>
      <c r="B223" s="12"/>
      <c r="C223" s="37" t="s">
        <v>307</v>
      </c>
      <c r="D223" s="12"/>
      <c r="E223" s="26" t="s">
        <v>308</v>
      </c>
      <c r="F223" s="12"/>
      <c r="G223" s="12"/>
      <c r="H223" s="12"/>
      <c r="I223" s="38">
        <f>0+Q223</f>
        <v>0</v>
      </c>
      <c r="O223">
        <f>0+R223</f>
        <v>0</v>
      </c>
      <c r="Q223">
        <f>0+I224+I228+I232+I236</f>
        <v>0</v>
      </c>
      <c r="R223">
        <f>0+O224+O228+O232+O236</f>
        <v>0</v>
      </c>
    </row>
    <row r="224" spans="1:18" x14ac:dyDescent="0.2">
      <c r="A224" s="24" t="s">
        <v>46</v>
      </c>
      <c r="B224" s="28" t="s">
        <v>309</v>
      </c>
      <c r="C224" s="28" t="s">
        <v>310</v>
      </c>
      <c r="D224" s="24" t="s">
        <v>48</v>
      </c>
      <c r="E224" s="29" t="s">
        <v>311</v>
      </c>
      <c r="F224" s="30" t="s">
        <v>83</v>
      </c>
      <c r="G224" s="31">
        <v>67.55</v>
      </c>
      <c r="H224" s="32">
        <v>0</v>
      </c>
      <c r="I224" s="32">
        <f>ROUND(ROUND(H224,2)*ROUND(G224,3),2)</f>
        <v>0</v>
      </c>
      <c r="O224">
        <f>(I224*21)/100</f>
        <v>0</v>
      </c>
      <c r="P224" t="s">
        <v>23</v>
      </c>
    </row>
    <row r="225" spans="1:18" x14ac:dyDescent="0.2">
      <c r="A225" s="33" t="s">
        <v>51</v>
      </c>
      <c r="E225" s="34" t="s">
        <v>48</v>
      </c>
    </row>
    <row r="226" spans="1:18" ht="25.5" x14ac:dyDescent="0.2">
      <c r="A226" s="35" t="s">
        <v>52</v>
      </c>
      <c r="E226" s="36" t="s">
        <v>312</v>
      </c>
    </row>
    <row r="227" spans="1:18" ht="51" x14ac:dyDescent="0.2">
      <c r="A227" t="s">
        <v>54</v>
      </c>
      <c r="E227" s="34" t="s">
        <v>313</v>
      </c>
    </row>
    <row r="228" spans="1:18" x14ac:dyDescent="0.2">
      <c r="A228" s="24" t="s">
        <v>46</v>
      </c>
      <c r="B228" s="28" t="s">
        <v>314</v>
      </c>
      <c r="C228" s="28" t="s">
        <v>315</v>
      </c>
      <c r="D228" s="24" t="s">
        <v>48</v>
      </c>
      <c r="E228" s="29" t="s">
        <v>316</v>
      </c>
      <c r="F228" s="30" t="s">
        <v>83</v>
      </c>
      <c r="G228" s="31">
        <v>70.92</v>
      </c>
      <c r="H228" s="32">
        <v>0</v>
      </c>
      <c r="I228" s="32">
        <f>ROUND(ROUND(H228,2)*ROUND(G228,3),2)</f>
        <v>0</v>
      </c>
      <c r="O228">
        <f>(I228*21)/100</f>
        <v>0</v>
      </c>
      <c r="P228" t="s">
        <v>23</v>
      </c>
    </row>
    <row r="229" spans="1:18" x14ac:dyDescent="0.2">
      <c r="A229" s="33" t="s">
        <v>51</v>
      </c>
      <c r="E229" s="34" t="s">
        <v>48</v>
      </c>
    </row>
    <row r="230" spans="1:18" ht="25.5" x14ac:dyDescent="0.2">
      <c r="A230" s="35" t="s">
        <v>52</v>
      </c>
      <c r="E230" s="36" t="s">
        <v>317</v>
      </c>
    </row>
    <row r="231" spans="1:18" ht="51" x14ac:dyDescent="0.2">
      <c r="A231" t="s">
        <v>54</v>
      </c>
      <c r="E231" s="34" t="s">
        <v>318</v>
      </c>
    </row>
    <row r="232" spans="1:18" x14ac:dyDescent="0.2">
      <c r="A232" s="24" t="s">
        <v>46</v>
      </c>
      <c r="B232" s="28" t="s">
        <v>319</v>
      </c>
      <c r="C232" s="28" t="s">
        <v>320</v>
      </c>
      <c r="D232" s="24" t="s">
        <v>48</v>
      </c>
      <c r="E232" s="29" t="s">
        <v>321</v>
      </c>
      <c r="F232" s="30" t="s">
        <v>83</v>
      </c>
      <c r="G232" s="31">
        <v>70.92</v>
      </c>
      <c r="H232" s="32">
        <v>0</v>
      </c>
      <c r="I232" s="32">
        <f>ROUND(ROUND(H232,2)*ROUND(G232,3),2)</f>
        <v>0</v>
      </c>
      <c r="O232">
        <f>(I232*21)/100</f>
        <v>0</v>
      </c>
      <c r="P232" t="s">
        <v>23</v>
      </c>
    </row>
    <row r="233" spans="1:18" x14ac:dyDescent="0.2">
      <c r="A233" s="33" t="s">
        <v>51</v>
      </c>
      <c r="E233" s="34" t="s">
        <v>48</v>
      </c>
    </row>
    <row r="234" spans="1:18" ht="25.5" x14ac:dyDescent="0.2">
      <c r="A234" s="35" t="s">
        <v>52</v>
      </c>
      <c r="E234" s="36" t="s">
        <v>317</v>
      </c>
    </row>
    <row r="235" spans="1:18" ht="140.25" x14ac:dyDescent="0.2">
      <c r="A235" t="s">
        <v>54</v>
      </c>
      <c r="E235" s="34" t="s">
        <v>322</v>
      </c>
    </row>
    <row r="236" spans="1:18" x14ac:dyDescent="0.2">
      <c r="A236" s="24" t="s">
        <v>46</v>
      </c>
      <c r="B236" s="28" t="s">
        <v>323</v>
      </c>
      <c r="C236" s="28" t="s">
        <v>324</v>
      </c>
      <c r="D236" s="24" t="s">
        <v>48</v>
      </c>
      <c r="E236" s="29" t="s">
        <v>325</v>
      </c>
      <c r="F236" s="30" t="s">
        <v>83</v>
      </c>
      <c r="G236" s="31">
        <v>67.55</v>
      </c>
      <c r="H236" s="32">
        <v>0</v>
      </c>
      <c r="I236" s="32">
        <f>ROUND(ROUND(H236,2)*ROUND(G236,3),2)</f>
        <v>0</v>
      </c>
      <c r="O236">
        <f>(I236*21)/100</f>
        <v>0</v>
      </c>
      <c r="P236" t="s">
        <v>23</v>
      </c>
    </row>
    <row r="237" spans="1:18" x14ac:dyDescent="0.2">
      <c r="A237" s="33" t="s">
        <v>51</v>
      </c>
      <c r="E237" s="34" t="s">
        <v>48</v>
      </c>
    </row>
    <row r="238" spans="1:18" ht="25.5" x14ac:dyDescent="0.2">
      <c r="A238" s="35" t="s">
        <v>52</v>
      </c>
      <c r="E238" s="36" t="s">
        <v>312</v>
      </c>
    </row>
    <row r="239" spans="1:18" ht="140.25" x14ac:dyDescent="0.2">
      <c r="A239" t="s">
        <v>54</v>
      </c>
      <c r="E239" s="34" t="s">
        <v>322</v>
      </c>
    </row>
    <row r="240" spans="1:18" ht="12.75" customHeight="1" x14ac:dyDescent="0.2">
      <c r="A240" s="12" t="s">
        <v>43</v>
      </c>
      <c r="B240" s="12"/>
      <c r="C240" s="37" t="s">
        <v>326</v>
      </c>
      <c r="D240" s="12"/>
      <c r="E240" s="26" t="s">
        <v>327</v>
      </c>
      <c r="F240" s="12"/>
      <c r="G240" s="12"/>
      <c r="H240" s="12"/>
      <c r="I240" s="38">
        <f>0+Q240</f>
        <v>0</v>
      </c>
      <c r="O240">
        <f>0+R240</f>
        <v>0</v>
      </c>
      <c r="Q240">
        <f>0+I241+I245+I249</f>
        <v>0</v>
      </c>
      <c r="R240">
        <f>0+O241+O245+O249</f>
        <v>0</v>
      </c>
    </row>
    <row r="241" spans="1:18" x14ac:dyDescent="0.2">
      <c r="A241" s="24" t="s">
        <v>46</v>
      </c>
      <c r="B241" s="28" t="s">
        <v>328</v>
      </c>
      <c r="C241" s="28" t="s">
        <v>329</v>
      </c>
      <c r="D241" s="24" t="s">
        <v>330</v>
      </c>
      <c r="E241" s="29" t="s">
        <v>331</v>
      </c>
      <c r="F241" s="30" t="s">
        <v>83</v>
      </c>
      <c r="G241" s="31">
        <v>90.54</v>
      </c>
      <c r="H241" s="32">
        <v>0</v>
      </c>
      <c r="I241" s="32">
        <f>ROUND(ROUND(H241,2)*ROUND(G241,3),2)</f>
        <v>0</v>
      </c>
      <c r="O241">
        <f>(I241*21)/100</f>
        <v>0</v>
      </c>
      <c r="P241" t="s">
        <v>23</v>
      </c>
    </row>
    <row r="242" spans="1:18" ht="25.5" x14ac:dyDescent="0.2">
      <c r="A242" s="33" t="s">
        <v>51</v>
      </c>
      <c r="E242" s="34" t="s">
        <v>332</v>
      </c>
    </row>
    <row r="243" spans="1:18" ht="25.5" x14ac:dyDescent="0.2">
      <c r="A243" s="35" t="s">
        <v>52</v>
      </c>
      <c r="E243" s="36" t="s">
        <v>333</v>
      </c>
    </row>
    <row r="244" spans="1:18" ht="165.75" x14ac:dyDescent="0.2">
      <c r="A244" t="s">
        <v>54</v>
      </c>
      <c r="E244" s="34" t="s">
        <v>334</v>
      </c>
    </row>
    <row r="245" spans="1:18" x14ac:dyDescent="0.2">
      <c r="A245" s="24" t="s">
        <v>46</v>
      </c>
      <c r="B245" s="28" t="s">
        <v>335</v>
      </c>
      <c r="C245" s="28" t="s">
        <v>336</v>
      </c>
      <c r="D245" s="24" t="s">
        <v>337</v>
      </c>
      <c r="E245" s="29" t="s">
        <v>338</v>
      </c>
      <c r="F245" s="30" t="s">
        <v>83</v>
      </c>
      <c r="G245" s="31">
        <v>307.45</v>
      </c>
      <c r="H245" s="32">
        <v>0</v>
      </c>
      <c r="I245" s="32">
        <f>ROUND(ROUND(H245,2)*ROUND(G245,3),2)</f>
        <v>0</v>
      </c>
      <c r="O245">
        <f>(I245*21)/100</f>
        <v>0</v>
      </c>
      <c r="P245" t="s">
        <v>23</v>
      </c>
    </row>
    <row r="246" spans="1:18" x14ac:dyDescent="0.2">
      <c r="A246" s="33" t="s">
        <v>51</v>
      </c>
      <c r="E246" s="34" t="s">
        <v>48</v>
      </c>
    </row>
    <row r="247" spans="1:18" ht="25.5" x14ac:dyDescent="0.2">
      <c r="A247" s="35" t="s">
        <v>52</v>
      </c>
      <c r="E247" s="36" t="s">
        <v>339</v>
      </c>
    </row>
    <row r="248" spans="1:18" ht="165.75" x14ac:dyDescent="0.2">
      <c r="A248" t="s">
        <v>54</v>
      </c>
      <c r="E248" s="34" t="s">
        <v>334</v>
      </c>
    </row>
    <row r="249" spans="1:18" ht="25.5" x14ac:dyDescent="0.2">
      <c r="A249" s="24" t="s">
        <v>46</v>
      </c>
      <c r="B249" s="28" t="s">
        <v>340</v>
      </c>
      <c r="C249" s="28" t="s">
        <v>341</v>
      </c>
      <c r="D249" s="24" t="s">
        <v>342</v>
      </c>
      <c r="E249" s="29" t="s">
        <v>343</v>
      </c>
      <c r="F249" s="30" t="s">
        <v>83</v>
      </c>
      <c r="G249" s="31">
        <v>6.42</v>
      </c>
      <c r="H249" s="32">
        <v>0</v>
      </c>
      <c r="I249" s="32">
        <f>ROUND(ROUND(H249,2)*ROUND(G249,3),2)</f>
        <v>0</v>
      </c>
      <c r="O249">
        <f>(I249*21)/100</f>
        <v>0</v>
      </c>
      <c r="P249" t="s">
        <v>23</v>
      </c>
    </row>
    <row r="250" spans="1:18" x14ac:dyDescent="0.2">
      <c r="A250" s="33" t="s">
        <v>51</v>
      </c>
      <c r="E250" s="34" t="s">
        <v>48</v>
      </c>
    </row>
    <row r="251" spans="1:18" ht="25.5" x14ac:dyDescent="0.2">
      <c r="A251" s="35" t="s">
        <v>52</v>
      </c>
      <c r="E251" s="36" t="s">
        <v>344</v>
      </c>
    </row>
    <row r="252" spans="1:18" ht="165.75" x14ac:dyDescent="0.2">
      <c r="A252" t="s">
        <v>54</v>
      </c>
      <c r="E252" s="34" t="s">
        <v>334</v>
      </c>
    </row>
    <row r="253" spans="1:18" ht="12.75" customHeight="1" x14ac:dyDescent="0.2">
      <c r="A253" s="12" t="s">
        <v>43</v>
      </c>
      <c r="B253" s="12"/>
      <c r="C253" s="37" t="s">
        <v>345</v>
      </c>
      <c r="D253" s="12"/>
      <c r="E253" s="26" t="s">
        <v>346</v>
      </c>
      <c r="F253" s="12"/>
      <c r="G253" s="12"/>
      <c r="H253" s="12"/>
      <c r="I253" s="38">
        <f>0+Q253</f>
        <v>0</v>
      </c>
      <c r="O253">
        <f>0+R253</f>
        <v>0</v>
      </c>
      <c r="Q253">
        <f>0+I254+I258</f>
        <v>0</v>
      </c>
      <c r="R253">
        <f>0+O254+O258</f>
        <v>0</v>
      </c>
    </row>
    <row r="254" spans="1:18" ht="25.5" x14ac:dyDescent="0.2">
      <c r="A254" s="24" t="s">
        <v>46</v>
      </c>
      <c r="B254" s="28" t="s">
        <v>347</v>
      </c>
      <c r="C254" s="28" t="s">
        <v>348</v>
      </c>
      <c r="D254" s="24" t="s">
        <v>48</v>
      </c>
      <c r="E254" s="29" t="s">
        <v>349</v>
      </c>
      <c r="F254" s="30" t="s">
        <v>83</v>
      </c>
      <c r="G254" s="31">
        <v>48.62</v>
      </c>
      <c r="H254" s="32">
        <v>0</v>
      </c>
      <c r="I254" s="32">
        <f>ROUND(ROUND(H254,2)*ROUND(G254,3),2)</f>
        <v>0</v>
      </c>
      <c r="O254">
        <f>(I254*21)/100</f>
        <v>0</v>
      </c>
      <c r="P254" t="s">
        <v>23</v>
      </c>
    </row>
    <row r="255" spans="1:18" x14ac:dyDescent="0.2">
      <c r="A255" s="33" t="s">
        <v>51</v>
      </c>
      <c r="E255" s="34" t="s">
        <v>48</v>
      </c>
    </row>
    <row r="256" spans="1:18" ht="76.5" x14ac:dyDescent="0.2">
      <c r="A256" s="35" t="s">
        <v>52</v>
      </c>
      <c r="E256" s="36" t="s">
        <v>350</v>
      </c>
    </row>
    <row r="257" spans="1:18" ht="191.25" x14ac:dyDescent="0.2">
      <c r="A257" t="s">
        <v>54</v>
      </c>
      <c r="E257" s="34" t="s">
        <v>351</v>
      </c>
    </row>
    <row r="258" spans="1:18" x14ac:dyDescent="0.2">
      <c r="A258" s="24" t="s">
        <v>46</v>
      </c>
      <c r="B258" s="28" t="s">
        <v>352</v>
      </c>
      <c r="C258" s="28" t="s">
        <v>353</v>
      </c>
      <c r="D258" s="24" t="s">
        <v>48</v>
      </c>
      <c r="E258" s="29" t="s">
        <v>354</v>
      </c>
      <c r="F258" s="30" t="s">
        <v>83</v>
      </c>
      <c r="G258" s="31">
        <v>32</v>
      </c>
      <c r="H258" s="32">
        <v>0</v>
      </c>
      <c r="I258" s="32">
        <f>ROUND(ROUND(H258,2)*ROUND(G258,3),2)</f>
        <v>0</v>
      </c>
      <c r="O258">
        <f>(I258*21)/100</f>
        <v>0</v>
      </c>
      <c r="P258" t="s">
        <v>23</v>
      </c>
    </row>
    <row r="259" spans="1:18" x14ac:dyDescent="0.2">
      <c r="A259" s="33" t="s">
        <v>51</v>
      </c>
      <c r="E259" s="34" t="s">
        <v>355</v>
      </c>
    </row>
    <row r="260" spans="1:18" ht="25.5" x14ac:dyDescent="0.2">
      <c r="A260" s="35" t="s">
        <v>52</v>
      </c>
      <c r="E260" s="36" t="s">
        <v>356</v>
      </c>
    </row>
    <row r="261" spans="1:18" ht="204" x14ac:dyDescent="0.2">
      <c r="A261" t="s">
        <v>54</v>
      </c>
      <c r="E261" s="34" t="s">
        <v>357</v>
      </c>
    </row>
    <row r="262" spans="1:18" ht="12.75" customHeight="1" x14ac:dyDescent="0.2">
      <c r="A262" s="12" t="s">
        <v>43</v>
      </c>
      <c r="B262" s="12"/>
      <c r="C262" s="37" t="s">
        <v>358</v>
      </c>
      <c r="D262" s="12"/>
      <c r="E262" s="26" t="s">
        <v>359</v>
      </c>
      <c r="F262" s="12"/>
      <c r="G262" s="12"/>
      <c r="H262" s="12"/>
      <c r="I262" s="38">
        <f>0+Q262</f>
        <v>0</v>
      </c>
      <c r="O262">
        <f>0+R262</f>
        <v>0</v>
      </c>
      <c r="Q262">
        <f>0+I263+I267+I271+I275</f>
        <v>0</v>
      </c>
      <c r="R262">
        <f>0+O263+O267+O271+O275</f>
        <v>0</v>
      </c>
    </row>
    <row r="263" spans="1:18" x14ac:dyDescent="0.2">
      <c r="A263" s="24" t="s">
        <v>46</v>
      </c>
      <c r="B263" s="28" t="s">
        <v>360</v>
      </c>
      <c r="C263" s="28" t="s">
        <v>361</v>
      </c>
      <c r="D263" s="24" t="s">
        <v>48</v>
      </c>
      <c r="E263" s="29" t="s">
        <v>362</v>
      </c>
      <c r="F263" s="30" t="s">
        <v>113</v>
      </c>
      <c r="G263" s="31">
        <v>53.2</v>
      </c>
      <c r="H263" s="32">
        <v>0</v>
      </c>
      <c r="I263" s="32">
        <f>ROUND(ROUND(H263,2)*ROUND(G263,3),2)</f>
        <v>0</v>
      </c>
      <c r="O263">
        <f>(I263*21)/100</f>
        <v>0</v>
      </c>
      <c r="P263" t="s">
        <v>23</v>
      </c>
    </row>
    <row r="264" spans="1:18" x14ac:dyDescent="0.2">
      <c r="A264" s="33" t="s">
        <v>51</v>
      </c>
      <c r="E264" s="34" t="s">
        <v>48</v>
      </c>
    </row>
    <row r="265" spans="1:18" ht="38.25" x14ac:dyDescent="0.2">
      <c r="A265" s="35" t="s">
        <v>52</v>
      </c>
      <c r="E265" s="36" t="s">
        <v>363</v>
      </c>
    </row>
    <row r="266" spans="1:18" ht="255" x14ac:dyDescent="0.2">
      <c r="A266" t="s">
        <v>54</v>
      </c>
      <c r="E266" s="34" t="s">
        <v>364</v>
      </c>
    </row>
    <row r="267" spans="1:18" x14ac:dyDescent="0.2">
      <c r="A267" s="24" t="s">
        <v>46</v>
      </c>
      <c r="B267" s="28" t="s">
        <v>365</v>
      </c>
      <c r="C267" s="28" t="s">
        <v>366</v>
      </c>
      <c r="D267" s="24" t="s">
        <v>48</v>
      </c>
      <c r="E267" s="29" t="s">
        <v>367</v>
      </c>
      <c r="F267" s="30" t="s">
        <v>113</v>
      </c>
      <c r="G267" s="31">
        <v>39.6</v>
      </c>
      <c r="H267" s="32">
        <v>0</v>
      </c>
      <c r="I267" s="32">
        <f>ROUND(ROUND(H267,2)*ROUND(G267,3),2)</f>
        <v>0</v>
      </c>
      <c r="O267">
        <f>(I267*21)/100</f>
        <v>0</v>
      </c>
      <c r="P267" t="s">
        <v>23</v>
      </c>
    </row>
    <row r="268" spans="1:18" x14ac:dyDescent="0.2">
      <c r="A268" s="33" t="s">
        <v>51</v>
      </c>
      <c r="E268" s="34" t="s">
        <v>48</v>
      </c>
    </row>
    <row r="269" spans="1:18" ht="25.5" x14ac:dyDescent="0.2">
      <c r="A269" s="35" t="s">
        <v>52</v>
      </c>
      <c r="E269" s="36" t="s">
        <v>368</v>
      </c>
    </row>
    <row r="270" spans="1:18" ht="255" x14ac:dyDescent="0.2">
      <c r="A270" t="s">
        <v>54</v>
      </c>
      <c r="E270" s="34" t="s">
        <v>364</v>
      </c>
    </row>
    <row r="271" spans="1:18" x14ac:dyDescent="0.2">
      <c r="A271" s="24" t="s">
        <v>46</v>
      </c>
      <c r="B271" s="28" t="s">
        <v>369</v>
      </c>
      <c r="C271" s="28" t="s">
        <v>370</v>
      </c>
      <c r="D271" s="24" t="s">
        <v>48</v>
      </c>
      <c r="E271" s="29" t="s">
        <v>371</v>
      </c>
      <c r="F271" s="30" t="s">
        <v>113</v>
      </c>
      <c r="G271" s="31">
        <v>151.80000000000001</v>
      </c>
      <c r="H271" s="32">
        <v>0</v>
      </c>
      <c r="I271" s="32">
        <f>ROUND(ROUND(H271,2)*ROUND(G271,3),2)</f>
        <v>0</v>
      </c>
      <c r="O271">
        <f>(I271*21)/100</f>
        <v>0</v>
      </c>
      <c r="P271" t="s">
        <v>23</v>
      </c>
    </row>
    <row r="272" spans="1:18" x14ac:dyDescent="0.2">
      <c r="A272" s="33" t="s">
        <v>51</v>
      </c>
      <c r="E272" s="34" t="s">
        <v>48</v>
      </c>
    </row>
    <row r="273" spans="1:18" ht="25.5" x14ac:dyDescent="0.2">
      <c r="A273" s="35" t="s">
        <v>52</v>
      </c>
      <c r="E273" s="36" t="s">
        <v>372</v>
      </c>
    </row>
    <row r="274" spans="1:18" ht="255" x14ac:dyDescent="0.2">
      <c r="A274" t="s">
        <v>54</v>
      </c>
      <c r="E274" s="34" t="s">
        <v>364</v>
      </c>
    </row>
    <row r="275" spans="1:18" x14ac:dyDescent="0.2">
      <c r="A275" s="24" t="s">
        <v>46</v>
      </c>
      <c r="B275" s="28" t="s">
        <v>373</v>
      </c>
      <c r="C275" s="28" t="s">
        <v>374</v>
      </c>
      <c r="D275" s="24" t="s">
        <v>48</v>
      </c>
      <c r="E275" s="29" t="s">
        <v>375</v>
      </c>
      <c r="F275" s="30" t="s">
        <v>113</v>
      </c>
      <c r="G275" s="31">
        <v>284.5</v>
      </c>
      <c r="H275" s="32">
        <v>0</v>
      </c>
      <c r="I275" s="32">
        <f>ROUND(ROUND(H275,2)*ROUND(G275,3),2)</f>
        <v>0</v>
      </c>
      <c r="O275">
        <f>(I275*21)/100</f>
        <v>0</v>
      </c>
      <c r="P275" t="s">
        <v>23</v>
      </c>
    </row>
    <row r="276" spans="1:18" x14ac:dyDescent="0.2">
      <c r="A276" s="33" t="s">
        <v>51</v>
      </c>
      <c r="E276" s="34" t="s">
        <v>48</v>
      </c>
    </row>
    <row r="277" spans="1:18" ht="25.5" x14ac:dyDescent="0.2">
      <c r="A277" s="35" t="s">
        <v>52</v>
      </c>
      <c r="E277" s="36" t="s">
        <v>376</v>
      </c>
    </row>
    <row r="278" spans="1:18" ht="242.25" x14ac:dyDescent="0.2">
      <c r="A278" t="s">
        <v>54</v>
      </c>
      <c r="E278" s="34" t="s">
        <v>377</v>
      </c>
    </row>
    <row r="279" spans="1:18" ht="12.75" customHeight="1" x14ac:dyDescent="0.2">
      <c r="A279" s="12" t="s">
        <v>43</v>
      </c>
      <c r="B279" s="12"/>
      <c r="C279" s="37" t="s">
        <v>378</v>
      </c>
      <c r="D279" s="12"/>
      <c r="E279" s="26" t="s">
        <v>379</v>
      </c>
      <c r="F279" s="12"/>
      <c r="G279" s="12"/>
      <c r="H279" s="12"/>
      <c r="I279" s="38">
        <f>0+Q279</f>
        <v>0</v>
      </c>
      <c r="O279">
        <f>0+R279</f>
        <v>0</v>
      </c>
      <c r="Q279">
        <f>0+I280</f>
        <v>0</v>
      </c>
      <c r="R279">
        <f>0+O280</f>
        <v>0</v>
      </c>
    </row>
    <row r="280" spans="1:18" x14ac:dyDescent="0.2">
      <c r="A280" s="24" t="s">
        <v>46</v>
      </c>
      <c r="B280" s="28" t="s">
        <v>380</v>
      </c>
      <c r="C280" s="28" t="s">
        <v>381</v>
      </c>
      <c r="D280" s="24" t="s">
        <v>48</v>
      </c>
      <c r="E280" s="29" t="s">
        <v>382</v>
      </c>
      <c r="F280" s="30" t="s">
        <v>383</v>
      </c>
      <c r="G280" s="31">
        <v>1</v>
      </c>
      <c r="H280" s="32">
        <v>0</v>
      </c>
      <c r="I280" s="32">
        <f>ROUND(ROUND(H280,2)*ROUND(G280,3),2)</f>
        <v>0</v>
      </c>
      <c r="O280">
        <f>(I280*21)/100</f>
        <v>0</v>
      </c>
      <c r="P280" t="s">
        <v>23</v>
      </c>
    </row>
    <row r="281" spans="1:18" x14ac:dyDescent="0.2">
      <c r="A281" s="33" t="s">
        <v>51</v>
      </c>
      <c r="E281" s="34" t="s">
        <v>48</v>
      </c>
    </row>
    <row r="282" spans="1:18" ht="25.5" x14ac:dyDescent="0.2">
      <c r="A282" s="35" t="s">
        <v>52</v>
      </c>
      <c r="E282" s="36" t="s">
        <v>384</v>
      </c>
    </row>
    <row r="283" spans="1:18" ht="25.5" x14ac:dyDescent="0.2">
      <c r="A283" t="s">
        <v>54</v>
      </c>
      <c r="E283" s="34" t="s">
        <v>385</v>
      </c>
    </row>
    <row r="284" spans="1:18" ht="12.75" customHeight="1" x14ac:dyDescent="0.2">
      <c r="A284" s="12" t="s">
        <v>43</v>
      </c>
      <c r="B284" s="12"/>
      <c r="C284" s="37" t="s">
        <v>386</v>
      </c>
      <c r="D284" s="12"/>
      <c r="E284" s="26" t="s">
        <v>387</v>
      </c>
      <c r="F284" s="12"/>
      <c r="G284" s="12"/>
      <c r="H284" s="12"/>
      <c r="I284" s="38">
        <f>0+Q284</f>
        <v>0</v>
      </c>
      <c r="O284">
        <f>0+R284</f>
        <v>0</v>
      </c>
      <c r="Q284">
        <f>0+I285</f>
        <v>0</v>
      </c>
      <c r="R284">
        <f>0+O285</f>
        <v>0</v>
      </c>
    </row>
    <row r="285" spans="1:18" x14ac:dyDescent="0.2">
      <c r="A285" s="24" t="s">
        <v>46</v>
      </c>
      <c r="B285" s="28" t="s">
        <v>388</v>
      </c>
      <c r="C285" s="28" t="s">
        <v>389</v>
      </c>
      <c r="D285" s="24" t="s">
        <v>48</v>
      </c>
      <c r="E285" s="29" t="s">
        <v>390</v>
      </c>
      <c r="F285" s="30" t="s">
        <v>383</v>
      </c>
      <c r="G285" s="31">
        <v>22</v>
      </c>
      <c r="H285" s="32">
        <v>0</v>
      </c>
      <c r="I285" s="32">
        <f>ROUND(ROUND(H285,2)*ROUND(G285,3),2)</f>
        <v>0</v>
      </c>
      <c r="O285">
        <f>(I285*21)/100</f>
        <v>0</v>
      </c>
      <c r="P285" t="s">
        <v>23</v>
      </c>
    </row>
    <row r="286" spans="1:18" x14ac:dyDescent="0.2">
      <c r="A286" s="33" t="s">
        <v>51</v>
      </c>
      <c r="E286" s="34" t="s">
        <v>48</v>
      </c>
    </row>
    <row r="287" spans="1:18" ht="89.25" x14ac:dyDescent="0.2">
      <c r="A287" s="35" t="s">
        <v>52</v>
      </c>
      <c r="E287" s="36" t="s">
        <v>391</v>
      </c>
    </row>
    <row r="288" spans="1:18" ht="89.25" x14ac:dyDescent="0.2">
      <c r="A288" t="s">
        <v>54</v>
      </c>
      <c r="E288" s="34" t="s">
        <v>392</v>
      </c>
    </row>
    <row r="289" spans="1:18" ht="12.75" customHeight="1" x14ac:dyDescent="0.2">
      <c r="A289" s="12" t="s">
        <v>43</v>
      </c>
      <c r="B289" s="12"/>
      <c r="C289" s="37" t="s">
        <v>393</v>
      </c>
      <c r="D289" s="12"/>
      <c r="E289" s="26" t="s">
        <v>394</v>
      </c>
      <c r="F289" s="12"/>
      <c r="G289" s="12"/>
      <c r="H289" s="12"/>
      <c r="I289" s="38">
        <f>0+Q289</f>
        <v>0</v>
      </c>
      <c r="O289">
        <f>0+R289</f>
        <v>0</v>
      </c>
      <c r="Q289">
        <f>0+I290</f>
        <v>0</v>
      </c>
      <c r="R289">
        <f>0+O290</f>
        <v>0</v>
      </c>
    </row>
    <row r="290" spans="1:18" x14ac:dyDescent="0.2">
      <c r="A290" s="24" t="s">
        <v>46</v>
      </c>
      <c r="B290" s="28" t="s">
        <v>395</v>
      </c>
      <c r="C290" s="28" t="s">
        <v>396</v>
      </c>
      <c r="D290" s="24" t="s">
        <v>48</v>
      </c>
      <c r="E290" s="29" t="s">
        <v>397</v>
      </c>
      <c r="F290" s="30" t="s">
        <v>383</v>
      </c>
      <c r="G290" s="31">
        <v>6</v>
      </c>
      <c r="H290" s="32">
        <v>0</v>
      </c>
      <c r="I290" s="32">
        <f>ROUND(ROUND(H290,2)*ROUND(G290,3),2)</f>
        <v>0</v>
      </c>
      <c r="O290">
        <f>(I290*21)/100</f>
        <v>0</v>
      </c>
      <c r="P290" t="s">
        <v>23</v>
      </c>
    </row>
    <row r="291" spans="1:18" x14ac:dyDescent="0.2">
      <c r="A291" s="33" t="s">
        <v>51</v>
      </c>
      <c r="E291" s="34" t="s">
        <v>48</v>
      </c>
    </row>
    <row r="292" spans="1:18" ht="25.5" x14ac:dyDescent="0.2">
      <c r="A292" s="35" t="s">
        <v>52</v>
      </c>
      <c r="E292" s="36" t="s">
        <v>398</v>
      </c>
    </row>
    <row r="293" spans="1:18" ht="76.5" x14ac:dyDescent="0.2">
      <c r="A293" t="s">
        <v>54</v>
      </c>
      <c r="E293" s="34" t="s">
        <v>399</v>
      </c>
    </row>
    <row r="294" spans="1:18" ht="12.75" customHeight="1" x14ac:dyDescent="0.2">
      <c r="A294" s="12" t="s">
        <v>43</v>
      </c>
      <c r="B294" s="12"/>
      <c r="C294" s="37" t="s">
        <v>40</v>
      </c>
      <c r="D294" s="12"/>
      <c r="E294" s="26" t="s">
        <v>400</v>
      </c>
      <c r="F294" s="12"/>
      <c r="G294" s="12"/>
      <c r="H294" s="12"/>
      <c r="I294" s="38">
        <f>0+Q294</f>
        <v>0</v>
      </c>
      <c r="O294">
        <f>0+R294</f>
        <v>0</v>
      </c>
      <c r="Q294">
        <f>0+I295</f>
        <v>0</v>
      </c>
      <c r="R294">
        <f>0+O295</f>
        <v>0</v>
      </c>
    </row>
    <row r="295" spans="1:18" x14ac:dyDescent="0.2">
      <c r="A295" s="24" t="s">
        <v>46</v>
      </c>
      <c r="B295" s="28" t="s">
        <v>401</v>
      </c>
      <c r="C295" s="28" t="s">
        <v>402</v>
      </c>
      <c r="D295" s="24" t="s">
        <v>48</v>
      </c>
      <c r="E295" s="29" t="s">
        <v>403</v>
      </c>
      <c r="F295" s="30" t="s">
        <v>50</v>
      </c>
      <c r="G295" s="31">
        <v>1</v>
      </c>
      <c r="H295" s="32">
        <v>0</v>
      </c>
      <c r="I295" s="32">
        <f>ROUND(ROUND(H295,2)*ROUND(G295,3),2)</f>
        <v>0</v>
      </c>
      <c r="O295">
        <f>(I295*21)/100</f>
        <v>0</v>
      </c>
      <c r="P295" t="s">
        <v>23</v>
      </c>
    </row>
    <row r="296" spans="1:18" ht="25.5" x14ac:dyDescent="0.2">
      <c r="A296" s="33" t="s">
        <v>51</v>
      </c>
      <c r="E296" s="34" t="s">
        <v>404</v>
      </c>
    </row>
    <row r="297" spans="1:18" ht="25.5" x14ac:dyDescent="0.2">
      <c r="A297" s="35" t="s">
        <v>52</v>
      </c>
      <c r="E297" s="36" t="s">
        <v>405</v>
      </c>
    </row>
    <row r="298" spans="1:18" x14ac:dyDescent="0.2">
      <c r="A298" t="s">
        <v>54</v>
      </c>
      <c r="E298" s="34" t="s">
        <v>406</v>
      </c>
    </row>
    <row r="299" spans="1:18" ht="12.75" customHeight="1" x14ac:dyDescent="0.2">
      <c r="A299" s="12" t="s">
        <v>43</v>
      </c>
      <c r="B299" s="12"/>
      <c r="C299" s="37" t="s">
        <v>407</v>
      </c>
      <c r="D299" s="12"/>
      <c r="E299" s="26" t="s">
        <v>408</v>
      </c>
      <c r="F299" s="12"/>
      <c r="G299" s="12"/>
      <c r="H299" s="12"/>
      <c r="I299" s="38">
        <f>0+Q299</f>
        <v>0</v>
      </c>
      <c r="O299">
        <f>0+R299</f>
        <v>0</v>
      </c>
      <c r="Q299">
        <f>0+I300</f>
        <v>0</v>
      </c>
      <c r="R299">
        <f>0+O300</f>
        <v>0</v>
      </c>
    </row>
    <row r="300" spans="1:18" x14ac:dyDescent="0.2">
      <c r="A300" s="24" t="s">
        <v>46</v>
      </c>
      <c r="B300" s="28" t="s">
        <v>409</v>
      </c>
      <c r="C300" s="28" t="s">
        <v>410</v>
      </c>
      <c r="D300" s="24" t="s">
        <v>411</v>
      </c>
      <c r="E300" s="29" t="s">
        <v>412</v>
      </c>
      <c r="F300" s="30" t="s">
        <v>113</v>
      </c>
      <c r="G300" s="31">
        <v>69</v>
      </c>
      <c r="H300" s="32">
        <v>0</v>
      </c>
      <c r="I300" s="32">
        <f>ROUND(ROUND(H300,2)*ROUND(G300,3),2)</f>
        <v>0</v>
      </c>
      <c r="O300">
        <f>(I300*21)/100</f>
        <v>0</v>
      </c>
      <c r="P300" t="s">
        <v>23</v>
      </c>
    </row>
    <row r="301" spans="1:18" x14ac:dyDescent="0.2">
      <c r="A301" s="33" t="s">
        <v>51</v>
      </c>
      <c r="E301" s="34" t="s">
        <v>413</v>
      </c>
    </row>
    <row r="302" spans="1:18" ht="25.5" x14ac:dyDescent="0.2">
      <c r="A302" s="35" t="s">
        <v>52</v>
      </c>
      <c r="E302" s="36" t="s">
        <v>414</v>
      </c>
    </row>
    <row r="303" spans="1:18" ht="38.25" x14ac:dyDescent="0.2">
      <c r="A303" t="s">
        <v>54</v>
      </c>
      <c r="E303" s="34" t="s">
        <v>415</v>
      </c>
    </row>
    <row r="304" spans="1:18" ht="12.75" customHeight="1" x14ac:dyDescent="0.2">
      <c r="A304" s="12" t="s">
        <v>43</v>
      </c>
      <c r="B304" s="12"/>
      <c r="C304" s="37" t="s">
        <v>416</v>
      </c>
      <c r="D304" s="12"/>
      <c r="E304" s="26" t="s">
        <v>417</v>
      </c>
      <c r="F304" s="12"/>
      <c r="G304" s="12"/>
      <c r="H304" s="12"/>
      <c r="I304" s="38">
        <f>0+Q304</f>
        <v>0</v>
      </c>
      <c r="O304">
        <f>0+R304</f>
        <v>0</v>
      </c>
      <c r="Q304">
        <f>0+I305+I309</f>
        <v>0</v>
      </c>
      <c r="R304">
        <f>0+O305+O309</f>
        <v>0</v>
      </c>
    </row>
    <row r="305" spans="1:18" x14ac:dyDescent="0.2">
      <c r="A305" s="24" t="s">
        <v>46</v>
      </c>
      <c r="B305" s="28" t="s">
        <v>418</v>
      </c>
      <c r="C305" s="28" t="s">
        <v>419</v>
      </c>
      <c r="D305" s="24" t="s">
        <v>420</v>
      </c>
      <c r="E305" s="29" t="s">
        <v>421</v>
      </c>
      <c r="F305" s="30" t="s">
        <v>383</v>
      </c>
      <c r="G305" s="31">
        <v>2</v>
      </c>
      <c r="H305" s="32">
        <v>0</v>
      </c>
      <c r="I305" s="32">
        <f>ROUND(ROUND(H305,2)*ROUND(G305,3),2)</f>
        <v>0</v>
      </c>
      <c r="O305">
        <f>(I305*21)/100</f>
        <v>0</v>
      </c>
      <c r="P305" t="s">
        <v>23</v>
      </c>
    </row>
    <row r="306" spans="1:18" x14ac:dyDescent="0.2">
      <c r="A306" s="33" t="s">
        <v>51</v>
      </c>
      <c r="E306" s="34" t="s">
        <v>48</v>
      </c>
    </row>
    <row r="307" spans="1:18" ht="38.25" x14ac:dyDescent="0.2">
      <c r="A307" s="35" t="s">
        <v>52</v>
      </c>
      <c r="E307" s="36" t="s">
        <v>422</v>
      </c>
    </row>
    <row r="308" spans="1:18" ht="76.5" x14ac:dyDescent="0.2">
      <c r="A308" t="s">
        <v>54</v>
      </c>
      <c r="E308" s="34" t="s">
        <v>423</v>
      </c>
    </row>
    <row r="309" spans="1:18" x14ac:dyDescent="0.2">
      <c r="A309" s="24" t="s">
        <v>46</v>
      </c>
      <c r="B309" s="28" t="s">
        <v>424</v>
      </c>
      <c r="C309" s="28" t="s">
        <v>425</v>
      </c>
      <c r="D309" s="24" t="s">
        <v>420</v>
      </c>
      <c r="E309" s="29" t="s">
        <v>426</v>
      </c>
      <c r="F309" s="30" t="s">
        <v>383</v>
      </c>
      <c r="G309" s="31">
        <v>2</v>
      </c>
      <c r="H309" s="32">
        <v>0</v>
      </c>
      <c r="I309" s="32">
        <f>ROUND(ROUND(H309,2)*ROUND(G309,3),2)</f>
        <v>0</v>
      </c>
      <c r="O309">
        <f>(I309*21)/100</f>
        <v>0</v>
      </c>
      <c r="P309" t="s">
        <v>23</v>
      </c>
    </row>
    <row r="310" spans="1:18" x14ac:dyDescent="0.2">
      <c r="A310" s="33" t="s">
        <v>51</v>
      </c>
      <c r="E310" s="34" t="s">
        <v>48</v>
      </c>
    </row>
    <row r="311" spans="1:18" ht="25.5" x14ac:dyDescent="0.2">
      <c r="A311" s="35" t="s">
        <v>52</v>
      </c>
      <c r="E311" s="36" t="s">
        <v>427</v>
      </c>
    </row>
    <row r="312" spans="1:18" ht="25.5" x14ac:dyDescent="0.2">
      <c r="A312" t="s">
        <v>54</v>
      </c>
      <c r="E312" s="34" t="s">
        <v>428</v>
      </c>
    </row>
    <row r="313" spans="1:18" ht="12.75" customHeight="1" x14ac:dyDescent="0.2">
      <c r="A313" s="12" t="s">
        <v>43</v>
      </c>
      <c r="B313" s="12"/>
      <c r="C313" s="37" t="s">
        <v>429</v>
      </c>
      <c r="D313" s="12"/>
      <c r="E313" s="26" t="s">
        <v>430</v>
      </c>
      <c r="F313" s="12"/>
      <c r="G313" s="12"/>
      <c r="H313" s="12"/>
      <c r="I313" s="38">
        <f>0+Q313</f>
        <v>0</v>
      </c>
      <c r="O313">
        <f>0+R313</f>
        <v>0</v>
      </c>
      <c r="Q313">
        <f>0+I314</f>
        <v>0</v>
      </c>
      <c r="R313">
        <f>0+O314</f>
        <v>0</v>
      </c>
    </row>
    <row r="314" spans="1:18" ht="25.5" x14ac:dyDescent="0.2">
      <c r="A314" s="24" t="s">
        <v>46</v>
      </c>
      <c r="B314" s="28" t="s">
        <v>431</v>
      </c>
      <c r="C314" s="28" t="s">
        <v>432</v>
      </c>
      <c r="D314" s="24" t="s">
        <v>48</v>
      </c>
      <c r="E314" s="29" t="s">
        <v>433</v>
      </c>
      <c r="F314" s="30" t="s">
        <v>83</v>
      </c>
      <c r="G314" s="31">
        <v>1.07</v>
      </c>
      <c r="H314" s="32">
        <v>0</v>
      </c>
      <c r="I314" s="32">
        <f>ROUND(ROUND(H314,2)*ROUND(G314,3),2)</f>
        <v>0</v>
      </c>
      <c r="O314">
        <f>(I314*21)/100</f>
        <v>0</v>
      </c>
      <c r="P314" t="s">
        <v>23</v>
      </c>
    </row>
    <row r="315" spans="1:18" x14ac:dyDescent="0.2">
      <c r="A315" s="33" t="s">
        <v>51</v>
      </c>
      <c r="E315" s="34" t="s">
        <v>48</v>
      </c>
    </row>
    <row r="316" spans="1:18" ht="38.25" x14ac:dyDescent="0.2">
      <c r="A316" s="35" t="s">
        <v>52</v>
      </c>
      <c r="E316" s="36" t="s">
        <v>434</v>
      </c>
    </row>
    <row r="317" spans="1:18" ht="38.25" x14ac:dyDescent="0.2">
      <c r="A317" t="s">
        <v>54</v>
      </c>
      <c r="E317" s="34" t="s">
        <v>435</v>
      </c>
    </row>
    <row r="318" spans="1:18" ht="12.75" customHeight="1" x14ac:dyDescent="0.2">
      <c r="A318" s="12" t="s">
        <v>43</v>
      </c>
      <c r="B318" s="12"/>
      <c r="C318" s="37" t="s">
        <v>436</v>
      </c>
      <c r="D318" s="12"/>
      <c r="E318" s="26" t="s">
        <v>437</v>
      </c>
      <c r="F318" s="12"/>
      <c r="G318" s="12"/>
      <c r="H318" s="12"/>
      <c r="I318" s="38">
        <f>0+Q318</f>
        <v>0</v>
      </c>
      <c r="O318">
        <f>0+R318</f>
        <v>0</v>
      </c>
      <c r="Q318">
        <f>0+I319+I323+I327</f>
        <v>0</v>
      </c>
      <c r="R318">
        <f>0+O319+O323+O327</f>
        <v>0</v>
      </c>
    </row>
    <row r="319" spans="1:18" x14ac:dyDescent="0.2">
      <c r="A319" s="24" t="s">
        <v>46</v>
      </c>
      <c r="B319" s="28" t="s">
        <v>438</v>
      </c>
      <c r="C319" s="28" t="s">
        <v>439</v>
      </c>
      <c r="D319" s="24" t="s">
        <v>48</v>
      </c>
      <c r="E319" s="29" t="s">
        <v>440</v>
      </c>
      <c r="F319" s="30" t="s">
        <v>113</v>
      </c>
      <c r="G319" s="31">
        <v>51.05</v>
      </c>
      <c r="H319" s="32">
        <v>0</v>
      </c>
      <c r="I319" s="32">
        <f>ROUND(ROUND(H319,2)*ROUND(G319,3),2)</f>
        <v>0</v>
      </c>
      <c r="O319">
        <f>(I319*21)/100</f>
        <v>0</v>
      </c>
      <c r="P319" t="s">
        <v>23</v>
      </c>
    </row>
    <row r="320" spans="1:18" x14ac:dyDescent="0.2">
      <c r="A320" s="33" t="s">
        <v>51</v>
      </c>
      <c r="E320" s="34" t="s">
        <v>48</v>
      </c>
    </row>
    <row r="321" spans="1:18" ht="63.75" x14ac:dyDescent="0.2">
      <c r="A321" s="35" t="s">
        <v>52</v>
      </c>
      <c r="E321" s="36" t="s">
        <v>441</v>
      </c>
    </row>
    <row r="322" spans="1:18" ht="51" x14ac:dyDescent="0.2">
      <c r="A322" t="s">
        <v>54</v>
      </c>
      <c r="E322" s="34" t="s">
        <v>442</v>
      </c>
    </row>
    <row r="323" spans="1:18" x14ac:dyDescent="0.2">
      <c r="A323" s="24" t="s">
        <v>46</v>
      </c>
      <c r="B323" s="28" t="s">
        <v>443</v>
      </c>
      <c r="C323" s="28" t="s">
        <v>444</v>
      </c>
      <c r="D323" s="24" t="s">
        <v>48</v>
      </c>
      <c r="E323" s="29" t="s">
        <v>445</v>
      </c>
      <c r="F323" s="30" t="s">
        <v>113</v>
      </c>
      <c r="G323" s="31">
        <v>246</v>
      </c>
      <c r="H323" s="32">
        <v>0</v>
      </c>
      <c r="I323" s="32">
        <f>ROUND(ROUND(H323,2)*ROUND(G323,3),2)</f>
        <v>0</v>
      </c>
      <c r="O323">
        <f>(I323*21)/100</f>
        <v>0</v>
      </c>
      <c r="P323" t="s">
        <v>23</v>
      </c>
    </row>
    <row r="324" spans="1:18" x14ac:dyDescent="0.2">
      <c r="A324" s="33" t="s">
        <v>51</v>
      </c>
      <c r="E324" s="34" t="s">
        <v>48</v>
      </c>
    </row>
    <row r="325" spans="1:18" ht="127.5" x14ac:dyDescent="0.2">
      <c r="A325" s="35" t="s">
        <v>52</v>
      </c>
      <c r="E325" s="36" t="s">
        <v>446</v>
      </c>
    </row>
    <row r="326" spans="1:18" ht="51" x14ac:dyDescent="0.2">
      <c r="A326" t="s">
        <v>54</v>
      </c>
      <c r="E326" s="34" t="s">
        <v>442</v>
      </c>
    </row>
    <row r="327" spans="1:18" x14ac:dyDescent="0.2">
      <c r="A327" s="24" t="s">
        <v>46</v>
      </c>
      <c r="B327" s="28" t="s">
        <v>447</v>
      </c>
      <c r="C327" s="28" t="s">
        <v>448</v>
      </c>
      <c r="D327" s="24" t="s">
        <v>449</v>
      </c>
      <c r="E327" s="29" t="s">
        <v>450</v>
      </c>
      <c r="F327" s="30" t="s">
        <v>383</v>
      </c>
      <c r="G327" s="31">
        <v>5</v>
      </c>
      <c r="H327" s="32">
        <v>0</v>
      </c>
      <c r="I327" s="32">
        <f>ROUND(ROUND(H327,2)*ROUND(G327,3),2)</f>
        <v>0</v>
      </c>
      <c r="O327">
        <f>(I327*21)/100</f>
        <v>0</v>
      </c>
      <c r="P327" t="s">
        <v>23</v>
      </c>
    </row>
    <row r="328" spans="1:18" x14ac:dyDescent="0.2">
      <c r="A328" s="33" t="s">
        <v>51</v>
      </c>
      <c r="E328" s="34" t="s">
        <v>451</v>
      </c>
    </row>
    <row r="329" spans="1:18" ht="25.5" x14ac:dyDescent="0.2">
      <c r="A329" s="35" t="s">
        <v>52</v>
      </c>
      <c r="E329" s="36" t="s">
        <v>452</v>
      </c>
    </row>
    <row r="330" spans="1:18" ht="38.25" x14ac:dyDescent="0.2">
      <c r="A330" t="s">
        <v>54</v>
      </c>
      <c r="E330" s="34" t="s">
        <v>453</v>
      </c>
    </row>
    <row r="331" spans="1:18" ht="12.75" customHeight="1" x14ac:dyDescent="0.2">
      <c r="A331" s="12" t="s">
        <v>43</v>
      </c>
      <c r="B331" s="12"/>
      <c r="C331" s="37" t="s">
        <v>454</v>
      </c>
      <c r="D331" s="12"/>
      <c r="E331" s="26" t="s">
        <v>455</v>
      </c>
      <c r="F331" s="12"/>
      <c r="G331" s="12"/>
      <c r="H331" s="12"/>
      <c r="I331" s="38">
        <f>0+Q331</f>
        <v>0</v>
      </c>
      <c r="O331">
        <f>0+R331</f>
        <v>0</v>
      </c>
      <c r="Q331">
        <f>0+I332+I336+I340+I344+I348</f>
        <v>0</v>
      </c>
      <c r="R331">
        <f>0+O332+O336+O340+O344+O348</f>
        <v>0</v>
      </c>
    </row>
    <row r="332" spans="1:18" x14ac:dyDescent="0.2">
      <c r="A332" s="24" t="s">
        <v>46</v>
      </c>
      <c r="B332" s="28" t="s">
        <v>456</v>
      </c>
      <c r="C332" s="28" t="s">
        <v>457</v>
      </c>
      <c r="D332" s="24" t="s">
        <v>48</v>
      </c>
      <c r="E332" s="29" t="s">
        <v>458</v>
      </c>
      <c r="F332" s="30" t="s">
        <v>113</v>
      </c>
      <c r="G332" s="31">
        <v>287.3</v>
      </c>
      <c r="H332" s="32">
        <v>0</v>
      </c>
      <c r="I332" s="32">
        <f>ROUND(ROUND(H332,2)*ROUND(G332,3),2)</f>
        <v>0</v>
      </c>
      <c r="O332">
        <f>(I332*21)/100</f>
        <v>0</v>
      </c>
      <c r="P332" t="s">
        <v>23</v>
      </c>
    </row>
    <row r="333" spans="1:18" x14ac:dyDescent="0.2">
      <c r="A333" s="33" t="s">
        <v>51</v>
      </c>
      <c r="E333" s="34" t="s">
        <v>48</v>
      </c>
    </row>
    <row r="334" spans="1:18" ht="25.5" x14ac:dyDescent="0.2">
      <c r="A334" s="35" t="s">
        <v>52</v>
      </c>
      <c r="E334" s="36" t="s">
        <v>459</v>
      </c>
    </row>
    <row r="335" spans="1:18" ht="25.5" x14ac:dyDescent="0.2">
      <c r="A335" t="s">
        <v>54</v>
      </c>
      <c r="E335" s="34" t="s">
        <v>460</v>
      </c>
    </row>
    <row r="336" spans="1:18" x14ac:dyDescent="0.2">
      <c r="A336" s="24" t="s">
        <v>46</v>
      </c>
      <c r="B336" s="28" t="s">
        <v>461</v>
      </c>
      <c r="C336" s="28" t="s">
        <v>462</v>
      </c>
      <c r="D336" s="24" t="s">
        <v>48</v>
      </c>
      <c r="E336" s="29" t="s">
        <v>463</v>
      </c>
      <c r="F336" s="30" t="s">
        <v>113</v>
      </c>
      <c r="G336" s="31">
        <v>287.3</v>
      </c>
      <c r="H336" s="32">
        <v>0</v>
      </c>
      <c r="I336" s="32">
        <f>ROUND(ROUND(H336,2)*ROUND(G336,3),2)</f>
        <v>0</v>
      </c>
      <c r="O336">
        <f>(I336*21)/100</f>
        <v>0</v>
      </c>
      <c r="P336" t="s">
        <v>23</v>
      </c>
    </row>
    <row r="337" spans="1:18" x14ac:dyDescent="0.2">
      <c r="A337" s="33" t="s">
        <v>51</v>
      </c>
      <c r="E337" s="34" t="s">
        <v>48</v>
      </c>
    </row>
    <row r="338" spans="1:18" ht="25.5" x14ac:dyDescent="0.2">
      <c r="A338" s="35" t="s">
        <v>52</v>
      </c>
      <c r="E338" s="36" t="s">
        <v>459</v>
      </c>
    </row>
    <row r="339" spans="1:18" ht="25.5" x14ac:dyDescent="0.2">
      <c r="A339" t="s">
        <v>54</v>
      </c>
      <c r="E339" s="34" t="s">
        <v>464</v>
      </c>
    </row>
    <row r="340" spans="1:18" x14ac:dyDescent="0.2">
      <c r="A340" s="24" t="s">
        <v>46</v>
      </c>
      <c r="B340" s="28" t="s">
        <v>465</v>
      </c>
      <c r="C340" s="28" t="s">
        <v>466</v>
      </c>
      <c r="D340" s="24" t="s">
        <v>48</v>
      </c>
      <c r="E340" s="29" t="s">
        <v>467</v>
      </c>
      <c r="F340" s="30" t="s">
        <v>113</v>
      </c>
      <c r="G340" s="31">
        <v>287.3</v>
      </c>
      <c r="H340" s="32">
        <v>0</v>
      </c>
      <c r="I340" s="32">
        <f>ROUND(ROUND(H340,2)*ROUND(G340,3),2)</f>
        <v>0</v>
      </c>
      <c r="O340">
        <f>(I340*21)/100</f>
        <v>0</v>
      </c>
      <c r="P340" t="s">
        <v>23</v>
      </c>
    </row>
    <row r="341" spans="1:18" x14ac:dyDescent="0.2">
      <c r="A341" s="33" t="s">
        <v>51</v>
      </c>
      <c r="E341" s="34" t="s">
        <v>48</v>
      </c>
    </row>
    <row r="342" spans="1:18" ht="25.5" x14ac:dyDescent="0.2">
      <c r="A342" s="35" t="s">
        <v>52</v>
      </c>
      <c r="E342" s="36" t="s">
        <v>459</v>
      </c>
    </row>
    <row r="343" spans="1:18" ht="25.5" x14ac:dyDescent="0.2">
      <c r="A343" t="s">
        <v>54</v>
      </c>
      <c r="E343" s="34" t="s">
        <v>464</v>
      </c>
    </row>
    <row r="344" spans="1:18" x14ac:dyDescent="0.2">
      <c r="A344" s="24" t="s">
        <v>46</v>
      </c>
      <c r="B344" s="28" t="s">
        <v>468</v>
      </c>
      <c r="C344" s="28" t="s">
        <v>469</v>
      </c>
      <c r="D344" s="24" t="s">
        <v>48</v>
      </c>
      <c r="E344" s="29" t="s">
        <v>470</v>
      </c>
      <c r="F344" s="30" t="s">
        <v>113</v>
      </c>
      <c r="G344" s="31">
        <v>287.3</v>
      </c>
      <c r="H344" s="32">
        <v>0</v>
      </c>
      <c r="I344" s="32">
        <f>ROUND(ROUND(H344,2)*ROUND(G344,3),2)</f>
        <v>0</v>
      </c>
      <c r="O344">
        <f>(I344*21)/100</f>
        <v>0</v>
      </c>
      <c r="P344" t="s">
        <v>23</v>
      </c>
    </row>
    <row r="345" spans="1:18" x14ac:dyDescent="0.2">
      <c r="A345" s="33" t="s">
        <v>51</v>
      </c>
      <c r="E345" s="34" t="s">
        <v>48</v>
      </c>
    </row>
    <row r="346" spans="1:18" ht="25.5" x14ac:dyDescent="0.2">
      <c r="A346" s="35" t="s">
        <v>52</v>
      </c>
      <c r="E346" s="36" t="s">
        <v>459</v>
      </c>
    </row>
    <row r="347" spans="1:18" ht="25.5" x14ac:dyDescent="0.2">
      <c r="A347" t="s">
        <v>54</v>
      </c>
      <c r="E347" s="34" t="s">
        <v>464</v>
      </c>
    </row>
    <row r="348" spans="1:18" x14ac:dyDescent="0.2">
      <c r="A348" s="24" t="s">
        <v>46</v>
      </c>
      <c r="B348" s="28" t="s">
        <v>471</v>
      </c>
      <c r="C348" s="28" t="s">
        <v>472</v>
      </c>
      <c r="D348" s="24" t="s">
        <v>48</v>
      </c>
      <c r="E348" s="29" t="s">
        <v>473</v>
      </c>
      <c r="F348" s="30" t="s">
        <v>113</v>
      </c>
      <c r="G348" s="31">
        <v>287.3</v>
      </c>
      <c r="H348" s="32">
        <v>0</v>
      </c>
      <c r="I348" s="32">
        <f>ROUND(ROUND(H348,2)*ROUND(G348,3),2)</f>
        <v>0</v>
      </c>
      <c r="O348">
        <f>(I348*21)/100</f>
        <v>0</v>
      </c>
      <c r="P348" t="s">
        <v>23</v>
      </c>
    </row>
    <row r="349" spans="1:18" x14ac:dyDescent="0.2">
      <c r="A349" s="33" t="s">
        <v>51</v>
      </c>
      <c r="E349" s="34" t="s">
        <v>48</v>
      </c>
    </row>
    <row r="350" spans="1:18" ht="25.5" x14ac:dyDescent="0.2">
      <c r="A350" s="35" t="s">
        <v>52</v>
      </c>
      <c r="E350" s="36" t="s">
        <v>459</v>
      </c>
    </row>
    <row r="351" spans="1:18" ht="38.25" x14ac:dyDescent="0.2">
      <c r="A351" t="s">
        <v>54</v>
      </c>
      <c r="E351" s="34" t="s">
        <v>474</v>
      </c>
    </row>
    <row r="352" spans="1:18" ht="12.75" customHeight="1" x14ac:dyDescent="0.2">
      <c r="A352" s="12" t="s">
        <v>43</v>
      </c>
      <c r="B352" s="12"/>
      <c r="C352" s="37" t="s">
        <v>475</v>
      </c>
      <c r="D352" s="12"/>
      <c r="E352" s="26" t="s">
        <v>476</v>
      </c>
      <c r="F352" s="12"/>
      <c r="G352" s="12"/>
      <c r="H352" s="12"/>
      <c r="I352" s="38">
        <f>0+Q352</f>
        <v>0</v>
      </c>
      <c r="O352">
        <f>0+R352</f>
        <v>0</v>
      </c>
      <c r="Q352">
        <f>0+I353</f>
        <v>0</v>
      </c>
      <c r="R352">
        <f>0+O353</f>
        <v>0</v>
      </c>
    </row>
    <row r="353" spans="1:18" ht="25.5" x14ac:dyDescent="0.2">
      <c r="A353" s="24" t="s">
        <v>46</v>
      </c>
      <c r="B353" s="28" t="s">
        <v>477</v>
      </c>
      <c r="C353" s="28" t="s">
        <v>478</v>
      </c>
      <c r="D353" s="24" t="s">
        <v>48</v>
      </c>
      <c r="E353" s="29" t="s">
        <v>479</v>
      </c>
      <c r="F353" s="30" t="s">
        <v>113</v>
      </c>
      <c r="G353" s="31">
        <v>91.2</v>
      </c>
      <c r="H353" s="32">
        <v>0</v>
      </c>
      <c r="I353" s="32">
        <f>ROUND(ROUND(H353,2)*ROUND(G353,3),2)</f>
        <v>0</v>
      </c>
      <c r="O353">
        <f>(I353*21)/100</f>
        <v>0</v>
      </c>
      <c r="P353" t="s">
        <v>23</v>
      </c>
    </row>
    <row r="354" spans="1:18" x14ac:dyDescent="0.2">
      <c r="A354" s="33" t="s">
        <v>51</v>
      </c>
      <c r="E354" s="34" t="s">
        <v>48</v>
      </c>
    </row>
    <row r="355" spans="1:18" ht="51" x14ac:dyDescent="0.2">
      <c r="A355" s="35" t="s">
        <v>52</v>
      </c>
      <c r="E355" s="36" t="s">
        <v>480</v>
      </c>
    </row>
    <row r="356" spans="1:18" ht="89.25" x14ac:dyDescent="0.2">
      <c r="A356" t="s">
        <v>54</v>
      </c>
      <c r="E356" s="34" t="s">
        <v>481</v>
      </c>
    </row>
    <row r="357" spans="1:18" ht="12.75" customHeight="1" x14ac:dyDescent="0.2">
      <c r="A357" s="12" t="s">
        <v>43</v>
      </c>
      <c r="B357" s="12"/>
      <c r="C357" s="37" t="s">
        <v>482</v>
      </c>
      <c r="D357" s="12"/>
      <c r="E357" s="26" t="s">
        <v>483</v>
      </c>
      <c r="F357" s="12"/>
      <c r="G357" s="12"/>
      <c r="H357" s="12"/>
      <c r="I357" s="38">
        <f>0+Q357</f>
        <v>0</v>
      </c>
      <c r="O357">
        <f>0+R357</f>
        <v>0</v>
      </c>
      <c r="Q357">
        <f>0+I358+I362</f>
        <v>0</v>
      </c>
      <c r="R357">
        <f>0+O358+O362</f>
        <v>0</v>
      </c>
    </row>
    <row r="358" spans="1:18" x14ac:dyDescent="0.2">
      <c r="A358" s="24" t="s">
        <v>46</v>
      </c>
      <c r="B358" s="28" t="s">
        <v>484</v>
      </c>
      <c r="C358" s="28" t="s">
        <v>485</v>
      </c>
      <c r="D358" s="24" t="s">
        <v>48</v>
      </c>
      <c r="E358" s="29" t="s">
        <v>486</v>
      </c>
      <c r="F358" s="30" t="s">
        <v>50</v>
      </c>
      <c r="G358" s="31">
        <v>2</v>
      </c>
      <c r="H358" s="32">
        <v>0</v>
      </c>
      <c r="I358" s="32">
        <f>ROUND(ROUND(H358,2)*ROUND(G358,3),2)</f>
        <v>0</v>
      </c>
      <c r="O358">
        <f>(I358*21)/100</f>
        <v>0</v>
      </c>
      <c r="P358" t="s">
        <v>23</v>
      </c>
    </row>
    <row r="359" spans="1:18" x14ac:dyDescent="0.2">
      <c r="A359" s="33" t="s">
        <v>51</v>
      </c>
      <c r="E359" s="34" t="s">
        <v>48</v>
      </c>
    </row>
    <row r="360" spans="1:18" ht="25.5" x14ac:dyDescent="0.2">
      <c r="A360" s="35" t="s">
        <v>52</v>
      </c>
      <c r="E360" s="36" t="s">
        <v>487</v>
      </c>
    </row>
    <row r="361" spans="1:18" ht="25.5" x14ac:dyDescent="0.2">
      <c r="A361" t="s">
        <v>54</v>
      </c>
      <c r="E361" s="34" t="s">
        <v>488</v>
      </c>
    </row>
    <row r="362" spans="1:18" x14ac:dyDescent="0.2">
      <c r="A362" s="24" t="s">
        <v>46</v>
      </c>
      <c r="B362" s="28" t="s">
        <v>489</v>
      </c>
      <c r="C362" s="28" t="s">
        <v>490</v>
      </c>
      <c r="D362" s="24" t="s">
        <v>48</v>
      </c>
      <c r="E362" s="29" t="s">
        <v>491</v>
      </c>
      <c r="F362" s="30" t="s">
        <v>50</v>
      </c>
      <c r="G362" s="31">
        <v>1</v>
      </c>
      <c r="H362" s="32">
        <v>0</v>
      </c>
      <c r="I362" s="32">
        <f>ROUND(ROUND(H362,2)*ROUND(G362,3),2)</f>
        <v>0</v>
      </c>
      <c r="O362">
        <f>(I362*21)/100</f>
        <v>0</v>
      </c>
      <c r="P362" t="s">
        <v>23</v>
      </c>
    </row>
    <row r="363" spans="1:18" x14ac:dyDescent="0.2">
      <c r="A363" s="33" t="s">
        <v>51</v>
      </c>
      <c r="E363" s="34" t="s">
        <v>48</v>
      </c>
    </row>
    <row r="364" spans="1:18" ht="25.5" x14ac:dyDescent="0.2">
      <c r="A364" s="35" t="s">
        <v>52</v>
      </c>
      <c r="E364" s="36" t="s">
        <v>492</v>
      </c>
    </row>
    <row r="365" spans="1:18" ht="25.5" x14ac:dyDescent="0.2">
      <c r="A365" t="s">
        <v>54</v>
      </c>
      <c r="E365" s="34" t="s">
        <v>493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172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11</v>
      </c>
      <c r="B1" s="8"/>
      <c r="C1" s="8"/>
      <c r="D1" s="8"/>
      <c r="E1" s="8" t="s">
        <v>0</v>
      </c>
      <c r="F1" s="8"/>
      <c r="G1" s="8"/>
      <c r="H1" s="8"/>
      <c r="I1" s="8"/>
      <c r="P1" t="s">
        <v>22</v>
      </c>
    </row>
    <row r="2" spans="1:18" ht="24.95" customHeight="1" x14ac:dyDescent="0.2">
      <c r="B2" s="8"/>
      <c r="C2" s="8"/>
      <c r="D2" s="8"/>
      <c r="E2" s="9" t="s">
        <v>13</v>
      </c>
      <c r="F2" s="8"/>
      <c r="G2" s="8"/>
      <c r="H2" s="12"/>
      <c r="I2" s="12"/>
      <c r="O2">
        <f>0+O8+O13+O26+O35+O48+O57+O74+O79+O92+O97+O106+O115+O120+O125+O130+O135+O144+O149+O154+O159+O164</f>
        <v>0</v>
      </c>
      <c r="P2" t="s">
        <v>22</v>
      </c>
    </row>
    <row r="3" spans="1:18" ht="15" customHeight="1" x14ac:dyDescent="0.25">
      <c r="A3" t="s">
        <v>12</v>
      </c>
      <c r="B3" s="16" t="s">
        <v>14</v>
      </c>
      <c r="C3" s="4" t="s">
        <v>15</v>
      </c>
      <c r="D3" s="7"/>
      <c r="E3" s="17" t="s">
        <v>16</v>
      </c>
      <c r="F3" s="8"/>
      <c r="G3" s="15"/>
      <c r="H3" s="14" t="s">
        <v>494</v>
      </c>
      <c r="I3" s="39">
        <f>0+I8+I13+I26+I35+I48+I57+I74+I79+I92+I97+I106+I115+I120+I125+I130+I135+I144+I149+I154+I159+I164</f>
        <v>0</v>
      </c>
      <c r="O3" t="s">
        <v>19</v>
      </c>
      <c r="P3" t="s">
        <v>23</v>
      </c>
    </row>
    <row r="4" spans="1:18" ht="15" customHeight="1" x14ac:dyDescent="0.25">
      <c r="A4" t="s">
        <v>17</v>
      </c>
      <c r="B4" s="19" t="s">
        <v>18</v>
      </c>
      <c r="C4" s="3" t="s">
        <v>494</v>
      </c>
      <c r="D4" s="2"/>
      <c r="E4" s="20" t="s">
        <v>495</v>
      </c>
      <c r="F4" s="12"/>
      <c r="G4" s="12"/>
      <c r="H4" s="21"/>
      <c r="I4" s="21"/>
      <c r="O4" t="s">
        <v>20</v>
      </c>
      <c r="P4" t="s">
        <v>23</v>
      </c>
    </row>
    <row r="5" spans="1:18" ht="12.75" customHeight="1" x14ac:dyDescent="0.2">
      <c r="A5" s="1" t="s">
        <v>26</v>
      </c>
      <c r="B5" s="1" t="s">
        <v>28</v>
      </c>
      <c r="C5" s="1" t="s">
        <v>30</v>
      </c>
      <c r="D5" s="1" t="s">
        <v>31</v>
      </c>
      <c r="E5" s="1" t="s">
        <v>32</v>
      </c>
      <c r="F5" s="1" t="s">
        <v>34</v>
      </c>
      <c r="G5" s="1" t="s">
        <v>36</v>
      </c>
      <c r="H5" s="1" t="s">
        <v>38</v>
      </c>
      <c r="I5" s="1"/>
      <c r="O5" t="s">
        <v>21</v>
      </c>
      <c r="P5" t="s">
        <v>23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8" t="s">
        <v>39</v>
      </c>
      <c r="I6" s="18" t="s">
        <v>41</v>
      </c>
    </row>
    <row r="7" spans="1:18" ht="12.75" customHeight="1" x14ac:dyDescent="0.2">
      <c r="A7" s="18" t="s">
        <v>27</v>
      </c>
      <c r="B7" s="18" t="s">
        <v>29</v>
      </c>
      <c r="C7" s="18" t="s">
        <v>23</v>
      </c>
      <c r="D7" s="18" t="s">
        <v>22</v>
      </c>
      <c r="E7" s="18" t="s">
        <v>33</v>
      </c>
      <c r="F7" s="18" t="s">
        <v>35</v>
      </c>
      <c r="G7" s="18" t="s">
        <v>37</v>
      </c>
      <c r="H7" s="18" t="s">
        <v>40</v>
      </c>
      <c r="I7" s="18" t="s">
        <v>42</v>
      </c>
    </row>
    <row r="8" spans="1:18" ht="12.75" customHeight="1" x14ac:dyDescent="0.2">
      <c r="A8" s="21" t="s">
        <v>43</v>
      </c>
      <c r="B8" s="21"/>
      <c r="C8" s="25" t="s">
        <v>44</v>
      </c>
      <c r="D8" s="21"/>
      <c r="E8" s="26" t="s">
        <v>45</v>
      </c>
      <c r="F8" s="21"/>
      <c r="G8" s="21"/>
      <c r="H8" s="21"/>
      <c r="I8" s="27">
        <f>0+Q8</f>
        <v>0</v>
      </c>
      <c r="O8">
        <f>0+R8</f>
        <v>0</v>
      </c>
      <c r="Q8">
        <f>0+I9</f>
        <v>0</v>
      </c>
      <c r="R8">
        <f>0+O9</f>
        <v>0</v>
      </c>
    </row>
    <row r="9" spans="1:18" ht="25.5" x14ac:dyDescent="0.2">
      <c r="A9" s="24" t="s">
        <v>46</v>
      </c>
      <c r="B9" s="28" t="s">
        <v>29</v>
      </c>
      <c r="C9" s="28" t="s">
        <v>47</v>
      </c>
      <c r="D9" s="24" t="s">
        <v>48</v>
      </c>
      <c r="E9" s="29" t="s">
        <v>49</v>
      </c>
      <c r="F9" s="30" t="s">
        <v>50</v>
      </c>
      <c r="G9" s="31">
        <v>1</v>
      </c>
      <c r="H9" s="32">
        <v>0</v>
      </c>
      <c r="I9" s="32">
        <f>ROUND(ROUND(H9,2)*ROUND(G9,3),2)</f>
        <v>0</v>
      </c>
      <c r="O9">
        <f>(I9*21)/100</f>
        <v>0</v>
      </c>
      <c r="P9" t="s">
        <v>23</v>
      </c>
    </row>
    <row r="10" spans="1:18" x14ac:dyDescent="0.2">
      <c r="A10" s="33" t="s">
        <v>51</v>
      </c>
      <c r="E10" s="34" t="s">
        <v>48</v>
      </c>
    </row>
    <row r="11" spans="1:18" ht="38.25" x14ac:dyDescent="0.2">
      <c r="A11" s="35" t="s">
        <v>52</v>
      </c>
      <c r="E11" s="36" t="s">
        <v>496</v>
      </c>
    </row>
    <row r="12" spans="1:18" x14ac:dyDescent="0.2">
      <c r="A12" t="s">
        <v>54</v>
      </c>
      <c r="E12" s="34" t="s">
        <v>55</v>
      </c>
    </row>
    <row r="13" spans="1:18" ht="12.75" customHeight="1" x14ac:dyDescent="0.2">
      <c r="A13" s="12" t="s">
        <v>43</v>
      </c>
      <c r="B13" s="12"/>
      <c r="C13" s="37" t="s">
        <v>56</v>
      </c>
      <c r="D13" s="12"/>
      <c r="E13" s="26" t="s">
        <v>57</v>
      </c>
      <c r="F13" s="12"/>
      <c r="G13" s="12"/>
      <c r="H13" s="12"/>
      <c r="I13" s="38">
        <f>0+Q13</f>
        <v>0</v>
      </c>
      <c r="O13">
        <f>0+R13</f>
        <v>0</v>
      </c>
      <c r="Q13">
        <f>0+I14+I18+I22</f>
        <v>0</v>
      </c>
      <c r="R13">
        <f>0+O14+O18+O22</f>
        <v>0</v>
      </c>
    </row>
    <row r="14" spans="1:18" x14ac:dyDescent="0.2">
      <c r="A14" s="24" t="s">
        <v>46</v>
      </c>
      <c r="B14" s="28" t="s">
        <v>23</v>
      </c>
      <c r="C14" s="28" t="s">
        <v>58</v>
      </c>
      <c r="D14" s="24" t="s">
        <v>59</v>
      </c>
      <c r="E14" s="29" t="s">
        <v>60</v>
      </c>
      <c r="F14" s="30" t="s">
        <v>61</v>
      </c>
      <c r="G14" s="31">
        <v>950</v>
      </c>
      <c r="H14" s="32">
        <v>0</v>
      </c>
      <c r="I14" s="32">
        <f>ROUND(ROUND(H14,2)*ROUND(G14,3),2)</f>
        <v>0</v>
      </c>
      <c r="O14">
        <f>(I14*21)/100</f>
        <v>0</v>
      </c>
      <c r="P14" t="s">
        <v>23</v>
      </c>
    </row>
    <row r="15" spans="1:18" x14ac:dyDescent="0.2">
      <c r="A15" s="33" t="s">
        <v>51</v>
      </c>
      <c r="E15" s="34" t="s">
        <v>48</v>
      </c>
    </row>
    <row r="16" spans="1:18" ht="25.5" x14ac:dyDescent="0.2">
      <c r="A16" s="35" t="s">
        <v>52</v>
      </c>
      <c r="E16" s="36" t="s">
        <v>497</v>
      </c>
    </row>
    <row r="17" spans="1:18" ht="25.5" x14ac:dyDescent="0.2">
      <c r="A17" t="s">
        <v>54</v>
      </c>
      <c r="E17" s="34" t="s">
        <v>63</v>
      </c>
    </row>
    <row r="18" spans="1:18" x14ac:dyDescent="0.2">
      <c r="A18" s="24" t="s">
        <v>46</v>
      </c>
      <c r="B18" s="28" t="s">
        <v>22</v>
      </c>
      <c r="C18" s="28" t="s">
        <v>58</v>
      </c>
      <c r="D18" s="24" t="s">
        <v>64</v>
      </c>
      <c r="E18" s="29" t="s">
        <v>65</v>
      </c>
      <c r="F18" s="30" t="s">
        <v>61</v>
      </c>
      <c r="G18" s="31">
        <v>60.563000000000002</v>
      </c>
      <c r="H18" s="32">
        <v>0</v>
      </c>
      <c r="I18" s="32">
        <f>ROUND(ROUND(H18,2)*ROUND(G18,3),2)</f>
        <v>0</v>
      </c>
      <c r="O18">
        <f>(I18*21)/100</f>
        <v>0</v>
      </c>
      <c r="P18" t="s">
        <v>23</v>
      </c>
    </row>
    <row r="19" spans="1:18" x14ac:dyDescent="0.2">
      <c r="A19" s="33" t="s">
        <v>51</v>
      </c>
      <c r="E19" s="34" t="s">
        <v>48</v>
      </c>
    </row>
    <row r="20" spans="1:18" ht="25.5" x14ac:dyDescent="0.2">
      <c r="A20" s="35" t="s">
        <v>52</v>
      </c>
      <c r="E20" s="36" t="s">
        <v>498</v>
      </c>
    </row>
    <row r="21" spans="1:18" ht="25.5" x14ac:dyDescent="0.2">
      <c r="A21" t="s">
        <v>54</v>
      </c>
      <c r="E21" s="34" t="s">
        <v>63</v>
      </c>
    </row>
    <row r="22" spans="1:18" x14ac:dyDescent="0.2">
      <c r="A22" s="24" t="s">
        <v>46</v>
      </c>
      <c r="B22" s="28" t="s">
        <v>33</v>
      </c>
      <c r="C22" s="28" t="s">
        <v>67</v>
      </c>
      <c r="D22" s="24" t="s">
        <v>75</v>
      </c>
      <c r="E22" s="29" t="s">
        <v>76</v>
      </c>
      <c r="F22" s="30" t="s">
        <v>70</v>
      </c>
      <c r="G22" s="31">
        <v>21.312000000000001</v>
      </c>
      <c r="H22" s="32">
        <v>0</v>
      </c>
      <c r="I22" s="32">
        <f>ROUND(ROUND(H22,2)*ROUND(G22,3),2)</f>
        <v>0</v>
      </c>
      <c r="O22">
        <f>(I22*21)/100</f>
        <v>0</v>
      </c>
      <c r="P22" t="s">
        <v>23</v>
      </c>
    </row>
    <row r="23" spans="1:18" x14ac:dyDescent="0.2">
      <c r="A23" s="33" t="s">
        <v>51</v>
      </c>
      <c r="E23" s="34" t="s">
        <v>48</v>
      </c>
    </row>
    <row r="24" spans="1:18" ht="25.5" x14ac:dyDescent="0.2">
      <c r="A24" s="35" t="s">
        <v>52</v>
      </c>
      <c r="E24" s="36" t="s">
        <v>499</v>
      </c>
    </row>
    <row r="25" spans="1:18" ht="25.5" x14ac:dyDescent="0.2">
      <c r="A25" t="s">
        <v>54</v>
      </c>
      <c r="E25" s="34" t="s">
        <v>63</v>
      </c>
    </row>
    <row r="26" spans="1:18" ht="12.75" customHeight="1" x14ac:dyDescent="0.2">
      <c r="A26" s="12" t="s">
        <v>43</v>
      </c>
      <c r="B26" s="12"/>
      <c r="C26" s="37" t="s">
        <v>78</v>
      </c>
      <c r="D26" s="12"/>
      <c r="E26" s="26" t="s">
        <v>79</v>
      </c>
      <c r="F26" s="12"/>
      <c r="G26" s="12"/>
      <c r="H26" s="12"/>
      <c r="I26" s="38">
        <f>0+Q26</f>
        <v>0</v>
      </c>
      <c r="O26">
        <f>0+R26</f>
        <v>0</v>
      </c>
      <c r="Q26">
        <f>0+I27+I31</f>
        <v>0</v>
      </c>
      <c r="R26">
        <f>0+O27+O31</f>
        <v>0</v>
      </c>
    </row>
    <row r="27" spans="1:18" x14ac:dyDescent="0.2">
      <c r="A27" s="24" t="s">
        <v>46</v>
      </c>
      <c r="B27" s="28" t="s">
        <v>35</v>
      </c>
      <c r="C27" s="28" t="s">
        <v>81</v>
      </c>
      <c r="D27" s="24" t="s">
        <v>48</v>
      </c>
      <c r="E27" s="29" t="s">
        <v>82</v>
      </c>
      <c r="F27" s="30" t="s">
        <v>83</v>
      </c>
      <c r="G27" s="31">
        <v>617.5</v>
      </c>
      <c r="H27" s="32">
        <v>0</v>
      </c>
      <c r="I27" s="32">
        <f>ROUND(ROUND(H27,2)*ROUND(G27,3),2)</f>
        <v>0</v>
      </c>
      <c r="O27">
        <f>(I27*21)/100</f>
        <v>0</v>
      </c>
      <c r="P27" t="s">
        <v>23</v>
      </c>
    </row>
    <row r="28" spans="1:18" x14ac:dyDescent="0.2">
      <c r="A28" s="33" t="s">
        <v>51</v>
      </c>
      <c r="E28" s="34" t="s">
        <v>48</v>
      </c>
    </row>
    <row r="29" spans="1:18" ht="25.5" x14ac:dyDescent="0.2">
      <c r="A29" s="35" t="s">
        <v>52</v>
      </c>
      <c r="E29" s="36" t="s">
        <v>500</v>
      </c>
    </row>
    <row r="30" spans="1:18" x14ac:dyDescent="0.2">
      <c r="A30" t="s">
        <v>54</v>
      </c>
      <c r="E30" s="34" t="s">
        <v>85</v>
      </c>
    </row>
    <row r="31" spans="1:18" x14ac:dyDescent="0.2">
      <c r="A31" s="24" t="s">
        <v>46</v>
      </c>
      <c r="B31" s="28" t="s">
        <v>37</v>
      </c>
      <c r="C31" s="28" t="s">
        <v>501</v>
      </c>
      <c r="D31" s="24" t="s">
        <v>48</v>
      </c>
      <c r="E31" s="29" t="s">
        <v>502</v>
      </c>
      <c r="F31" s="30" t="s">
        <v>83</v>
      </c>
      <c r="G31" s="31">
        <v>617.5</v>
      </c>
      <c r="H31" s="32">
        <v>0</v>
      </c>
      <c r="I31" s="32">
        <f>ROUND(ROUND(H31,2)*ROUND(G31,3),2)</f>
        <v>0</v>
      </c>
      <c r="O31">
        <f>(I31*21)/100</f>
        <v>0</v>
      </c>
      <c r="P31" t="s">
        <v>23</v>
      </c>
    </row>
    <row r="32" spans="1:18" x14ac:dyDescent="0.2">
      <c r="A32" s="33" t="s">
        <v>51</v>
      </c>
      <c r="E32" s="34" t="s">
        <v>48</v>
      </c>
    </row>
    <row r="33" spans="1:18" ht="25.5" x14ac:dyDescent="0.2">
      <c r="A33" s="35" t="s">
        <v>52</v>
      </c>
      <c r="E33" s="36" t="s">
        <v>503</v>
      </c>
    </row>
    <row r="34" spans="1:18" ht="38.25" x14ac:dyDescent="0.2">
      <c r="A34" t="s">
        <v>54</v>
      </c>
      <c r="E34" s="34" t="s">
        <v>504</v>
      </c>
    </row>
    <row r="35" spans="1:18" ht="12.75" customHeight="1" x14ac:dyDescent="0.2">
      <c r="A35" s="12" t="s">
        <v>43</v>
      </c>
      <c r="B35" s="12"/>
      <c r="C35" s="37" t="s">
        <v>129</v>
      </c>
      <c r="D35" s="12"/>
      <c r="E35" s="26" t="s">
        <v>130</v>
      </c>
      <c r="F35" s="12"/>
      <c r="G35" s="12"/>
      <c r="H35" s="12"/>
      <c r="I35" s="38">
        <f>0+Q35</f>
        <v>0</v>
      </c>
      <c r="O35">
        <f>0+R35</f>
        <v>0</v>
      </c>
      <c r="Q35">
        <f>0+I36+I40+I44</f>
        <v>0</v>
      </c>
      <c r="R35">
        <f>0+O36+O40+O44</f>
        <v>0</v>
      </c>
    </row>
    <row r="36" spans="1:18" x14ac:dyDescent="0.2">
      <c r="A36" s="24" t="s">
        <v>46</v>
      </c>
      <c r="B36" s="28" t="s">
        <v>80</v>
      </c>
      <c r="C36" s="28" t="s">
        <v>132</v>
      </c>
      <c r="D36" s="24" t="s">
        <v>64</v>
      </c>
      <c r="E36" s="29" t="s">
        <v>133</v>
      </c>
      <c r="F36" s="30" t="s">
        <v>61</v>
      </c>
      <c r="G36" s="31">
        <v>60.5625</v>
      </c>
      <c r="H36" s="32">
        <v>0</v>
      </c>
      <c r="I36" s="32">
        <f>ROUND(ROUND(H36,2)*ROUND(G36,3),2)</f>
        <v>0</v>
      </c>
      <c r="O36">
        <f>(I36*21)/100</f>
        <v>0</v>
      </c>
      <c r="P36" t="s">
        <v>23</v>
      </c>
    </row>
    <row r="37" spans="1:18" x14ac:dyDescent="0.2">
      <c r="A37" s="33" t="s">
        <v>51</v>
      </c>
      <c r="E37" s="34" t="s">
        <v>48</v>
      </c>
    </row>
    <row r="38" spans="1:18" ht="127.5" x14ac:dyDescent="0.2">
      <c r="A38" s="35" t="s">
        <v>52</v>
      </c>
      <c r="E38" s="36" t="s">
        <v>505</v>
      </c>
    </row>
    <row r="39" spans="1:18" ht="38.25" x14ac:dyDescent="0.2">
      <c r="A39" t="s">
        <v>54</v>
      </c>
      <c r="E39" s="34" t="s">
        <v>135</v>
      </c>
    </row>
    <row r="40" spans="1:18" x14ac:dyDescent="0.2">
      <c r="A40" s="24" t="s">
        <v>46</v>
      </c>
      <c r="B40" s="28" t="s">
        <v>88</v>
      </c>
      <c r="C40" s="28" t="s">
        <v>137</v>
      </c>
      <c r="D40" s="24" t="s">
        <v>48</v>
      </c>
      <c r="E40" s="29" t="s">
        <v>138</v>
      </c>
      <c r="F40" s="30" t="s">
        <v>61</v>
      </c>
      <c r="G40" s="31">
        <v>32.0625</v>
      </c>
      <c r="H40" s="32">
        <v>0</v>
      </c>
      <c r="I40" s="32">
        <f>ROUND(ROUND(H40,2)*ROUND(G40,3),2)</f>
        <v>0</v>
      </c>
      <c r="O40">
        <f>(I40*21)/100</f>
        <v>0</v>
      </c>
      <c r="P40" t="s">
        <v>23</v>
      </c>
    </row>
    <row r="41" spans="1:18" x14ac:dyDescent="0.2">
      <c r="A41" s="33" t="s">
        <v>51</v>
      </c>
      <c r="E41" s="34" t="s">
        <v>48</v>
      </c>
    </row>
    <row r="42" spans="1:18" ht="38.25" x14ac:dyDescent="0.2">
      <c r="A42" s="35" t="s">
        <v>52</v>
      </c>
      <c r="E42" s="36" t="s">
        <v>506</v>
      </c>
    </row>
    <row r="43" spans="1:18" ht="38.25" x14ac:dyDescent="0.2">
      <c r="A43" t="s">
        <v>54</v>
      </c>
      <c r="E43" s="34" t="s">
        <v>135</v>
      </c>
    </row>
    <row r="44" spans="1:18" x14ac:dyDescent="0.2">
      <c r="A44" s="24" t="s">
        <v>46</v>
      </c>
      <c r="B44" s="28" t="s">
        <v>40</v>
      </c>
      <c r="C44" s="28" t="s">
        <v>141</v>
      </c>
      <c r="D44" s="24" t="s">
        <v>48</v>
      </c>
      <c r="E44" s="29" t="s">
        <v>142</v>
      </c>
      <c r="F44" s="30" t="s">
        <v>143</v>
      </c>
      <c r="G44" s="31">
        <v>2422.52</v>
      </c>
      <c r="H44" s="32">
        <v>0</v>
      </c>
      <c r="I44" s="32">
        <f>ROUND(ROUND(H44,2)*ROUND(G44,3),2)</f>
        <v>0</v>
      </c>
      <c r="O44">
        <f>(I44*21)/100</f>
        <v>0</v>
      </c>
      <c r="P44" t="s">
        <v>23</v>
      </c>
    </row>
    <row r="45" spans="1:18" x14ac:dyDescent="0.2">
      <c r="A45" s="33" t="s">
        <v>51</v>
      </c>
      <c r="E45" s="34" t="s">
        <v>48</v>
      </c>
    </row>
    <row r="46" spans="1:18" ht="25.5" x14ac:dyDescent="0.2">
      <c r="A46" s="35" t="s">
        <v>52</v>
      </c>
      <c r="E46" s="36" t="s">
        <v>507</v>
      </c>
    </row>
    <row r="47" spans="1:18" ht="25.5" x14ac:dyDescent="0.2">
      <c r="A47" t="s">
        <v>54</v>
      </c>
      <c r="E47" s="34" t="s">
        <v>145</v>
      </c>
    </row>
    <row r="48" spans="1:18" ht="12.75" customHeight="1" x14ac:dyDescent="0.2">
      <c r="A48" s="12" t="s">
        <v>43</v>
      </c>
      <c r="B48" s="12"/>
      <c r="C48" s="37" t="s">
        <v>146</v>
      </c>
      <c r="D48" s="12"/>
      <c r="E48" s="26" t="s">
        <v>147</v>
      </c>
      <c r="F48" s="12"/>
      <c r="G48" s="12"/>
      <c r="H48" s="12"/>
      <c r="I48" s="38">
        <f>0+Q48</f>
        <v>0</v>
      </c>
      <c r="O48">
        <f>0+R48</f>
        <v>0</v>
      </c>
      <c r="Q48">
        <f>0+I49+I53</f>
        <v>0</v>
      </c>
      <c r="R48">
        <f>0+O49+O53</f>
        <v>0</v>
      </c>
    </row>
    <row r="49" spans="1:18" x14ac:dyDescent="0.2">
      <c r="A49" s="24" t="s">
        <v>46</v>
      </c>
      <c r="B49" s="28" t="s">
        <v>42</v>
      </c>
      <c r="C49" s="28" t="s">
        <v>149</v>
      </c>
      <c r="D49" s="24" t="s">
        <v>59</v>
      </c>
      <c r="E49" s="29" t="s">
        <v>150</v>
      </c>
      <c r="F49" s="30" t="s">
        <v>61</v>
      </c>
      <c r="G49" s="31">
        <v>950</v>
      </c>
      <c r="H49" s="32">
        <v>0</v>
      </c>
      <c r="I49" s="32">
        <f>ROUND(ROUND(H49,2)*ROUND(G49,3),2)</f>
        <v>0</v>
      </c>
      <c r="O49">
        <f>(I49*21)/100</f>
        <v>0</v>
      </c>
      <c r="P49" t="s">
        <v>23</v>
      </c>
    </row>
    <row r="50" spans="1:18" x14ac:dyDescent="0.2">
      <c r="A50" s="33" t="s">
        <v>51</v>
      </c>
      <c r="E50" s="34" t="s">
        <v>48</v>
      </c>
    </row>
    <row r="51" spans="1:18" ht="25.5" x14ac:dyDescent="0.2">
      <c r="A51" s="35" t="s">
        <v>52</v>
      </c>
      <c r="E51" s="36" t="s">
        <v>508</v>
      </c>
    </row>
    <row r="52" spans="1:18" ht="369.75" x14ac:dyDescent="0.2">
      <c r="A52" t="s">
        <v>54</v>
      </c>
      <c r="E52" s="34" t="s">
        <v>152</v>
      </c>
    </row>
    <row r="53" spans="1:18" x14ac:dyDescent="0.2">
      <c r="A53" s="24" t="s">
        <v>46</v>
      </c>
      <c r="B53" s="28" t="s">
        <v>78</v>
      </c>
      <c r="C53" s="28" t="s">
        <v>154</v>
      </c>
      <c r="D53" s="24" t="s">
        <v>48</v>
      </c>
      <c r="E53" s="29" t="s">
        <v>155</v>
      </c>
      <c r="F53" s="30" t="s">
        <v>143</v>
      </c>
      <c r="G53" s="31">
        <v>38000</v>
      </c>
      <c r="H53" s="32">
        <v>0</v>
      </c>
      <c r="I53" s="32">
        <f>ROUND(ROUND(H53,2)*ROUND(G53,3),2)</f>
        <v>0</v>
      </c>
      <c r="O53">
        <f>(I53*21)/100</f>
        <v>0</v>
      </c>
      <c r="P53" t="s">
        <v>23</v>
      </c>
    </row>
    <row r="54" spans="1:18" x14ac:dyDescent="0.2">
      <c r="A54" s="33" t="s">
        <v>51</v>
      </c>
      <c r="E54" s="34" t="s">
        <v>48</v>
      </c>
    </row>
    <row r="55" spans="1:18" ht="51" x14ac:dyDescent="0.2">
      <c r="A55" s="35" t="s">
        <v>52</v>
      </c>
      <c r="E55" s="36" t="s">
        <v>509</v>
      </c>
    </row>
    <row r="56" spans="1:18" ht="25.5" x14ac:dyDescent="0.2">
      <c r="A56" t="s">
        <v>54</v>
      </c>
      <c r="E56" s="34" t="s">
        <v>145</v>
      </c>
    </row>
    <row r="57" spans="1:18" ht="12.75" customHeight="1" x14ac:dyDescent="0.2">
      <c r="A57" s="12" t="s">
        <v>43</v>
      </c>
      <c r="B57" s="12"/>
      <c r="C57" s="37" t="s">
        <v>181</v>
      </c>
      <c r="D57" s="12"/>
      <c r="E57" s="26" t="s">
        <v>182</v>
      </c>
      <c r="F57" s="12"/>
      <c r="G57" s="12"/>
      <c r="H57" s="12"/>
      <c r="I57" s="38">
        <f>0+Q57</f>
        <v>0</v>
      </c>
      <c r="O57">
        <f>0+R57</f>
        <v>0</v>
      </c>
      <c r="Q57">
        <f>0+I58+I62+I66+I70</f>
        <v>0</v>
      </c>
      <c r="R57">
        <f>0+O58+O62+O66+O70</f>
        <v>0</v>
      </c>
    </row>
    <row r="58" spans="1:18" x14ac:dyDescent="0.2">
      <c r="A58" s="24" t="s">
        <v>46</v>
      </c>
      <c r="B58" s="28" t="s">
        <v>104</v>
      </c>
      <c r="C58" s="28" t="s">
        <v>184</v>
      </c>
      <c r="D58" s="24" t="s">
        <v>48</v>
      </c>
      <c r="E58" s="29" t="s">
        <v>185</v>
      </c>
      <c r="F58" s="30" t="s">
        <v>61</v>
      </c>
      <c r="G58" s="31">
        <v>32.0625</v>
      </c>
      <c r="H58" s="32">
        <v>0</v>
      </c>
      <c r="I58" s="32">
        <f>ROUND(ROUND(H58,2)*ROUND(G58,3),2)</f>
        <v>0</v>
      </c>
      <c r="O58">
        <f>(I58*21)/100</f>
        <v>0</v>
      </c>
      <c r="P58" t="s">
        <v>23</v>
      </c>
    </row>
    <row r="59" spans="1:18" x14ac:dyDescent="0.2">
      <c r="A59" s="33" t="s">
        <v>51</v>
      </c>
      <c r="E59" s="34" t="s">
        <v>48</v>
      </c>
    </row>
    <row r="60" spans="1:18" ht="25.5" x14ac:dyDescent="0.2">
      <c r="A60" s="35" t="s">
        <v>52</v>
      </c>
      <c r="E60" s="36" t="s">
        <v>510</v>
      </c>
    </row>
    <row r="61" spans="1:18" ht="38.25" x14ac:dyDescent="0.2">
      <c r="A61" t="s">
        <v>54</v>
      </c>
      <c r="E61" s="34" t="s">
        <v>187</v>
      </c>
    </row>
    <row r="62" spans="1:18" x14ac:dyDescent="0.2">
      <c r="A62" s="24" t="s">
        <v>46</v>
      </c>
      <c r="B62" s="28" t="s">
        <v>110</v>
      </c>
      <c r="C62" s="28" t="s">
        <v>189</v>
      </c>
      <c r="D62" s="24" t="s">
        <v>48</v>
      </c>
      <c r="E62" s="29" t="s">
        <v>190</v>
      </c>
      <c r="F62" s="30" t="s">
        <v>83</v>
      </c>
      <c r="G62" s="31">
        <v>213.75</v>
      </c>
      <c r="H62" s="32">
        <v>0</v>
      </c>
      <c r="I62" s="32">
        <f>ROUND(ROUND(H62,2)*ROUND(G62,3),2)</f>
        <v>0</v>
      </c>
      <c r="O62">
        <f>(I62*21)/100</f>
        <v>0</v>
      </c>
      <c r="P62" t="s">
        <v>23</v>
      </c>
    </row>
    <row r="63" spans="1:18" x14ac:dyDescent="0.2">
      <c r="A63" s="33" t="s">
        <v>51</v>
      </c>
      <c r="E63" s="34" t="s">
        <v>48</v>
      </c>
    </row>
    <row r="64" spans="1:18" ht="25.5" x14ac:dyDescent="0.2">
      <c r="A64" s="35" t="s">
        <v>52</v>
      </c>
      <c r="E64" s="36" t="s">
        <v>511</v>
      </c>
    </row>
    <row r="65" spans="1:18" ht="25.5" x14ac:dyDescent="0.2">
      <c r="A65" t="s">
        <v>54</v>
      </c>
      <c r="E65" s="34" t="s">
        <v>192</v>
      </c>
    </row>
    <row r="66" spans="1:18" x14ac:dyDescent="0.2">
      <c r="A66" s="24" t="s">
        <v>46</v>
      </c>
      <c r="B66" s="28" t="s">
        <v>115</v>
      </c>
      <c r="C66" s="28" t="s">
        <v>194</v>
      </c>
      <c r="D66" s="24" t="s">
        <v>48</v>
      </c>
      <c r="E66" s="29" t="s">
        <v>195</v>
      </c>
      <c r="F66" s="30" t="s">
        <v>83</v>
      </c>
      <c r="G66" s="31">
        <v>213.75</v>
      </c>
      <c r="H66" s="32">
        <v>0</v>
      </c>
      <c r="I66" s="32">
        <f>ROUND(ROUND(H66,2)*ROUND(G66,3),2)</f>
        <v>0</v>
      </c>
      <c r="O66">
        <f>(I66*21)/100</f>
        <v>0</v>
      </c>
      <c r="P66" t="s">
        <v>23</v>
      </c>
    </row>
    <row r="67" spans="1:18" x14ac:dyDescent="0.2">
      <c r="A67" s="33" t="s">
        <v>51</v>
      </c>
      <c r="E67" s="34" t="s">
        <v>48</v>
      </c>
    </row>
    <row r="68" spans="1:18" ht="25.5" x14ac:dyDescent="0.2">
      <c r="A68" s="35" t="s">
        <v>52</v>
      </c>
      <c r="E68" s="36" t="s">
        <v>512</v>
      </c>
    </row>
    <row r="69" spans="1:18" ht="38.25" x14ac:dyDescent="0.2">
      <c r="A69" t="s">
        <v>54</v>
      </c>
      <c r="E69" s="34" t="s">
        <v>196</v>
      </c>
    </row>
    <row r="70" spans="1:18" x14ac:dyDescent="0.2">
      <c r="A70" s="24" t="s">
        <v>46</v>
      </c>
      <c r="B70" s="28" t="s">
        <v>121</v>
      </c>
      <c r="C70" s="28" t="s">
        <v>198</v>
      </c>
      <c r="D70" s="24" t="s">
        <v>48</v>
      </c>
      <c r="E70" s="29" t="s">
        <v>199</v>
      </c>
      <c r="F70" s="30" t="s">
        <v>61</v>
      </c>
      <c r="G70" s="31">
        <v>10.6875</v>
      </c>
      <c r="H70" s="32">
        <v>0</v>
      </c>
      <c r="I70" s="32">
        <f>ROUND(ROUND(H70,2)*ROUND(G70,3),2)</f>
        <v>0</v>
      </c>
      <c r="O70">
        <f>(I70*21)/100</f>
        <v>0</v>
      </c>
      <c r="P70" t="s">
        <v>23</v>
      </c>
    </row>
    <row r="71" spans="1:18" x14ac:dyDescent="0.2">
      <c r="A71" s="33" t="s">
        <v>51</v>
      </c>
      <c r="E71" s="34" t="s">
        <v>48</v>
      </c>
    </row>
    <row r="72" spans="1:18" ht="25.5" x14ac:dyDescent="0.2">
      <c r="A72" s="35" t="s">
        <v>52</v>
      </c>
      <c r="E72" s="36" t="s">
        <v>513</v>
      </c>
    </row>
    <row r="73" spans="1:18" ht="38.25" x14ac:dyDescent="0.2">
      <c r="A73" t="s">
        <v>54</v>
      </c>
      <c r="E73" s="34" t="s">
        <v>201</v>
      </c>
    </row>
    <row r="74" spans="1:18" ht="12.75" customHeight="1" x14ac:dyDescent="0.2">
      <c r="A74" s="12" t="s">
        <v>43</v>
      </c>
      <c r="B74" s="12"/>
      <c r="C74" s="37" t="s">
        <v>202</v>
      </c>
      <c r="D74" s="12"/>
      <c r="E74" s="26" t="s">
        <v>203</v>
      </c>
      <c r="F74" s="12"/>
      <c r="G74" s="12"/>
      <c r="H74" s="12"/>
      <c r="I74" s="38">
        <f>0+Q74</f>
        <v>0</v>
      </c>
      <c r="O74">
        <f>0+R74</f>
        <v>0</v>
      </c>
      <c r="Q74">
        <f>0+I75</f>
        <v>0</v>
      </c>
      <c r="R74">
        <f>0+O75</f>
        <v>0</v>
      </c>
    </row>
    <row r="75" spans="1:18" x14ac:dyDescent="0.2">
      <c r="A75" s="24" t="s">
        <v>46</v>
      </c>
      <c r="B75" s="28" t="s">
        <v>125</v>
      </c>
      <c r="C75" s="28" t="s">
        <v>205</v>
      </c>
      <c r="D75" s="24" t="s">
        <v>48</v>
      </c>
      <c r="E75" s="29" t="s">
        <v>206</v>
      </c>
      <c r="F75" s="30" t="s">
        <v>83</v>
      </c>
      <c r="G75" s="31">
        <v>266</v>
      </c>
      <c r="H75" s="32">
        <v>0</v>
      </c>
      <c r="I75" s="32">
        <f>ROUND(ROUND(H75,2)*ROUND(G75,3),2)</f>
        <v>0</v>
      </c>
      <c r="O75">
        <f>(I75*21)/100</f>
        <v>0</v>
      </c>
      <c r="P75" t="s">
        <v>23</v>
      </c>
    </row>
    <row r="76" spans="1:18" x14ac:dyDescent="0.2">
      <c r="A76" s="33" t="s">
        <v>51</v>
      </c>
      <c r="E76" s="34" t="s">
        <v>48</v>
      </c>
    </row>
    <row r="77" spans="1:18" ht="38.25" x14ac:dyDescent="0.2">
      <c r="A77" s="35" t="s">
        <v>52</v>
      </c>
      <c r="E77" s="36" t="s">
        <v>514</v>
      </c>
    </row>
    <row r="78" spans="1:18" ht="38.25" x14ac:dyDescent="0.2">
      <c r="A78" t="s">
        <v>54</v>
      </c>
      <c r="E78" s="34" t="s">
        <v>208</v>
      </c>
    </row>
    <row r="79" spans="1:18" ht="12.75" customHeight="1" x14ac:dyDescent="0.2">
      <c r="A79" s="12" t="s">
        <v>43</v>
      </c>
      <c r="B79" s="12"/>
      <c r="C79" s="37" t="s">
        <v>23</v>
      </c>
      <c r="D79" s="12"/>
      <c r="E79" s="26" t="s">
        <v>515</v>
      </c>
      <c r="F79" s="12"/>
      <c r="G79" s="12"/>
      <c r="H79" s="12"/>
      <c r="I79" s="38">
        <f>0+Q79</f>
        <v>0</v>
      </c>
      <c r="O79">
        <f>0+R79</f>
        <v>0</v>
      </c>
      <c r="Q79">
        <f>0+I80+I84+I88</f>
        <v>0</v>
      </c>
      <c r="R79">
        <f>0+O80+O84+O88</f>
        <v>0</v>
      </c>
    </row>
    <row r="80" spans="1:18" x14ac:dyDescent="0.2">
      <c r="A80" s="24" t="s">
        <v>46</v>
      </c>
      <c r="B80" s="28" t="s">
        <v>131</v>
      </c>
      <c r="C80" s="28" t="s">
        <v>516</v>
      </c>
      <c r="D80" s="24" t="s">
        <v>48</v>
      </c>
      <c r="E80" s="29" t="s">
        <v>517</v>
      </c>
      <c r="F80" s="30" t="s">
        <v>83</v>
      </c>
      <c r="G80" s="31">
        <v>579.5</v>
      </c>
      <c r="H80" s="32">
        <v>0</v>
      </c>
      <c r="I80" s="32">
        <f>ROUND(ROUND(H80,2)*ROUND(G80,3),2)</f>
        <v>0</v>
      </c>
      <c r="O80">
        <f>(I80*0)/100</f>
        <v>0</v>
      </c>
      <c r="P80" t="s">
        <v>27</v>
      </c>
    </row>
    <row r="81" spans="1:18" x14ac:dyDescent="0.2">
      <c r="A81" s="33" t="s">
        <v>51</v>
      </c>
      <c r="E81" s="34" t="s">
        <v>48</v>
      </c>
    </row>
    <row r="82" spans="1:18" ht="25.5" x14ac:dyDescent="0.2">
      <c r="A82" s="35" t="s">
        <v>52</v>
      </c>
      <c r="E82" s="36" t="s">
        <v>518</v>
      </c>
    </row>
    <row r="83" spans="1:18" ht="51" x14ac:dyDescent="0.2">
      <c r="A83" t="s">
        <v>54</v>
      </c>
      <c r="E83" s="34" t="s">
        <v>519</v>
      </c>
    </row>
    <row r="84" spans="1:18" x14ac:dyDescent="0.2">
      <c r="A84" s="24" t="s">
        <v>46</v>
      </c>
      <c r="B84" s="28" t="s">
        <v>136</v>
      </c>
      <c r="C84" s="28" t="s">
        <v>520</v>
      </c>
      <c r="D84" s="24" t="s">
        <v>48</v>
      </c>
      <c r="E84" s="29" t="s">
        <v>521</v>
      </c>
      <c r="F84" s="30" t="s">
        <v>83</v>
      </c>
      <c r="G84" s="31">
        <v>579.5</v>
      </c>
      <c r="H84" s="32">
        <v>0</v>
      </c>
      <c r="I84" s="32">
        <f>ROUND(ROUND(H84,2)*ROUND(G84,3),2)</f>
        <v>0</v>
      </c>
      <c r="O84">
        <f>(I84*0)/100</f>
        <v>0</v>
      </c>
      <c r="P84" t="s">
        <v>27</v>
      </c>
    </row>
    <row r="85" spans="1:18" x14ac:dyDescent="0.2">
      <c r="A85" s="33" t="s">
        <v>51</v>
      </c>
      <c r="E85" s="34" t="s">
        <v>48</v>
      </c>
    </row>
    <row r="86" spans="1:18" ht="25.5" x14ac:dyDescent="0.2">
      <c r="A86" s="35" t="s">
        <v>52</v>
      </c>
      <c r="E86" s="36" t="s">
        <v>518</v>
      </c>
    </row>
    <row r="87" spans="1:18" ht="51" x14ac:dyDescent="0.2">
      <c r="A87" t="s">
        <v>54</v>
      </c>
      <c r="E87" s="34" t="s">
        <v>522</v>
      </c>
    </row>
    <row r="88" spans="1:18" x14ac:dyDescent="0.2">
      <c r="A88" s="24" t="s">
        <v>46</v>
      </c>
      <c r="B88" s="28" t="s">
        <v>140</v>
      </c>
      <c r="C88" s="28" t="s">
        <v>523</v>
      </c>
      <c r="D88" s="24" t="s">
        <v>524</v>
      </c>
      <c r="E88" s="29" t="s">
        <v>525</v>
      </c>
      <c r="F88" s="30" t="s">
        <v>83</v>
      </c>
      <c r="G88" s="31">
        <v>816</v>
      </c>
      <c r="H88" s="32">
        <v>0</v>
      </c>
      <c r="I88" s="32">
        <f>ROUND(ROUND(H88,2)*ROUND(G88,3),2)</f>
        <v>0</v>
      </c>
      <c r="O88">
        <f>(I88*0)/100</f>
        <v>0</v>
      </c>
      <c r="P88" t="s">
        <v>27</v>
      </c>
    </row>
    <row r="89" spans="1:18" ht="25.5" x14ac:dyDescent="0.2">
      <c r="A89" s="33" t="s">
        <v>51</v>
      </c>
      <c r="E89" s="34" t="s">
        <v>526</v>
      </c>
    </row>
    <row r="90" spans="1:18" ht="25.5" x14ac:dyDescent="0.2">
      <c r="A90" s="35" t="s">
        <v>52</v>
      </c>
      <c r="E90" s="36" t="s">
        <v>527</v>
      </c>
    </row>
    <row r="91" spans="1:18" ht="357" x14ac:dyDescent="0.2">
      <c r="A91" t="s">
        <v>54</v>
      </c>
      <c r="E91" s="34" t="s">
        <v>528</v>
      </c>
    </row>
    <row r="92" spans="1:18" ht="12.75" customHeight="1" x14ac:dyDescent="0.2">
      <c r="A92" s="12" t="s">
        <v>43</v>
      </c>
      <c r="B92" s="12"/>
      <c r="C92" s="37" t="s">
        <v>209</v>
      </c>
      <c r="D92" s="12"/>
      <c r="E92" s="26" t="s">
        <v>210</v>
      </c>
      <c r="F92" s="12"/>
      <c r="G92" s="12"/>
      <c r="H92" s="12"/>
      <c r="I92" s="38">
        <f>0+Q92</f>
        <v>0</v>
      </c>
      <c r="O92">
        <f>0+R92</f>
        <v>0</v>
      </c>
      <c r="Q92">
        <f>0+I93</f>
        <v>0</v>
      </c>
      <c r="R92">
        <f>0+O93</f>
        <v>0</v>
      </c>
    </row>
    <row r="93" spans="1:18" x14ac:dyDescent="0.2">
      <c r="A93" s="24" t="s">
        <v>46</v>
      </c>
      <c r="B93" s="28" t="s">
        <v>148</v>
      </c>
      <c r="C93" s="28" t="s">
        <v>212</v>
      </c>
      <c r="D93" s="24" t="s">
        <v>529</v>
      </c>
      <c r="E93" s="29" t="s">
        <v>530</v>
      </c>
      <c r="F93" s="30" t="s">
        <v>83</v>
      </c>
      <c r="G93" s="31">
        <v>190</v>
      </c>
      <c r="H93" s="32">
        <v>0</v>
      </c>
      <c r="I93" s="32">
        <f>ROUND(ROUND(H93,2)*ROUND(G93,3),2)</f>
        <v>0</v>
      </c>
      <c r="O93">
        <f>(I93*21)/100</f>
        <v>0</v>
      </c>
      <c r="P93" t="s">
        <v>23</v>
      </c>
    </row>
    <row r="94" spans="1:18" x14ac:dyDescent="0.2">
      <c r="A94" s="33" t="s">
        <v>51</v>
      </c>
      <c r="E94" s="34" t="s">
        <v>48</v>
      </c>
    </row>
    <row r="95" spans="1:18" ht="25.5" x14ac:dyDescent="0.2">
      <c r="A95" s="35" t="s">
        <v>52</v>
      </c>
      <c r="E95" s="36" t="s">
        <v>531</v>
      </c>
    </row>
    <row r="96" spans="1:18" ht="102" x14ac:dyDescent="0.2">
      <c r="A96" t="s">
        <v>54</v>
      </c>
      <c r="E96" s="34" t="s">
        <v>216</v>
      </c>
    </row>
    <row r="97" spans="1:18" ht="12.75" customHeight="1" x14ac:dyDescent="0.2">
      <c r="A97" s="12" t="s">
        <v>43</v>
      </c>
      <c r="B97" s="12"/>
      <c r="C97" s="37" t="s">
        <v>188</v>
      </c>
      <c r="D97" s="12"/>
      <c r="E97" s="26" t="s">
        <v>221</v>
      </c>
      <c r="F97" s="12"/>
      <c r="G97" s="12"/>
      <c r="H97" s="12"/>
      <c r="I97" s="38">
        <f>0+Q97</f>
        <v>0</v>
      </c>
      <c r="O97">
        <f>0+R97</f>
        <v>0</v>
      </c>
      <c r="Q97">
        <f>0+I98+I102</f>
        <v>0</v>
      </c>
      <c r="R97">
        <f>0+O98+O102</f>
        <v>0</v>
      </c>
    </row>
    <row r="98" spans="1:18" x14ac:dyDescent="0.2">
      <c r="A98" s="24" t="s">
        <v>46</v>
      </c>
      <c r="B98" s="28" t="s">
        <v>153</v>
      </c>
      <c r="C98" s="28" t="s">
        <v>532</v>
      </c>
      <c r="D98" s="24" t="s">
        <v>48</v>
      </c>
      <c r="E98" s="29" t="s">
        <v>533</v>
      </c>
      <c r="F98" s="30" t="s">
        <v>61</v>
      </c>
      <c r="G98" s="31">
        <v>63.65</v>
      </c>
      <c r="H98" s="32">
        <v>0</v>
      </c>
      <c r="I98" s="32">
        <f>ROUND(ROUND(H98,2)*ROUND(G98,3),2)</f>
        <v>0</v>
      </c>
      <c r="O98">
        <f>(I98*21)/100</f>
        <v>0</v>
      </c>
      <c r="P98" t="s">
        <v>23</v>
      </c>
    </row>
    <row r="99" spans="1:18" x14ac:dyDescent="0.2">
      <c r="A99" s="33" t="s">
        <v>51</v>
      </c>
      <c r="E99" s="34" t="s">
        <v>48</v>
      </c>
    </row>
    <row r="100" spans="1:18" ht="25.5" x14ac:dyDescent="0.2">
      <c r="A100" s="35" t="s">
        <v>52</v>
      </c>
      <c r="E100" s="36" t="s">
        <v>534</v>
      </c>
    </row>
    <row r="101" spans="1:18" ht="395.25" x14ac:dyDescent="0.2">
      <c r="A101" t="s">
        <v>54</v>
      </c>
      <c r="E101" s="34" t="s">
        <v>535</v>
      </c>
    </row>
    <row r="102" spans="1:18" x14ac:dyDescent="0.2">
      <c r="A102" s="24" t="s">
        <v>46</v>
      </c>
      <c r="B102" s="28" t="s">
        <v>159</v>
      </c>
      <c r="C102" s="28" t="s">
        <v>223</v>
      </c>
      <c r="D102" s="24" t="s">
        <v>48</v>
      </c>
      <c r="E102" s="29" t="s">
        <v>224</v>
      </c>
      <c r="F102" s="30" t="s">
        <v>61</v>
      </c>
      <c r="G102" s="31">
        <v>133.9</v>
      </c>
      <c r="H102" s="32">
        <v>0</v>
      </c>
      <c r="I102" s="32">
        <f>ROUND(ROUND(H102,2)*ROUND(G102,3),2)</f>
        <v>0</v>
      </c>
      <c r="O102">
        <f>(I102*21)/100</f>
        <v>0</v>
      </c>
      <c r="P102" t="s">
        <v>23</v>
      </c>
    </row>
    <row r="103" spans="1:18" x14ac:dyDescent="0.2">
      <c r="A103" s="33" t="s">
        <v>51</v>
      </c>
      <c r="E103" s="34" t="s">
        <v>48</v>
      </c>
    </row>
    <row r="104" spans="1:18" ht="25.5" x14ac:dyDescent="0.2">
      <c r="A104" s="35" t="s">
        <v>52</v>
      </c>
      <c r="E104" s="36" t="s">
        <v>536</v>
      </c>
    </row>
    <row r="105" spans="1:18" ht="369.75" x14ac:dyDescent="0.2">
      <c r="A105" t="s">
        <v>54</v>
      </c>
      <c r="E105" s="34" t="s">
        <v>226</v>
      </c>
    </row>
    <row r="106" spans="1:18" ht="12.75" customHeight="1" x14ac:dyDescent="0.2">
      <c r="A106" s="12" t="s">
        <v>43</v>
      </c>
      <c r="B106" s="12"/>
      <c r="C106" s="37" t="s">
        <v>22</v>
      </c>
      <c r="D106" s="12"/>
      <c r="E106" s="26" t="s">
        <v>537</v>
      </c>
      <c r="F106" s="12"/>
      <c r="G106" s="12"/>
      <c r="H106" s="12"/>
      <c r="I106" s="38">
        <f>0+Q106</f>
        <v>0</v>
      </c>
      <c r="O106">
        <f>0+R106</f>
        <v>0</v>
      </c>
      <c r="Q106">
        <f>0+I107+I111</f>
        <v>0</v>
      </c>
      <c r="R106">
        <f>0+O107+O111</f>
        <v>0</v>
      </c>
    </row>
    <row r="107" spans="1:18" x14ac:dyDescent="0.2">
      <c r="A107" s="24" t="s">
        <v>46</v>
      </c>
      <c r="B107" s="28" t="s">
        <v>164</v>
      </c>
      <c r="C107" s="28" t="s">
        <v>538</v>
      </c>
      <c r="D107" s="24" t="s">
        <v>48</v>
      </c>
      <c r="E107" s="29" t="s">
        <v>539</v>
      </c>
      <c r="F107" s="30" t="s">
        <v>61</v>
      </c>
      <c r="G107" s="31">
        <v>15.88</v>
      </c>
      <c r="H107" s="32">
        <v>0</v>
      </c>
      <c r="I107" s="32">
        <f>ROUND(ROUND(H107,2)*ROUND(G107,3),2)</f>
        <v>0</v>
      </c>
      <c r="O107">
        <f>(I107*0)/100</f>
        <v>0</v>
      </c>
      <c r="P107" t="s">
        <v>27</v>
      </c>
    </row>
    <row r="108" spans="1:18" x14ac:dyDescent="0.2">
      <c r="A108" s="33" t="s">
        <v>51</v>
      </c>
      <c r="E108" s="34" t="s">
        <v>48</v>
      </c>
    </row>
    <row r="109" spans="1:18" ht="25.5" x14ac:dyDescent="0.2">
      <c r="A109" s="35" t="s">
        <v>52</v>
      </c>
      <c r="E109" s="36" t="s">
        <v>540</v>
      </c>
    </row>
    <row r="110" spans="1:18" ht="408" x14ac:dyDescent="0.2">
      <c r="A110" t="s">
        <v>54</v>
      </c>
      <c r="E110" s="34" t="s">
        <v>541</v>
      </c>
    </row>
    <row r="111" spans="1:18" x14ac:dyDescent="0.2">
      <c r="A111" s="24" t="s">
        <v>46</v>
      </c>
      <c r="B111" s="28" t="s">
        <v>169</v>
      </c>
      <c r="C111" s="28" t="s">
        <v>542</v>
      </c>
      <c r="D111" s="24" t="s">
        <v>48</v>
      </c>
      <c r="E111" s="29" t="s">
        <v>543</v>
      </c>
      <c r="F111" s="30" t="s">
        <v>61</v>
      </c>
      <c r="G111" s="31">
        <v>58.307499999999997</v>
      </c>
      <c r="H111" s="32">
        <v>0</v>
      </c>
      <c r="I111" s="32">
        <f>ROUND(ROUND(H111,2)*ROUND(G111,3),2)</f>
        <v>0</v>
      </c>
      <c r="O111">
        <f>(I111*0)/100</f>
        <v>0</v>
      </c>
      <c r="P111" t="s">
        <v>27</v>
      </c>
    </row>
    <row r="112" spans="1:18" x14ac:dyDescent="0.2">
      <c r="A112" s="33" t="s">
        <v>51</v>
      </c>
      <c r="E112" s="34" t="s">
        <v>48</v>
      </c>
    </row>
    <row r="113" spans="1:18" x14ac:dyDescent="0.2">
      <c r="A113" s="35" t="s">
        <v>52</v>
      </c>
      <c r="E113" s="36" t="s">
        <v>544</v>
      </c>
    </row>
    <row r="114" spans="1:18" ht="51" x14ac:dyDescent="0.2">
      <c r="A114" t="s">
        <v>54</v>
      </c>
      <c r="E114" s="34" t="s">
        <v>238</v>
      </c>
    </row>
    <row r="115" spans="1:18" ht="12.75" customHeight="1" x14ac:dyDescent="0.2">
      <c r="A115" s="12" t="s">
        <v>43</v>
      </c>
      <c r="B115" s="12"/>
      <c r="C115" s="37" t="s">
        <v>227</v>
      </c>
      <c r="D115" s="12"/>
      <c r="E115" s="26" t="s">
        <v>228</v>
      </c>
      <c r="F115" s="12"/>
      <c r="G115" s="12"/>
      <c r="H115" s="12"/>
      <c r="I115" s="38">
        <f>0+Q115</f>
        <v>0</v>
      </c>
      <c r="O115">
        <f>0+R115</f>
        <v>0</v>
      </c>
      <c r="Q115">
        <f>0+I116</f>
        <v>0</v>
      </c>
      <c r="R115">
        <f>0+O116</f>
        <v>0</v>
      </c>
    </row>
    <row r="116" spans="1:18" x14ac:dyDescent="0.2">
      <c r="A116" s="24" t="s">
        <v>46</v>
      </c>
      <c r="B116" s="28" t="s">
        <v>175</v>
      </c>
      <c r="C116" s="28" t="s">
        <v>545</v>
      </c>
      <c r="D116" s="24" t="s">
        <v>48</v>
      </c>
      <c r="E116" s="29" t="s">
        <v>546</v>
      </c>
      <c r="F116" s="30" t="s">
        <v>61</v>
      </c>
      <c r="G116" s="31">
        <v>287.77</v>
      </c>
      <c r="H116" s="32">
        <v>0</v>
      </c>
      <c r="I116" s="32">
        <f>ROUND(ROUND(H116,2)*ROUND(G116,3),2)</f>
        <v>0</v>
      </c>
      <c r="O116">
        <f>(I116*21)/100</f>
        <v>0</v>
      </c>
      <c r="P116" t="s">
        <v>23</v>
      </c>
    </row>
    <row r="117" spans="1:18" x14ac:dyDescent="0.2">
      <c r="A117" s="33" t="s">
        <v>51</v>
      </c>
      <c r="E117" s="34" t="s">
        <v>48</v>
      </c>
    </row>
    <row r="118" spans="1:18" ht="25.5" x14ac:dyDescent="0.2">
      <c r="A118" s="35" t="s">
        <v>52</v>
      </c>
      <c r="E118" s="36" t="s">
        <v>547</v>
      </c>
    </row>
    <row r="119" spans="1:18" ht="369.75" x14ac:dyDescent="0.2">
      <c r="A119" t="s">
        <v>54</v>
      </c>
      <c r="E119" s="34" t="s">
        <v>226</v>
      </c>
    </row>
    <row r="120" spans="1:18" ht="12.75" customHeight="1" x14ac:dyDescent="0.2">
      <c r="A120" s="12" t="s">
        <v>43</v>
      </c>
      <c r="B120" s="12"/>
      <c r="C120" s="37" t="s">
        <v>548</v>
      </c>
      <c r="D120" s="12"/>
      <c r="E120" s="26" t="s">
        <v>259</v>
      </c>
      <c r="F120" s="12"/>
      <c r="G120" s="12"/>
      <c r="H120" s="12"/>
      <c r="I120" s="38">
        <f>0+Q120</f>
        <v>0</v>
      </c>
      <c r="O120">
        <f>0+R120</f>
        <v>0</v>
      </c>
      <c r="Q120">
        <f>0+I121</f>
        <v>0</v>
      </c>
      <c r="R120">
        <f>0+O121</f>
        <v>0</v>
      </c>
    </row>
    <row r="121" spans="1:18" x14ac:dyDescent="0.2">
      <c r="A121" s="24" t="s">
        <v>46</v>
      </c>
      <c r="B121" s="28" t="s">
        <v>183</v>
      </c>
      <c r="C121" s="28" t="s">
        <v>549</v>
      </c>
      <c r="D121" s="24" t="s">
        <v>48</v>
      </c>
      <c r="E121" s="29" t="s">
        <v>550</v>
      </c>
      <c r="F121" s="30" t="s">
        <v>61</v>
      </c>
      <c r="G121" s="31">
        <v>332.5</v>
      </c>
      <c r="H121" s="32">
        <v>0</v>
      </c>
      <c r="I121" s="32">
        <f>ROUND(ROUND(H121,2)*ROUND(G121,3),2)</f>
        <v>0</v>
      </c>
      <c r="O121">
        <f>(I121*0)/100</f>
        <v>0</v>
      </c>
      <c r="P121" t="s">
        <v>27</v>
      </c>
    </row>
    <row r="122" spans="1:18" x14ac:dyDescent="0.2">
      <c r="A122" s="33" t="s">
        <v>51</v>
      </c>
      <c r="E122" s="34" t="s">
        <v>48</v>
      </c>
    </row>
    <row r="123" spans="1:18" ht="25.5" x14ac:dyDescent="0.2">
      <c r="A123" s="35" t="s">
        <v>52</v>
      </c>
      <c r="E123" s="36" t="s">
        <v>551</v>
      </c>
    </row>
    <row r="124" spans="1:18" ht="38.25" x14ac:dyDescent="0.2">
      <c r="A124" t="s">
        <v>54</v>
      </c>
      <c r="E124" s="34" t="s">
        <v>552</v>
      </c>
    </row>
    <row r="125" spans="1:18" ht="12.75" customHeight="1" x14ac:dyDescent="0.2">
      <c r="A125" s="12" t="s">
        <v>43</v>
      </c>
      <c r="B125" s="12"/>
      <c r="C125" s="37" t="s">
        <v>35</v>
      </c>
      <c r="D125" s="12"/>
      <c r="E125" s="26" t="s">
        <v>553</v>
      </c>
      <c r="F125" s="12"/>
      <c r="G125" s="12"/>
      <c r="H125" s="12"/>
      <c r="I125" s="38">
        <f>0+Q125</f>
        <v>0</v>
      </c>
      <c r="O125">
        <f>0+R125</f>
        <v>0</v>
      </c>
      <c r="Q125">
        <f>0+I126</f>
        <v>0</v>
      </c>
      <c r="R125">
        <f>0+O126</f>
        <v>0</v>
      </c>
    </row>
    <row r="126" spans="1:18" ht="25.5" x14ac:dyDescent="0.2">
      <c r="A126" s="24" t="s">
        <v>46</v>
      </c>
      <c r="B126" s="28" t="s">
        <v>188</v>
      </c>
      <c r="C126" s="28" t="s">
        <v>554</v>
      </c>
      <c r="D126" s="24" t="s">
        <v>48</v>
      </c>
      <c r="E126" s="29" t="s">
        <v>555</v>
      </c>
      <c r="F126" s="30" t="s">
        <v>83</v>
      </c>
      <c r="G126" s="31">
        <v>95</v>
      </c>
      <c r="H126" s="32">
        <v>0</v>
      </c>
      <c r="I126" s="32">
        <f>ROUND(ROUND(H126,2)*ROUND(G126,3),2)</f>
        <v>0</v>
      </c>
      <c r="O126">
        <f>(I126*0)/100</f>
        <v>0</v>
      </c>
      <c r="P126" t="s">
        <v>27</v>
      </c>
    </row>
    <row r="127" spans="1:18" x14ac:dyDescent="0.2">
      <c r="A127" s="33" t="s">
        <v>51</v>
      </c>
      <c r="E127" s="34" t="s">
        <v>48</v>
      </c>
    </row>
    <row r="128" spans="1:18" ht="25.5" x14ac:dyDescent="0.2">
      <c r="A128" s="35" t="s">
        <v>52</v>
      </c>
      <c r="E128" s="36" t="s">
        <v>556</v>
      </c>
    </row>
    <row r="129" spans="1:18" ht="178.5" x14ac:dyDescent="0.2">
      <c r="A129" t="s">
        <v>54</v>
      </c>
      <c r="E129" s="34" t="s">
        <v>557</v>
      </c>
    </row>
    <row r="130" spans="1:18" ht="12.75" customHeight="1" x14ac:dyDescent="0.2">
      <c r="A130" s="12" t="s">
        <v>43</v>
      </c>
      <c r="B130" s="12"/>
      <c r="C130" s="37" t="s">
        <v>258</v>
      </c>
      <c r="D130" s="12"/>
      <c r="E130" s="26" t="s">
        <v>259</v>
      </c>
      <c r="F130" s="12"/>
      <c r="G130" s="12"/>
      <c r="H130" s="12"/>
      <c r="I130" s="38">
        <f>0+Q130</f>
        <v>0</v>
      </c>
      <c r="O130">
        <f>0+R130</f>
        <v>0</v>
      </c>
      <c r="Q130">
        <f>0+I131</f>
        <v>0</v>
      </c>
      <c r="R130">
        <f>0+O131</f>
        <v>0</v>
      </c>
    </row>
    <row r="131" spans="1:18" x14ac:dyDescent="0.2">
      <c r="A131" s="24" t="s">
        <v>46</v>
      </c>
      <c r="B131" s="28" t="s">
        <v>193</v>
      </c>
      <c r="C131" s="28" t="s">
        <v>558</v>
      </c>
      <c r="D131" s="24" t="s">
        <v>48</v>
      </c>
      <c r="E131" s="29" t="s">
        <v>559</v>
      </c>
      <c r="F131" s="30" t="s">
        <v>61</v>
      </c>
      <c r="G131" s="31">
        <v>8.5500000000000007</v>
      </c>
      <c r="H131" s="32">
        <v>0</v>
      </c>
      <c r="I131" s="32">
        <f>ROUND(ROUND(H131,2)*ROUND(G131,3),2)</f>
        <v>0</v>
      </c>
      <c r="O131">
        <f>(I131*21)/100</f>
        <v>0</v>
      </c>
      <c r="P131" t="s">
        <v>23</v>
      </c>
    </row>
    <row r="132" spans="1:18" x14ac:dyDescent="0.2">
      <c r="A132" s="33" t="s">
        <v>51</v>
      </c>
      <c r="E132" s="34" t="s">
        <v>48</v>
      </c>
    </row>
    <row r="133" spans="1:18" ht="25.5" x14ac:dyDescent="0.2">
      <c r="A133" s="35" t="s">
        <v>52</v>
      </c>
      <c r="E133" s="36" t="s">
        <v>560</v>
      </c>
    </row>
    <row r="134" spans="1:18" ht="127.5" x14ac:dyDescent="0.2">
      <c r="A134" t="s">
        <v>54</v>
      </c>
      <c r="E134" s="34" t="s">
        <v>264</v>
      </c>
    </row>
    <row r="135" spans="1:18" ht="12.75" customHeight="1" x14ac:dyDescent="0.2">
      <c r="A135" s="12" t="s">
        <v>43</v>
      </c>
      <c r="B135" s="12"/>
      <c r="C135" s="37" t="s">
        <v>345</v>
      </c>
      <c r="D135" s="12"/>
      <c r="E135" s="26" t="s">
        <v>346</v>
      </c>
      <c r="F135" s="12"/>
      <c r="G135" s="12"/>
      <c r="H135" s="12"/>
      <c r="I135" s="38">
        <f>0+Q135</f>
        <v>0</v>
      </c>
      <c r="O135">
        <f>0+R135</f>
        <v>0</v>
      </c>
      <c r="Q135">
        <f>0+I136+I140</f>
        <v>0</v>
      </c>
      <c r="R135">
        <f>0+O136+O140</f>
        <v>0</v>
      </c>
    </row>
    <row r="136" spans="1:18" ht="25.5" x14ac:dyDescent="0.2">
      <c r="A136" s="24" t="s">
        <v>46</v>
      </c>
      <c r="B136" s="28" t="s">
        <v>204</v>
      </c>
      <c r="C136" s="28" t="s">
        <v>561</v>
      </c>
      <c r="D136" s="24" t="s">
        <v>48</v>
      </c>
      <c r="E136" s="29" t="s">
        <v>562</v>
      </c>
      <c r="F136" s="30" t="s">
        <v>83</v>
      </c>
      <c r="G136" s="31">
        <v>1159</v>
      </c>
      <c r="H136" s="32">
        <v>0</v>
      </c>
      <c r="I136" s="32">
        <f>ROUND(ROUND(H136,2)*ROUND(G136,3),2)</f>
        <v>0</v>
      </c>
      <c r="O136">
        <f>(I136*21)/100</f>
        <v>0</v>
      </c>
      <c r="P136" t="s">
        <v>23</v>
      </c>
    </row>
    <row r="137" spans="1:18" x14ac:dyDescent="0.2">
      <c r="A137" s="33" t="s">
        <v>51</v>
      </c>
      <c r="E137" s="34" t="s">
        <v>48</v>
      </c>
    </row>
    <row r="138" spans="1:18" x14ac:dyDescent="0.2">
      <c r="A138" s="35" t="s">
        <v>52</v>
      </c>
      <c r="E138" s="36" t="s">
        <v>563</v>
      </c>
    </row>
    <row r="139" spans="1:18" ht="191.25" x14ac:dyDescent="0.2">
      <c r="A139" t="s">
        <v>54</v>
      </c>
      <c r="E139" s="34" t="s">
        <v>351</v>
      </c>
    </row>
    <row r="140" spans="1:18" ht="25.5" x14ac:dyDescent="0.2">
      <c r="A140" s="24" t="s">
        <v>46</v>
      </c>
      <c r="B140" s="28" t="s">
        <v>211</v>
      </c>
      <c r="C140" s="28" t="s">
        <v>348</v>
      </c>
      <c r="D140" s="24" t="s">
        <v>48</v>
      </c>
      <c r="E140" s="29" t="s">
        <v>349</v>
      </c>
      <c r="F140" s="30" t="s">
        <v>83</v>
      </c>
      <c r="G140" s="31">
        <v>579.5</v>
      </c>
      <c r="H140" s="32">
        <v>0</v>
      </c>
      <c r="I140" s="32">
        <f>ROUND(ROUND(H140,2)*ROUND(G140,3),2)</f>
        <v>0</v>
      </c>
      <c r="O140">
        <f>(I140*21)/100</f>
        <v>0</v>
      </c>
      <c r="P140" t="s">
        <v>23</v>
      </c>
    </row>
    <row r="141" spans="1:18" x14ac:dyDescent="0.2">
      <c r="A141" s="33" t="s">
        <v>51</v>
      </c>
      <c r="E141" s="34" t="s">
        <v>48</v>
      </c>
    </row>
    <row r="142" spans="1:18" x14ac:dyDescent="0.2">
      <c r="A142" s="35" t="s">
        <v>52</v>
      </c>
      <c r="E142" s="36" t="s">
        <v>564</v>
      </c>
    </row>
    <row r="143" spans="1:18" ht="191.25" x14ac:dyDescent="0.2">
      <c r="A143" t="s">
        <v>54</v>
      </c>
      <c r="E143" s="34" t="s">
        <v>351</v>
      </c>
    </row>
    <row r="144" spans="1:18" ht="12.75" customHeight="1" x14ac:dyDescent="0.2">
      <c r="A144" s="12" t="s">
        <v>43</v>
      </c>
      <c r="B144" s="12"/>
      <c r="C144" s="37" t="s">
        <v>358</v>
      </c>
      <c r="D144" s="12"/>
      <c r="E144" s="26" t="s">
        <v>359</v>
      </c>
      <c r="F144" s="12"/>
      <c r="G144" s="12"/>
      <c r="H144" s="12"/>
      <c r="I144" s="38">
        <f>0+Q144</f>
        <v>0</v>
      </c>
      <c r="O144">
        <f>0+R144</f>
        <v>0</v>
      </c>
      <c r="Q144">
        <f>0+I145</f>
        <v>0</v>
      </c>
      <c r="R144">
        <f>0+O145</f>
        <v>0</v>
      </c>
    </row>
    <row r="145" spans="1:18" x14ac:dyDescent="0.2">
      <c r="A145" s="24" t="s">
        <v>46</v>
      </c>
      <c r="B145" s="28" t="s">
        <v>222</v>
      </c>
      <c r="C145" s="28" t="s">
        <v>361</v>
      </c>
      <c r="D145" s="24" t="s">
        <v>48</v>
      </c>
      <c r="E145" s="29" t="s">
        <v>362</v>
      </c>
      <c r="F145" s="30" t="s">
        <v>113</v>
      </c>
      <c r="G145" s="31">
        <v>101</v>
      </c>
      <c r="H145" s="32">
        <v>0</v>
      </c>
      <c r="I145" s="32">
        <f>ROUND(ROUND(H145,2)*ROUND(G145,3),2)</f>
        <v>0</v>
      </c>
      <c r="O145">
        <f>(I145*21)/100</f>
        <v>0</v>
      </c>
      <c r="P145" t="s">
        <v>23</v>
      </c>
    </row>
    <row r="146" spans="1:18" x14ac:dyDescent="0.2">
      <c r="A146" s="33" t="s">
        <v>51</v>
      </c>
      <c r="E146" s="34" t="s">
        <v>48</v>
      </c>
    </row>
    <row r="147" spans="1:18" ht="25.5" x14ac:dyDescent="0.2">
      <c r="A147" s="35" t="s">
        <v>52</v>
      </c>
      <c r="E147" s="36" t="s">
        <v>565</v>
      </c>
    </row>
    <row r="148" spans="1:18" ht="255" x14ac:dyDescent="0.2">
      <c r="A148" t="s">
        <v>54</v>
      </c>
      <c r="E148" s="34" t="s">
        <v>364</v>
      </c>
    </row>
    <row r="149" spans="1:18" ht="12.75" customHeight="1" x14ac:dyDescent="0.2">
      <c r="A149" s="12" t="s">
        <v>43</v>
      </c>
      <c r="B149" s="12"/>
      <c r="C149" s="37" t="s">
        <v>386</v>
      </c>
      <c r="D149" s="12"/>
      <c r="E149" s="26" t="s">
        <v>387</v>
      </c>
      <c r="F149" s="12"/>
      <c r="G149" s="12"/>
      <c r="H149" s="12"/>
      <c r="I149" s="38">
        <f>0+Q149</f>
        <v>0</v>
      </c>
      <c r="O149">
        <f>0+R149</f>
        <v>0</v>
      </c>
      <c r="Q149">
        <f>0+I150</f>
        <v>0</v>
      </c>
      <c r="R149">
        <f>0+O150</f>
        <v>0</v>
      </c>
    </row>
    <row r="150" spans="1:18" x14ac:dyDescent="0.2">
      <c r="A150" s="24" t="s">
        <v>46</v>
      </c>
      <c r="B150" s="28" t="s">
        <v>229</v>
      </c>
      <c r="C150" s="28" t="s">
        <v>389</v>
      </c>
      <c r="D150" s="24" t="s">
        <v>48</v>
      </c>
      <c r="E150" s="29" t="s">
        <v>390</v>
      </c>
      <c r="F150" s="30" t="s">
        <v>383</v>
      </c>
      <c r="G150" s="31">
        <v>1</v>
      </c>
      <c r="H150" s="32">
        <v>0</v>
      </c>
      <c r="I150" s="32">
        <f>ROUND(ROUND(H150,2)*ROUND(G150,3),2)</f>
        <v>0</v>
      </c>
      <c r="O150">
        <f>(I150*21)/100</f>
        <v>0</v>
      </c>
      <c r="P150" t="s">
        <v>23</v>
      </c>
    </row>
    <row r="151" spans="1:18" x14ac:dyDescent="0.2">
      <c r="A151" s="33" t="s">
        <v>51</v>
      </c>
      <c r="E151" s="34" t="s">
        <v>48</v>
      </c>
    </row>
    <row r="152" spans="1:18" ht="25.5" x14ac:dyDescent="0.2">
      <c r="A152" s="35" t="s">
        <v>52</v>
      </c>
      <c r="E152" s="36" t="s">
        <v>566</v>
      </c>
    </row>
    <row r="153" spans="1:18" ht="89.25" x14ac:dyDescent="0.2">
      <c r="A153" t="s">
        <v>54</v>
      </c>
      <c r="E153" s="34" t="s">
        <v>392</v>
      </c>
    </row>
    <row r="154" spans="1:18" ht="12.75" customHeight="1" x14ac:dyDescent="0.2">
      <c r="A154" s="12" t="s">
        <v>43</v>
      </c>
      <c r="B154" s="12"/>
      <c r="C154" s="37" t="s">
        <v>393</v>
      </c>
      <c r="D154" s="12"/>
      <c r="E154" s="26" t="s">
        <v>394</v>
      </c>
      <c r="F154" s="12"/>
      <c r="G154" s="12"/>
      <c r="H154" s="12"/>
      <c r="I154" s="38">
        <f>0+Q154</f>
        <v>0</v>
      </c>
      <c r="O154">
        <f>0+R154</f>
        <v>0</v>
      </c>
      <c r="Q154">
        <f>0+I155</f>
        <v>0</v>
      </c>
      <c r="R154">
        <f>0+O155</f>
        <v>0</v>
      </c>
    </row>
    <row r="155" spans="1:18" x14ac:dyDescent="0.2">
      <c r="A155" s="24" t="s">
        <v>46</v>
      </c>
      <c r="B155" s="28" t="s">
        <v>234</v>
      </c>
      <c r="C155" s="28" t="s">
        <v>396</v>
      </c>
      <c r="D155" s="24" t="s">
        <v>48</v>
      </c>
      <c r="E155" s="29" t="s">
        <v>397</v>
      </c>
      <c r="F155" s="30" t="s">
        <v>383</v>
      </c>
      <c r="G155" s="31">
        <v>2</v>
      </c>
      <c r="H155" s="32">
        <v>0</v>
      </c>
      <c r="I155" s="32">
        <f>ROUND(ROUND(H155,2)*ROUND(G155,3),2)</f>
        <v>0</v>
      </c>
      <c r="O155">
        <f>(I155*21)/100</f>
        <v>0</v>
      </c>
      <c r="P155" t="s">
        <v>23</v>
      </c>
    </row>
    <row r="156" spans="1:18" x14ac:dyDescent="0.2">
      <c r="A156" s="33" t="s">
        <v>51</v>
      </c>
      <c r="E156" s="34" t="s">
        <v>48</v>
      </c>
    </row>
    <row r="157" spans="1:18" ht="25.5" x14ac:dyDescent="0.2">
      <c r="A157" s="35" t="s">
        <v>52</v>
      </c>
      <c r="E157" s="36" t="s">
        <v>567</v>
      </c>
    </row>
    <row r="158" spans="1:18" ht="76.5" x14ac:dyDescent="0.2">
      <c r="A158" t="s">
        <v>54</v>
      </c>
      <c r="E158" s="34" t="s">
        <v>399</v>
      </c>
    </row>
    <row r="159" spans="1:18" ht="12.75" customHeight="1" x14ac:dyDescent="0.2">
      <c r="A159" s="12" t="s">
        <v>43</v>
      </c>
      <c r="B159" s="12"/>
      <c r="C159" s="37" t="s">
        <v>475</v>
      </c>
      <c r="D159" s="12"/>
      <c r="E159" s="26" t="s">
        <v>476</v>
      </c>
      <c r="F159" s="12"/>
      <c r="G159" s="12"/>
      <c r="H159" s="12"/>
      <c r="I159" s="38">
        <f>0+Q159</f>
        <v>0</v>
      </c>
      <c r="O159">
        <f>0+R159</f>
        <v>0</v>
      </c>
      <c r="Q159">
        <f>0+I160</f>
        <v>0</v>
      </c>
      <c r="R159">
        <f>0+O160</f>
        <v>0</v>
      </c>
    </row>
    <row r="160" spans="1:18" ht="25.5" x14ac:dyDescent="0.2">
      <c r="A160" s="24" t="s">
        <v>46</v>
      </c>
      <c r="B160" s="28" t="s">
        <v>241</v>
      </c>
      <c r="C160" s="28" t="s">
        <v>478</v>
      </c>
      <c r="D160" s="24" t="s">
        <v>29</v>
      </c>
      <c r="E160" s="29" t="s">
        <v>479</v>
      </c>
      <c r="F160" s="30" t="s">
        <v>113</v>
      </c>
      <c r="G160" s="31">
        <v>96</v>
      </c>
      <c r="H160" s="32">
        <v>0</v>
      </c>
      <c r="I160" s="32">
        <f>ROUND(ROUND(H160,2)*ROUND(G160,3),2)</f>
        <v>0</v>
      </c>
      <c r="O160">
        <f>(I160*21)/100</f>
        <v>0</v>
      </c>
      <c r="P160" t="s">
        <v>23</v>
      </c>
    </row>
    <row r="161" spans="1:18" x14ac:dyDescent="0.2">
      <c r="A161" s="33" t="s">
        <v>51</v>
      </c>
      <c r="E161" s="34" t="s">
        <v>48</v>
      </c>
    </row>
    <row r="162" spans="1:18" ht="51" x14ac:dyDescent="0.2">
      <c r="A162" s="35" t="s">
        <v>52</v>
      </c>
      <c r="E162" s="36" t="s">
        <v>568</v>
      </c>
    </row>
    <row r="163" spans="1:18" ht="89.25" x14ac:dyDescent="0.2">
      <c r="A163" t="s">
        <v>54</v>
      </c>
      <c r="E163" s="34" t="s">
        <v>481</v>
      </c>
    </row>
    <row r="164" spans="1:18" ht="12.75" customHeight="1" x14ac:dyDescent="0.2">
      <c r="A164" s="12" t="s">
        <v>43</v>
      </c>
      <c r="B164" s="12"/>
      <c r="C164" s="37" t="s">
        <v>569</v>
      </c>
      <c r="D164" s="12"/>
      <c r="E164" s="26" t="s">
        <v>570</v>
      </c>
      <c r="F164" s="12"/>
      <c r="G164" s="12"/>
      <c r="H164" s="12"/>
      <c r="I164" s="38">
        <f>0+Q164</f>
        <v>0</v>
      </c>
      <c r="O164">
        <f>0+R164</f>
        <v>0</v>
      </c>
      <c r="Q164">
        <f>0+I165+I169</f>
        <v>0</v>
      </c>
      <c r="R164">
        <f>0+O165+O169</f>
        <v>0</v>
      </c>
    </row>
    <row r="165" spans="1:18" x14ac:dyDescent="0.2">
      <c r="A165" s="24" t="s">
        <v>46</v>
      </c>
      <c r="B165" s="28" t="s">
        <v>248</v>
      </c>
      <c r="C165" s="28" t="s">
        <v>571</v>
      </c>
      <c r="D165" s="24" t="s">
        <v>48</v>
      </c>
      <c r="E165" s="29" t="s">
        <v>572</v>
      </c>
      <c r="F165" s="30" t="s">
        <v>61</v>
      </c>
      <c r="G165" s="31">
        <v>8.8800000000000008</v>
      </c>
      <c r="H165" s="32">
        <v>0</v>
      </c>
      <c r="I165" s="32">
        <f>ROUND(ROUND(H165,2)*ROUND(G165,3),2)</f>
        <v>0</v>
      </c>
      <c r="O165">
        <f>(I165*21)/100</f>
        <v>0</v>
      </c>
      <c r="P165" t="s">
        <v>23</v>
      </c>
    </row>
    <row r="166" spans="1:18" x14ac:dyDescent="0.2">
      <c r="A166" s="33" t="s">
        <v>51</v>
      </c>
      <c r="E166" s="34" t="s">
        <v>48</v>
      </c>
    </row>
    <row r="167" spans="1:18" ht="25.5" x14ac:dyDescent="0.2">
      <c r="A167" s="35" t="s">
        <v>52</v>
      </c>
      <c r="E167" s="36" t="s">
        <v>573</v>
      </c>
    </row>
    <row r="168" spans="1:18" ht="114.75" x14ac:dyDescent="0.2">
      <c r="A168" t="s">
        <v>54</v>
      </c>
      <c r="E168" s="34" t="s">
        <v>574</v>
      </c>
    </row>
    <row r="169" spans="1:18" x14ac:dyDescent="0.2">
      <c r="A169" s="24" t="s">
        <v>46</v>
      </c>
      <c r="B169" s="28" t="s">
        <v>253</v>
      </c>
      <c r="C169" s="28" t="s">
        <v>575</v>
      </c>
      <c r="D169" s="24" t="s">
        <v>48</v>
      </c>
      <c r="E169" s="29" t="s">
        <v>576</v>
      </c>
      <c r="F169" s="30" t="s">
        <v>95</v>
      </c>
      <c r="G169" s="31">
        <v>852.48</v>
      </c>
      <c r="H169" s="32">
        <v>0</v>
      </c>
      <c r="I169" s="32">
        <f>ROUND(ROUND(H169,2)*ROUND(G169,3),2)</f>
        <v>0</v>
      </c>
      <c r="O169">
        <f>(I169*21)/100</f>
        <v>0</v>
      </c>
      <c r="P169" t="s">
        <v>23</v>
      </c>
    </row>
    <row r="170" spans="1:18" x14ac:dyDescent="0.2">
      <c r="A170" s="33" t="s">
        <v>51</v>
      </c>
      <c r="E170" s="34" t="s">
        <v>48</v>
      </c>
    </row>
    <row r="171" spans="1:18" ht="25.5" x14ac:dyDescent="0.2">
      <c r="A171" s="35" t="s">
        <v>52</v>
      </c>
      <c r="E171" s="36" t="s">
        <v>577</v>
      </c>
    </row>
    <row r="172" spans="1:18" ht="25.5" x14ac:dyDescent="0.2">
      <c r="A172" t="s">
        <v>54</v>
      </c>
      <c r="E172" s="34" t="s">
        <v>97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fitToHeight="0" orientation="portrait" horizontalDpi="300" verticalDpi="3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8"/>
  <sheetViews>
    <sheetView workbookViewId="0">
      <pane ySplit="7" topLeftCell="A8" activePane="bottomLeft" state="frozen"/>
      <selection pane="bottomLeft" activeCell="A8" sqref="A8"/>
    </sheetView>
  </sheetViews>
  <sheetFormatPr defaultColWidth="9.140625" defaultRowHeight="12.75" customHeight="1" x14ac:dyDescent="0.2"/>
  <cols>
    <col min="1" max="1" width="9.140625" hidden="1" customWidth="1"/>
    <col min="2" max="2" width="11.7109375" customWidth="1"/>
    <col min="3" max="3" width="14.7109375" customWidth="1"/>
    <col min="4" max="4" width="9.7109375" customWidth="1"/>
    <col min="5" max="5" width="70.7109375" customWidth="1"/>
    <col min="6" max="6" width="11.7109375" customWidth="1"/>
    <col min="7" max="9" width="16.7109375" customWidth="1"/>
    <col min="15" max="18" width="9.140625" hidden="1" customWidth="1"/>
  </cols>
  <sheetData>
    <row r="1" spans="1:18" ht="12.75" customHeight="1" x14ac:dyDescent="0.2">
      <c r="A1" t="s">
        <v>11</v>
      </c>
      <c r="B1" s="8"/>
      <c r="C1" s="8"/>
      <c r="D1" s="8"/>
      <c r="E1" s="8" t="s">
        <v>0</v>
      </c>
      <c r="F1" s="8"/>
      <c r="G1" s="8"/>
      <c r="H1" s="8"/>
      <c r="I1" s="8"/>
      <c r="P1" t="s">
        <v>22</v>
      </c>
    </row>
    <row r="2" spans="1:18" ht="24.95" customHeight="1" x14ac:dyDescent="0.2">
      <c r="B2" s="8"/>
      <c r="C2" s="8"/>
      <c r="D2" s="8"/>
      <c r="E2" s="9" t="s">
        <v>13</v>
      </c>
      <c r="F2" s="8"/>
      <c r="G2" s="8"/>
      <c r="H2" s="12"/>
      <c r="I2" s="12"/>
      <c r="O2">
        <f>0+O8</f>
        <v>0</v>
      </c>
      <c r="P2" t="s">
        <v>22</v>
      </c>
    </row>
    <row r="3" spans="1:18" ht="15" customHeight="1" x14ac:dyDescent="0.25">
      <c r="A3" t="s">
        <v>12</v>
      </c>
      <c r="B3" s="16" t="s">
        <v>14</v>
      </c>
      <c r="C3" s="4" t="s">
        <v>15</v>
      </c>
      <c r="D3" s="7"/>
      <c r="E3" s="17" t="s">
        <v>16</v>
      </c>
      <c r="F3" s="8"/>
      <c r="G3" s="15"/>
      <c r="H3" s="14" t="s">
        <v>578</v>
      </c>
      <c r="I3" s="39">
        <f>0+I8</f>
        <v>0</v>
      </c>
      <c r="O3" t="s">
        <v>19</v>
      </c>
      <c r="P3" t="s">
        <v>23</v>
      </c>
    </row>
    <row r="4" spans="1:18" ht="15" customHeight="1" x14ac:dyDescent="0.25">
      <c r="A4" t="s">
        <v>17</v>
      </c>
      <c r="B4" s="19" t="s">
        <v>18</v>
      </c>
      <c r="C4" s="3" t="s">
        <v>578</v>
      </c>
      <c r="D4" s="2"/>
      <c r="E4" s="20" t="s">
        <v>579</v>
      </c>
      <c r="F4" s="12"/>
      <c r="G4" s="12"/>
      <c r="H4" s="21"/>
      <c r="I4" s="21"/>
      <c r="O4" t="s">
        <v>20</v>
      </c>
      <c r="P4" t="s">
        <v>23</v>
      </c>
    </row>
    <row r="5" spans="1:18" ht="12.75" customHeight="1" x14ac:dyDescent="0.2">
      <c r="A5" s="1" t="s">
        <v>26</v>
      </c>
      <c r="B5" s="1" t="s">
        <v>28</v>
      </c>
      <c r="C5" s="1" t="s">
        <v>30</v>
      </c>
      <c r="D5" s="1" t="s">
        <v>31</v>
      </c>
      <c r="E5" s="1" t="s">
        <v>32</v>
      </c>
      <c r="F5" s="1" t="s">
        <v>34</v>
      </c>
      <c r="G5" s="1" t="s">
        <v>36</v>
      </c>
      <c r="H5" s="1" t="s">
        <v>38</v>
      </c>
      <c r="I5" s="1"/>
      <c r="O5" t="s">
        <v>21</v>
      </c>
      <c r="P5" t="s">
        <v>23</v>
      </c>
    </row>
    <row r="6" spans="1:18" ht="12.75" customHeight="1" x14ac:dyDescent="0.2">
      <c r="A6" s="1"/>
      <c r="B6" s="1"/>
      <c r="C6" s="1"/>
      <c r="D6" s="1"/>
      <c r="E6" s="1"/>
      <c r="F6" s="1"/>
      <c r="G6" s="1"/>
      <c r="H6" s="18" t="s">
        <v>39</v>
      </c>
      <c r="I6" s="18" t="s">
        <v>41</v>
      </c>
    </row>
    <row r="7" spans="1:18" ht="12.75" customHeight="1" x14ac:dyDescent="0.2">
      <c r="A7" s="18" t="s">
        <v>27</v>
      </c>
      <c r="B7" s="18" t="s">
        <v>29</v>
      </c>
      <c r="C7" s="18" t="s">
        <v>23</v>
      </c>
      <c r="D7" s="18" t="s">
        <v>22</v>
      </c>
      <c r="E7" s="18" t="s">
        <v>33</v>
      </c>
      <c r="F7" s="18" t="s">
        <v>35</v>
      </c>
      <c r="G7" s="18" t="s">
        <v>37</v>
      </c>
      <c r="H7" s="18" t="s">
        <v>40</v>
      </c>
      <c r="I7" s="18" t="s">
        <v>42</v>
      </c>
    </row>
    <row r="8" spans="1:18" ht="12.75" customHeight="1" x14ac:dyDescent="0.2">
      <c r="A8" s="21" t="s">
        <v>43</v>
      </c>
      <c r="B8" s="21"/>
      <c r="C8" s="25" t="s">
        <v>580</v>
      </c>
      <c r="D8" s="21"/>
      <c r="E8" s="26" t="s">
        <v>581</v>
      </c>
      <c r="F8" s="21"/>
      <c r="G8" s="21"/>
      <c r="H8" s="21"/>
      <c r="I8" s="27">
        <f>0+Q8</f>
        <v>0</v>
      </c>
      <c r="O8">
        <f>0+R8</f>
        <v>0</v>
      </c>
      <c r="Q8">
        <f>0+I9+I13+I17+I21+I25+I29+I33+I37+I41+I45</f>
        <v>0</v>
      </c>
      <c r="R8">
        <f>0+O9+O13+O17+O21+O25+O29+O33+O37+O41+O45</f>
        <v>0</v>
      </c>
    </row>
    <row r="9" spans="1:18" ht="25.5" x14ac:dyDescent="0.2">
      <c r="A9" s="24" t="s">
        <v>46</v>
      </c>
      <c r="B9" s="28" t="s">
        <v>29</v>
      </c>
      <c r="C9" s="28" t="s">
        <v>582</v>
      </c>
      <c r="D9" s="24" t="s">
        <v>48</v>
      </c>
      <c r="E9" s="29" t="s">
        <v>583</v>
      </c>
      <c r="F9" s="30" t="s">
        <v>50</v>
      </c>
      <c r="G9" s="31">
        <v>1</v>
      </c>
      <c r="H9" s="32">
        <v>0</v>
      </c>
      <c r="I9" s="32">
        <f>ROUND(ROUND(H9,2)*ROUND(G9,3),2)</f>
        <v>0</v>
      </c>
      <c r="O9">
        <f>(I9*21)/100</f>
        <v>0</v>
      </c>
      <c r="P9" t="s">
        <v>23</v>
      </c>
    </row>
    <row r="10" spans="1:18" x14ac:dyDescent="0.2">
      <c r="A10" s="33" t="s">
        <v>51</v>
      </c>
      <c r="E10" s="34" t="s">
        <v>48</v>
      </c>
    </row>
    <row r="11" spans="1:18" ht="25.5" x14ac:dyDescent="0.2">
      <c r="A11" s="35" t="s">
        <v>52</v>
      </c>
      <c r="E11" s="36" t="s">
        <v>584</v>
      </c>
    </row>
    <row r="12" spans="1:18" x14ac:dyDescent="0.2">
      <c r="A12" t="s">
        <v>54</v>
      </c>
      <c r="E12" s="34" t="s">
        <v>585</v>
      </c>
    </row>
    <row r="13" spans="1:18" ht="38.25" x14ac:dyDescent="0.2">
      <c r="A13" s="24" t="s">
        <v>46</v>
      </c>
      <c r="B13" s="28" t="s">
        <v>23</v>
      </c>
      <c r="C13" s="28" t="s">
        <v>586</v>
      </c>
      <c r="D13" s="24" t="s">
        <v>48</v>
      </c>
      <c r="E13" s="29" t="s">
        <v>587</v>
      </c>
      <c r="F13" s="30" t="s">
        <v>50</v>
      </c>
      <c r="G13" s="31">
        <v>1</v>
      </c>
      <c r="H13" s="32">
        <v>0</v>
      </c>
      <c r="I13" s="32">
        <f>ROUND(ROUND(H13,2)*ROUND(G13,3),2)</f>
        <v>0</v>
      </c>
      <c r="O13">
        <f>(I13*21)/100</f>
        <v>0</v>
      </c>
      <c r="P13" t="s">
        <v>23</v>
      </c>
    </row>
    <row r="14" spans="1:18" ht="63.75" x14ac:dyDescent="0.2">
      <c r="A14" s="33" t="s">
        <v>51</v>
      </c>
      <c r="E14" s="34" t="s">
        <v>588</v>
      </c>
    </row>
    <row r="15" spans="1:18" ht="25.5" x14ac:dyDescent="0.2">
      <c r="A15" s="35" t="s">
        <v>52</v>
      </c>
      <c r="E15" s="36" t="s">
        <v>589</v>
      </c>
    </row>
    <row r="16" spans="1:18" x14ac:dyDescent="0.2">
      <c r="A16" t="s">
        <v>54</v>
      </c>
      <c r="E16" s="34" t="s">
        <v>585</v>
      </c>
    </row>
    <row r="17" spans="1:16" ht="38.25" x14ac:dyDescent="0.2">
      <c r="A17" s="24" t="s">
        <v>46</v>
      </c>
      <c r="B17" s="28" t="s">
        <v>22</v>
      </c>
      <c r="C17" s="28" t="s">
        <v>590</v>
      </c>
      <c r="D17" s="24" t="s">
        <v>48</v>
      </c>
      <c r="E17" s="29" t="s">
        <v>591</v>
      </c>
      <c r="F17" s="30" t="s">
        <v>50</v>
      </c>
      <c r="G17" s="31">
        <v>1</v>
      </c>
      <c r="H17" s="32">
        <v>0</v>
      </c>
      <c r="I17" s="32">
        <f>ROUND(ROUND(H17,2)*ROUND(G17,3),2)</f>
        <v>0</v>
      </c>
      <c r="O17">
        <f>(I17*21)/100</f>
        <v>0</v>
      </c>
      <c r="P17" t="s">
        <v>23</v>
      </c>
    </row>
    <row r="18" spans="1:16" ht="25.5" x14ac:dyDescent="0.2">
      <c r="A18" s="33" t="s">
        <v>51</v>
      </c>
      <c r="E18" s="34" t="s">
        <v>592</v>
      </c>
    </row>
    <row r="19" spans="1:16" ht="25.5" x14ac:dyDescent="0.2">
      <c r="A19" s="35" t="s">
        <v>52</v>
      </c>
      <c r="E19" s="36" t="s">
        <v>593</v>
      </c>
    </row>
    <row r="20" spans="1:16" x14ac:dyDescent="0.2">
      <c r="A20" t="s">
        <v>54</v>
      </c>
      <c r="E20" s="34" t="s">
        <v>55</v>
      </c>
    </row>
    <row r="21" spans="1:16" x14ac:dyDescent="0.2">
      <c r="A21" s="24" t="s">
        <v>46</v>
      </c>
      <c r="B21" s="28" t="s">
        <v>33</v>
      </c>
      <c r="C21" s="28" t="s">
        <v>594</v>
      </c>
      <c r="D21" s="24" t="s">
        <v>48</v>
      </c>
      <c r="E21" s="29" t="s">
        <v>595</v>
      </c>
      <c r="F21" s="30" t="s">
        <v>50</v>
      </c>
      <c r="G21" s="31">
        <v>1</v>
      </c>
      <c r="H21" s="32">
        <v>0</v>
      </c>
      <c r="I21" s="32">
        <f>ROUND(ROUND(H21,2)*ROUND(G21,3),2)</f>
        <v>0</v>
      </c>
      <c r="O21">
        <f>(I21*21)/100</f>
        <v>0</v>
      </c>
      <c r="P21" t="s">
        <v>23</v>
      </c>
    </row>
    <row r="22" spans="1:16" ht="25.5" x14ac:dyDescent="0.2">
      <c r="A22" s="33" t="s">
        <v>51</v>
      </c>
      <c r="E22" s="34" t="s">
        <v>596</v>
      </c>
    </row>
    <row r="23" spans="1:16" ht="25.5" x14ac:dyDescent="0.2">
      <c r="A23" s="35" t="s">
        <v>52</v>
      </c>
      <c r="E23" s="36" t="s">
        <v>597</v>
      </c>
    </row>
    <row r="24" spans="1:16" x14ac:dyDescent="0.2">
      <c r="A24" t="s">
        <v>54</v>
      </c>
      <c r="E24" s="34" t="s">
        <v>55</v>
      </c>
    </row>
    <row r="25" spans="1:16" ht="38.25" x14ac:dyDescent="0.2">
      <c r="A25" s="24" t="s">
        <v>46</v>
      </c>
      <c r="B25" s="28" t="s">
        <v>35</v>
      </c>
      <c r="C25" s="28" t="s">
        <v>598</v>
      </c>
      <c r="D25" s="24" t="s">
        <v>48</v>
      </c>
      <c r="E25" s="29" t="s">
        <v>599</v>
      </c>
      <c r="F25" s="30" t="s">
        <v>50</v>
      </c>
      <c r="G25" s="31">
        <v>1</v>
      </c>
      <c r="H25" s="32">
        <v>0</v>
      </c>
      <c r="I25" s="32">
        <f>ROUND(ROUND(H25,2)*ROUND(G25,3),2)</f>
        <v>0</v>
      </c>
      <c r="O25">
        <f>(I25*21)/100</f>
        <v>0</v>
      </c>
      <c r="P25" t="s">
        <v>23</v>
      </c>
    </row>
    <row r="26" spans="1:16" ht="102" x14ac:dyDescent="0.2">
      <c r="A26" s="33" t="s">
        <v>51</v>
      </c>
      <c r="E26" s="34" t="s">
        <v>600</v>
      </c>
    </row>
    <row r="27" spans="1:16" ht="25.5" x14ac:dyDescent="0.2">
      <c r="A27" s="35" t="s">
        <v>52</v>
      </c>
      <c r="E27" s="36" t="s">
        <v>601</v>
      </c>
    </row>
    <row r="28" spans="1:16" x14ac:dyDescent="0.2">
      <c r="A28" t="s">
        <v>54</v>
      </c>
      <c r="E28" s="34" t="s">
        <v>55</v>
      </c>
    </row>
    <row r="29" spans="1:16" ht="38.25" x14ac:dyDescent="0.2">
      <c r="A29" s="24" t="s">
        <v>46</v>
      </c>
      <c r="B29" s="28" t="s">
        <v>37</v>
      </c>
      <c r="C29" s="28" t="s">
        <v>602</v>
      </c>
      <c r="D29" s="24" t="s">
        <v>48</v>
      </c>
      <c r="E29" s="29" t="s">
        <v>603</v>
      </c>
      <c r="F29" s="30" t="s">
        <v>50</v>
      </c>
      <c r="G29" s="31">
        <v>1</v>
      </c>
      <c r="H29" s="32">
        <v>0</v>
      </c>
      <c r="I29" s="32">
        <f>ROUND(ROUND(H29,2)*ROUND(G29,3),2)</f>
        <v>0</v>
      </c>
      <c r="O29">
        <f>(I29*21)/100</f>
        <v>0</v>
      </c>
      <c r="P29" t="s">
        <v>23</v>
      </c>
    </row>
    <row r="30" spans="1:16" ht="76.5" x14ac:dyDescent="0.2">
      <c r="A30" s="33" t="s">
        <v>51</v>
      </c>
      <c r="E30" s="34" t="s">
        <v>604</v>
      </c>
    </row>
    <row r="31" spans="1:16" ht="25.5" x14ac:dyDescent="0.2">
      <c r="A31" s="35" t="s">
        <v>52</v>
      </c>
      <c r="E31" s="36" t="s">
        <v>605</v>
      </c>
    </row>
    <row r="32" spans="1:16" x14ac:dyDescent="0.2">
      <c r="A32" t="s">
        <v>54</v>
      </c>
      <c r="E32" s="34" t="s">
        <v>55</v>
      </c>
    </row>
    <row r="33" spans="1:16" ht="38.25" x14ac:dyDescent="0.2">
      <c r="A33" s="24" t="s">
        <v>46</v>
      </c>
      <c r="B33" s="28" t="s">
        <v>80</v>
      </c>
      <c r="C33" s="28" t="s">
        <v>606</v>
      </c>
      <c r="D33" s="24" t="s">
        <v>48</v>
      </c>
      <c r="E33" s="29" t="s">
        <v>607</v>
      </c>
      <c r="F33" s="30" t="s">
        <v>50</v>
      </c>
      <c r="G33" s="31">
        <v>1</v>
      </c>
      <c r="H33" s="32">
        <v>0</v>
      </c>
      <c r="I33" s="32">
        <f>ROUND(ROUND(H33,2)*ROUND(G33,3),2)</f>
        <v>0</v>
      </c>
      <c r="O33">
        <f>(I33*21)/100</f>
        <v>0</v>
      </c>
      <c r="P33" t="s">
        <v>23</v>
      </c>
    </row>
    <row r="34" spans="1:16" ht="63.75" x14ac:dyDescent="0.2">
      <c r="A34" s="33" t="s">
        <v>51</v>
      </c>
      <c r="E34" s="34" t="s">
        <v>608</v>
      </c>
    </row>
    <row r="35" spans="1:16" ht="25.5" x14ac:dyDescent="0.2">
      <c r="A35" s="35" t="s">
        <v>52</v>
      </c>
      <c r="E35" s="36" t="s">
        <v>609</v>
      </c>
    </row>
    <row r="36" spans="1:16" ht="63.75" x14ac:dyDescent="0.2">
      <c r="A36" t="s">
        <v>54</v>
      </c>
      <c r="E36" s="34" t="s">
        <v>610</v>
      </c>
    </row>
    <row r="37" spans="1:16" ht="38.25" x14ac:dyDescent="0.2">
      <c r="A37" s="24" t="s">
        <v>46</v>
      </c>
      <c r="B37" s="28" t="s">
        <v>88</v>
      </c>
      <c r="C37" s="28" t="s">
        <v>611</v>
      </c>
      <c r="D37" s="24" t="s">
        <v>48</v>
      </c>
      <c r="E37" s="29" t="s">
        <v>612</v>
      </c>
      <c r="F37" s="30" t="s">
        <v>50</v>
      </c>
      <c r="G37" s="31">
        <v>1</v>
      </c>
      <c r="H37" s="32">
        <v>0</v>
      </c>
      <c r="I37" s="32">
        <f>ROUND(ROUND(H37,2)*ROUND(G37,3),2)</f>
        <v>0</v>
      </c>
      <c r="O37">
        <f>(I37*21)/100</f>
        <v>0</v>
      </c>
      <c r="P37" t="s">
        <v>23</v>
      </c>
    </row>
    <row r="38" spans="1:16" ht="25.5" x14ac:dyDescent="0.2">
      <c r="A38" s="33" t="s">
        <v>51</v>
      </c>
      <c r="E38" s="34" t="s">
        <v>613</v>
      </c>
    </row>
    <row r="39" spans="1:16" ht="25.5" x14ac:dyDescent="0.2">
      <c r="A39" s="35" t="s">
        <v>52</v>
      </c>
      <c r="E39" s="36" t="s">
        <v>614</v>
      </c>
    </row>
    <row r="40" spans="1:16" x14ac:dyDescent="0.2">
      <c r="A40" t="s">
        <v>54</v>
      </c>
      <c r="E40" s="34" t="s">
        <v>615</v>
      </c>
    </row>
    <row r="41" spans="1:16" x14ac:dyDescent="0.2">
      <c r="A41" s="24" t="s">
        <v>46</v>
      </c>
      <c r="B41" s="28" t="s">
        <v>40</v>
      </c>
      <c r="C41" s="28" t="s">
        <v>616</v>
      </c>
      <c r="D41" s="24" t="s">
        <v>48</v>
      </c>
      <c r="E41" s="29" t="s">
        <v>617</v>
      </c>
      <c r="F41" s="30" t="s">
        <v>50</v>
      </c>
      <c r="G41" s="31">
        <v>1</v>
      </c>
      <c r="H41" s="32">
        <v>0</v>
      </c>
      <c r="I41" s="32">
        <f>ROUND(ROUND(H41,2)*ROUND(G41,3),2)</f>
        <v>0</v>
      </c>
      <c r="O41">
        <f>(I41*21)/100</f>
        <v>0</v>
      </c>
      <c r="P41" t="s">
        <v>23</v>
      </c>
    </row>
    <row r="42" spans="1:16" x14ac:dyDescent="0.2">
      <c r="A42" s="33" t="s">
        <v>51</v>
      </c>
      <c r="E42" s="34" t="s">
        <v>48</v>
      </c>
    </row>
    <row r="43" spans="1:16" ht="25.5" x14ac:dyDescent="0.2">
      <c r="A43" s="35" t="s">
        <v>52</v>
      </c>
      <c r="E43" s="36" t="s">
        <v>618</v>
      </c>
    </row>
    <row r="44" spans="1:16" ht="25.5" x14ac:dyDescent="0.2">
      <c r="A44" t="s">
        <v>54</v>
      </c>
      <c r="E44" s="34" t="s">
        <v>619</v>
      </c>
    </row>
    <row r="45" spans="1:16" ht="38.25" x14ac:dyDescent="0.2">
      <c r="A45" s="24" t="s">
        <v>46</v>
      </c>
      <c r="B45" s="28" t="s">
        <v>42</v>
      </c>
      <c r="C45" s="28" t="s">
        <v>620</v>
      </c>
      <c r="D45" s="24" t="s">
        <v>48</v>
      </c>
      <c r="E45" s="29" t="s">
        <v>621</v>
      </c>
      <c r="F45" s="30" t="s">
        <v>50</v>
      </c>
      <c r="G45" s="31">
        <v>1</v>
      </c>
      <c r="H45" s="32">
        <v>0</v>
      </c>
      <c r="I45" s="32">
        <f>ROUND(ROUND(H45,2)*ROUND(G45,3),2)</f>
        <v>0</v>
      </c>
      <c r="O45">
        <f>(I45*21)/100</f>
        <v>0</v>
      </c>
      <c r="P45" t="s">
        <v>23</v>
      </c>
    </row>
    <row r="46" spans="1:16" x14ac:dyDescent="0.2">
      <c r="A46" s="33" t="s">
        <v>51</v>
      </c>
      <c r="E46" s="34" t="s">
        <v>48</v>
      </c>
    </row>
    <row r="47" spans="1:16" ht="25.5" x14ac:dyDescent="0.2">
      <c r="A47" s="35" t="s">
        <v>52</v>
      </c>
      <c r="E47" s="36" t="s">
        <v>622</v>
      </c>
    </row>
    <row r="48" spans="1:16" x14ac:dyDescent="0.2">
      <c r="A48" t="s">
        <v>54</v>
      </c>
      <c r="E48" s="34" t="s">
        <v>623</v>
      </c>
    </row>
  </sheetData>
  <mergeCells count="10">
    <mergeCell ref="E5:E6"/>
    <mergeCell ref="F5:F6"/>
    <mergeCell ref="G5:G6"/>
    <mergeCell ref="H5:I5"/>
    <mergeCell ref="C3:D3"/>
    <mergeCell ref="C4:D4"/>
    <mergeCell ref="A5:A6"/>
    <mergeCell ref="B5:B6"/>
    <mergeCell ref="C5:C6"/>
    <mergeCell ref="D5:D6"/>
  </mergeCells>
  <pageMargins left="0.75" right="0.75" top="1" bottom="1" header="0.5" footer="0.5"/>
  <pageSetup paperSize="9" fitToHeight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Rekapitulace</vt:lpstr>
      <vt:lpstr>SO 101</vt:lpstr>
      <vt:lpstr>SO 201</vt:lpstr>
      <vt:lpstr>VRN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Tomas</cp:lastModifiedBy>
  <dcterms:modified xsi:type="dcterms:W3CDTF">2021-06-07T14:10:36Z</dcterms:modified>
  <cp:category/>
  <cp:contentStatus/>
</cp:coreProperties>
</file>