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brucknerova\Desktop\výběrko komunnikace\"/>
    </mc:Choice>
  </mc:AlternateContent>
  <xr:revisionPtr revIDLastSave="0" documentId="13_ncr:1_{B9A15608-C0BF-4604-8175-E5CFE6E1D3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kapitulace" sheetId="4" r:id="rId1"/>
    <sheet name="SO 000" sheetId="2" r:id="rId2"/>
    <sheet name="SO 101SO 00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2" i="3" l="1"/>
  <c r="O149" i="3"/>
  <c r="I149" i="3"/>
  <c r="I145" i="3"/>
  <c r="O145" i="3" s="1"/>
  <c r="I141" i="3"/>
  <c r="O141" i="3" s="1"/>
  <c r="I137" i="3"/>
  <c r="O137" i="3" s="1"/>
  <c r="O133" i="3"/>
  <c r="I133" i="3"/>
  <c r="I128" i="3"/>
  <c r="O128" i="3" s="1"/>
  <c r="I124" i="3"/>
  <c r="O124" i="3" s="1"/>
  <c r="O120" i="3"/>
  <c r="I120" i="3"/>
  <c r="I116" i="3"/>
  <c r="O116" i="3" s="1"/>
  <c r="I112" i="3"/>
  <c r="O112" i="3" s="1"/>
  <c r="I108" i="3"/>
  <c r="O108" i="3" s="1"/>
  <c r="O104" i="3"/>
  <c r="I104" i="3"/>
  <c r="I100" i="3"/>
  <c r="O100" i="3" s="1"/>
  <c r="I96" i="3"/>
  <c r="O96" i="3" s="1"/>
  <c r="I92" i="3"/>
  <c r="O92" i="3" s="1"/>
  <c r="O88" i="3"/>
  <c r="I88" i="3"/>
  <c r="I84" i="3"/>
  <c r="I83" i="3" s="1"/>
  <c r="I79" i="3"/>
  <c r="O79" i="3" s="1"/>
  <c r="I75" i="3"/>
  <c r="O75" i="3" s="1"/>
  <c r="O71" i="3"/>
  <c r="I71" i="3"/>
  <c r="O67" i="3"/>
  <c r="I67" i="3"/>
  <c r="I66" i="3" s="1"/>
  <c r="I9" i="3"/>
  <c r="I62" i="3"/>
  <c r="O62" i="3" s="1"/>
  <c r="O58" i="3"/>
  <c r="I58" i="3"/>
  <c r="I54" i="3"/>
  <c r="O54" i="3" s="1"/>
  <c r="I50" i="3"/>
  <c r="O50" i="3" s="1"/>
  <c r="I46" i="3"/>
  <c r="O46" i="3" s="1"/>
  <c r="O42" i="3"/>
  <c r="I42" i="3"/>
  <c r="I38" i="3"/>
  <c r="O38" i="3" s="1"/>
  <c r="I34" i="3"/>
  <c r="O34" i="3" s="1"/>
  <c r="I30" i="3"/>
  <c r="O30" i="3" s="1"/>
  <c r="O26" i="3"/>
  <c r="I26" i="3"/>
  <c r="I22" i="3"/>
  <c r="O22" i="3" s="1"/>
  <c r="I18" i="3"/>
  <c r="O18" i="3" s="1"/>
  <c r="I14" i="3"/>
  <c r="O14" i="3" s="1"/>
  <c r="O10" i="3"/>
  <c r="I10" i="3"/>
  <c r="I8" i="2"/>
  <c r="I3" i="2" s="1"/>
  <c r="C10" i="4" s="1"/>
  <c r="I21" i="2"/>
  <c r="O21" i="2" s="1"/>
  <c r="I17" i="2"/>
  <c r="O17" i="2" s="1"/>
  <c r="O13" i="2"/>
  <c r="I13" i="2"/>
  <c r="I9" i="2"/>
  <c r="O9" i="2" s="1"/>
  <c r="D10" i="4" s="1"/>
  <c r="D11" i="4" l="1"/>
  <c r="I3" i="3"/>
  <c r="C11" i="4" s="1"/>
  <c r="E11" i="4" s="1"/>
  <c r="E10" i="4"/>
  <c r="O84" i="3"/>
  <c r="C6" i="4" l="1"/>
  <c r="C7" i="4"/>
</calcChain>
</file>

<file path=xl/sharedStrings.xml><?xml version="1.0" encoding="utf-8"?>
<sst xmlns="http://schemas.openxmlformats.org/spreadsheetml/2006/main" count="507" uniqueCount="218">
  <si>
    <t>EstiCon</t>
  </si>
  <si>
    <t>Firma:</t>
  </si>
  <si>
    <t>Rekapitulace ceny</t>
  </si>
  <si>
    <t>Stavba: OBEC HAMR NA JEZEŘE - OPRAVA MÍSTNÍ KOMUNIKACE OBCE HAMR NA JEZEŘE P.P.Č. 434/4 – UL. DĚVÍNSKÁ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</si>
  <si>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</si>
  <si>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</si>
  <si>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</si>
  <si>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</si>
  <si>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</si>
  <si>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</si>
  <si>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</si>
  <si>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SO 000</t>
  </si>
  <si>
    <t>VEDLEJŠÍ ROZPOČTOVÉ NÁKLADY</t>
  </si>
  <si>
    <t>SO 001</t>
  </si>
  <si>
    <t>Komunikace</t>
  </si>
  <si>
    <t>Soupis prací objektu</t>
  </si>
  <si>
    <t>S</t>
  </si>
  <si>
    <t>Stavba:</t>
  </si>
  <si>
    <t>OBEC HAMR NA JEZEŘE</t>
  </si>
  <si>
    <t>OPRAVA MÍSTNÍ KOMUNIKACE OBCE HAMR NA JEZEŘE P.P.Č. 434/4 – UL. DĚVÍNSKÁ</t>
  </si>
  <si>
    <t>O</t>
  </si>
  <si>
    <t>Rozpočet: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</si>
  <si>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</si>
  <si>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</si>
  <si>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</si>
  <si>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</si>
  <si>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</si>
  <si>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</si>
  <si>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</si>
  <si>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Cena</t>
  </si>
  <si>
    <t>Cenová soustava</t>
  </si>
  <si>
    <t>Jednotková</t>
  </si>
  <si>
    <t>Celkem</t>
  </si>
  <si>
    <t>SD</t>
  </si>
  <si>
    <t>0</t>
  </si>
  <si>
    <t>Všeobecné konstrukce a práce</t>
  </si>
  <si>
    <t>P</t>
  </si>
  <si>
    <t>02720</t>
  </si>
  <si>
    <t/>
  </si>
  <si>
    <t>POMOC PRÁCE ZŘÍZ NEBO ZAJIŠŤ REGULACI A OCHRANU DOPRAVY</t>
  </si>
  <si>
    <t>KPL</t>
  </si>
  <si>
    <t>PP</t>
  </si>
  <si>
    <t>položka obsahuje zpracování (návrh) a projednání DIO (vč. zajištění DIR a potřebných vyjádření a stanovisek od dotčených orgánů a správců)  
- zahrnuje veškeré náklady spojené s objednatelem požadovanými zařízeními. Položka obsahuje zřízení DIO a kompletní údržbu po dobu celé stavby. Montáž a demontáž dočasných (pronajatých) dopravních značek kompletních vč. podstavce a sloupku a semoforových souprav. Včetně přemisťování značek a semaforových souprav.Zahrnuje projednání a zajištění vyjádření a stanovisek od dorčených orgánů a správců pro provedení VDZ.</t>
  </si>
  <si>
    <t>VV</t>
  </si>
  <si>
    <t>1 = 1,000 [A]</t>
  </si>
  <si>
    <t>TS</t>
  </si>
  <si>
    <t>zahrnuje veškeré náklady spojené s objednatelem požadovanými zařízeními</t>
  </si>
  <si>
    <t>02960</t>
  </si>
  <si>
    <t>OSTATNÍ POŽADAVKY - ODBORNÝ DOZOR</t>
  </si>
  <si>
    <t>geotechnický dozor při posouzení podloží a vhodnosti zemin dle ČSN 736133</t>
  </si>
  <si>
    <t>Položka zahrnuje:
- veškeré náklady spojené s objednatelem požadovanými pracemi
Položka nezahrnuje:
- x</t>
  </si>
  <si>
    <t>03100</t>
  </si>
  <si>
    <t>ZAŘÍZENÍ STAVENIŠTĚ - ZŘÍZENÍ, PROVOZ, DEMONTÁŽ</t>
  </si>
  <si>
    <t>náklady na úmístění stavby:                                                     
Technická specifikace: Kompletní zařízení staveniště pro celou stavbu  včetně zajištění potřebných povolení a rozhodnutí.
Položka zahrnuje náklady spojené se staveništními komunikacemi, oplocením staveniště, vstupem a vjezdem na staveniště, staveništní přípojky vody, kanalizace, elektrické energie, zajištění dodávky elektrické energie, rozvody médií po stavbě včetně vyvolaných přeložek sítí a s tím spojených nákladů s odstávkou a zabezpečení stávajících IS proti poškození, kancelářské plochy pro potřeby zhotovitele a zástupce investora, sociální zařízení, zajištění skladovacích ploch a prostor pro potřeby stavby. Komplexní ostrahu a zabezpečení staveniště. Monitoring vlivu stavby na okolní prostředí (hluk, prašnost, doprava). Poplatky a náklady spojené se záborem veřejného prostranství a s tím související dopravní značení a zabezpečení pracoviště. Poplatky a náklady za spotřebované energie, plyn a vodu atd. v době výstavby až do předání díla. Zajištění údržby veřejných komunikací a komunikací pro pěší v průběhu celé stavby, včetně případné zimní údržby.</t>
  </si>
  <si>
    <t>zahrnuje objednatelem povolené náklady na pořízení (event. pronájem), provozování, udržování a likvidaci zhotovitelova zařízení</t>
  </si>
  <si>
    <t>03730</t>
  </si>
  <si>
    <t>POMOC PRÁCE ZAJIŠŤ NEBO ZŘÍZ OCHRANU INŽENÝRSKÝCH SÍTÍ</t>
  </si>
  <si>
    <t>zahrnuje objednatelem povolené náklady na požadovaná zařízení zhotovitele, zajištění platného vyjádření o existenci inženýrských sítí a jejich vytýčení.
zajištění a provedení ochrany stávajících inženýrských sítí při zemních a výkopových pracích dle požadavkůl správců inženýrských sítí</t>
  </si>
  <si>
    <t>zahrnuje objednatelem povolené náklady na požadovaná zařízení zhotovitele</t>
  </si>
  <si>
    <t>Objekt:</t>
  </si>
  <si>
    <t>SO 101</t>
  </si>
  <si>
    <t>O1</t>
  </si>
  <si>
    <t>1</t>
  </si>
  <si>
    <t>Zemní práce</t>
  </si>
  <si>
    <t>11120</t>
  </si>
  <si>
    <t>ODSTRANĚNÍ KŘOVIN</t>
  </si>
  <si>
    <t>M2</t>
  </si>
  <si>
    <t>mýcení křovin včetně likvidace dřevní hmoty vč. odvozu a likvidace</t>
  </si>
  <si>
    <t>15 = 15,000 [A]</t>
  </si>
  <si>
    <t>Položka zahrnuje:
- odstranění křovin a stromů do průměru 100 mm
- dopravu dřevin bez ohledu na vzdálenost
- spálení na hromadách nebo štěpkování
Položka nezahrnuje:
- x</t>
  </si>
  <si>
    <t>11201</t>
  </si>
  <si>
    <t>KÁCENÍ STROMŮ D KMENE DO 0,5M S ODSTRANĚNÍM PAŘEZŮ</t>
  </si>
  <si>
    <t>KUS</t>
  </si>
  <si>
    <t>kácení stromů do prům 0,3m vč. likvidace pařezu, větví (vlevo) - likvidace dřevní hmoty - 1 ks_x000D_
kácení stromů do prům 0,5m vč. likvidace pařezu, větví (vlevo) - likvidace dřevní hmoty - 2ks</t>
  </si>
  <si>
    <t>3 = 3,000 [A]</t>
  </si>
  <si>
    <t>Položka  zahrnuje:
- poražení stromu a osekání větví
- spálení větví na hromadách nebo štěpkování
- dopravu a uložení kmenů, případné další práce s nimi dle pokynů zadávací dokumentace
- vytrhání nebo vykopání pařezů
- veškeré zemní práce spojené s odstraněním pařezů
- dopravu a uložení pařezů, případně další práce s nimi dle pokynů zadávací dokumentace
- zásyp jam po pařezech
Položka nezahrnuje:
- x
Způsob měření:
- kácení stromů se měří v [ks] poražených stromů (průměr stromů se měří ve výšce 1,3m nad terénem)</t>
  </si>
  <si>
    <t>11241</t>
  </si>
  <si>
    <t>ÚPRAVA STROMŮ D DO 0,5M ŘEZEM VĚTVÍ</t>
  </si>
  <si>
    <t>vč.odvozu dřevní hmoty a likvidace zhotovitelem, oblast pro zajištění průjezdního profilu vozovky /fréza, finišer, nákladní vozidla sklápění/, rozhledové poměry</t>
  </si>
  <si>
    <t>zahrnuje odřezání větví 3 ks stromu přesahujících do komunikace bez ohledu na způsob a použitou mechanizaci (např. plošina), bez ohledu na počet větví 
zahrnuje všechna opatření související se silničním provozem (např. provizorní dopravní značení)
zahrnuje odvoz a likvidaci vyzískaného materiálu dle pokynů zadávací dokumentace</t>
  </si>
  <si>
    <t>11317</t>
  </si>
  <si>
    <t>ODSTRAN KRYTU ZPEVNĚNÝCH PLOCH Z DLAŽEB KOSTEK</t>
  </si>
  <si>
    <t>M3</t>
  </si>
  <si>
    <t>osdtranní žulových kostek vč. jejich deponování v prostoru stavby v tl.0,12m  (182m2)</t>
  </si>
  <si>
    <t>182*0,12 = 21,840 [A]</t>
  </si>
  <si>
    <t>Položka zahrnuje:
- veškerou manipulaci s vybouranou sutí a s vybouranými hmotami vč. uložení na skládku. 
Položka nezahrnuje:
-  poplatek za skládku, který se vykazuje v položce 0141** (s výjimkou malého množství bouraného materiálu, kde je možné poplatek zahrnout do jednotkové ceny bourání – tento fakt musí být uveden v doplňujícím textu k položce). jednotkové ceny bourání – tento fakt musí být uveden v doplňujícím textu k položce).</t>
  </si>
  <si>
    <t>11333</t>
  </si>
  <si>
    <t>ODSTRANĚNÍ PODKLADU ZPEVNĚNÝCH PLOCH S ASFALT POJIVEM</t>
  </si>
  <si>
    <t>v tl.0,10m včetně odvezení a uložení a poplatku za skládku</t>
  </si>
  <si>
    <t>asfaltová konstrukce 2,25 = 2,250 [A]</t>
  </si>
  <si>
    <t>Položka zahrnuje:
- veškerou manipulaci s vybouranou sutí a s vybouranými hmotami vč. uložení na skládku. 
Položka nezahrnuje:
-  poplatek za skládku, který se vykazuje v položce 0141** (s výjimkou malého množství bouraného materiálu, kde je možné poplatek zahrnout do jednotkové ceny bourání – tento fakt musí být uveden v doplňujícím textu k položce).</t>
  </si>
  <si>
    <t>12110</t>
  </si>
  <si>
    <t>SEJMUTÍ ORNICE NEBO LESNÍ PŮDY</t>
  </si>
  <si>
    <t>sejmutí humozní vrstvy tl.0,10m_x000D_
(celkem 87m2+29m2)x0,1m=11,6m3, z toho ponechat na mezideponii na zpětné ohumusování a vegetač.úpravy 11,6m3</t>
  </si>
  <si>
    <t>(87+29)*0,1 = 11,600 [A]</t>
  </si>
  <si>
    <t>Položka zahrnuje:
- sejmutí ornice bez ohledu na tloušťku vrstvy
-  její vodorovnou dopravu
Položka nezahrnuje:
- uložení na trvalou skládku</t>
  </si>
  <si>
    <t>12373</t>
  </si>
  <si>
    <t>ODKOP PRO SPOD STAVBU SILNIC A ŽELEZNIC TŘ. I</t>
  </si>
  <si>
    <t>vč.odvozu a uložení na skládku zhotovitele, vč. poplatku za skládku_x000D_
výkopy vč.odvoz a poplatek za skládku zhotovitele</t>
  </si>
  <si>
    <t>asfaltová konstrukce 8,1 = 8,100 [A]</t>
  </si>
  <si>
    <t>položka zahrnuje:_x000D_
- vodorovná a svislá doprava, přemístění, přeložení, manipulace s výkopkem_x000D_
- kompletní provedení vykopávky nezapažené i zapažené_x000D_
- ošetření výkopiště po celou dobu práce v něm vč. klimatických opatření_x000D_
- ztížení vykopávek v blízkosti podzemního vedení, konstrukcí a objektů vč. jejich dočasného zajištění_x000D_
- ztížení pod vodou, v okolí výbušnin, ve stísněných prostorech a pod._x000D_
- příplatek za lepivost_x000D_
- těžení po vrstvách, pásech a po jiných nutných částech (figurách)_x000D_
- čerpání vody vč. čerpacích jímek, potrubí a pohotovostní čerpací soupravy (viz ustanovení k pol. 1151,2)_x000D_
- potřebné snížení hladiny podzemní vody_x000D_
- těžení a rozpojování jednotlivých balvanů_x000D_
- vytahování a nošení výkopku_x000D_
- svahování a přesvah. svahů do konečného tvaru, výměna hornin v podloží a v pláni znehodnocené klimatickými vlivy_x000D_
- ruční vykopávky, odstranění kořenů a napadávek_x000D_
- pažení, vzepření a rozepření vč. přepažování (vyjma štětových stěn)_x000D_
- úpravu, ochranu a očištění dna, základové spáry, stěn a svahů_x000D_
- zhutnění podloží, případně i svahů vč. svahování_x000D_
- zřízení stupňů v podloží a lavic na svazích, není-li pro tyto práce zřízena samostatná položka_x000D_
- udržování výkopiště a jeho ochrana proti vodě_x000D_
- odvedení nebo obvedení vody v okolí výkopiště a ve výkopišti_x000D_
- třídění výkopku_x000D_
- veškeré pomocné konstrukce umožňující provedení vykopávky (příjezdy, sjezdy, nájezdy, lešení, podpěr. konstr., přemostění, zpevněné plochy, zakrytí a pod.)_x000D_
- nezahrnuje uložení zeminy (na skládku, do násypu) ani poplatky za skládku, vykazují se v položce č.0141**</t>
  </si>
  <si>
    <t>2</t>
  </si>
  <si>
    <t>vč.odvozu a uložení na skládku zhotovitele, vč. poplatku za skládku_x000D_
výkopy vč.odvoz a poplatek za skládku zhotovitele_x000D_
výkopy v místech výšk. napojení žul. konstrukce vč.odvoz a poplatek za skládku_x000D_
sejmutí stávjacího lože,nestmel. Vrstev prům.0,3m vč.odvoz a poplatek za skládku</t>
  </si>
  <si>
    <t>žulový povrch 2,88 = 2,880 [B]_x000D_
žulový povrch 58,2 = 58,200 [C]_x000D_
Mezisoučet = 61,080 [D]</t>
  </si>
  <si>
    <t>Položka zahrnuje:
- vodorovnou a svislou dopravu,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pažení záporového a štětových stěn)
- úpravu, ochranu a očištění dna, základové spáry, stěn a svahů
- zhutnění podloží, případně i svahů vč. svahování
- zřízení stupňů v podloží a lavic na svazích, není-li pro tyto práce zřízena samostatná položka
- udržování výkopiště a jeho ochrana proti vodě
- odvedení nebo obvedení vody v okolí výkopiště a ve výkopišti
- třídění výkopku
- veškeré pomocné konstrukce umožňující provedení vykopávky (příjezdy, sjezdy, nájezdy, lešení, podpěr. konstr., přemostění, zpevněné plochy, zakrytí a pod.)
Položka nezahrnuje:
-  uložení zeminy (na skládku, do násypu) ani poplatky za skládku, vykazují se v položce č.0141**</t>
  </si>
  <si>
    <t>3</t>
  </si>
  <si>
    <t>vč.odvozu a uložení na skládku zhotovitele, vč. poplatku za skládku_x000D_
výkopy pro sanování neúnosných míst (10% z plochy komunikace 19,4m2 tl.0,30m) vč.odvoz a poplatek za skládku</t>
  </si>
  <si>
    <t>žulový povrch 5,82 = 5,820 [A]</t>
  </si>
  <si>
    <t>4</t>
  </si>
  <si>
    <t>vč.odvozu a uložení na skládku zhotovitele, vč. poplatku za skládku
výkopy pro osazení bet.obruby v patě zářez.tělesa komunikace vč.odvoz a poplatek za skládku</t>
  </si>
  <si>
    <t>žulový povrch 6,45 = 6,450 [A]</t>
  </si>
  <si>
    <t>12920</t>
  </si>
  <si>
    <t>ČIŠTĚNÍ KRAJNIC OD NÁNOSU</t>
  </si>
  <si>
    <t>stržení nezp. krajnice tl.0,1m, vč. odvozu a likvidace na skládku zhotovitele, vč. poplatku za skládku</t>
  </si>
  <si>
    <t>žulový povrch 4,8 = 4,800 [A]</t>
  </si>
  <si>
    <t>Položka zahrnuje:
- vodorovnou a svislou dopravu, přemístění, přeložení, manipulace s materiálem a uložení na skládku.
Položka nezahrnuje:
-  poplatek za skládku, který se vykazuje v položce 0141** (s výjimkou malého množství  materiálu, kde je možné poplatek zahrnout do jednotkové ceny položky – tento fakt musí být uveden v doplňujícím textu k položce)</t>
  </si>
  <si>
    <t>131736</t>
  </si>
  <si>
    <t>HLOUBENÍ JAM ZAPAŽ I NEPAŽ TŘ. I, ODVOZ DO 12KM</t>
  </si>
  <si>
    <t>včetně odvozu na skládku a poplatku za skládku zhotovitele (podélný vsakovací žebro)</t>
  </si>
  <si>
    <t>žulový povrch 10,4 = 10,400 [A]</t>
  </si>
  <si>
    <t>Položka zahrnuje:
- vodorovnou a svislou dopravu,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pažení záporového a štětových stěn)
- úpravu, ochranu a očištění dna, základové spáry, stěn a svahů
- odvedení nebo obvedení vody v okolí výkopiště a ve výkopišti
- třídění výkopku
- veškeré pomocné konstrukce umožňující provedení vykopávky (příjezdy, sjezdy, nájezdy, lešení, podpěr. konstr., přemostění, zpevněné plochy, zakrytí a pod.)
Položka nezahrnuje:
- uložení zeminy (na skládku, do násypu) ani poplatky za skládku, vykazují se v položce č.0141**</t>
  </si>
  <si>
    <t>17180</t>
  </si>
  <si>
    <t>ULOŽENÍ SYPANINY DO NÁSYPŮ Z NAKUPOVANÝCH MATERIÁLŮ</t>
  </si>
  <si>
    <t>materiál vhodný do násypu dle ČSN 73 6133 dodatečný násyp</t>
  </si>
  <si>
    <t>žulový povrch 4,42 = 4,420 [A]</t>
  </si>
  <si>
    <t>Položka zahrnuje:
- kompletní provedení zemní konstrukce (násypového tělesa včetně aktivní zóny) včetně nákupu a dopravy materiálu dle zadávací dokumentace
- úprava  ukládaného  materiálu  vlhčením,  tříděním,  promícháním  nebo  vysoušením,  příp. jiné úpravy za účelem zlepšení jeho  mech. vlastností
- hutnění i různé míry hutnění 
- ošetření úložiště po celou dobu práce v něm vč. klimatických opatření
- ztížení v okolí vedení, konstrukcí a objektů a jejich dočasné zajištění
- ztížení provádění vč. hutnění ve ztížených podmínkách a stísněných prostorech
- ztížené ukládání sypaniny pod vodu
- ukládání po vrstvách a po jiných nutných částech (figurách) vč. dosypávek
- spouštění a nošení materiálu
- výměna částí zemní konstrukce znehodnocené klimatickými vlivy
- ruční hutnění a výplň jam a prohlubní v podloží
- úprava, očištění, ochrana a zhutnění podloží
- svahování, hutnění a uzavírání povrchů svahů
- zřízení lavic na svazích
- udržování úložiště a jeho ochrana proti vodě
- odvedení nebo obvedení vody v okolí úložiště a v úložišti
- veškeré  pomocné konstrukce umožňující provedení  zemní konstrukce  (příjezdy,  sjezdy,  nájezdy, lešení, podpěrné konstrukce, přemostění, zpevněné plochy, zakrytí a pod.)
Položka nezahrnuje:
- x</t>
  </si>
  <si>
    <t>18110</t>
  </si>
  <si>
    <t>ÚPRAVA PLÁNĚ SE ZHUTNĚNÍM V HORNINĚ TŘ. I</t>
  </si>
  <si>
    <t>asfaltová konstrukce 22,5 = 22,500 [A]_x000D_
žulový povrch 194 = 194,000 [B]_x000D_
Mezisoučet = 216,500 [C]</t>
  </si>
  <si>
    <t>položka zahrnuje úpravu pláně včetně vyrovnání výškových rozdílů. Míru zhutnění určuje projekt /min.45 Mpa/.</t>
  </si>
  <si>
    <t>Základy</t>
  </si>
  <si>
    <t>21152</t>
  </si>
  <si>
    <t>SANAČNÍ ŽEBRA Z KAMENIVA DRCENÉHO ŠD</t>
  </si>
  <si>
    <t>HDK 8/32 - kamenivo podélné vsakovací žebro</t>
  </si>
  <si>
    <t>Položka zahrnuje:
- dodávku a uložení předepsaného kameniva
- mimostaveništní a vnitrostaveništní dopravu,
- není-li v zadávací dokumentaci uvedeno jinak, jedná se o nakupovaný materiál.
Položka nezahrnuje:
- x</t>
  </si>
  <si>
    <t>21197</t>
  </si>
  <si>
    <t>OPLÁŠTĚNÍ ODVODŇOVACÍCH ŽEBER Z GEOTEXTILIE</t>
  </si>
  <si>
    <t>GEOTEXTILIE 200g/m2, 20% z výměry na přesahy geotextilie_x000D_
podélné vsakovací žebro (filtrační geotex. Tažnost min. 20%, CBR více 1kN) 20% z výměry na přesahy geotextilie</t>
  </si>
  <si>
    <t>žulový povrch 117 = 117,000 [A]</t>
  </si>
  <si>
    <t>Položka zahrnuje:
- dodávku a uložení předepsané fólie včetně potřebných přesahů
- mimostaveništní a vnitrostaveništní dopravu 
Položka nezahrnuje:
- x
Způsob měření:
- přesahy se nezapočítávají do výměry</t>
  </si>
  <si>
    <t>21450</t>
  </si>
  <si>
    <t>SANAČNÍ VRSTVY Z KAMENIVA</t>
  </si>
  <si>
    <t>HDK 0/32 - sanace nezp. krajnice</t>
  </si>
  <si>
    <t>žulový povrch 2,6 = 2,600 [A]</t>
  </si>
  <si>
    <t>Položka zahrnuje
- dodávku předepsaného kameniva
- mimostaveništní a vnitrostaveništní dopravu a jeho uložení
- není-li v zadávací dokumentaci uvedeno jinak, jedná se o nakupovaný materiál
Položka nezahrnuje:
- x</t>
  </si>
  <si>
    <t>21461B</t>
  </si>
  <si>
    <t>SEPARAČNÍ GEOTEXTILIE DO 200G/M2</t>
  </si>
  <si>
    <t>separační geotextilie na silniční zemní pláň_x000D_
GEOTEXTILIE 200g/m2, 20% z výměry na přesahy geotextilie</t>
  </si>
  <si>
    <t>žulový povrch 194*1,2 = 232,800 [A]</t>
  </si>
  <si>
    <t>Položka zahrnuje:
- dodávku předepsané geotextilie
- úpravu, očištění a ochranu podkladu
- přichycení k podkladu, případně zatížení
- úpravy spojů a zajištění okrajů
- úpravy pro odvodnění
- nutné přesahy (nezapočítávají se do výměry)
- mimostaveništní a vnitrostaveništní dopravu
Položka nezahrnuje:
- x</t>
  </si>
  <si>
    <t>5</t>
  </si>
  <si>
    <t>56330</t>
  </si>
  <si>
    <t>VOZOVKOVÉ VRSTVY ZE ŠTĚRKODRTI</t>
  </si>
  <si>
    <t>ŠDA FR.0/32 mm v tl.150 mm</t>
  </si>
  <si>
    <t>asfaltová konstrukce 3,28 = 3,280 [A]</t>
  </si>
  <si>
    <t>Položka zahrnuje:
- dodání kameniva předepsané kvality a zrnitosti
- rozprostření a zhutnění vrstvy v předepsané tloušťce
- zřízení vrstvy bez rozlišení šířky, pokládání vrstvy po etapách
Položka nezahrnuje:
- postřiky, nátěry</t>
  </si>
  <si>
    <t>ŠDA FR.0/63 mm tl.200 mm</t>
  </si>
  <si>
    <t>asfaltová konstrukce 4,5 = 4,500 [A]</t>
  </si>
  <si>
    <t>vrstva ŠDA 0/32 prům. tl.150mm</t>
  </si>
  <si>
    <t>žulový povrch 29,1 = 29,100 [A]</t>
  </si>
  <si>
    <t>vrstva ŠDA 0/32 prům. tl.300mm (sanovaná místa)</t>
  </si>
  <si>
    <t>7</t>
  </si>
  <si>
    <t>ŠDA FR.0/63 mm tl.150 mm</t>
  </si>
  <si>
    <t>29,1 = 29,100 [A]</t>
  </si>
  <si>
    <t>56930</t>
  </si>
  <si>
    <t>ZPEVNĚNÍ KRAJNIC ZE ŠTĚRKODRTI</t>
  </si>
  <si>
    <t>zřizení nezp. krajnic tl.0,10 m z HDK fr.0/16</t>
  </si>
  <si>
    <t>Položka zahrnuje:
- dodání kameniva předepsané kvality a zrnitosti
- očištění podkladu
- uložení kameniva dle předepsaného technologického předpisu, zhutnění vrstvy v předepsané tloušťce
- zřízení vrstvy bez rozlišení šířky, pokládání vrstvy po etapách,
Položka nezahrnuje:
- x</t>
  </si>
  <si>
    <t>572213</t>
  </si>
  <si>
    <t>SPOJOVACÍ POSTŘIK Z EMULZE DO 0,5KG/M2</t>
  </si>
  <si>
    <t>SPOJOVACÍ POSTŘIK Z EMULZE DO 0,4KG/M2 - spoj.postřik modif. PS,C40  0,3kg/m2 (na vrstvu ACP16+ )</t>
  </si>
  <si>
    <t>asfaltová konstrukce 22,5 = 22,500 [A]</t>
  </si>
  <si>
    <t>Položka zahrnuje:
- dodání všech předepsaných materiálů pro postřiky v předepsaném množství
- provedení dle předepsaného technologického předpisu
- zřízení vrstvy bez rozlišení šířky, pokládání vrstvy po etapách
- úpravu napojení, ukončení
Položka nezahrnuje:
- x</t>
  </si>
  <si>
    <t>574A34</t>
  </si>
  <si>
    <t>ASFALTOVÝ BETON PRO OBRUSNÉ VRSTVY ACO 11+ TL. 40MM</t>
  </si>
  <si>
    <t>ACO11+  50/70 tl.40mm</t>
  </si>
  <si>
    <t>Položka zahrnuje:
- dodání směsi v požadované kvalitě
- očištění podkladu
- uložení směsi dle předepsaného technologického předpisu, zhutnění vrstvy v předepsané tloušťce
- zřízení vrstvy bez rozlišení šířky, pokládání vrstvy po etapách, včetně pracovních spar a spojů
- úpravu napojení, ukončení podél obrubníků, dilatačních zařízení, odvodňovacích proužků, odvodňovačů, vpustí, šachet a pod.
Položka nezahrnuje:
- postřiky, nátěry
- těsnění podél obrubníků, dilatačních zařízení, odvodňovacích proužků, odvodňovačů, vpustí, šachet a pod.</t>
  </si>
  <si>
    <t>574E46</t>
  </si>
  <si>
    <t>ASFALTOVÝ BETON PRO PODKLADNÍ VRSTVY ACP 16+, 16S TL. 50MM</t>
  </si>
  <si>
    <t>ACP 16+ 50/70 tl.50mm</t>
  </si>
  <si>
    <t>58221</t>
  </si>
  <si>
    <t>DLÁŽDĚNÉ KRYTY Z DROBNÝCH KOSTEK DO LOŽE Z KAMENIVA</t>
  </si>
  <si>
    <t>žulová dlažba tl.0,12m lože z drtě tl.0,04 (použití vybourané deponované dlažby z původní komunikace)_x000D_
vč. spárování dlažby drtí fr.2/5 mm</t>
  </si>
  <si>
    <t>žulový povrch 175,25 = 175,250 [A]</t>
  </si>
  <si>
    <t>Položka zahrnuje:
- dodání dlažebního materiálu v požadované kvalitě, dodání materiálu pro předepsané lože v tloušťce předepsané dokumentací a pro předepsanou výplň spar
- očištění podkladu
- uložení dlažby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Položka nezahrnuje:
- postřiky, nátěry
- těsnění podél obrubníků, dilatačních zařízení, odvodňovacích proužků, odvodňovačů, vpustí, šachet a pod.</t>
  </si>
  <si>
    <t>58222</t>
  </si>
  <si>
    <t>DLÁŽDĚNÉ KRYTY Z DROBNÝCH KOSTEK DO LOŽE Z MC</t>
  </si>
  <si>
    <t>ŽULOVÉ KOSTKY 0,12M DO BETONU TL 40MM – (žul.kostky do bet.lože lože C20/25nXF3 tl.40mm, ZESÍLENA BOČNÍ OPĚRA LŮŽKA, spárování cem.maltou M25-XF4)</t>
  </si>
  <si>
    <t>žulový povrch 21,75 = 21,750 [A]</t>
  </si>
  <si>
    <t>58920</t>
  </si>
  <si>
    <t>VÝPLŇ SPAR MODIFIKOVANÝM ASFALTEM</t>
  </si>
  <si>
    <t>M</t>
  </si>
  <si>
    <t>ošetření spar ve vozovce modif. asfaltovou zálivkou  (napojení nové kce. na stávající stav)</t>
  </si>
  <si>
    <t>asfaltová konstrukce 10,5 = 10,500 [A]</t>
  </si>
  <si>
    <t>Položka zahrnuje: 
- dodávku předepsaného materiálu
- vyčištění a výplň spar tímto materiálem
Položka nezahrnuje:
- x</t>
  </si>
  <si>
    <t>9</t>
  </si>
  <si>
    <t>Ostatní konstrukce a práce</t>
  </si>
  <si>
    <t>914131</t>
  </si>
  <si>
    <t>DOPRAVNÍ ZNAČKY ZÁKLADNÍ VELIKOSTI OCELOVÉ TŘ RA2 - DODÁVKA A MONTÁŽ</t>
  </si>
  <si>
    <t>IP-2ks</t>
  </si>
  <si>
    <t>žulový povrch - svislé značení 2 = 2,000 [A]</t>
  </si>
  <si>
    <t>Položka zahrnuje:
- dodávku a montáž značek v požadovaném provedení
Položka nezahrnuje:
- x</t>
  </si>
  <si>
    <t>914911</t>
  </si>
  <si>
    <t>SLOUPKY A STOJKY DOPRAVNÍCH ZNAČEK Z OCEL TRUBEK SE ZABETONOVÁNÍM - DODÁVKA A MONTÁŽ</t>
  </si>
  <si>
    <t>Položka zahrnuje:
- sloupky
- upevňovací zařízení
- osazení (betonová patka, zemní práce)
Položka nezahrnuje:
- x</t>
  </si>
  <si>
    <t>917223</t>
  </si>
  <si>
    <t>SILNIČNÍ A CHODNÍKOVÉ OBRUBY Z BETONOVÝCH OBRUBNÍKŮ ŠÍŘ 100MM</t>
  </si>
  <si>
    <t>betonová obruba   (100/250/1000) do bet. lože C20/25nXF3 tl.0,10M</t>
  </si>
  <si>
    <t>žulový povrch 12 = 12,000 [A]</t>
  </si>
  <si>
    <t>Položka zahrnuje:
- dodání a pokládku betonových obrubníků o rozměrech předepsaných zadávací dokumentací
- betonové lože i boční betonovou opěrku
Položka nezahrnuje:
- x</t>
  </si>
  <si>
    <t>917224</t>
  </si>
  <si>
    <t>SILNIČNÍ A CHODNÍKOVÉ OBRUBY Z BETONOVÝCH OBRUBNÍKŮ ŠÍŘ 150MM</t>
  </si>
  <si>
    <t>betonová obruba   (150/300/1000) do bet. lože C20/25nXF3 tl.0,10M</t>
  </si>
  <si>
    <t>žulový povrch 43 = 43,000 [A]</t>
  </si>
  <si>
    <t>919112</t>
  </si>
  <si>
    <t>ŘEZÁNÍ ASFALTOVÉHO KRYTU VOZOVEK TL DO 100MM</t>
  </si>
  <si>
    <t>položka zahrnuje řezání vozovkové vrstvy v předepsané tloušťce, včetně spotřeby vody</t>
  </si>
  <si>
    <t>* vyplňujte pouze žlutá pole na listu 2 (SO 000) a listu 3 (SO 101SO 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</si>
</sst>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#\ ##0.00"/>
    <numFmt numFmtId="165" formatCode="#\ ###\ ###\ ###\ ##0.000"/>
  </numFmts>
  <fonts count="11" x14ac:knownFonts="1">
    <font>
      <sz val="11"/>
      <name val="Calibri"/>
      <family val="2"/>
      <scheme val="minor"/>
    </font>
    <font>
      <sz val="11"/>
      <color rgb="FFD9D9D9"/>
      <name val="Calibri"/>
      <scheme val="minor"/>
    </font>
    <font>
      <sz val="10"/>
      <color rgb="FF000000"/>
      <name val="Arial"/>
    </font>
    <font>
      <b/>
      <sz val="16"/>
      <color rgb="FF000000"/>
      <name val="Arial"/>
    </font>
    <font>
      <b/>
      <sz val="10"/>
      <color rgb="FF000000"/>
      <name val="Arial"/>
    </font>
    <font>
      <sz val="10"/>
      <color rgb="FFFFFFFF"/>
      <name val="Arial"/>
    </font>
    <font>
      <b/>
      <sz val="11"/>
      <color rgb="FF000000"/>
      <name val="Arial"/>
    </font>
    <font>
      <b/>
      <sz val="11"/>
      <name val="Calibri"/>
      <scheme val="minor"/>
    </font>
    <font>
      <i/>
      <sz val="11"/>
      <name val="Calibri"/>
      <scheme val="minor"/>
    </font>
    <font>
      <i/>
      <sz val="10"/>
      <color rgb="FF000000"/>
      <name val="Arial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41A5BD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4">
    <xf numFmtId="0" fontId="0" fillId="0" borderId="0"/>
    <xf numFmtId="0" fontId="2" fillId="0" borderId="0">
      <alignment horizontal="left" vertical="center" wrapText="1"/>
    </xf>
    <xf numFmtId="0" fontId="3" fillId="0" borderId="0">
      <alignment horizontal="left" vertical="center" wrapText="1"/>
    </xf>
    <xf numFmtId="0" fontId="4" fillId="0" borderId="0">
      <alignment horizontal="right" vertical="center" wrapText="1"/>
    </xf>
    <xf numFmtId="0" fontId="5" fillId="0" borderId="0">
      <alignment horizontal="center" vertical="center" wrapText="1"/>
    </xf>
    <xf numFmtId="0" fontId="4" fillId="0" borderId="0">
      <alignment horizontal="left" vertical="center" wrapText="1"/>
    </xf>
    <xf numFmtId="0" fontId="4" fillId="0" borderId="0">
      <alignment horizontal="right" vertical="center" wrapText="1"/>
    </xf>
    <xf numFmtId="0" fontId="6" fillId="0" borderId="0">
      <alignment horizontal="left" vertical="center" wrapText="1"/>
    </xf>
    <xf numFmtId="0" fontId="6" fillId="0" borderId="0">
      <alignment horizontal="left" vertical="center" wrapText="1"/>
    </xf>
    <xf numFmtId="0" fontId="4" fillId="0" borderId="0">
      <alignment horizontal="left" vertical="center" wrapText="1"/>
    </xf>
    <xf numFmtId="0" fontId="4" fillId="0" borderId="0">
      <alignment horizontal="left" vertical="center" wrapText="1"/>
    </xf>
    <xf numFmtId="0" fontId="2" fillId="0" borderId="0">
      <alignment horizontal="left" vertical="center" wrapText="1"/>
    </xf>
    <xf numFmtId="0" fontId="2" fillId="0" borderId="0">
      <alignment horizontal="right" vertical="center" wrapText="1"/>
    </xf>
    <xf numFmtId="0" fontId="9" fillId="0" borderId="0">
      <alignment horizontal="left" vertical="center" wrapText="1"/>
    </xf>
  </cellStyleXfs>
  <cellXfs count="54">
    <xf numFmtId="0" fontId="0" fillId="0" borderId="0" xfId="0"/>
    <xf numFmtId="0" fontId="1" fillId="2" borderId="0" xfId="0" applyFont="1" applyFill="1"/>
    <xf numFmtId="0" fontId="2" fillId="2" borderId="0" xfId="1" applyFill="1">
      <alignment horizontal="left" vertical="center" wrapText="1"/>
    </xf>
    <xf numFmtId="0" fontId="0" fillId="2" borderId="0" xfId="0" applyFill="1"/>
    <xf numFmtId="0" fontId="3" fillId="2" borderId="0" xfId="2" applyFill="1">
      <alignment horizontal="left" vertical="center" wrapText="1"/>
    </xf>
    <xf numFmtId="0" fontId="4" fillId="2" borderId="0" xfId="3" applyFill="1">
      <alignment horizontal="right" vertical="center" wrapText="1"/>
    </xf>
    <xf numFmtId="164" fontId="4" fillId="2" borderId="0" xfId="3" applyNumberFormat="1" applyFill="1">
      <alignment horizontal="right" vertical="center" wrapText="1"/>
    </xf>
    <xf numFmtId="0" fontId="5" fillId="3" borderId="1" xfId="4" applyFill="1" applyBorder="1">
      <alignment horizontal="center" vertical="center" wrapText="1"/>
    </xf>
    <xf numFmtId="49" fontId="4" fillId="0" borderId="1" xfId="5" applyNumberFormat="1" applyBorder="1">
      <alignment horizontal="left" vertical="center" wrapText="1"/>
    </xf>
    <xf numFmtId="164" fontId="4" fillId="0" borderId="1" xfId="6" applyNumberFormat="1" applyBorder="1">
      <alignment horizontal="right" vertical="center" wrapText="1"/>
    </xf>
    <xf numFmtId="0" fontId="0" fillId="2" borderId="2" xfId="0" applyFill="1" applyBorder="1"/>
    <xf numFmtId="0" fontId="0" fillId="2" borderId="3" xfId="0" applyFill="1" applyBorder="1"/>
    <xf numFmtId="0" fontId="2" fillId="2" borderId="3" xfId="1" applyFill="1" applyBorder="1">
      <alignment horizontal="left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6" fillId="2" borderId="5" xfId="7" applyFill="1" applyBorder="1">
      <alignment horizontal="left" vertical="center" wrapText="1"/>
    </xf>
    <xf numFmtId="0" fontId="6" fillId="2" borderId="0" xfId="7" applyFill="1">
      <alignment horizontal="left" vertical="center" wrapText="1"/>
    </xf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5" fillId="3" borderId="9" xfId="4" applyFill="1" applyBorder="1">
      <alignment horizontal="center" vertical="center" wrapText="1"/>
    </xf>
    <xf numFmtId="0" fontId="5" fillId="3" borderId="10" xfId="4" applyFill="1" applyBorder="1">
      <alignment horizontal="center" vertical="center" wrapText="1"/>
    </xf>
    <xf numFmtId="0" fontId="5" fillId="3" borderId="11" xfId="4" applyFill="1" applyBorder="1">
      <alignment horizontal="center" vertical="center" wrapText="1"/>
    </xf>
    <xf numFmtId="0" fontId="5" fillId="3" borderId="12" xfId="4" applyFill="1" applyBorder="1">
      <alignment horizontal="center" vertical="center" wrapText="1"/>
    </xf>
    <xf numFmtId="0" fontId="7" fillId="2" borderId="7" xfId="0" applyFont="1" applyFill="1" applyBorder="1"/>
    <xf numFmtId="0" fontId="7" fillId="2" borderId="13" xfId="0" applyFont="1" applyFill="1" applyBorder="1"/>
    <xf numFmtId="0" fontId="7" fillId="2" borderId="7" xfId="0" applyFont="1" applyFill="1" applyBorder="1" applyAlignment="1">
      <alignment horizontal="right"/>
    </xf>
    <xf numFmtId="0" fontId="7" fillId="2" borderId="14" xfId="0" applyFont="1" applyFill="1" applyBorder="1"/>
    <xf numFmtId="164" fontId="7" fillId="2" borderId="7" xfId="0" applyNumberFormat="1" applyFont="1" applyFill="1" applyBorder="1" applyAlignment="1">
      <alignment horizontal="center"/>
    </xf>
    <xf numFmtId="0" fontId="0" fillId="2" borderId="15" xfId="0" applyFill="1" applyBorder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0" xfId="0" applyNumberFormat="1"/>
    <xf numFmtId="0" fontId="0" fillId="0" borderId="5" xfId="0" applyBorder="1"/>
    <xf numFmtId="0" fontId="0" fillId="0" borderId="6" xfId="0" applyBorder="1"/>
    <xf numFmtId="0" fontId="8" fillId="0" borderId="7" xfId="0" applyFont="1" applyBorder="1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wrapText="1"/>
    </xf>
    <xf numFmtId="0" fontId="3" fillId="2" borderId="0" xfId="2" applyFill="1">
      <alignment horizontal="left" vertical="center" wrapText="1"/>
    </xf>
    <xf numFmtId="0" fontId="0" fillId="2" borderId="0" xfId="0" applyFill="1"/>
    <xf numFmtId="0" fontId="6" fillId="2" borderId="0" xfId="7" applyFill="1" applyAlignment="1">
      <alignment horizontal="right" vertical="center" wrapText="1"/>
    </xf>
    <xf numFmtId="0" fontId="0" fillId="2" borderId="0" xfId="0" applyFill="1" applyAlignment="1">
      <alignment horizontal="right"/>
    </xf>
    <xf numFmtId="0" fontId="5" fillId="3" borderId="8" xfId="4" applyFill="1" applyBorder="1">
      <alignment horizontal="center" vertical="center" wrapText="1"/>
    </xf>
    <xf numFmtId="0" fontId="5" fillId="3" borderId="9" xfId="4" applyFill="1" applyBorder="1">
      <alignment horizontal="center" vertical="center" wrapText="1"/>
    </xf>
    <xf numFmtId="0" fontId="5" fillId="3" borderId="1" xfId="4" applyFill="1" applyBorder="1">
      <alignment horizontal="center" vertical="center" wrapText="1"/>
    </xf>
    <xf numFmtId="0" fontId="5" fillId="3" borderId="10" xfId="4" applyFill="1" applyBorder="1">
      <alignment horizontal="center" vertical="center" wrapText="1"/>
    </xf>
    <xf numFmtId="164" fontId="0" fillId="4" borderId="7" xfId="0" applyNumberFormat="1" applyFill="1" applyBorder="1" applyAlignment="1">
      <alignment horizontal="center"/>
    </xf>
    <xf numFmtId="0" fontId="10" fillId="4" borderId="0" xfId="0" applyFont="1" applyFill="1"/>
  </cellXfs>
  <cellStyles count="14">
    <cellStyle name="NadpisRekapitulaceSoupisPraciStyle" xfId="2" xr:uid="{00000000-0005-0000-0000-000002000000}"/>
    <cellStyle name="NadpisStrukturyStyle" xfId="8" xr:uid="{00000000-0005-0000-0000-000008000000}"/>
    <cellStyle name="NadpisySloupcuStyle" xfId="4" xr:uid="{00000000-0005-0000-0000-000004000000}"/>
    <cellStyle name="NormalBoldLeftStyle" xfId="5" xr:uid="{00000000-0005-0000-0000-000005000000}"/>
    <cellStyle name="NormalBoldRightStyle" xfId="6" xr:uid="{00000000-0005-0000-0000-000006000000}"/>
    <cellStyle name="NormalBoldStyle" xfId="10" xr:uid="{00000000-0005-0000-0000-00000A000000}"/>
    <cellStyle name="NormalLeftStyle" xfId="11" xr:uid="{00000000-0005-0000-0000-00000B000000}"/>
    <cellStyle name="Normální" xfId="0" builtinId="0"/>
    <cellStyle name="NormalRightStyle" xfId="12" xr:uid="{00000000-0005-0000-0000-00000C000000}"/>
    <cellStyle name="NormalStyle" xfId="1" xr:uid="{00000000-0005-0000-0000-000001000000}"/>
    <cellStyle name="PolDoplnInfoStyle" xfId="13" xr:uid="{00000000-0005-0000-0000-00000D000000}"/>
    <cellStyle name="RekapitulaceCenyStyle" xfId="3" xr:uid="{00000000-0005-0000-0000-000003000000}"/>
    <cellStyle name="StavbaRozpocetHeaderStyle" xfId="7" xr:uid="{00000000-0005-0000-0000-000007000000}"/>
    <cellStyle name="StavebniDilStyle" xfId="9" xr:uid="{00000000-0005-0000-0000-000009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9560" cy="2895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289560" cy="2895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289560" cy="2895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workbookViewId="0">
      <selection activeCell="B19" sqref="B19"/>
    </sheetView>
  </sheetViews>
  <sheetFormatPr defaultRowHeight="15" x14ac:dyDescent="0.25"/>
  <cols>
    <col min="1" max="1" width="7.28515625" bestFit="1" customWidth="1"/>
    <col min="2" max="2" width="126" customWidth="1"/>
    <col min="3" max="5" width="18.85546875" customWidth="1"/>
  </cols>
  <sheetData>
    <row r="1" spans="1:5" x14ac:dyDescent="0.25">
      <c r="A1" s="1" t="s">
        <v>0</v>
      </c>
      <c r="B1" s="2" t="s">
        <v>1</v>
      </c>
      <c r="C1" s="3"/>
      <c r="D1" s="3"/>
      <c r="E1" s="3"/>
    </row>
    <row r="2" spans="1:5" x14ac:dyDescent="0.25">
      <c r="A2" s="1"/>
      <c r="B2" s="44" t="s">
        <v>2</v>
      </c>
      <c r="C2" s="3"/>
      <c r="D2" s="3"/>
      <c r="E2" s="3"/>
    </row>
    <row r="3" spans="1:5" x14ac:dyDescent="0.25">
      <c r="A3" s="3"/>
      <c r="B3" s="45"/>
      <c r="C3" s="3"/>
      <c r="D3" s="3"/>
      <c r="E3" s="3"/>
    </row>
    <row r="4" spans="1:5" x14ac:dyDescent="0.25">
      <c r="A4" s="3"/>
      <c r="B4" s="44" t="s">
        <v>3</v>
      </c>
      <c r="C4" s="45"/>
      <c r="D4" s="45"/>
      <c r="E4" s="45"/>
    </row>
    <row r="5" spans="1:5" x14ac:dyDescent="0.25">
      <c r="A5" s="3"/>
      <c r="B5" s="3"/>
      <c r="C5" s="3"/>
      <c r="D5" s="3"/>
      <c r="E5" s="3"/>
    </row>
    <row r="6" spans="1:5" x14ac:dyDescent="0.25">
      <c r="A6" s="3"/>
      <c r="B6" s="5" t="s">
        <v>4</v>
      </c>
      <c r="C6" s="6">
        <f>SUM(C10:C11)</f>
        <v>0</v>
      </c>
      <c r="D6" s="3"/>
      <c r="E6" s="3"/>
    </row>
    <row r="7" spans="1:5" x14ac:dyDescent="0.25">
      <c r="A7" s="3"/>
      <c r="B7" s="5" t="s">
        <v>5</v>
      </c>
      <c r="C7" s="6">
        <f>SUM(E10:E11)</f>
        <v>0</v>
      </c>
      <c r="D7" s="3"/>
      <c r="E7" s="3"/>
    </row>
    <row r="8" spans="1:5" x14ac:dyDescent="0.25">
      <c r="A8" s="3"/>
      <c r="B8" s="3"/>
      <c r="C8" s="3"/>
      <c r="D8" s="3"/>
      <c r="E8" s="3"/>
    </row>
    <row r="9" spans="1:5" x14ac:dyDescent="0.25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</row>
    <row r="10" spans="1:5" x14ac:dyDescent="0.25">
      <c r="A10" s="8" t="s">
        <v>11</v>
      </c>
      <c r="B10" s="8" t="s">
        <v>12</v>
      </c>
      <c r="C10" s="9">
        <f>'SO 000'!I3</f>
        <v>0</v>
      </c>
      <c r="D10" s="9">
        <f>SUMIFS('SO 000'!O:O,'SO 000'!A:A,"P")</f>
        <v>0</v>
      </c>
      <c r="E10" s="9">
        <f>C10+D10</f>
        <v>0</v>
      </c>
    </row>
    <row r="11" spans="1:5" x14ac:dyDescent="0.25">
      <c r="A11" s="8" t="s">
        <v>13</v>
      </c>
      <c r="B11" s="8" t="s">
        <v>14</v>
      </c>
      <c r="C11" s="9">
        <f>'SO 101SO 001'!I3</f>
        <v>0</v>
      </c>
      <c r="D11" s="9">
        <f>SUMIFS('SO 101SO 001'!O:O,'SO 101SO 001'!A:A,"P")</f>
        <v>0</v>
      </c>
      <c r="E11" s="9">
        <f>C11+D11</f>
        <v>0</v>
      </c>
    </row>
    <row r="14" spans="1:5" x14ac:dyDescent="0.25">
      <c r="A14" s="53" t="s">
        <v>217</v>
      </c>
      <c r="B14" s="53"/>
    </row>
  </sheetData>
  <mergeCells count="2">
    <mergeCell ref="B2:B3"/>
    <mergeCell ref="B4:E4"/>
  </mergeCells>
  <pageMargins left="0.7" right="0.7" top="0.78740157499999996" bottom="0.78740157499999996" header="0.3" footer="0.3"/>
  <pageSetup fitToHeight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4"/>
  <sheetViews>
    <sheetView topLeftCell="B18" workbookViewId="0">
      <selection activeCell="H21" sqref="H21"/>
    </sheetView>
  </sheetViews>
  <sheetFormatPr defaultRowHeight="15" x14ac:dyDescent="0.25"/>
  <cols>
    <col min="1" max="1" width="8.85546875" hidden="1"/>
    <col min="2" max="2" width="15.7109375" customWidth="1"/>
    <col min="3" max="3" width="9.42578125" customWidth="1"/>
    <col min="4" max="4" width="12.5703125" customWidth="1"/>
    <col min="5" max="5" width="63" customWidth="1"/>
    <col min="6" max="6" width="12.5703125" customWidth="1"/>
    <col min="7" max="9" width="15.7109375" customWidth="1"/>
    <col min="10" max="10" width="14.7109375" bestFit="1" customWidth="1"/>
    <col min="15" max="16" width="8.85546875" hidden="1"/>
  </cols>
  <sheetData>
    <row r="1" spans="1:16" x14ac:dyDescent="0.25">
      <c r="A1" s="1" t="s">
        <v>0</v>
      </c>
      <c r="B1" s="10"/>
      <c r="C1" s="11"/>
      <c r="D1" s="11"/>
      <c r="E1" s="12" t="s">
        <v>1</v>
      </c>
      <c r="F1" s="11"/>
      <c r="G1" s="11"/>
      <c r="H1" s="11"/>
      <c r="I1" s="11"/>
      <c r="J1" s="13"/>
      <c r="P1">
        <v>3</v>
      </c>
    </row>
    <row r="2" spans="1:16" ht="20.25" x14ac:dyDescent="0.25">
      <c r="A2" s="1"/>
      <c r="B2" s="14"/>
      <c r="C2" s="3"/>
      <c r="D2" s="3"/>
      <c r="E2" s="4" t="s">
        <v>15</v>
      </c>
      <c r="F2" s="3"/>
      <c r="G2" s="3"/>
      <c r="H2" s="3"/>
      <c r="I2" s="3"/>
      <c r="J2" s="15"/>
    </row>
    <row r="3" spans="1:16" ht="30" x14ac:dyDescent="0.25">
      <c r="A3" s="3" t="s">
        <v>16</v>
      </c>
      <c r="B3" s="16" t="s">
        <v>17</v>
      </c>
      <c r="C3" s="46" t="s">
        <v>18</v>
      </c>
      <c r="D3" s="47"/>
      <c r="E3" s="17" t="s">
        <v>19</v>
      </c>
      <c r="F3" s="3"/>
      <c r="G3" s="3"/>
      <c r="H3" s="18" t="s">
        <v>11</v>
      </c>
      <c r="I3" s="19">
        <f>SUMIFS(I8:I24,A8:A24,"SD")</f>
        <v>0</v>
      </c>
      <c r="J3" s="15"/>
      <c r="O3">
        <v>0</v>
      </c>
      <c r="P3">
        <v>2</v>
      </c>
    </row>
    <row r="4" spans="1:16" x14ac:dyDescent="0.25">
      <c r="A4" s="3" t="s">
        <v>20</v>
      </c>
      <c r="B4" s="16" t="s">
        <v>21</v>
      </c>
      <c r="C4" s="46" t="s">
        <v>11</v>
      </c>
      <c r="D4" s="47"/>
      <c r="E4" s="17" t="s">
        <v>12</v>
      </c>
      <c r="F4" s="3"/>
      <c r="G4" s="3"/>
      <c r="H4" s="3"/>
      <c r="I4" s="3"/>
      <c r="J4" s="15"/>
      <c r="O4">
        <v>0.12</v>
      </c>
      <c r="P4">
        <v>2</v>
      </c>
    </row>
    <row r="5" spans="1:16" x14ac:dyDescent="0.25">
      <c r="A5" s="48" t="s">
        <v>22</v>
      </c>
      <c r="B5" s="49" t="s">
        <v>23</v>
      </c>
      <c r="C5" s="50" t="s">
        <v>24</v>
      </c>
      <c r="D5" s="50" t="s">
        <v>25</v>
      </c>
      <c r="E5" s="50" t="s">
        <v>26</v>
      </c>
      <c r="F5" s="50" t="s">
        <v>27</v>
      </c>
      <c r="G5" s="50" t="s">
        <v>28</v>
      </c>
      <c r="H5" s="50" t="s">
        <v>29</v>
      </c>
      <c r="I5" s="50"/>
      <c r="J5" s="51" t="s">
        <v>30</v>
      </c>
      <c r="O5">
        <v>0.21</v>
      </c>
    </row>
    <row r="6" spans="1:16" x14ac:dyDescent="0.25">
      <c r="A6" s="48"/>
      <c r="B6" s="49"/>
      <c r="C6" s="50"/>
      <c r="D6" s="50"/>
      <c r="E6" s="50"/>
      <c r="F6" s="50"/>
      <c r="G6" s="50"/>
      <c r="H6" s="7" t="s">
        <v>31</v>
      </c>
      <c r="I6" s="7" t="s">
        <v>32</v>
      </c>
      <c r="J6" s="51"/>
    </row>
    <row r="7" spans="1:16" x14ac:dyDescent="0.25">
      <c r="A7" s="22">
        <v>0</v>
      </c>
      <c r="B7" s="20">
        <v>1</v>
      </c>
      <c r="C7" s="23">
        <v>2</v>
      </c>
      <c r="D7" s="7">
        <v>3</v>
      </c>
      <c r="E7" s="23">
        <v>4</v>
      </c>
      <c r="F7" s="7">
        <v>5</v>
      </c>
      <c r="G7" s="7">
        <v>6</v>
      </c>
      <c r="H7" s="7">
        <v>7</v>
      </c>
      <c r="I7" s="23">
        <v>8</v>
      </c>
      <c r="J7" s="21">
        <v>9</v>
      </c>
    </row>
    <row r="8" spans="1:16" x14ac:dyDescent="0.25">
      <c r="A8" s="24" t="s">
        <v>33</v>
      </c>
      <c r="B8" s="25"/>
      <c r="C8" s="26" t="s">
        <v>34</v>
      </c>
      <c r="D8" s="27"/>
      <c r="E8" s="24" t="s">
        <v>35</v>
      </c>
      <c r="F8" s="27"/>
      <c r="G8" s="27"/>
      <c r="H8" s="27"/>
      <c r="I8" s="28">
        <f>SUMIFS(I9:I24,A9:A24,"P")</f>
        <v>0</v>
      </c>
      <c r="J8" s="29"/>
    </row>
    <row r="9" spans="1:16" x14ac:dyDescent="0.25">
      <c r="A9" s="30" t="s">
        <v>36</v>
      </c>
      <c r="B9" s="30">
        <v>1</v>
      </c>
      <c r="C9" s="31" t="s">
        <v>37</v>
      </c>
      <c r="D9" s="30" t="s">
        <v>38</v>
      </c>
      <c r="E9" s="32" t="s">
        <v>39</v>
      </c>
      <c r="F9" s="33" t="s">
        <v>40</v>
      </c>
      <c r="G9" s="34">
        <v>1</v>
      </c>
      <c r="H9" s="52">
        <v>0</v>
      </c>
      <c r="I9" s="35">
        <f>ROUND(G9*H9,P4)</f>
        <v>0</v>
      </c>
      <c r="J9" s="30"/>
      <c r="O9" s="36">
        <f>I9*0.21</f>
        <v>0</v>
      </c>
      <c r="P9">
        <v>3</v>
      </c>
    </row>
    <row r="10" spans="1:16" ht="150" x14ac:dyDescent="0.25">
      <c r="A10" s="30" t="s">
        <v>41</v>
      </c>
      <c r="B10" s="37"/>
      <c r="E10" s="32" t="s">
        <v>42</v>
      </c>
      <c r="J10" s="38"/>
    </row>
    <row r="11" spans="1:16" x14ac:dyDescent="0.25">
      <c r="A11" s="30" t="s">
        <v>43</v>
      </c>
      <c r="B11" s="37"/>
      <c r="E11" s="39" t="s">
        <v>44</v>
      </c>
      <c r="J11" s="38"/>
    </row>
    <row r="12" spans="1:16" ht="30" x14ac:dyDescent="0.25">
      <c r="A12" s="30" t="s">
        <v>45</v>
      </c>
      <c r="B12" s="37"/>
      <c r="E12" s="32" t="s">
        <v>46</v>
      </c>
      <c r="J12" s="38"/>
    </row>
    <row r="13" spans="1:16" x14ac:dyDescent="0.25">
      <c r="A13" s="30" t="s">
        <v>36</v>
      </c>
      <c r="B13" s="30">
        <v>2</v>
      </c>
      <c r="C13" s="31" t="s">
        <v>47</v>
      </c>
      <c r="D13" s="30" t="s">
        <v>38</v>
      </c>
      <c r="E13" s="32" t="s">
        <v>48</v>
      </c>
      <c r="F13" s="33" t="s">
        <v>40</v>
      </c>
      <c r="G13" s="34">
        <v>1</v>
      </c>
      <c r="H13" s="52">
        <v>0</v>
      </c>
      <c r="I13" s="35">
        <f>ROUND(G13*H13,P4)</f>
        <v>0</v>
      </c>
      <c r="J13" s="30"/>
      <c r="O13" s="36">
        <f>I13*0.21</f>
        <v>0</v>
      </c>
      <c r="P13">
        <v>3</v>
      </c>
    </row>
    <row r="14" spans="1:16" ht="30" x14ac:dyDescent="0.25">
      <c r="A14" s="30" t="s">
        <v>41</v>
      </c>
      <c r="B14" s="37"/>
      <c r="E14" s="32" t="s">
        <v>49</v>
      </c>
      <c r="J14" s="38"/>
    </row>
    <row r="15" spans="1:16" x14ac:dyDescent="0.25">
      <c r="A15" s="30" t="s">
        <v>43</v>
      </c>
      <c r="B15" s="37"/>
      <c r="E15" s="39" t="s">
        <v>44</v>
      </c>
      <c r="J15" s="38"/>
    </row>
    <row r="16" spans="1:16" ht="60" x14ac:dyDescent="0.25">
      <c r="A16" s="30" t="s">
        <v>45</v>
      </c>
      <c r="B16" s="37"/>
      <c r="E16" s="32" t="s">
        <v>50</v>
      </c>
      <c r="J16" s="38"/>
    </row>
    <row r="17" spans="1:16" x14ac:dyDescent="0.25">
      <c r="A17" s="30" t="s">
        <v>36</v>
      </c>
      <c r="B17" s="30">
        <v>3</v>
      </c>
      <c r="C17" s="31" t="s">
        <v>51</v>
      </c>
      <c r="D17" s="30" t="s">
        <v>38</v>
      </c>
      <c r="E17" s="32" t="s">
        <v>52</v>
      </c>
      <c r="F17" s="33" t="s">
        <v>40</v>
      </c>
      <c r="G17" s="34">
        <v>1</v>
      </c>
      <c r="H17" s="52">
        <v>0</v>
      </c>
      <c r="I17" s="35">
        <f>ROUND(G17*H17,P4)</f>
        <v>0</v>
      </c>
      <c r="J17" s="30"/>
      <c r="O17" s="36">
        <f>I17*0.21</f>
        <v>0</v>
      </c>
      <c r="P17">
        <v>3</v>
      </c>
    </row>
    <row r="18" spans="1:16" ht="270" x14ac:dyDescent="0.25">
      <c r="A18" s="30" t="s">
        <v>41</v>
      </c>
      <c r="B18" s="37"/>
      <c r="E18" s="32" t="s">
        <v>53</v>
      </c>
      <c r="J18" s="38"/>
    </row>
    <row r="19" spans="1:16" x14ac:dyDescent="0.25">
      <c r="A19" s="30" t="s">
        <v>43</v>
      </c>
      <c r="B19" s="37"/>
      <c r="E19" s="39" t="s">
        <v>44</v>
      </c>
      <c r="J19" s="38"/>
    </row>
    <row r="20" spans="1:16" ht="30" x14ac:dyDescent="0.25">
      <c r="A20" s="30" t="s">
        <v>45</v>
      </c>
      <c r="B20" s="37"/>
      <c r="E20" s="32" t="s">
        <v>54</v>
      </c>
      <c r="J20" s="38"/>
    </row>
    <row r="21" spans="1:16" x14ac:dyDescent="0.25">
      <c r="A21" s="30" t="s">
        <v>36</v>
      </c>
      <c r="B21" s="30">
        <v>4</v>
      </c>
      <c r="C21" s="31" t="s">
        <v>55</v>
      </c>
      <c r="D21" s="30" t="s">
        <v>38</v>
      </c>
      <c r="E21" s="32" t="s">
        <v>56</v>
      </c>
      <c r="F21" s="33" t="s">
        <v>40</v>
      </c>
      <c r="G21" s="34">
        <v>1</v>
      </c>
      <c r="H21" s="52">
        <v>0</v>
      </c>
      <c r="I21" s="35">
        <f>ROUND(G21*H21,P4)</f>
        <v>0</v>
      </c>
      <c r="J21" s="30"/>
      <c r="O21" s="36">
        <f>I21*0.21</f>
        <v>0</v>
      </c>
      <c r="P21">
        <v>3</v>
      </c>
    </row>
    <row r="22" spans="1:16" ht="75" x14ac:dyDescent="0.25">
      <c r="A22" s="30" t="s">
        <v>41</v>
      </c>
      <c r="B22" s="37"/>
      <c r="E22" s="32" t="s">
        <v>57</v>
      </c>
      <c r="J22" s="38"/>
    </row>
    <row r="23" spans="1:16" x14ac:dyDescent="0.25">
      <c r="A23" s="30" t="s">
        <v>43</v>
      </c>
      <c r="B23" s="37"/>
      <c r="E23" s="39" t="s">
        <v>44</v>
      </c>
      <c r="J23" s="38"/>
    </row>
    <row r="24" spans="1:16" ht="30" x14ac:dyDescent="0.25">
      <c r="A24" s="30" t="s">
        <v>45</v>
      </c>
      <c r="B24" s="40"/>
      <c r="C24" s="41"/>
      <c r="D24" s="41"/>
      <c r="E24" s="32" t="s">
        <v>58</v>
      </c>
      <c r="F24" s="41"/>
      <c r="G24" s="41"/>
      <c r="H24" s="41"/>
      <c r="I24" s="41"/>
      <c r="J24" s="42"/>
    </row>
  </sheetData>
  <mergeCells count="11">
    <mergeCell ref="E5:E6"/>
    <mergeCell ref="F5:F6"/>
    <mergeCell ref="G5:G6"/>
    <mergeCell ref="H5:I5"/>
    <mergeCell ref="J5:J6"/>
    <mergeCell ref="C3:D3"/>
    <mergeCell ref="C4:D4"/>
    <mergeCell ref="A5:A6"/>
    <mergeCell ref="B5:B6"/>
    <mergeCell ref="C5:C6"/>
    <mergeCell ref="D5:D6"/>
  </mergeCells>
  <pageMargins left="0.7" right="0.7" top="0.78740157499999996" bottom="0.78740157499999996" header="0.3" footer="0.3"/>
  <pageSetup fitToHeight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152"/>
  <sheetViews>
    <sheetView topLeftCell="B140" workbookViewId="0">
      <selection activeCell="H157" sqref="H157"/>
    </sheetView>
  </sheetViews>
  <sheetFormatPr defaultRowHeight="15" x14ac:dyDescent="0.25"/>
  <cols>
    <col min="1" max="1" width="8.85546875" hidden="1"/>
    <col min="2" max="2" width="15.7109375" customWidth="1"/>
    <col min="3" max="3" width="9.42578125" customWidth="1"/>
    <col min="4" max="4" width="12.5703125" customWidth="1"/>
    <col min="5" max="5" width="63" customWidth="1"/>
    <col min="6" max="6" width="12.5703125" customWidth="1"/>
    <col min="7" max="9" width="15.7109375" customWidth="1"/>
    <col min="10" max="10" width="14.7109375" bestFit="1" customWidth="1"/>
    <col min="15" max="16" width="8.85546875" hidden="1"/>
  </cols>
  <sheetData>
    <row r="1" spans="1:16" x14ac:dyDescent="0.25">
      <c r="A1" s="1" t="s">
        <v>0</v>
      </c>
      <c r="B1" s="10"/>
      <c r="C1" s="11"/>
      <c r="D1" s="11"/>
      <c r="E1" s="12" t="s">
        <v>1</v>
      </c>
      <c r="F1" s="11"/>
      <c r="G1" s="11"/>
      <c r="H1" s="11"/>
      <c r="I1" s="11"/>
      <c r="J1" s="13"/>
      <c r="P1">
        <v>3</v>
      </c>
    </row>
    <row r="2" spans="1:16" ht="20.25" x14ac:dyDescent="0.25">
      <c r="A2" s="1"/>
      <c r="B2" s="14"/>
      <c r="C2" s="3"/>
      <c r="D2" s="3"/>
      <c r="E2" s="4" t="s">
        <v>15</v>
      </c>
      <c r="F2" s="3"/>
      <c r="G2" s="3"/>
      <c r="H2" s="3"/>
      <c r="I2" s="3"/>
      <c r="J2" s="15"/>
    </row>
    <row r="3" spans="1:16" ht="30" x14ac:dyDescent="0.25">
      <c r="A3" s="3" t="s">
        <v>16</v>
      </c>
      <c r="B3" s="16" t="s">
        <v>17</v>
      </c>
      <c r="C3" s="46" t="s">
        <v>18</v>
      </c>
      <c r="D3" s="47"/>
      <c r="E3" s="17" t="s">
        <v>19</v>
      </c>
      <c r="F3" s="3"/>
      <c r="G3" s="3"/>
      <c r="H3" s="18" t="s">
        <v>13</v>
      </c>
      <c r="I3" s="19">
        <f>SUMIFS(I9:I152,A9:A152,"SD")</f>
        <v>0</v>
      </c>
      <c r="J3" s="15"/>
      <c r="O3">
        <v>0</v>
      </c>
      <c r="P3">
        <v>2</v>
      </c>
    </row>
    <row r="4" spans="1:16" ht="30" x14ac:dyDescent="0.25">
      <c r="A4" s="3" t="s">
        <v>20</v>
      </c>
      <c r="B4" s="16" t="s">
        <v>59</v>
      </c>
      <c r="C4" s="46" t="s">
        <v>60</v>
      </c>
      <c r="D4" s="47"/>
      <c r="E4" s="17" t="s">
        <v>19</v>
      </c>
      <c r="F4" s="3"/>
      <c r="G4" s="3"/>
      <c r="H4" s="3"/>
      <c r="I4" s="3"/>
      <c r="J4" s="15"/>
      <c r="O4">
        <v>0.12</v>
      </c>
      <c r="P4">
        <v>2</v>
      </c>
    </row>
    <row r="5" spans="1:16" x14ac:dyDescent="0.25">
      <c r="A5" s="3" t="s">
        <v>61</v>
      </c>
      <c r="B5" s="16" t="s">
        <v>21</v>
      </c>
      <c r="C5" s="46" t="s">
        <v>13</v>
      </c>
      <c r="D5" s="47"/>
      <c r="E5" s="17" t="s">
        <v>14</v>
      </c>
      <c r="F5" s="3"/>
      <c r="G5" s="3"/>
      <c r="H5" s="3"/>
      <c r="I5" s="3"/>
      <c r="J5" s="15"/>
      <c r="O5">
        <v>0.21</v>
      </c>
    </row>
    <row r="6" spans="1:16" x14ac:dyDescent="0.25">
      <c r="A6" s="48" t="s">
        <v>22</v>
      </c>
      <c r="B6" s="49" t="s">
        <v>23</v>
      </c>
      <c r="C6" s="50" t="s">
        <v>24</v>
      </c>
      <c r="D6" s="50" t="s">
        <v>25</v>
      </c>
      <c r="E6" s="50" t="s">
        <v>26</v>
      </c>
      <c r="F6" s="50" t="s">
        <v>27</v>
      </c>
      <c r="G6" s="50" t="s">
        <v>28</v>
      </c>
      <c r="H6" s="50" t="s">
        <v>29</v>
      </c>
      <c r="I6" s="50"/>
      <c r="J6" s="51" t="s">
        <v>30</v>
      </c>
    </row>
    <row r="7" spans="1:16" x14ac:dyDescent="0.25">
      <c r="A7" s="48"/>
      <c r="B7" s="49"/>
      <c r="C7" s="50"/>
      <c r="D7" s="50"/>
      <c r="E7" s="50"/>
      <c r="F7" s="50"/>
      <c r="G7" s="50"/>
      <c r="H7" s="7" t="s">
        <v>31</v>
      </c>
      <c r="I7" s="7" t="s">
        <v>32</v>
      </c>
      <c r="J7" s="51"/>
    </row>
    <row r="8" spans="1:16" x14ac:dyDescent="0.25">
      <c r="A8" s="22">
        <v>0</v>
      </c>
      <c r="B8" s="20">
        <v>1</v>
      </c>
      <c r="C8" s="23">
        <v>2</v>
      </c>
      <c r="D8" s="7">
        <v>3</v>
      </c>
      <c r="E8" s="23">
        <v>4</v>
      </c>
      <c r="F8" s="7">
        <v>5</v>
      </c>
      <c r="G8" s="7">
        <v>6</v>
      </c>
      <c r="H8" s="7">
        <v>7</v>
      </c>
      <c r="I8" s="23">
        <v>8</v>
      </c>
      <c r="J8" s="21">
        <v>9</v>
      </c>
    </row>
    <row r="9" spans="1:16" x14ac:dyDescent="0.25">
      <c r="A9" s="24" t="s">
        <v>33</v>
      </c>
      <c r="B9" s="25"/>
      <c r="C9" s="26" t="s">
        <v>62</v>
      </c>
      <c r="D9" s="27"/>
      <c r="E9" s="24" t="s">
        <v>63</v>
      </c>
      <c r="F9" s="27"/>
      <c r="G9" s="27"/>
      <c r="H9" s="27"/>
      <c r="I9" s="28">
        <f>SUMIFS(I10:I65,A10:A65,"P")</f>
        <v>0</v>
      </c>
      <c r="J9" s="29"/>
    </row>
    <row r="10" spans="1:16" x14ac:dyDescent="0.25">
      <c r="A10" s="30" t="s">
        <v>36</v>
      </c>
      <c r="B10" s="30">
        <v>1</v>
      </c>
      <c r="C10" s="31" t="s">
        <v>64</v>
      </c>
      <c r="D10" s="30" t="s">
        <v>38</v>
      </c>
      <c r="E10" s="32" t="s">
        <v>65</v>
      </c>
      <c r="F10" s="33" t="s">
        <v>66</v>
      </c>
      <c r="G10" s="34">
        <v>15</v>
      </c>
      <c r="H10" s="52">
        <v>0</v>
      </c>
      <c r="I10" s="35">
        <f>ROUND(G10*H10,P4)</f>
        <v>0</v>
      </c>
      <c r="J10" s="30"/>
      <c r="O10" s="36">
        <f>I10*0.21</f>
        <v>0</v>
      </c>
      <c r="P10">
        <v>3</v>
      </c>
    </row>
    <row r="11" spans="1:16" x14ac:dyDescent="0.25">
      <c r="A11" s="30" t="s">
        <v>41</v>
      </c>
      <c r="B11" s="37"/>
      <c r="E11" s="32" t="s">
        <v>67</v>
      </c>
      <c r="J11" s="38"/>
    </row>
    <row r="12" spans="1:16" x14ac:dyDescent="0.25">
      <c r="A12" s="30" t="s">
        <v>43</v>
      </c>
      <c r="B12" s="37"/>
      <c r="E12" s="39" t="s">
        <v>68</v>
      </c>
      <c r="J12" s="38"/>
    </row>
    <row r="13" spans="1:16" ht="90" x14ac:dyDescent="0.25">
      <c r="A13" s="30" t="s">
        <v>45</v>
      </c>
      <c r="B13" s="37"/>
      <c r="E13" s="32" t="s">
        <v>69</v>
      </c>
      <c r="J13" s="38"/>
    </row>
    <row r="14" spans="1:16" x14ac:dyDescent="0.25">
      <c r="A14" s="30" t="s">
        <v>36</v>
      </c>
      <c r="B14" s="30">
        <v>2</v>
      </c>
      <c r="C14" s="31" t="s">
        <v>70</v>
      </c>
      <c r="D14" s="30" t="s">
        <v>38</v>
      </c>
      <c r="E14" s="32" t="s">
        <v>71</v>
      </c>
      <c r="F14" s="33" t="s">
        <v>72</v>
      </c>
      <c r="G14" s="34">
        <v>3</v>
      </c>
      <c r="H14" s="52">
        <v>0</v>
      </c>
      <c r="I14" s="35">
        <f>ROUND(G14*H14,P4)</f>
        <v>0</v>
      </c>
      <c r="J14" s="30"/>
      <c r="O14" s="36">
        <f>I14*0.21</f>
        <v>0</v>
      </c>
      <c r="P14">
        <v>3</v>
      </c>
    </row>
    <row r="15" spans="1:16" ht="60" x14ac:dyDescent="0.25">
      <c r="A15" s="30" t="s">
        <v>41</v>
      </c>
      <c r="B15" s="37"/>
      <c r="E15" s="32" t="s">
        <v>73</v>
      </c>
      <c r="J15" s="38"/>
    </row>
    <row r="16" spans="1:16" x14ac:dyDescent="0.25">
      <c r="A16" s="30" t="s">
        <v>43</v>
      </c>
      <c r="B16" s="37"/>
      <c r="E16" s="39" t="s">
        <v>74</v>
      </c>
      <c r="J16" s="38"/>
    </row>
    <row r="17" spans="1:16" ht="225" x14ac:dyDescent="0.25">
      <c r="A17" s="30" t="s">
        <v>45</v>
      </c>
      <c r="B17" s="37"/>
      <c r="E17" s="32" t="s">
        <v>75</v>
      </c>
      <c r="J17" s="38"/>
    </row>
    <row r="18" spans="1:16" x14ac:dyDescent="0.25">
      <c r="A18" s="30" t="s">
        <v>36</v>
      </c>
      <c r="B18" s="30">
        <v>3</v>
      </c>
      <c r="C18" s="31" t="s">
        <v>76</v>
      </c>
      <c r="D18" s="30" t="s">
        <v>38</v>
      </c>
      <c r="E18" s="32" t="s">
        <v>77</v>
      </c>
      <c r="F18" s="33" t="s">
        <v>72</v>
      </c>
      <c r="G18" s="34">
        <v>3</v>
      </c>
      <c r="H18" s="52">
        <v>0</v>
      </c>
      <c r="I18" s="35">
        <f>ROUND(G18*H18,P4)</f>
        <v>0</v>
      </c>
      <c r="J18" s="30"/>
      <c r="O18" s="36">
        <f>I18*0.21</f>
        <v>0</v>
      </c>
      <c r="P18">
        <v>3</v>
      </c>
    </row>
    <row r="19" spans="1:16" ht="45" x14ac:dyDescent="0.25">
      <c r="A19" s="30" t="s">
        <v>41</v>
      </c>
      <c r="B19" s="37"/>
      <c r="E19" s="32" t="s">
        <v>78</v>
      </c>
      <c r="J19" s="38"/>
    </row>
    <row r="20" spans="1:16" x14ac:dyDescent="0.25">
      <c r="A20" s="30" t="s">
        <v>43</v>
      </c>
      <c r="B20" s="37"/>
      <c r="E20" s="39" t="s">
        <v>74</v>
      </c>
      <c r="J20" s="38"/>
    </row>
    <row r="21" spans="1:16" ht="105" x14ac:dyDescent="0.25">
      <c r="A21" s="30" t="s">
        <v>45</v>
      </c>
      <c r="B21" s="37"/>
      <c r="E21" s="32" t="s">
        <v>79</v>
      </c>
      <c r="J21" s="38"/>
    </row>
    <row r="22" spans="1:16" x14ac:dyDescent="0.25">
      <c r="A22" s="30" t="s">
        <v>36</v>
      </c>
      <c r="B22" s="30">
        <v>4</v>
      </c>
      <c r="C22" s="31" t="s">
        <v>80</v>
      </c>
      <c r="D22" s="30" t="s">
        <v>38</v>
      </c>
      <c r="E22" s="32" t="s">
        <v>81</v>
      </c>
      <c r="F22" s="33" t="s">
        <v>82</v>
      </c>
      <c r="G22" s="34">
        <v>21.84</v>
      </c>
      <c r="H22" s="52">
        <v>0</v>
      </c>
      <c r="I22" s="35">
        <f>ROUND(G22*H22,P4)</f>
        <v>0</v>
      </c>
      <c r="J22" s="30"/>
      <c r="O22" s="36">
        <f>I22*0.21</f>
        <v>0</v>
      </c>
      <c r="P22">
        <v>3</v>
      </c>
    </row>
    <row r="23" spans="1:16" ht="30" x14ac:dyDescent="0.25">
      <c r="A23" s="30" t="s">
        <v>41</v>
      </c>
      <c r="B23" s="37"/>
      <c r="E23" s="32" t="s">
        <v>83</v>
      </c>
      <c r="J23" s="38"/>
    </row>
    <row r="24" spans="1:16" x14ac:dyDescent="0.25">
      <c r="A24" s="30" t="s">
        <v>43</v>
      </c>
      <c r="B24" s="37"/>
      <c r="E24" s="39" t="s">
        <v>84</v>
      </c>
      <c r="J24" s="38"/>
    </row>
    <row r="25" spans="1:16" ht="135" x14ac:dyDescent="0.25">
      <c r="A25" s="30" t="s">
        <v>45</v>
      </c>
      <c r="B25" s="37"/>
      <c r="E25" s="32" t="s">
        <v>85</v>
      </c>
      <c r="J25" s="38"/>
    </row>
    <row r="26" spans="1:16" x14ac:dyDescent="0.25">
      <c r="A26" s="30" t="s">
        <v>36</v>
      </c>
      <c r="B26" s="30">
        <v>5</v>
      </c>
      <c r="C26" s="31" t="s">
        <v>86</v>
      </c>
      <c r="D26" s="30" t="s">
        <v>38</v>
      </c>
      <c r="E26" s="32" t="s">
        <v>87</v>
      </c>
      <c r="F26" s="33" t="s">
        <v>82</v>
      </c>
      <c r="G26" s="34">
        <v>2.25</v>
      </c>
      <c r="H26" s="52">
        <v>0</v>
      </c>
      <c r="I26" s="35">
        <f>ROUND(G26*H26,P4)</f>
        <v>0</v>
      </c>
      <c r="J26" s="30"/>
      <c r="O26" s="36">
        <f>I26*0.21</f>
        <v>0</v>
      </c>
      <c r="P26">
        <v>3</v>
      </c>
    </row>
    <row r="27" spans="1:16" x14ac:dyDescent="0.25">
      <c r="A27" s="30" t="s">
        <v>41</v>
      </c>
      <c r="B27" s="37"/>
      <c r="E27" s="32" t="s">
        <v>88</v>
      </c>
      <c r="J27" s="38"/>
    </row>
    <row r="28" spans="1:16" x14ac:dyDescent="0.25">
      <c r="A28" s="30" t="s">
        <v>43</v>
      </c>
      <c r="B28" s="37"/>
      <c r="E28" s="39" t="s">
        <v>89</v>
      </c>
      <c r="J28" s="38"/>
    </row>
    <row r="29" spans="1:16" ht="120" x14ac:dyDescent="0.25">
      <c r="A29" s="30" t="s">
        <v>45</v>
      </c>
      <c r="B29" s="37"/>
      <c r="E29" s="32" t="s">
        <v>90</v>
      </c>
      <c r="J29" s="38"/>
    </row>
    <row r="30" spans="1:16" x14ac:dyDescent="0.25">
      <c r="A30" s="30" t="s">
        <v>36</v>
      </c>
      <c r="B30" s="30">
        <v>6</v>
      </c>
      <c r="C30" s="31" t="s">
        <v>91</v>
      </c>
      <c r="D30" s="30" t="s">
        <v>38</v>
      </c>
      <c r="E30" s="32" t="s">
        <v>92</v>
      </c>
      <c r="F30" s="33" t="s">
        <v>82</v>
      </c>
      <c r="G30" s="34">
        <v>11.6</v>
      </c>
      <c r="H30" s="52">
        <v>0</v>
      </c>
      <c r="I30" s="35">
        <f>ROUND(G30*H30,P4)</f>
        <v>0</v>
      </c>
      <c r="J30" s="30"/>
      <c r="O30" s="36">
        <f>I30*0.21</f>
        <v>0</v>
      </c>
      <c r="P30">
        <v>3</v>
      </c>
    </row>
    <row r="31" spans="1:16" ht="45" x14ac:dyDescent="0.25">
      <c r="A31" s="30" t="s">
        <v>41</v>
      </c>
      <c r="B31" s="37"/>
      <c r="E31" s="32" t="s">
        <v>93</v>
      </c>
      <c r="J31" s="38"/>
    </row>
    <row r="32" spans="1:16" x14ac:dyDescent="0.25">
      <c r="A32" s="30" t="s">
        <v>43</v>
      </c>
      <c r="B32" s="37"/>
      <c r="E32" s="39" t="s">
        <v>94</v>
      </c>
      <c r="J32" s="38"/>
    </row>
    <row r="33" spans="1:16" ht="75" x14ac:dyDescent="0.25">
      <c r="A33" s="30" t="s">
        <v>45</v>
      </c>
      <c r="B33" s="37"/>
      <c r="E33" s="32" t="s">
        <v>95</v>
      </c>
      <c r="J33" s="38"/>
    </row>
    <row r="34" spans="1:16" x14ac:dyDescent="0.25">
      <c r="A34" s="30" t="s">
        <v>36</v>
      </c>
      <c r="B34" s="30">
        <v>7</v>
      </c>
      <c r="C34" s="31" t="s">
        <v>96</v>
      </c>
      <c r="D34" s="30" t="s">
        <v>62</v>
      </c>
      <c r="E34" s="32" t="s">
        <v>97</v>
      </c>
      <c r="F34" s="33" t="s">
        <v>82</v>
      </c>
      <c r="G34" s="34">
        <v>8.1</v>
      </c>
      <c r="H34" s="52">
        <v>0</v>
      </c>
      <c r="I34" s="35">
        <f>ROUND(G34*H34,P4)</f>
        <v>0</v>
      </c>
      <c r="J34" s="30"/>
      <c r="O34" s="36">
        <f>I34*0.21</f>
        <v>0</v>
      </c>
      <c r="P34">
        <v>3</v>
      </c>
    </row>
    <row r="35" spans="1:16" ht="30" x14ac:dyDescent="0.25">
      <c r="A35" s="30" t="s">
        <v>41</v>
      </c>
      <c r="B35" s="37"/>
      <c r="E35" s="32" t="s">
        <v>98</v>
      </c>
      <c r="J35" s="38"/>
    </row>
    <row r="36" spans="1:16" x14ac:dyDescent="0.25">
      <c r="A36" s="30" t="s">
        <v>43</v>
      </c>
      <c r="B36" s="37"/>
      <c r="E36" s="39" t="s">
        <v>99</v>
      </c>
      <c r="J36" s="38"/>
    </row>
    <row r="37" spans="1:16" ht="409.5" x14ac:dyDescent="0.25">
      <c r="A37" s="30" t="s">
        <v>45</v>
      </c>
      <c r="B37" s="37"/>
      <c r="E37" s="32" t="s">
        <v>100</v>
      </c>
      <c r="J37" s="38"/>
    </row>
    <row r="38" spans="1:16" x14ac:dyDescent="0.25">
      <c r="A38" s="30" t="s">
        <v>36</v>
      </c>
      <c r="B38" s="30">
        <v>8</v>
      </c>
      <c r="C38" s="31" t="s">
        <v>96</v>
      </c>
      <c r="D38" s="30" t="s">
        <v>101</v>
      </c>
      <c r="E38" s="32" t="s">
        <v>97</v>
      </c>
      <c r="F38" s="33" t="s">
        <v>82</v>
      </c>
      <c r="G38" s="34">
        <v>61.08</v>
      </c>
      <c r="H38" s="52">
        <v>0</v>
      </c>
      <c r="I38" s="35">
        <f>ROUND(G38*H38,P4)</f>
        <v>0</v>
      </c>
      <c r="J38" s="30"/>
      <c r="O38" s="36">
        <f>I38*0.21</f>
        <v>0</v>
      </c>
      <c r="P38">
        <v>3</v>
      </c>
    </row>
    <row r="39" spans="1:16" ht="90" x14ac:dyDescent="0.25">
      <c r="A39" s="30" t="s">
        <v>41</v>
      </c>
      <c r="B39" s="37"/>
      <c r="E39" s="32" t="s">
        <v>102</v>
      </c>
      <c r="J39" s="38"/>
    </row>
    <row r="40" spans="1:16" ht="45" x14ac:dyDescent="0.25">
      <c r="A40" s="30" t="s">
        <v>43</v>
      </c>
      <c r="B40" s="37"/>
      <c r="E40" s="39" t="s">
        <v>103</v>
      </c>
      <c r="J40" s="38"/>
    </row>
    <row r="41" spans="1:16" ht="409.5" x14ac:dyDescent="0.25">
      <c r="A41" s="30" t="s">
        <v>45</v>
      </c>
      <c r="B41" s="37"/>
      <c r="E41" s="32" t="s">
        <v>104</v>
      </c>
      <c r="J41" s="38"/>
    </row>
    <row r="42" spans="1:16" x14ac:dyDescent="0.25">
      <c r="A42" s="30" t="s">
        <v>36</v>
      </c>
      <c r="B42" s="30">
        <v>9</v>
      </c>
      <c r="C42" s="31" t="s">
        <v>96</v>
      </c>
      <c r="D42" s="30" t="s">
        <v>105</v>
      </c>
      <c r="E42" s="32" t="s">
        <v>97</v>
      </c>
      <c r="F42" s="33" t="s">
        <v>82</v>
      </c>
      <c r="G42" s="34">
        <v>5.82</v>
      </c>
      <c r="H42" s="52">
        <v>0</v>
      </c>
      <c r="I42" s="35">
        <f>ROUND(G42*H42,P4)</f>
        <v>0</v>
      </c>
      <c r="J42" s="30"/>
      <c r="O42" s="36">
        <f>I42*0.21</f>
        <v>0</v>
      </c>
      <c r="P42">
        <v>3</v>
      </c>
    </row>
    <row r="43" spans="1:16" ht="45" x14ac:dyDescent="0.25">
      <c r="A43" s="30" t="s">
        <v>41</v>
      </c>
      <c r="B43" s="37"/>
      <c r="E43" s="32" t="s">
        <v>106</v>
      </c>
      <c r="J43" s="38"/>
    </row>
    <row r="44" spans="1:16" x14ac:dyDescent="0.25">
      <c r="A44" s="30" t="s">
        <v>43</v>
      </c>
      <c r="B44" s="37"/>
      <c r="E44" s="39" t="s">
        <v>107</v>
      </c>
      <c r="J44" s="38"/>
    </row>
    <row r="45" spans="1:16" ht="409.5" x14ac:dyDescent="0.25">
      <c r="A45" s="30" t="s">
        <v>45</v>
      </c>
      <c r="B45" s="37"/>
      <c r="E45" s="32" t="s">
        <v>104</v>
      </c>
      <c r="J45" s="38"/>
    </row>
    <row r="46" spans="1:16" x14ac:dyDescent="0.25">
      <c r="A46" s="30" t="s">
        <v>36</v>
      </c>
      <c r="B46" s="30">
        <v>10</v>
      </c>
      <c r="C46" s="31" t="s">
        <v>96</v>
      </c>
      <c r="D46" s="30" t="s">
        <v>108</v>
      </c>
      <c r="E46" s="32" t="s">
        <v>97</v>
      </c>
      <c r="F46" s="33" t="s">
        <v>82</v>
      </c>
      <c r="G46" s="34">
        <v>6.45</v>
      </c>
      <c r="H46" s="52">
        <v>0</v>
      </c>
      <c r="I46" s="35">
        <f>ROUND(G46*H46,P4)</f>
        <v>0</v>
      </c>
      <c r="J46" s="30"/>
      <c r="O46" s="36">
        <f>I46*0.21</f>
        <v>0</v>
      </c>
      <c r="P46">
        <v>3</v>
      </c>
    </row>
    <row r="47" spans="1:16" ht="45" x14ac:dyDescent="0.25">
      <c r="A47" s="30" t="s">
        <v>41</v>
      </c>
      <c r="B47" s="37"/>
      <c r="E47" s="32" t="s">
        <v>109</v>
      </c>
      <c r="J47" s="38"/>
    </row>
    <row r="48" spans="1:16" x14ac:dyDescent="0.25">
      <c r="A48" s="30" t="s">
        <v>43</v>
      </c>
      <c r="B48" s="37"/>
      <c r="E48" s="39" t="s">
        <v>110</v>
      </c>
      <c r="J48" s="38"/>
    </row>
    <row r="49" spans="1:16" ht="409.5" x14ac:dyDescent="0.25">
      <c r="A49" s="30" t="s">
        <v>45</v>
      </c>
      <c r="B49" s="37"/>
      <c r="E49" s="32" t="s">
        <v>104</v>
      </c>
      <c r="J49" s="38"/>
    </row>
    <row r="50" spans="1:16" x14ac:dyDescent="0.25">
      <c r="A50" s="30" t="s">
        <v>36</v>
      </c>
      <c r="B50" s="30">
        <v>11</v>
      </c>
      <c r="C50" s="31" t="s">
        <v>111</v>
      </c>
      <c r="D50" s="30" t="s">
        <v>38</v>
      </c>
      <c r="E50" s="32" t="s">
        <v>112</v>
      </c>
      <c r="F50" s="33" t="s">
        <v>82</v>
      </c>
      <c r="G50" s="34">
        <v>4.8</v>
      </c>
      <c r="H50" s="52">
        <v>0</v>
      </c>
      <c r="I50" s="35">
        <f>ROUND(G50*H50,P4)</f>
        <v>0</v>
      </c>
      <c r="J50" s="30"/>
      <c r="O50" s="36">
        <f>I50*0.21</f>
        <v>0</v>
      </c>
      <c r="P50">
        <v>3</v>
      </c>
    </row>
    <row r="51" spans="1:16" ht="30" x14ac:dyDescent="0.25">
      <c r="A51" s="30" t="s">
        <v>41</v>
      </c>
      <c r="B51" s="37"/>
      <c r="E51" s="32" t="s">
        <v>113</v>
      </c>
      <c r="J51" s="38"/>
    </row>
    <row r="52" spans="1:16" x14ac:dyDescent="0.25">
      <c r="A52" s="30" t="s">
        <v>43</v>
      </c>
      <c r="B52" s="37"/>
      <c r="E52" s="39" t="s">
        <v>114</v>
      </c>
      <c r="J52" s="38"/>
    </row>
    <row r="53" spans="1:16" ht="120" x14ac:dyDescent="0.25">
      <c r="A53" s="30" t="s">
        <v>45</v>
      </c>
      <c r="B53" s="37"/>
      <c r="E53" s="32" t="s">
        <v>115</v>
      </c>
      <c r="J53" s="38"/>
    </row>
    <row r="54" spans="1:16" x14ac:dyDescent="0.25">
      <c r="A54" s="30" t="s">
        <v>36</v>
      </c>
      <c r="B54" s="30">
        <v>12</v>
      </c>
      <c r="C54" s="31" t="s">
        <v>116</v>
      </c>
      <c r="D54" s="30" t="s">
        <v>38</v>
      </c>
      <c r="E54" s="32" t="s">
        <v>117</v>
      </c>
      <c r="F54" s="33" t="s">
        <v>82</v>
      </c>
      <c r="G54" s="34">
        <v>10.4</v>
      </c>
      <c r="H54" s="52">
        <v>0</v>
      </c>
      <c r="I54" s="35">
        <f>ROUND(G54*H54,P4)</f>
        <v>0</v>
      </c>
      <c r="J54" s="30"/>
      <c r="O54" s="36">
        <f>I54*0.21</f>
        <v>0</v>
      </c>
      <c r="P54">
        <v>3</v>
      </c>
    </row>
    <row r="55" spans="1:16" ht="30" x14ac:dyDescent="0.25">
      <c r="A55" s="30" t="s">
        <v>41</v>
      </c>
      <c r="B55" s="37"/>
      <c r="E55" s="32" t="s">
        <v>118</v>
      </c>
      <c r="J55" s="38"/>
    </row>
    <row r="56" spans="1:16" x14ac:dyDescent="0.25">
      <c r="A56" s="30" t="s">
        <v>43</v>
      </c>
      <c r="B56" s="37"/>
      <c r="E56" s="39" t="s">
        <v>119</v>
      </c>
      <c r="J56" s="38"/>
    </row>
    <row r="57" spans="1:16" ht="409.5" x14ac:dyDescent="0.25">
      <c r="A57" s="30" t="s">
        <v>45</v>
      </c>
      <c r="B57" s="37"/>
      <c r="E57" s="32" t="s">
        <v>120</v>
      </c>
      <c r="J57" s="38"/>
    </row>
    <row r="58" spans="1:16" x14ac:dyDescent="0.25">
      <c r="A58" s="30" t="s">
        <v>36</v>
      </c>
      <c r="B58" s="30">
        <v>13</v>
      </c>
      <c r="C58" s="31" t="s">
        <v>121</v>
      </c>
      <c r="D58" s="30" t="s">
        <v>38</v>
      </c>
      <c r="E58" s="32" t="s">
        <v>122</v>
      </c>
      <c r="F58" s="33" t="s">
        <v>82</v>
      </c>
      <c r="G58" s="34">
        <v>4.42</v>
      </c>
      <c r="H58" s="52">
        <v>0</v>
      </c>
      <c r="I58" s="35">
        <f>ROUND(G58*H58,P4)</f>
        <v>0</v>
      </c>
      <c r="J58" s="30"/>
      <c r="O58" s="36">
        <f>I58*0.21</f>
        <v>0</v>
      </c>
      <c r="P58">
        <v>3</v>
      </c>
    </row>
    <row r="59" spans="1:16" x14ac:dyDescent="0.25">
      <c r="A59" s="30" t="s">
        <v>41</v>
      </c>
      <c r="B59" s="37"/>
      <c r="E59" s="32" t="s">
        <v>123</v>
      </c>
      <c r="J59" s="38"/>
    </row>
    <row r="60" spans="1:16" x14ac:dyDescent="0.25">
      <c r="A60" s="30" t="s">
        <v>43</v>
      </c>
      <c r="B60" s="37"/>
      <c r="E60" s="39" t="s">
        <v>124</v>
      </c>
      <c r="J60" s="38"/>
    </row>
    <row r="61" spans="1:16" ht="409.5" x14ac:dyDescent="0.25">
      <c r="A61" s="30" t="s">
        <v>45</v>
      </c>
      <c r="B61" s="37"/>
      <c r="E61" s="32" t="s">
        <v>125</v>
      </c>
      <c r="J61" s="38"/>
    </row>
    <row r="62" spans="1:16" x14ac:dyDescent="0.25">
      <c r="A62" s="30" t="s">
        <v>36</v>
      </c>
      <c r="B62" s="30">
        <v>14</v>
      </c>
      <c r="C62" s="31" t="s">
        <v>126</v>
      </c>
      <c r="D62" s="30" t="s">
        <v>38</v>
      </c>
      <c r="E62" s="32" t="s">
        <v>127</v>
      </c>
      <c r="F62" s="33" t="s">
        <v>66</v>
      </c>
      <c r="G62" s="34">
        <v>216.5</v>
      </c>
      <c r="H62" s="52">
        <v>0</v>
      </c>
      <c r="I62" s="35">
        <f>ROUND(G62*H62,P4)</f>
        <v>0</v>
      </c>
      <c r="J62" s="30"/>
      <c r="O62" s="36">
        <f>I62*0.21</f>
        <v>0</v>
      </c>
      <c r="P62">
        <v>3</v>
      </c>
    </row>
    <row r="63" spans="1:16" x14ac:dyDescent="0.25">
      <c r="A63" s="30" t="s">
        <v>41</v>
      </c>
      <c r="B63" s="37"/>
      <c r="E63" s="43"/>
      <c r="J63" s="38"/>
    </row>
    <row r="64" spans="1:16" ht="45" x14ac:dyDescent="0.25">
      <c r="A64" s="30" t="s">
        <v>43</v>
      </c>
      <c r="B64" s="37"/>
      <c r="E64" s="39" t="s">
        <v>128</v>
      </c>
      <c r="J64" s="38"/>
    </row>
    <row r="65" spans="1:16" ht="30" x14ac:dyDescent="0.25">
      <c r="A65" s="30" t="s">
        <v>45</v>
      </c>
      <c r="B65" s="37"/>
      <c r="E65" s="32" t="s">
        <v>129</v>
      </c>
      <c r="J65" s="38"/>
    </row>
    <row r="66" spans="1:16" x14ac:dyDescent="0.25">
      <c r="A66" s="24" t="s">
        <v>33</v>
      </c>
      <c r="B66" s="25"/>
      <c r="C66" s="26" t="s">
        <v>101</v>
      </c>
      <c r="D66" s="27"/>
      <c r="E66" s="24" t="s">
        <v>130</v>
      </c>
      <c r="F66" s="27"/>
      <c r="G66" s="27"/>
      <c r="H66" s="27"/>
      <c r="I66" s="28">
        <f>SUMIFS(I67:I82,A67:A82,"P")</f>
        <v>0</v>
      </c>
      <c r="J66" s="29"/>
    </row>
    <row r="67" spans="1:16" x14ac:dyDescent="0.25">
      <c r="A67" s="30" t="s">
        <v>36</v>
      </c>
      <c r="B67" s="30">
        <v>15</v>
      </c>
      <c r="C67" s="31" t="s">
        <v>131</v>
      </c>
      <c r="D67" s="30" t="s">
        <v>38</v>
      </c>
      <c r="E67" s="32" t="s">
        <v>132</v>
      </c>
      <c r="F67" s="33" t="s">
        <v>82</v>
      </c>
      <c r="G67" s="34">
        <v>10.4</v>
      </c>
      <c r="H67" s="52">
        <v>0</v>
      </c>
      <c r="I67" s="35">
        <f>ROUND(G67*H67,P4)</f>
        <v>0</v>
      </c>
      <c r="J67" s="30"/>
      <c r="O67" s="36">
        <f>I67*0.21</f>
        <v>0</v>
      </c>
      <c r="P67">
        <v>3</v>
      </c>
    </row>
    <row r="68" spans="1:16" x14ac:dyDescent="0.25">
      <c r="A68" s="30" t="s">
        <v>41</v>
      </c>
      <c r="B68" s="37"/>
      <c r="E68" s="32" t="s">
        <v>133</v>
      </c>
      <c r="J68" s="38"/>
    </row>
    <row r="69" spans="1:16" x14ac:dyDescent="0.25">
      <c r="A69" s="30" t="s">
        <v>43</v>
      </c>
      <c r="B69" s="37"/>
      <c r="E69" s="39" t="s">
        <v>119</v>
      </c>
      <c r="J69" s="38"/>
    </row>
    <row r="70" spans="1:16" ht="105" x14ac:dyDescent="0.25">
      <c r="A70" s="30" t="s">
        <v>45</v>
      </c>
      <c r="B70" s="37"/>
      <c r="E70" s="32" t="s">
        <v>134</v>
      </c>
      <c r="J70" s="38"/>
    </row>
    <row r="71" spans="1:16" x14ac:dyDescent="0.25">
      <c r="A71" s="30" t="s">
        <v>36</v>
      </c>
      <c r="B71" s="30">
        <v>16</v>
      </c>
      <c r="C71" s="31" t="s">
        <v>135</v>
      </c>
      <c r="D71" s="30" t="s">
        <v>62</v>
      </c>
      <c r="E71" s="32" t="s">
        <v>136</v>
      </c>
      <c r="F71" s="33" t="s">
        <v>66</v>
      </c>
      <c r="G71" s="34">
        <v>117</v>
      </c>
      <c r="H71" s="52">
        <v>0</v>
      </c>
      <c r="I71" s="35">
        <f>ROUND(G71*H71,P4)</f>
        <v>0</v>
      </c>
      <c r="J71" s="30"/>
      <c r="O71" s="36">
        <f>I71*0.21</f>
        <v>0</v>
      </c>
      <c r="P71">
        <v>3</v>
      </c>
    </row>
    <row r="72" spans="1:16" ht="45" x14ac:dyDescent="0.25">
      <c r="A72" s="30" t="s">
        <v>41</v>
      </c>
      <c r="B72" s="37"/>
      <c r="E72" s="32" t="s">
        <v>137</v>
      </c>
      <c r="J72" s="38"/>
    </row>
    <row r="73" spans="1:16" x14ac:dyDescent="0.25">
      <c r="A73" s="30" t="s">
        <v>43</v>
      </c>
      <c r="B73" s="37"/>
      <c r="E73" s="39" t="s">
        <v>138</v>
      </c>
      <c r="J73" s="38"/>
    </row>
    <row r="74" spans="1:16" ht="105" x14ac:dyDescent="0.25">
      <c r="A74" s="30" t="s">
        <v>45</v>
      </c>
      <c r="B74" s="37"/>
      <c r="E74" s="32" t="s">
        <v>139</v>
      </c>
      <c r="J74" s="38"/>
    </row>
    <row r="75" spans="1:16" x14ac:dyDescent="0.25">
      <c r="A75" s="30" t="s">
        <v>36</v>
      </c>
      <c r="B75" s="30">
        <v>17</v>
      </c>
      <c r="C75" s="31" t="s">
        <v>140</v>
      </c>
      <c r="D75" s="30" t="s">
        <v>38</v>
      </c>
      <c r="E75" s="32" t="s">
        <v>141</v>
      </c>
      <c r="F75" s="33" t="s">
        <v>82</v>
      </c>
      <c r="G75" s="34">
        <v>2.6</v>
      </c>
      <c r="H75" s="52">
        <v>0</v>
      </c>
      <c r="I75" s="35">
        <f>ROUND(G75*H75,P4)</f>
        <v>0</v>
      </c>
      <c r="J75" s="30"/>
      <c r="O75" s="36">
        <f>I75*0.21</f>
        <v>0</v>
      </c>
      <c r="P75">
        <v>3</v>
      </c>
    </row>
    <row r="76" spans="1:16" x14ac:dyDescent="0.25">
      <c r="A76" s="30" t="s">
        <v>41</v>
      </c>
      <c r="B76" s="37"/>
      <c r="E76" s="32" t="s">
        <v>142</v>
      </c>
      <c r="J76" s="38"/>
    </row>
    <row r="77" spans="1:16" x14ac:dyDescent="0.25">
      <c r="A77" s="30" t="s">
        <v>43</v>
      </c>
      <c r="B77" s="37"/>
      <c r="E77" s="39" t="s">
        <v>143</v>
      </c>
      <c r="J77" s="38"/>
    </row>
    <row r="78" spans="1:16" ht="105" x14ac:dyDescent="0.25">
      <c r="A78" s="30" t="s">
        <v>45</v>
      </c>
      <c r="B78" s="37"/>
      <c r="E78" s="32" t="s">
        <v>144</v>
      </c>
      <c r="J78" s="38"/>
    </row>
    <row r="79" spans="1:16" x14ac:dyDescent="0.25">
      <c r="A79" s="30" t="s">
        <v>36</v>
      </c>
      <c r="B79" s="30">
        <v>18</v>
      </c>
      <c r="C79" s="31" t="s">
        <v>145</v>
      </c>
      <c r="D79" s="30" t="s">
        <v>101</v>
      </c>
      <c r="E79" s="32" t="s">
        <v>146</v>
      </c>
      <c r="F79" s="33" t="s">
        <v>66</v>
      </c>
      <c r="G79" s="34">
        <v>232.8</v>
      </c>
      <c r="H79" s="52">
        <v>0</v>
      </c>
      <c r="I79" s="35">
        <f>ROUND(G79*H79,P4)</f>
        <v>0</v>
      </c>
      <c r="J79" s="30"/>
      <c r="O79" s="36">
        <f>I79*0.21</f>
        <v>0</v>
      </c>
      <c r="P79">
        <v>3</v>
      </c>
    </row>
    <row r="80" spans="1:16" ht="30" x14ac:dyDescent="0.25">
      <c r="A80" s="30" t="s">
        <v>41</v>
      </c>
      <c r="B80" s="37"/>
      <c r="E80" s="32" t="s">
        <v>147</v>
      </c>
      <c r="J80" s="38"/>
    </row>
    <row r="81" spans="1:16" x14ac:dyDescent="0.25">
      <c r="A81" s="30" t="s">
        <v>43</v>
      </c>
      <c r="B81" s="37"/>
      <c r="E81" s="39" t="s">
        <v>148</v>
      </c>
      <c r="J81" s="38"/>
    </row>
    <row r="82" spans="1:16" ht="150" x14ac:dyDescent="0.25">
      <c r="A82" s="30" t="s">
        <v>45</v>
      </c>
      <c r="B82" s="37"/>
      <c r="E82" s="32" t="s">
        <v>149</v>
      </c>
      <c r="J82" s="38"/>
    </row>
    <row r="83" spans="1:16" x14ac:dyDescent="0.25">
      <c r="A83" s="24" t="s">
        <v>33</v>
      </c>
      <c r="B83" s="25"/>
      <c r="C83" s="26" t="s">
        <v>150</v>
      </c>
      <c r="D83" s="27"/>
      <c r="E83" s="24" t="s">
        <v>14</v>
      </c>
      <c r="F83" s="27"/>
      <c r="G83" s="27"/>
      <c r="H83" s="27"/>
      <c r="I83" s="28">
        <f>SUMIFS(I84:I131,A84:A131,"P")</f>
        <v>0</v>
      </c>
      <c r="J83" s="29"/>
    </row>
    <row r="84" spans="1:16" x14ac:dyDescent="0.25">
      <c r="A84" s="30" t="s">
        <v>36</v>
      </c>
      <c r="B84" s="30">
        <v>19</v>
      </c>
      <c r="C84" s="31" t="s">
        <v>151</v>
      </c>
      <c r="D84" s="30" t="s">
        <v>62</v>
      </c>
      <c r="E84" s="32" t="s">
        <v>152</v>
      </c>
      <c r="F84" s="33" t="s">
        <v>82</v>
      </c>
      <c r="G84" s="34">
        <v>3.28</v>
      </c>
      <c r="H84" s="52">
        <v>0</v>
      </c>
      <c r="I84" s="35">
        <f>ROUND(G84*H84,P4)</f>
        <v>0</v>
      </c>
      <c r="J84" s="30"/>
      <c r="O84" s="36">
        <f>I84*0.21</f>
        <v>0</v>
      </c>
      <c r="P84">
        <v>3</v>
      </c>
    </row>
    <row r="85" spans="1:16" x14ac:dyDescent="0.25">
      <c r="A85" s="30" t="s">
        <v>41</v>
      </c>
      <c r="B85" s="37"/>
      <c r="E85" s="32" t="s">
        <v>153</v>
      </c>
      <c r="J85" s="38"/>
    </row>
    <row r="86" spans="1:16" x14ac:dyDescent="0.25">
      <c r="A86" s="30" t="s">
        <v>43</v>
      </c>
      <c r="B86" s="37"/>
      <c r="E86" s="39" t="s">
        <v>154</v>
      </c>
      <c r="J86" s="38"/>
    </row>
    <row r="87" spans="1:16" ht="90" x14ac:dyDescent="0.25">
      <c r="A87" s="30" t="s">
        <v>45</v>
      </c>
      <c r="B87" s="37"/>
      <c r="E87" s="32" t="s">
        <v>155</v>
      </c>
      <c r="J87" s="38"/>
    </row>
    <row r="88" spans="1:16" x14ac:dyDescent="0.25">
      <c r="A88" s="30" t="s">
        <v>36</v>
      </c>
      <c r="B88" s="30">
        <v>20</v>
      </c>
      <c r="C88" s="31" t="s">
        <v>151</v>
      </c>
      <c r="D88" s="30" t="s">
        <v>101</v>
      </c>
      <c r="E88" s="32" t="s">
        <v>152</v>
      </c>
      <c r="F88" s="33" t="s">
        <v>82</v>
      </c>
      <c r="G88" s="34">
        <v>4.5</v>
      </c>
      <c r="H88" s="52">
        <v>0</v>
      </c>
      <c r="I88" s="35">
        <f>ROUND(G88*H88,P4)</f>
        <v>0</v>
      </c>
      <c r="J88" s="30"/>
      <c r="O88" s="36">
        <f>I88*0.21</f>
        <v>0</v>
      </c>
      <c r="P88">
        <v>3</v>
      </c>
    </row>
    <row r="89" spans="1:16" x14ac:dyDescent="0.25">
      <c r="A89" s="30" t="s">
        <v>41</v>
      </c>
      <c r="B89" s="37"/>
      <c r="E89" s="32" t="s">
        <v>156</v>
      </c>
      <c r="J89" s="38"/>
    </row>
    <row r="90" spans="1:16" x14ac:dyDescent="0.25">
      <c r="A90" s="30" t="s">
        <v>43</v>
      </c>
      <c r="B90" s="37"/>
      <c r="E90" s="39" t="s">
        <v>157</v>
      </c>
      <c r="J90" s="38"/>
    </row>
    <row r="91" spans="1:16" ht="90" x14ac:dyDescent="0.25">
      <c r="A91" s="30" t="s">
        <v>45</v>
      </c>
      <c r="B91" s="37"/>
      <c r="E91" s="32" t="s">
        <v>155</v>
      </c>
      <c r="J91" s="38"/>
    </row>
    <row r="92" spans="1:16" x14ac:dyDescent="0.25">
      <c r="A92" s="30" t="s">
        <v>36</v>
      </c>
      <c r="B92" s="30">
        <v>21</v>
      </c>
      <c r="C92" s="31" t="s">
        <v>151</v>
      </c>
      <c r="D92" s="30" t="s">
        <v>108</v>
      </c>
      <c r="E92" s="32" t="s">
        <v>152</v>
      </c>
      <c r="F92" s="33" t="s">
        <v>82</v>
      </c>
      <c r="G92" s="34">
        <v>29.1</v>
      </c>
      <c r="H92" s="52">
        <v>0</v>
      </c>
      <c r="I92" s="35">
        <f>ROUND(G92*H92,P4)</f>
        <v>0</v>
      </c>
      <c r="J92" s="30"/>
      <c r="O92" s="36">
        <f>I92*0.21</f>
        <v>0</v>
      </c>
      <c r="P92">
        <v>3</v>
      </c>
    </row>
    <row r="93" spans="1:16" x14ac:dyDescent="0.25">
      <c r="A93" s="30" t="s">
        <v>41</v>
      </c>
      <c r="B93" s="37"/>
      <c r="E93" s="32" t="s">
        <v>158</v>
      </c>
      <c r="J93" s="38"/>
    </row>
    <row r="94" spans="1:16" x14ac:dyDescent="0.25">
      <c r="A94" s="30" t="s">
        <v>43</v>
      </c>
      <c r="B94" s="37"/>
      <c r="E94" s="39" t="s">
        <v>159</v>
      </c>
      <c r="J94" s="38"/>
    </row>
    <row r="95" spans="1:16" ht="90" x14ac:dyDescent="0.25">
      <c r="A95" s="30" t="s">
        <v>45</v>
      </c>
      <c r="B95" s="37"/>
      <c r="E95" s="32" t="s">
        <v>155</v>
      </c>
      <c r="J95" s="38"/>
    </row>
    <row r="96" spans="1:16" x14ac:dyDescent="0.25">
      <c r="A96" s="30" t="s">
        <v>36</v>
      </c>
      <c r="B96" s="30">
        <v>22</v>
      </c>
      <c r="C96" s="31" t="s">
        <v>151</v>
      </c>
      <c r="D96" s="30" t="s">
        <v>150</v>
      </c>
      <c r="E96" s="32" t="s">
        <v>152</v>
      </c>
      <c r="F96" s="33" t="s">
        <v>82</v>
      </c>
      <c r="G96" s="34">
        <v>5.82</v>
      </c>
      <c r="H96" s="52">
        <v>0</v>
      </c>
      <c r="I96" s="35">
        <f>ROUND(G96*H96,P4)</f>
        <v>0</v>
      </c>
      <c r="J96" s="30"/>
      <c r="O96" s="36">
        <f>I96*0.21</f>
        <v>0</v>
      </c>
      <c r="P96">
        <v>3</v>
      </c>
    </row>
    <row r="97" spans="1:16" x14ac:dyDescent="0.25">
      <c r="A97" s="30" t="s">
        <v>41</v>
      </c>
      <c r="B97" s="37"/>
      <c r="E97" s="32" t="s">
        <v>160</v>
      </c>
      <c r="J97" s="38"/>
    </row>
    <row r="98" spans="1:16" x14ac:dyDescent="0.25">
      <c r="A98" s="30" t="s">
        <v>43</v>
      </c>
      <c r="B98" s="37"/>
      <c r="E98" s="39" t="s">
        <v>107</v>
      </c>
      <c r="J98" s="38"/>
    </row>
    <row r="99" spans="1:16" ht="90" x14ac:dyDescent="0.25">
      <c r="A99" s="30" t="s">
        <v>45</v>
      </c>
      <c r="B99" s="37"/>
      <c r="E99" s="32" t="s">
        <v>155</v>
      </c>
      <c r="J99" s="38"/>
    </row>
    <row r="100" spans="1:16" x14ac:dyDescent="0.25">
      <c r="A100" s="30" t="s">
        <v>36</v>
      </c>
      <c r="B100" s="30">
        <v>23</v>
      </c>
      <c r="C100" s="31" t="s">
        <v>151</v>
      </c>
      <c r="D100" s="30" t="s">
        <v>161</v>
      </c>
      <c r="E100" s="32" t="s">
        <v>152</v>
      </c>
      <c r="F100" s="33" t="s">
        <v>82</v>
      </c>
      <c r="G100" s="34">
        <v>29.1</v>
      </c>
      <c r="H100" s="52">
        <v>0</v>
      </c>
      <c r="I100" s="35">
        <f>ROUND(G100*H100,P4)</f>
        <v>0</v>
      </c>
      <c r="J100" s="30"/>
      <c r="O100" s="36">
        <f>I100*0.21</f>
        <v>0</v>
      </c>
      <c r="P100">
        <v>3</v>
      </c>
    </row>
    <row r="101" spans="1:16" x14ac:dyDescent="0.25">
      <c r="A101" s="30" t="s">
        <v>41</v>
      </c>
      <c r="B101" s="37"/>
      <c r="E101" s="32" t="s">
        <v>162</v>
      </c>
      <c r="J101" s="38"/>
    </row>
    <row r="102" spans="1:16" x14ac:dyDescent="0.25">
      <c r="A102" s="30" t="s">
        <v>43</v>
      </c>
      <c r="B102" s="37"/>
      <c r="E102" s="39" t="s">
        <v>163</v>
      </c>
      <c r="J102" s="38"/>
    </row>
    <row r="103" spans="1:16" ht="90" x14ac:dyDescent="0.25">
      <c r="A103" s="30" t="s">
        <v>45</v>
      </c>
      <c r="B103" s="37"/>
      <c r="E103" s="32" t="s">
        <v>155</v>
      </c>
      <c r="J103" s="38"/>
    </row>
    <row r="104" spans="1:16" x14ac:dyDescent="0.25">
      <c r="A104" s="30" t="s">
        <v>36</v>
      </c>
      <c r="B104" s="30">
        <v>24</v>
      </c>
      <c r="C104" s="31" t="s">
        <v>164</v>
      </c>
      <c r="D104" s="30" t="s">
        <v>38</v>
      </c>
      <c r="E104" s="32" t="s">
        <v>165</v>
      </c>
      <c r="F104" s="33" t="s">
        <v>82</v>
      </c>
      <c r="G104" s="34">
        <v>4.8</v>
      </c>
      <c r="H104" s="52">
        <v>0</v>
      </c>
      <c r="I104" s="35">
        <f>ROUND(G104*H104,P4)</f>
        <v>0</v>
      </c>
      <c r="J104" s="30"/>
      <c r="O104" s="36">
        <f>I104*0.21</f>
        <v>0</v>
      </c>
      <c r="P104">
        <v>3</v>
      </c>
    </row>
    <row r="105" spans="1:16" x14ac:dyDescent="0.25">
      <c r="A105" s="30" t="s">
        <v>41</v>
      </c>
      <c r="B105" s="37"/>
      <c r="E105" s="32" t="s">
        <v>166</v>
      </c>
      <c r="J105" s="38"/>
    </row>
    <row r="106" spans="1:16" x14ac:dyDescent="0.25">
      <c r="A106" s="30" t="s">
        <v>43</v>
      </c>
      <c r="B106" s="37"/>
      <c r="E106" s="39" t="s">
        <v>114</v>
      </c>
      <c r="J106" s="38"/>
    </row>
    <row r="107" spans="1:16" ht="120" x14ac:dyDescent="0.25">
      <c r="A107" s="30" t="s">
        <v>45</v>
      </c>
      <c r="B107" s="37"/>
      <c r="E107" s="32" t="s">
        <v>167</v>
      </c>
      <c r="J107" s="38"/>
    </row>
    <row r="108" spans="1:16" x14ac:dyDescent="0.25">
      <c r="A108" s="30" t="s">
        <v>36</v>
      </c>
      <c r="B108" s="30">
        <v>25</v>
      </c>
      <c r="C108" s="31" t="s">
        <v>168</v>
      </c>
      <c r="D108" s="30" t="s">
        <v>38</v>
      </c>
      <c r="E108" s="32" t="s">
        <v>169</v>
      </c>
      <c r="F108" s="33" t="s">
        <v>66</v>
      </c>
      <c r="G108" s="34">
        <v>22.5</v>
      </c>
      <c r="H108" s="52">
        <v>0</v>
      </c>
      <c r="I108" s="35">
        <f>ROUND(G108*H108,P4)</f>
        <v>0</v>
      </c>
      <c r="J108" s="30"/>
      <c r="O108" s="36">
        <f>I108*0.21</f>
        <v>0</v>
      </c>
      <c r="P108">
        <v>3</v>
      </c>
    </row>
    <row r="109" spans="1:16" ht="30" x14ac:dyDescent="0.25">
      <c r="A109" s="30" t="s">
        <v>41</v>
      </c>
      <c r="B109" s="37"/>
      <c r="E109" s="32" t="s">
        <v>170</v>
      </c>
      <c r="J109" s="38"/>
    </row>
    <row r="110" spans="1:16" x14ac:dyDescent="0.25">
      <c r="A110" s="30" t="s">
        <v>43</v>
      </c>
      <c r="B110" s="37"/>
      <c r="E110" s="39" t="s">
        <v>171</v>
      </c>
      <c r="J110" s="38"/>
    </row>
    <row r="111" spans="1:16" ht="120" x14ac:dyDescent="0.25">
      <c r="A111" s="30" t="s">
        <v>45</v>
      </c>
      <c r="B111" s="37"/>
      <c r="E111" s="32" t="s">
        <v>172</v>
      </c>
      <c r="J111" s="38"/>
    </row>
    <row r="112" spans="1:16" x14ac:dyDescent="0.25">
      <c r="A112" s="30" t="s">
        <v>36</v>
      </c>
      <c r="B112" s="30">
        <v>26</v>
      </c>
      <c r="C112" s="31" t="s">
        <v>173</v>
      </c>
      <c r="D112" s="30" t="s">
        <v>38</v>
      </c>
      <c r="E112" s="32" t="s">
        <v>174</v>
      </c>
      <c r="F112" s="33" t="s">
        <v>66</v>
      </c>
      <c r="G112" s="34">
        <v>22.5</v>
      </c>
      <c r="H112" s="52">
        <v>0</v>
      </c>
      <c r="I112" s="35">
        <f>ROUND(G112*H112,P4)</f>
        <v>0</v>
      </c>
      <c r="J112" s="30"/>
      <c r="O112" s="36">
        <f>I112*0.21</f>
        <v>0</v>
      </c>
      <c r="P112">
        <v>3</v>
      </c>
    </row>
    <row r="113" spans="1:16" x14ac:dyDescent="0.25">
      <c r="A113" s="30" t="s">
        <v>41</v>
      </c>
      <c r="B113" s="37"/>
      <c r="E113" s="32" t="s">
        <v>175</v>
      </c>
      <c r="J113" s="38"/>
    </row>
    <row r="114" spans="1:16" x14ac:dyDescent="0.25">
      <c r="A114" s="30" t="s">
        <v>43</v>
      </c>
      <c r="B114" s="37"/>
      <c r="E114" s="39" t="s">
        <v>171</v>
      </c>
      <c r="J114" s="38"/>
    </row>
    <row r="115" spans="1:16" ht="195" x14ac:dyDescent="0.25">
      <c r="A115" s="30" t="s">
        <v>45</v>
      </c>
      <c r="B115" s="37"/>
      <c r="E115" s="32" t="s">
        <v>176</v>
      </c>
      <c r="J115" s="38"/>
    </row>
    <row r="116" spans="1:16" x14ac:dyDescent="0.25">
      <c r="A116" s="30" t="s">
        <v>36</v>
      </c>
      <c r="B116" s="30">
        <v>27</v>
      </c>
      <c r="C116" s="31" t="s">
        <v>177</v>
      </c>
      <c r="D116" s="30" t="s">
        <v>38</v>
      </c>
      <c r="E116" s="32" t="s">
        <v>178</v>
      </c>
      <c r="F116" s="33" t="s">
        <v>66</v>
      </c>
      <c r="G116" s="34">
        <v>22.5</v>
      </c>
      <c r="H116" s="52">
        <v>0</v>
      </c>
      <c r="I116" s="35">
        <f>ROUND(G116*H116,P4)</f>
        <v>0</v>
      </c>
      <c r="J116" s="30"/>
      <c r="O116" s="36">
        <f>I116*0.21</f>
        <v>0</v>
      </c>
      <c r="P116">
        <v>3</v>
      </c>
    </row>
    <row r="117" spans="1:16" x14ac:dyDescent="0.25">
      <c r="A117" s="30" t="s">
        <v>41</v>
      </c>
      <c r="B117" s="37"/>
      <c r="E117" s="32" t="s">
        <v>179</v>
      </c>
      <c r="J117" s="38"/>
    </row>
    <row r="118" spans="1:16" x14ac:dyDescent="0.25">
      <c r="A118" s="30" t="s">
        <v>43</v>
      </c>
      <c r="B118" s="37"/>
      <c r="E118" s="39" t="s">
        <v>171</v>
      </c>
      <c r="J118" s="38"/>
    </row>
    <row r="119" spans="1:16" ht="195" x14ac:dyDescent="0.25">
      <c r="A119" s="30" t="s">
        <v>45</v>
      </c>
      <c r="B119" s="37"/>
      <c r="E119" s="32" t="s">
        <v>176</v>
      </c>
      <c r="J119" s="38"/>
    </row>
    <row r="120" spans="1:16" x14ac:dyDescent="0.25">
      <c r="A120" s="30" t="s">
        <v>36</v>
      </c>
      <c r="B120" s="30">
        <v>28</v>
      </c>
      <c r="C120" s="31" t="s">
        <v>180</v>
      </c>
      <c r="D120" s="30" t="s">
        <v>62</v>
      </c>
      <c r="E120" s="32" t="s">
        <v>181</v>
      </c>
      <c r="F120" s="33" t="s">
        <v>66</v>
      </c>
      <c r="G120" s="34">
        <v>175.25</v>
      </c>
      <c r="H120" s="52">
        <v>0</v>
      </c>
      <c r="I120" s="35">
        <f>ROUND(G120*H120,P4)</f>
        <v>0</v>
      </c>
      <c r="J120" s="30"/>
      <c r="O120" s="36">
        <f>I120*0.21</f>
        <v>0</v>
      </c>
      <c r="P120">
        <v>3</v>
      </c>
    </row>
    <row r="121" spans="1:16" ht="45" x14ac:dyDescent="0.25">
      <c r="A121" s="30" t="s">
        <v>41</v>
      </c>
      <c r="B121" s="37"/>
      <c r="E121" s="32" t="s">
        <v>182</v>
      </c>
      <c r="J121" s="38"/>
    </row>
    <row r="122" spans="1:16" x14ac:dyDescent="0.25">
      <c r="A122" s="30" t="s">
        <v>43</v>
      </c>
      <c r="B122" s="37"/>
      <c r="E122" s="39" t="s">
        <v>183</v>
      </c>
      <c r="J122" s="38"/>
    </row>
    <row r="123" spans="1:16" ht="225" x14ac:dyDescent="0.25">
      <c r="A123" s="30" t="s">
        <v>45</v>
      </c>
      <c r="B123" s="37"/>
      <c r="E123" s="32" t="s">
        <v>184</v>
      </c>
      <c r="J123" s="38"/>
    </row>
    <row r="124" spans="1:16" x14ac:dyDescent="0.25">
      <c r="A124" s="30" t="s">
        <v>36</v>
      </c>
      <c r="B124" s="30">
        <v>29</v>
      </c>
      <c r="C124" s="31" t="s">
        <v>185</v>
      </c>
      <c r="D124" s="30" t="s">
        <v>101</v>
      </c>
      <c r="E124" s="32" t="s">
        <v>186</v>
      </c>
      <c r="F124" s="33" t="s">
        <v>66</v>
      </c>
      <c r="G124" s="34">
        <v>21.75</v>
      </c>
      <c r="H124" s="52">
        <v>0</v>
      </c>
      <c r="I124" s="35">
        <f>ROUND(G124*H124,P4)</f>
        <v>0</v>
      </c>
      <c r="J124" s="30"/>
      <c r="O124" s="36">
        <f>I124*0.21</f>
        <v>0</v>
      </c>
      <c r="P124">
        <v>3</v>
      </c>
    </row>
    <row r="125" spans="1:16" ht="45" x14ac:dyDescent="0.25">
      <c r="A125" s="30" t="s">
        <v>41</v>
      </c>
      <c r="B125" s="37"/>
      <c r="E125" s="32" t="s">
        <v>187</v>
      </c>
      <c r="J125" s="38"/>
    </row>
    <row r="126" spans="1:16" x14ac:dyDescent="0.25">
      <c r="A126" s="30" t="s">
        <v>43</v>
      </c>
      <c r="B126" s="37"/>
      <c r="E126" s="39" t="s">
        <v>188</v>
      </c>
      <c r="J126" s="38"/>
    </row>
    <row r="127" spans="1:16" ht="225" x14ac:dyDescent="0.25">
      <c r="A127" s="30" t="s">
        <v>45</v>
      </c>
      <c r="B127" s="37"/>
      <c r="E127" s="32" t="s">
        <v>184</v>
      </c>
      <c r="J127" s="38"/>
    </row>
    <row r="128" spans="1:16" x14ac:dyDescent="0.25">
      <c r="A128" s="30" t="s">
        <v>36</v>
      </c>
      <c r="B128" s="30">
        <v>30</v>
      </c>
      <c r="C128" s="31" t="s">
        <v>189</v>
      </c>
      <c r="D128" s="30" t="s">
        <v>38</v>
      </c>
      <c r="E128" s="32" t="s">
        <v>190</v>
      </c>
      <c r="F128" s="33" t="s">
        <v>191</v>
      </c>
      <c r="G128" s="34">
        <v>10.5</v>
      </c>
      <c r="H128" s="52">
        <v>0</v>
      </c>
      <c r="I128" s="35">
        <f>ROUND(G128*H128,P4)</f>
        <v>0</v>
      </c>
      <c r="J128" s="30"/>
      <c r="O128" s="36">
        <f>I128*0.21</f>
        <v>0</v>
      </c>
      <c r="P128">
        <v>3</v>
      </c>
    </row>
    <row r="129" spans="1:16" ht="30" x14ac:dyDescent="0.25">
      <c r="A129" s="30" t="s">
        <v>41</v>
      </c>
      <c r="B129" s="37"/>
      <c r="E129" s="32" t="s">
        <v>192</v>
      </c>
      <c r="J129" s="38"/>
    </row>
    <row r="130" spans="1:16" x14ac:dyDescent="0.25">
      <c r="A130" s="30" t="s">
        <v>43</v>
      </c>
      <c r="B130" s="37"/>
      <c r="E130" s="39" t="s">
        <v>193</v>
      </c>
      <c r="J130" s="38"/>
    </row>
    <row r="131" spans="1:16" ht="75" x14ac:dyDescent="0.25">
      <c r="A131" s="30" t="s">
        <v>45</v>
      </c>
      <c r="B131" s="37"/>
      <c r="E131" s="32" t="s">
        <v>194</v>
      </c>
      <c r="J131" s="38"/>
    </row>
    <row r="132" spans="1:16" x14ac:dyDescent="0.25">
      <c r="A132" s="24" t="s">
        <v>33</v>
      </c>
      <c r="B132" s="25"/>
      <c r="C132" s="26" t="s">
        <v>195</v>
      </c>
      <c r="D132" s="27"/>
      <c r="E132" s="24" t="s">
        <v>196</v>
      </c>
      <c r="F132" s="27"/>
      <c r="G132" s="27"/>
      <c r="H132" s="27"/>
      <c r="I132" s="28">
        <f>SUMIFS(I133:I152,A133:A152,"P")</f>
        <v>0</v>
      </c>
      <c r="J132" s="29"/>
    </row>
    <row r="133" spans="1:16" ht="30" x14ac:dyDescent="0.25">
      <c r="A133" s="30" t="s">
        <v>36</v>
      </c>
      <c r="B133" s="30">
        <v>31</v>
      </c>
      <c r="C133" s="31" t="s">
        <v>197</v>
      </c>
      <c r="D133" s="30" t="s">
        <v>38</v>
      </c>
      <c r="E133" s="32" t="s">
        <v>198</v>
      </c>
      <c r="F133" s="33" t="s">
        <v>72</v>
      </c>
      <c r="G133" s="34">
        <v>2</v>
      </c>
      <c r="H133" s="52">
        <v>0</v>
      </c>
      <c r="I133" s="35">
        <f>ROUND(G133*H133,P4)</f>
        <v>0</v>
      </c>
      <c r="J133" s="30"/>
      <c r="O133" s="36">
        <f>I133*0.21</f>
        <v>0</v>
      </c>
      <c r="P133">
        <v>3</v>
      </c>
    </row>
    <row r="134" spans="1:16" x14ac:dyDescent="0.25">
      <c r="A134" s="30" t="s">
        <v>41</v>
      </c>
      <c r="B134" s="37"/>
      <c r="E134" s="32" t="s">
        <v>199</v>
      </c>
      <c r="J134" s="38"/>
    </row>
    <row r="135" spans="1:16" x14ac:dyDescent="0.25">
      <c r="A135" s="30" t="s">
        <v>43</v>
      </c>
      <c r="B135" s="37"/>
      <c r="E135" s="39" t="s">
        <v>200</v>
      </c>
      <c r="J135" s="38"/>
    </row>
    <row r="136" spans="1:16" ht="60" x14ac:dyDescent="0.25">
      <c r="A136" s="30" t="s">
        <v>45</v>
      </c>
      <c r="B136" s="37"/>
      <c r="E136" s="32" t="s">
        <v>201</v>
      </c>
      <c r="J136" s="38"/>
    </row>
    <row r="137" spans="1:16" ht="30" x14ac:dyDescent="0.25">
      <c r="A137" s="30" t="s">
        <v>36</v>
      </c>
      <c r="B137" s="30">
        <v>32</v>
      </c>
      <c r="C137" s="31" t="s">
        <v>202</v>
      </c>
      <c r="D137" s="30" t="s">
        <v>38</v>
      </c>
      <c r="E137" s="32" t="s">
        <v>203</v>
      </c>
      <c r="F137" s="33" t="s">
        <v>72</v>
      </c>
      <c r="G137" s="34">
        <v>2</v>
      </c>
      <c r="H137" s="52">
        <v>0</v>
      </c>
      <c r="I137" s="35">
        <f>ROUND(G137*H137,P4)</f>
        <v>0</v>
      </c>
      <c r="J137" s="30"/>
      <c r="O137" s="36">
        <f>I137*0.21</f>
        <v>0</v>
      </c>
      <c r="P137">
        <v>3</v>
      </c>
    </row>
    <row r="138" spans="1:16" x14ac:dyDescent="0.25">
      <c r="A138" s="30" t="s">
        <v>41</v>
      </c>
      <c r="B138" s="37"/>
      <c r="E138" s="43" t="s">
        <v>38</v>
      </c>
      <c r="J138" s="38"/>
    </row>
    <row r="139" spans="1:16" x14ac:dyDescent="0.25">
      <c r="A139" s="30" t="s">
        <v>43</v>
      </c>
      <c r="B139" s="37"/>
      <c r="E139" s="39" t="s">
        <v>200</v>
      </c>
      <c r="J139" s="38"/>
    </row>
    <row r="140" spans="1:16" ht="90" x14ac:dyDescent="0.25">
      <c r="A140" s="30" t="s">
        <v>45</v>
      </c>
      <c r="B140" s="37"/>
      <c r="E140" s="32" t="s">
        <v>204</v>
      </c>
      <c r="J140" s="38"/>
    </row>
    <row r="141" spans="1:16" ht="30" x14ac:dyDescent="0.25">
      <c r="A141" s="30" t="s">
        <v>36</v>
      </c>
      <c r="B141" s="30">
        <v>33</v>
      </c>
      <c r="C141" s="31" t="s">
        <v>205</v>
      </c>
      <c r="D141" s="30" t="s">
        <v>38</v>
      </c>
      <c r="E141" s="32" t="s">
        <v>206</v>
      </c>
      <c r="F141" s="33" t="s">
        <v>191</v>
      </c>
      <c r="G141" s="34">
        <v>12</v>
      </c>
      <c r="H141" s="52">
        <v>0</v>
      </c>
      <c r="I141" s="35">
        <f>ROUND(G141*H141,P4)</f>
        <v>0</v>
      </c>
      <c r="J141" s="30"/>
      <c r="O141" s="36">
        <f>I141*0.21</f>
        <v>0</v>
      </c>
      <c r="P141">
        <v>3</v>
      </c>
    </row>
    <row r="142" spans="1:16" x14ac:dyDescent="0.25">
      <c r="A142" s="30" t="s">
        <v>41</v>
      </c>
      <c r="B142" s="37"/>
      <c r="E142" s="32" t="s">
        <v>207</v>
      </c>
      <c r="J142" s="38"/>
    </row>
    <row r="143" spans="1:16" x14ac:dyDescent="0.25">
      <c r="A143" s="30" t="s">
        <v>43</v>
      </c>
      <c r="B143" s="37"/>
      <c r="E143" s="39" t="s">
        <v>208</v>
      </c>
      <c r="J143" s="38"/>
    </row>
    <row r="144" spans="1:16" ht="90" x14ac:dyDescent="0.25">
      <c r="A144" s="30" t="s">
        <v>45</v>
      </c>
      <c r="B144" s="37"/>
      <c r="E144" s="32" t="s">
        <v>209</v>
      </c>
      <c r="J144" s="38"/>
    </row>
    <row r="145" spans="1:16" ht="30" x14ac:dyDescent="0.25">
      <c r="A145" s="30" t="s">
        <v>36</v>
      </c>
      <c r="B145" s="30">
        <v>34</v>
      </c>
      <c r="C145" s="31" t="s">
        <v>210</v>
      </c>
      <c r="D145" s="30" t="s">
        <v>38</v>
      </c>
      <c r="E145" s="32" t="s">
        <v>211</v>
      </c>
      <c r="F145" s="33" t="s">
        <v>191</v>
      </c>
      <c r="G145" s="34">
        <v>43</v>
      </c>
      <c r="H145" s="52">
        <v>0</v>
      </c>
      <c r="I145" s="35">
        <f>ROUND(G145*H145,P4)</f>
        <v>0</v>
      </c>
      <c r="J145" s="30"/>
      <c r="O145" s="36">
        <f>I145*0.21</f>
        <v>0</v>
      </c>
      <c r="P145">
        <v>3</v>
      </c>
    </row>
    <row r="146" spans="1:16" x14ac:dyDescent="0.25">
      <c r="A146" s="30" t="s">
        <v>41</v>
      </c>
      <c r="B146" s="37"/>
      <c r="E146" s="32" t="s">
        <v>212</v>
      </c>
      <c r="J146" s="38"/>
    </row>
    <row r="147" spans="1:16" x14ac:dyDescent="0.25">
      <c r="A147" s="30" t="s">
        <v>43</v>
      </c>
      <c r="B147" s="37"/>
      <c r="E147" s="39" t="s">
        <v>213</v>
      </c>
      <c r="J147" s="38"/>
    </row>
    <row r="148" spans="1:16" ht="90" x14ac:dyDescent="0.25">
      <c r="A148" s="30" t="s">
        <v>45</v>
      </c>
      <c r="B148" s="37"/>
      <c r="E148" s="32" t="s">
        <v>209</v>
      </c>
      <c r="J148" s="38"/>
    </row>
    <row r="149" spans="1:16" x14ac:dyDescent="0.25">
      <c r="A149" s="30" t="s">
        <v>36</v>
      </c>
      <c r="B149" s="30">
        <v>35</v>
      </c>
      <c r="C149" s="31" t="s">
        <v>214</v>
      </c>
      <c r="D149" s="30"/>
      <c r="E149" s="32" t="s">
        <v>215</v>
      </c>
      <c r="F149" s="33" t="s">
        <v>191</v>
      </c>
      <c r="G149" s="34">
        <v>10.5</v>
      </c>
      <c r="H149" s="52">
        <v>0</v>
      </c>
      <c r="I149" s="35">
        <f>ROUND(G149*H149,P4)</f>
        <v>0</v>
      </c>
      <c r="J149" s="30"/>
      <c r="O149" s="36">
        <f>I149*0.21</f>
        <v>0</v>
      </c>
      <c r="P149">
        <v>3</v>
      </c>
    </row>
    <row r="150" spans="1:16" x14ac:dyDescent="0.25">
      <c r="A150" s="30" t="s">
        <v>41</v>
      </c>
      <c r="B150" s="37"/>
      <c r="E150" s="43"/>
      <c r="J150" s="38"/>
    </row>
    <row r="151" spans="1:16" x14ac:dyDescent="0.25">
      <c r="A151" s="30" t="s">
        <v>43</v>
      </c>
      <c r="B151" s="37"/>
      <c r="E151" s="39" t="s">
        <v>193</v>
      </c>
      <c r="J151" s="38"/>
    </row>
    <row r="152" spans="1:16" ht="30" x14ac:dyDescent="0.25">
      <c r="A152" s="30" t="s">
        <v>45</v>
      </c>
      <c r="B152" s="40"/>
      <c r="C152" s="41"/>
      <c r="D152" s="41"/>
      <c r="E152" s="32" t="s">
        <v>216</v>
      </c>
      <c r="F152" s="41"/>
      <c r="G152" s="41"/>
      <c r="H152" s="41"/>
      <c r="I152" s="41"/>
      <c r="J152" s="42"/>
    </row>
  </sheetData>
  <mergeCells count="12">
    <mergeCell ref="E6:E7"/>
    <mergeCell ref="F6:F7"/>
    <mergeCell ref="G6:G7"/>
    <mergeCell ref="H6:I6"/>
    <mergeCell ref="J6:J7"/>
    <mergeCell ref="C3:D3"/>
    <mergeCell ref="C4:D4"/>
    <mergeCell ref="C5:D5"/>
    <mergeCell ref="A6:A7"/>
    <mergeCell ref="B6:B7"/>
    <mergeCell ref="C6:C7"/>
    <mergeCell ref="D6:D7"/>
  </mergeCells>
  <pageMargins left="0.7" right="0.7" top="0.78740157499999996" bottom="0.78740157499999996" header="0.3" footer="0.3"/>
  <pageSetup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Rekapitulace</vt:lpstr>
      <vt:lpstr>SO 000</vt:lpstr>
      <vt:lpstr>SO 101SO 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Brücknerová Iva</cp:lastModifiedBy>
  <dcterms:created xsi:type="dcterms:W3CDTF">2026-02-08T10:04:08Z</dcterms:created>
  <dcterms:modified xsi:type="dcterms:W3CDTF">2026-07-22T04:14:10Z</dcterms:modified>
</cp:coreProperties>
</file>