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KateřinaKabešová\OneDrive - Obec Brnište\Dokumenty\PROJEKTY\Haťový chodník\Podklady k realizaci\"/>
    </mc:Choice>
  </mc:AlternateContent>
  <xr:revisionPtr revIDLastSave="1" documentId="11_24E9F8379FE7987A45A0C664CDC8C1AEF013E8C5" xr6:coauthVersionLast="45" xr6:coauthVersionMax="45" xr10:uidLastSave="{F030FB95-5B06-4D2E-A3E6-1CC76941A380}"/>
  <bookViews>
    <workbookView xWindow="-108" yWindow="-108" windowWidth="23256" windowHeight="12576" activeTab="1" xr2:uid="{00000000-000D-0000-FFFF-FFFF00000000}"/>
  </bookViews>
  <sheets>
    <sheet name="Rekapitulace stavby" sheetId="1" r:id="rId1"/>
    <sheet name="191208-1 - Haťový chodník" sheetId="2" r:id="rId2"/>
  </sheets>
  <definedNames>
    <definedName name="_xlnm._FilterDatabase" localSheetId="1" hidden="1">'191208-1 - Haťový chodník'!$C$126:$K$208</definedName>
    <definedName name="_xlnm.Print_Titles" localSheetId="1">'191208-1 - Haťový chodník'!$126:$126</definedName>
    <definedName name="_xlnm.Print_Titles" localSheetId="0">'Rekapitulace stavby'!$92:$92</definedName>
    <definedName name="_xlnm.Print_Area" localSheetId="1">'191208-1 - Haťový chodník'!$C$82:$J$108,'191208-1 - Haťový chodník'!$C$114:$K$208</definedName>
    <definedName name="_xlnm.Print_Area" localSheetId="0">'Rekapitulace stavby'!$D$4:$AO$76,'Rekapitulace stavby'!$C$82:$AQ$96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7" i="2" l="1"/>
  <c r="J36" i="2"/>
  <c r="AY95" i="1" s="1"/>
  <c r="J35" i="2"/>
  <c r="AX95" i="1"/>
  <c r="BI207" i="2"/>
  <c r="BH207" i="2"/>
  <c r="BG207" i="2"/>
  <c r="BF207" i="2"/>
  <c r="T207" i="2"/>
  <c r="T206" i="2" s="1"/>
  <c r="R207" i="2"/>
  <c r="R206" i="2"/>
  <c r="P207" i="2"/>
  <c r="P206" i="2" s="1"/>
  <c r="BI204" i="2"/>
  <c r="BH204" i="2"/>
  <c r="BG204" i="2"/>
  <c r="BF204" i="2"/>
  <c r="T204" i="2"/>
  <c r="T203" i="2"/>
  <c r="R204" i="2"/>
  <c r="R203" i="2" s="1"/>
  <c r="P204" i="2"/>
  <c r="P203" i="2"/>
  <c r="BI200" i="2"/>
  <c r="BH200" i="2"/>
  <c r="BG200" i="2"/>
  <c r="BF200" i="2"/>
  <c r="T200" i="2"/>
  <c r="T199" i="2" s="1"/>
  <c r="T198" i="2" s="1"/>
  <c r="R200" i="2"/>
  <c r="R199" i="2" s="1"/>
  <c r="R198" i="2" s="1"/>
  <c r="P200" i="2"/>
  <c r="P199" i="2"/>
  <c r="BI196" i="2"/>
  <c r="BH196" i="2"/>
  <c r="BG196" i="2"/>
  <c r="BF196" i="2"/>
  <c r="T196" i="2"/>
  <c r="R196" i="2"/>
  <c r="P196" i="2"/>
  <c r="BI193" i="2"/>
  <c r="BH193" i="2"/>
  <c r="BG193" i="2"/>
  <c r="BF193" i="2"/>
  <c r="T193" i="2"/>
  <c r="R193" i="2"/>
  <c r="P193" i="2"/>
  <c r="BI190" i="2"/>
  <c r="BH190" i="2"/>
  <c r="BG190" i="2"/>
  <c r="BF190" i="2"/>
  <c r="T190" i="2"/>
  <c r="R190" i="2"/>
  <c r="P190" i="2"/>
  <c r="BI186" i="2"/>
  <c r="BH186" i="2"/>
  <c r="BG186" i="2"/>
  <c r="BF186" i="2"/>
  <c r="T186" i="2"/>
  <c r="R186" i="2"/>
  <c r="P186" i="2"/>
  <c r="BI182" i="2"/>
  <c r="BH182" i="2"/>
  <c r="BG182" i="2"/>
  <c r="BF182" i="2"/>
  <c r="T182" i="2"/>
  <c r="R182" i="2"/>
  <c r="P182" i="2"/>
  <c r="BI178" i="2"/>
  <c r="BH178" i="2"/>
  <c r="BG178" i="2"/>
  <c r="BF178" i="2"/>
  <c r="T178" i="2"/>
  <c r="T177" i="2" s="1"/>
  <c r="R178" i="2"/>
  <c r="R177" i="2"/>
  <c r="P178" i="2"/>
  <c r="P177" i="2" s="1"/>
  <c r="BI174" i="2"/>
  <c r="BH174" i="2"/>
  <c r="BG174" i="2"/>
  <c r="BF174" i="2"/>
  <c r="T174" i="2"/>
  <c r="T173" i="2"/>
  <c r="R174" i="2"/>
  <c r="R173" i="2" s="1"/>
  <c r="P174" i="2"/>
  <c r="P173" i="2"/>
  <c r="BI170" i="2"/>
  <c r="BH170" i="2"/>
  <c r="BG170" i="2"/>
  <c r="BF170" i="2"/>
  <c r="T170" i="2"/>
  <c r="R170" i="2"/>
  <c r="P170" i="2"/>
  <c r="BI166" i="2"/>
  <c r="BH166" i="2"/>
  <c r="BG166" i="2"/>
  <c r="BF166" i="2"/>
  <c r="T166" i="2"/>
  <c r="R166" i="2"/>
  <c r="P166" i="2"/>
  <c r="BI159" i="2"/>
  <c r="BH159" i="2"/>
  <c r="BG159" i="2"/>
  <c r="BF159" i="2"/>
  <c r="T159" i="2"/>
  <c r="R159" i="2"/>
  <c r="P159" i="2"/>
  <c r="BI156" i="2"/>
  <c r="BH156" i="2"/>
  <c r="BG156" i="2"/>
  <c r="BF156" i="2"/>
  <c r="T156" i="2"/>
  <c r="R156" i="2"/>
  <c r="P156" i="2"/>
  <c r="BI151" i="2"/>
  <c r="BH151" i="2"/>
  <c r="BG151" i="2"/>
  <c r="BF151" i="2"/>
  <c r="T151" i="2"/>
  <c r="R151" i="2"/>
  <c r="P151" i="2"/>
  <c r="BI148" i="2"/>
  <c r="BH148" i="2"/>
  <c r="BG148" i="2"/>
  <c r="BF148" i="2"/>
  <c r="T148" i="2"/>
  <c r="R148" i="2"/>
  <c r="P148" i="2"/>
  <c r="BI146" i="2"/>
  <c r="BH146" i="2"/>
  <c r="BG146" i="2"/>
  <c r="BF146" i="2"/>
  <c r="T146" i="2"/>
  <c r="R146" i="2"/>
  <c r="P146" i="2"/>
  <c r="BI142" i="2"/>
  <c r="BH142" i="2"/>
  <c r="BG142" i="2"/>
  <c r="BF142" i="2"/>
  <c r="T142" i="2"/>
  <c r="R142" i="2"/>
  <c r="P142" i="2"/>
  <c r="BI138" i="2"/>
  <c r="BH138" i="2"/>
  <c r="BG138" i="2"/>
  <c r="BF138" i="2"/>
  <c r="T138" i="2"/>
  <c r="R138" i="2"/>
  <c r="P138" i="2"/>
  <c r="BI134" i="2"/>
  <c r="BH134" i="2"/>
  <c r="BG134" i="2"/>
  <c r="BF134" i="2"/>
  <c r="T134" i="2"/>
  <c r="R134" i="2"/>
  <c r="P134" i="2"/>
  <c r="BI130" i="2"/>
  <c r="BH130" i="2"/>
  <c r="BG130" i="2"/>
  <c r="BF130" i="2"/>
  <c r="T130" i="2"/>
  <c r="R130" i="2"/>
  <c r="P130" i="2"/>
  <c r="J123" i="2"/>
  <c r="F121" i="2"/>
  <c r="E119" i="2"/>
  <c r="J91" i="2"/>
  <c r="F89" i="2"/>
  <c r="E87" i="2"/>
  <c r="J24" i="2"/>
  <c r="E24" i="2"/>
  <c r="J92" i="2" s="1"/>
  <c r="J23" i="2"/>
  <c r="J18" i="2"/>
  <c r="E18" i="2"/>
  <c r="F124" i="2" s="1"/>
  <c r="J17" i="2"/>
  <c r="J15" i="2"/>
  <c r="E15" i="2"/>
  <c r="F123" i="2" s="1"/>
  <c r="J14" i="2"/>
  <c r="J12" i="2"/>
  <c r="J121" i="2" s="1"/>
  <c r="E7" i="2"/>
  <c r="E117" i="2" s="1"/>
  <c r="L90" i="1"/>
  <c r="AM90" i="1"/>
  <c r="AM89" i="1"/>
  <c r="L89" i="1"/>
  <c r="AM87" i="1"/>
  <c r="L87" i="1"/>
  <c r="L85" i="1"/>
  <c r="L84" i="1"/>
  <c r="J207" i="2"/>
  <c r="BK204" i="2"/>
  <c r="J196" i="2"/>
  <c r="BK193" i="2"/>
  <c r="BK190" i="2"/>
  <c r="J174" i="2"/>
  <c r="BK166" i="2"/>
  <c r="BK148" i="2"/>
  <c r="BK142" i="2"/>
  <c r="BK134" i="2"/>
  <c r="J130" i="2"/>
  <c r="BK207" i="2"/>
  <c r="BK200" i="2"/>
  <c r="BK196" i="2"/>
  <c r="J193" i="2"/>
  <c r="J186" i="2"/>
  <c r="BK182" i="2"/>
  <c r="J178" i="2"/>
  <c r="BK174" i="2"/>
  <c r="J170" i="2"/>
  <c r="J159" i="2"/>
  <c r="BK156" i="2"/>
  <c r="J151" i="2"/>
  <c r="J148" i="2"/>
  <c r="J146" i="2"/>
  <c r="J142" i="2"/>
  <c r="BK138" i="2"/>
  <c r="AS94" i="1"/>
  <c r="J204" i="2"/>
  <c r="J200" i="2"/>
  <c r="J190" i="2"/>
  <c r="BK186" i="2"/>
  <c r="J182" i="2"/>
  <c r="BK178" i="2"/>
  <c r="BK170" i="2"/>
  <c r="J166" i="2"/>
  <c r="BK159" i="2"/>
  <c r="J156" i="2"/>
  <c r="BK151" i="2"/>
  <c r="BK146" i="2"/>
  <c r="J138" i="2"/>
  <c r="J134" i="2"/>
  <c r="BK130" i="2"/>
  <c r="P198" i="2" l="1"/>
  <c r="P129" i="2"/>
  <c r="T129" i="2"/>
  <c r="P155" i="2"/>
  <c r="T155" i="2"/>
  <c r="P181" i="2"/>
  <c r="P180" i="2" s="1"/>
  <c r="R181" i="2"/>
  <c r="R180" i="2" s="1"/>
  <c r="BK129" i="2"/>
  <c r="J129" i="2" s="1"/>
  <c r="J98" i="2" s="1"/>
  <c r="R129" i="2"/>
  <c r="BK155" i="2"/>
  <c r="J155" i="2" s="1"/>
  <c r="J99" i="2" s="1"/>
  <c r="R155" i="2"/>
  <c r="BK181" i="2"/>
  <c r="J181" i="2" s="1"/>
  <c r="J103" i="2" s="1"/>
  <c r="T181" i="2"/>
  <c r="T180" i="2" s="1"/>
  <c r="F91" i="2"/>
  <c r="J124" i="2"/>
  <c r="BE142" i="2"/>
  <c r="BE148" i="2"/>
  <c r="BE151" i="2"/>
  <c r="BE170" i="2"/>
  <c r="BE193" i="2"/>
  <c r="BE196" i="2"/>
  <c r="BE204" i="2"/>
  <c r="BE207" i="2"/>
  <c r="BK199" i="2"/>
  <c r="J199" i="2"/>
  <c r="J105" i="2" s="1"/>
  <c r="BK203" i="2"/>
  <c r="J203" i="2" s="1"/>
  <c r="J106" i="2" s="1"/>
  <c r="BK206" i="2"/>
  <c r="J206" i="2"/>
  <c r="J107" i="2" s="1"/>
  <c r="J89" i="2"/>
  <c r="BE134" i="2"/>
  <c r="BE182" i="2"/>
  <c r="BE190" i="2"/>
  <c r="BE200" i="2"/>
  <c r="E85" i="2"/>
  <c r="F92" i="2"/>
  <c r="BE130" i="2"/>
  <c r="BE138" i="2"/>
  <c r="BE146" i="2"/>
  <c r="BE156" i="2"/>
  <c r="BE159" i="2"/>
  <c r="BE166" i="2"/>
  <c r="BE174" i="2"/>
  <c r="BE178" i="2"/>
  <c r="BE186" i="2"/>
  <c r="BK173" i="2"/>
  <c r="J173" i="2" s="1"/>
  <c r="J100" i="2" s="1"/>
  <c r="BK177" i="2"/>
  <c r="J177" i="2"/>
  <c r="J101" i="2" s="1"/>
  <c r="J34" i="2"/>
  <c r="AW95" i="1" s="1"/>
  <c r="F36" i="2"/>
  <c r="BC95" i="1" s="1"/>
  <c r="BC94" i="1" s="1"/>
  <c r="W32" i="1" s="1"/>
  <c r="F37" i="2"/>
  <c r="BD95" i="1" s="1"/>
  <c r="BD94" i="1" s="1"/>
  <c r="W33" i="1" s="1"/>
  <c r="F34" i="2"/>
  <c r="BA95" i="1" s="1"/>
  <c r="BA94" i="1" s="1"/>
  <c r="W30" i="1" s="1"/>
  <c r="F35" i="2"/>
  <c r="BB95" i="1" s="1"/>
  <c r="BB94" i="1" s="1"/>
  <c r="AX94" i="1" s="1"/>
  <c r="T128" i="2" l="1"/>
  <c r="T127" i="2" s="1"/>
  <c r="P128" i="2"/>
  <c r="P127" i="2"/>
  <c r="AU95" i="1" s="1"/>
  <c r="AU94" i="1" s="1"/>
  <c r="R128" i="2"/>
  <c r="R127" i="2"/>
  <c r="BK128" i="2"/>
  <c r="J128" i="2" s="1"/>
  <c r="J97" i="2" s="1"/>
  <c r="BK198" i="2"/>
  <c r="J198" i="2"/>
  <c r="J104" i="2" s="1"/>
  <c r="BK180" i="2"/>
  <c r="J180" i="2"/>
  <c r="J102" i="2"/>
  <c r="W31" i="1"/>
  <c r="AY94" i="1"/>
  <c r="AW94" i="1"/>
  <c r="AK30" i="1" s="1"/>
  <c r="J33" i="2"/>
  <c r="AV95" i="1"/>
  <c r="AT95" i="1"/>
  <c r="F33" i="2"/>
  <c r="AZ95" i="1"/>
  <c r="AZ94" i="1"/>
  <c r="AV94" i="1"/>
  <c r="AK29" i="1" s="1"/>
  <c r="BK127" i="2" l="1"/>
  <c r="J127" i="2" s="1"/>
  <c r="J96" i="2" s="1"/>
  <c r="AT94" i="1"/>
  <c r="W29" i="1"/>
  <c r="J30" i="2" l="1"/>
  <c r="AG95" i="1" s="1"/>
  <c r="AG94" i="1" s="1"/>
  <c r="AK26" i="1" s="1"/>
  <c r="AK35" i="1" s="1"/>
  <c r="AN95" i="1" l="1"/>
  <c r="J39" i="2"/>
  <c r="AN94" i="1"/>
</calcChain>
</file>

<file path=xl/sharedStrings.xml><?xml version="1.0" encoding="utf-8"?>
<sst xmlns="http://schemas.openxmlformats.org/spreadsheetml/2006/main" count="983" uniqueCount="269">
  <si>
    <t>Export Komplet</t>
  </si>
  <si>
    <t/>
  </si>
  <si>
    <t>2.0</t>
  </si>
  <si>
    <t>ZAMOK</t>
  </si>
  <si>
    <t>False</t>
  </si>
  <si>
    <t>{cbb2722f-ed70-45ce-aadd-5c9ab5894968}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</si>
  <si>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</si>
  <si>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</si>
  <si>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</si>
  <si>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</si>
  <si>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</si>
  <si>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</si>
  <si>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</si>
  <si>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</si>
  <si>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191208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</si>
  <si>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</si>
  <si>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</si>
  <si>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Haťový chodník</t>
  </si>
  <si>
    <t>0,1</t>
  </si>
  <si>
    <t>KSO:</t>
  </si>
  <si>
    <t>CC-CZ:</t>
  </si>
  <si>
    <t>1</t>
  </si>
  <si>
    <t>Místo:</t>
  </si>
  <si>
    <t>Brniště</t>
  </si>
  <si>
    <t>Datum:</t>
  </si>
  <si>
    <t>10</t>
  </si>
  <si>
    <t>100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</si>
  <si>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</si>
  <si>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</si>
  <si>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</si>
  <si>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</si>
  <si>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</si>
  <si>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</si>
  <si>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</si>
  <si>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Ing. Kateřina Iwanejko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</si>
  <si>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</si>
  <si>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</si>
  <si>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</si>
  <si>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</si>
  <si>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</si>
  <si>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</si>
  <si>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</si>
  <si>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</si>
  <si>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</si>
  <si>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</si>
  <si>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</si>
  <si>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</si>
  <si>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</si>
  <si>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</si>
  <si>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</si>
  <si>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</si>
  <si>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</si>
  <si>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</si>
  <si>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</si>
  <si>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</si>
  <si>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</si>
  <si>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</si>
  <si>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</si>
  <si>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</si>
  <si>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</si>
  <si>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</si>
  <si>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</si>
  <si>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</si>
  <si>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</si>
  <si>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</si>
  <si>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</si>
  <si>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</si>
  <si>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</si>
  <si>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</si>
  <si>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</si>
  <si>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</si>
  <si>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</si>
  <si>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</si>
  <si>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</si>
  <si>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</si>
  <si>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</si>
  <si>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</si>
  <si>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</si>
  <si>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</si>
  <si>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</si>
  <si>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</si>
  <si>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</si>
  <si>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</si>
  <si>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191208-1</t>
  </si>
  <si>
    <t>STA</t>
  </si>
  <si>
    <t>{45cf3a3b-0945-436e-949c-1a80d50fd30d}</t>
  </si>
  <si>
    <t>2</t>
  </si>
  <si>
    <t>KRYCÍ LIST SOUPISU PRACÍ</t>
  </si>
  <si>
    <t>Objekt:</t>
  </si>
  <si>
    <t>191208-1 - Haťový chodník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</si>
  <si>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</si>
  <si>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</si>
  <si>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</si>
  <si>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</si>
  <si>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</si>
  <si>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</si>
  <si>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</si>
  <si>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5 - Komunikace pozemní</t>
  </si>
  <si>
    <t xml:space="preserve">    9 - Ostatní konstrukce a práce-bourání</t>
  </si>
  <si>
    <t xml:space="preserve">    998 -  Přesun hmot</t>
  </si>
  <si>
    <t>PSV - Práce a dodávky PSV</t>
  </si>
  <si>
    <t xml:space="preserve">    762 - Konstrukce tesařské</t>
  </si>
  <si>
    <t>VRN - Vedlejší rozpočtové náklady</t>
  </si>
  <si>
    <t xml:space="preserve">    VRN3 - Zařízení staveniště</t>
  </si>
  <si>
    <t xml:space="preserve">    VRN4 - Inženýrská činnost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</si>
  <si>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</si>
  <si>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</si>
  <si>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</si>
  <si>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</si>
  <si>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</si>
  <si>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</si>
  <si>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</si>
  <si>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</si>
  <si>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</si>
  <si>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</si>
  <si>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</si>
  <si>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</si>
  <si>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</si>
  <si>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</si>
  <si>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</si>
  <si>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</si>
  <si>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</si>
  <si>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</si>
  <si>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</si>
  <si>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122201101</t>
  </si>
  <si>
    <t>Odkopávky a prokopávky nezapažené v hornině tř. 3 objem do 100 m3</t>
  </si>
  <si>
    <t>m3</t>
  </si>
  <si>
    <t>CS ÚRS 2019 02</t>
  </si>
  <si>
    <t>4</t>
  </si>
  <si>
    <t>-135257682</t>
  </si>
  <si>
    <t>PP</t>
  </si>
  <si>
    <t>Odkopávky a prokopávky nezapažené  s přehozením výkopku na vzdálenost do 3 m nebo s naložením na dopravní prostředek v hornině tř. 3 do 100 m3</t>
  </si>
  <si>
    <t>VV</t>
  </si>
  <si>
    <t>hloubení pod kci chodníku</t>
  </si>
  <si>
    <t>0,35*50,0*1,6</t>
  </si>
  <si>
    <t>122201109</t>
  </si>
  <si>
    <t>Příplatek za lepivost u odkopávek v hornině tř. 1 až 3</t>
  </si>
  <si>
    <t>-1008512011</t>
  </si>
  <si>
    <t>Odkopávky a prokopávky nezapažené  s přehozením výkopku na vzdálenost do 3 m nebo s naložením na dopravní prostředek v hornině tř. 3 Příplatek k cenám za lepivost horniny tř. 3</t>
  </si>
  <si>
    <t>uvaž. 100%</t>
  </si>
  <si>
    <t>28,0</t>
  </si>
  <si>
    <t>3</t>
  </si>
  <si>
    <t>162701105.1</t>
  </si>
  <si>
    <t xml:space="preserve">Vodorovné přemístění výkopku/sypaniny z horniny tř. 1 až 4 - na skládku dle dodavatele </t>
  </si>
  <si>
    <t>-1065938593</t>
  </si>
  <si>
    <t>Vodorovné přemístění výkopku/sypaniny z horniny tř. 1 až 4 - na skládku dle dodavatele</t>
  </si>
  <si>
    <t>hloubení pod kci cesty</t>
  </si>
  <si>
    <t>167101101</t>
  </si>
  <si>
    <t>Nakládání výkopku z hornin tř. 1 až 4 do 100 m3</t>
  </si>
  <si>
    <t>1745176435</t>
  </si>
  <si>
    <t>Nakládání, skládání a překládání neulehlého výkopku nebo sypaniny  nakládání, množství do 100 m3, z hornin tř. 1 až 4</t>
  </si>
  <si>
    <t>5</t>
  </si>
  <si>
    <t>171201201</t>
  </si>
  <si>
    <t>Uložení sypaniny na skládky</t>
  </si>
  <si>
    <t>-1868213241</t>
  </si>
  <si>
    <t>Uložení sypaniny  na skládky</t>
  </si>
  <si>
    <t>6</t>
  </si>
  <si>
    <t>171201211</t>
  </si>
  <si>
    <t>Poplatek za uložení stavebního odpadu - zeminy a kameniva na skládce</t>
  </si>
  <si>
    <t>t</t>
  </si>
  <si>
    <t>1567419511</t>
  </si>
  <si>
    <t>Poplatek za uložení stavebního odpadu na skládce (skládkovné) zeminy a kameniva zatříděného do Katalogu odpadů pod kódem 170 504</t>
  </si>
  <si>
    <t>28,0*1,7</t>
  </si>
  <si>
    <t>7</t>
  </si>
  <si>
    <t>181951102</t>
  </si>
  <si>
    <t>Úprava pláně v hornině tř. 1 až 4 se zhutněním</t>
  </si>
  <si>
    <t>m2</t>
  </si>
  <si>
    <t>-351860232</t>
  </si>
  <si>
    <t>Úprava pláně vyrovnáním výškových rozdílů v hornině tř. 1 až 4 se zhutněním</t>
  </si>
  <si>
    <t>úprava pláně se zhutněním - plocha komunikace</t>
  </si>
  <si>
    <t>50,0*1,6</t>
  </si>
  <si>
    <t>Komunikace pozemní</t>
  </si>
  <si>
    <t>8</t>
  </si>
  <si>
    <t>564760111</t>
  </si>
  <si>
    <t>Podklad z kameniva hrubého drceného vel. 16-32 mm tl 200 mm</t>
  </si>
  <si>
    <t>365608655</t>
  </si>
  <si>
    <t>Podklad nebo kryt z kameniva hrubého drceného  vel. 16-32 mm s rozprostřením a zhutněním, po zhutnění tl. 200 mm</t>
  </si>
  <si>
    <t>1,6*50,0</t>
  </si>
  <si>
    <t>9</t>
  </si>
  <si>
    <t>57190811R</t>
  </si>
  <si>
    <t xml:space="preserve">Kryt vymývaným dekoračním kamenivem (kačírkem) tl 50 mm - 16/32 </t>
  </si>
  <si>
    <t>773327317</t>
  </si>
  <si>
    <t>Kryt vymývaným dekoračním kamenivem (kačírkem) tl 50 mm</t>
  </si>
  <si>
    <t>plocha mezi dlaždicemi</t>
  </si>
  <si>
    <t>odpočet plochy betonových dlaždic</t>
  </si>
  <si>
    <t>-42*2*(0,3*0,3)</t>
  </si>
  <si>
    <t>Součet</t>
  </si>
  <si>
    <t>596811120</t>
  </si>
  <si>
    <t>Kladení betonové dlažby komunikací pro pěší do lože z kameniva vel do 0,09 m2 plochy do 50 m2</t>
  </si>
  <si>
    <t>666281800</t>
  </si>
  <si>
    <t>Kladení dlažby z betonových nebo kameninových dlaždic komunikací pro pěší s vyplněním spár a se smetením přebytečného materiálu na vzdálenost do 3 m s ložem z kameniva těženého tl. do 30 mm velikosti dlaždic do 0,09 m2 (bez zámku), pro plochy do 50 m2</t>
  </si>
  <si>
    <t>betonové desky 300/300/45 mm - v osové vzdálenosti 1200 mm</t>
  </si>
  <si>
    <t>42*2*(0,3*0,3)</t>
  </si>
  <si>
    <t>11</t>
  </si>
  <si>
    <t>M</t>
  </si>
  <si>
    <t>59248005</t>
  </si>
  <si>
    <t>dlažba plošná betonová chodníková 300x300x50mm přírodní</t>
  </si>
  <si>
    <t>725630241</t>
  </si>
  <si>
    <t>7,56*1,05 'Přepočtené koeficientem množství</t>
  </si>
  <si>
    <t>Ostatní konstrukce a práce-bourání</t>
  </si>
  <si>
    <t>12</t>
  </si>
  <si>
    <t>916282R1</t>
  </si>
  <si>
    <t>Obruba z ocelové pásoviny 100/5 mm přivařená k roxoru 12 mm v délce 350 mm po á 600 m - dodávka a montáž</t>
  </si>
  <si>
    <t>m</t>
  </si>
  <si>
    <t>804922035</t>
  </si>
  <si>
    <t>50,0*2</t>
  </si>
  <si>
    <t>998</t>
  </si>
  <si>
    <t xml:space="preserve"> Přesun hmot</t>
  </si>
  <si>
    <t>13</t>
  </si>
  <si>
    <t>998225111</t>
  </si>
  <si>
    <t>Přesun hmot pro pozemní komunikace s krytem z kamene, monolitickým betonovým nebo živičným</t>
  </si>
  <si>
    <t>214236820</t>
  </si>
  <si>
    <t>PSV</t>
  </si>
  <si>
    <t>Práce a dodávky PSV</t>
  </si>
  <si>
    <t>762</t>
  </si>
  <si>
    <t>Konstrukce tesařské</t>
  </si>
  <si>
    <t>14</t>
  </si>
  <si>
    <t>762512261</t>
  </si>
  <si>
    <t>Montáž podlahové kce podkladového roštu</t>
  </si>
  <si>
    <t>16</t>
  </si>
  <si>
    <t>-1460749051</t>
  </si>
  <si>
    <t>Podlahové konstrukce podkladové montáž roštu podkladového</t>
  </si>
  <si>
    <t>vodící modřínové hranoly 100/160</t>
  </si>
  <si>
    <t>6051213R</t>
  </si>
  <si>
    <t>modřínové hranoly 100/160,  vč. nátěru proti škůdcům a dvojnásobného lazurovacího laku</t>
  </si>
  <si>
    <t>32</t>
  </si>
  <si>
    <t>640930266</t>
  </si>
  <si>
    <t>50,0*2*0,1*0,16</t>
  </si>
  <si>
    <t>76295200R</t>
  </si>
  <si>
    <t>Montáž fošen z dřevin měkkých šroubovaných - nerezové šrouby 6/100 mm (4 ks / prkno), šířka 140 mm, s mezerami 15 mm</t>
  </si>
  <si>
    <t>470290822</t>
  </si>
  <si>
    <t>17</t>
  </si>
  <si>
    <t>6051611R</t>
  </si>
  <si>
    <t>modřínové fošny 140/1600/40 mm, vč. nátěru proti škůdcům a dvojnásobného lazurovacího laku</t>
  </si>
  <si>
    <t>128</t>
  </si>
  <si>
    <t>1919857644</t>
  </si>
  <si>
    <t>řezivo modřínové sušené tl 50mm</t>
  </si>
  <si>
    <t>45,08*1,6*0,04</t>
  </si>
  <si>
    <t>18</t>
  </si>
  <si>
    <t>998762201</t>
  </si>
  <si>
    <t>Přesun hmot procentní pro kce tesařské v objektech v do 6 m</t>
  </si>
  <si>
    <t>%</t>
  </si>
  <si>
    <t>-1609761012</t>
  </si>
  <si>
    <t>Přesun hmot pro konstrukce tesařské  stanovený procentní sazbou (%) z ceny vodorovná dopravní vzdálenost do 50 m v objektech výšky do 6 m</t>
  </si>
  <si>
    <t>VRN</t>
  </si>
  <si>
    <t>Vedlejší rozpočtové náklady</t>
  </si>
  <si>
    <t>VRN3</t>
  </si>
  <si>
    <t>Zařízení staveniště</t>
  </si>
  <si>
    <t>19</t>
  </si>
  <si>
    <t>030001000</t>
  </si>
  <si>
    <t>Kč</t>
  </si>
  <si>
    <t>1024</t>
  </si>
  <si>
    <t>1657691298</t>
  </si>
  <si>
    <t>Základní rozdělení průvodních činností a nákladů zařízení staveniště</t>
  </si>
  <si>
    <t>P</t>
  </si>
  <si>
    <t>Poznámka k položce:_x000D_
včetně značení záboru, mobilních zábran a prostředků pro vyznačení nebezpečného prostoru při výměně oken a opatření pro dodržení BOZP při stavbě</t>
  </si>
  <si>
    <t>VRN4</t>
  </si>
  <si>
    <t>Inženýrská činnost</t>
  </si>
  <si>
    <t>20</t>
  </si>
  <si>
    <t>045002000</t>
  </si>
  <si>
    <t>Kompletační a koordinační činnost</t>
  </si>
  <si>
    <t>kpl</t>
  </si>
  <si>
    <t>899223213</t>
  </si>
  <si>
    <t>VRN7</t>
  </si>
  <si>
    <t>Provozní vlivy</t>
  </si>
  <si>
    <t>070001000</t>
  </si>
  <si>
    <t>290115592</t>
  </si>
  <si>
    <t>Základní rozdělení průvodních činností a nákladů provozní vlivy</t>
  </si>
  <si>
    <t xml:space="preserve"> Vyplň údaj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</si>
</sst>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0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800080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9" fillId="0" borderId="0" applyNumberFormat="0" applyFill="0" applyBorder="0" applyAlignment="0" applyProtection="0"/>
  </cellStyleXfs>
  <cellXfs count="31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horizontal="left" vertical="center" wrapText="1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6" fillId="0" borderId="22" xfId="0" applyFont="1" applyBorder="1" applyAlignment="1" applyProtection="1">
      <alignment horizontal="center" vertical="center"/>
    </xf>
    <xf numFmtId="49" fontId="36" fillId="0" borderId="22" xfId="0" applyNumberFormat="1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167" fontId="36" fillId="0" borderId="22" xfId="0" applyNumberFormat="1" applyFont="1" applyBorder="1" applyAlignment="1" applyProtection="1">
      <alignment vertical="center"/>
    </xf>
    <xf numFmtId="4" fontId="36" fillId="2" borderId="22" xfId="0" applyNumberFormat="1" applyFont="1" applyFill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</xf>
    <xf numFmtId="0" fontId="37" fillId="0" borderId="3" xfId="0" applyFont="1" applyBorder="1" applyAlignment="1">
      <alignment vertical="center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38" fillId="0" borderId="0" xfId="0" applyFont="1" applyAlignment="1" applyProtection="1">
      <alignment vertical="center" wrapText="1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4" fontId="28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topLeftCell="A112" workbookViewId="0">
      <selection activeCell="AL13" sqref="AL13"/>
    </sheetView>
  </sheetViews>
  <sheetFormatPr defaultRowHeight="14.4"/>
  <cols>
    <col min="1" max="1" width="8.28515625" style="1" customWidth="1"/>
    <col min="2" max="2" width="1.7109375" style="1" customWidth="1"/>
    <col min="3" max="3" width="4.140625" style="1" customWidth="1"/>
    <col min="4" max="33" width="2.7109375" style="1" customWidth="1"/>
    <col min="34" max="34" width="3.28515625" style="1" customWidth="1"/>
    <col min="35" max="35" width="31.7109375" style="1" customWidth="1"/>
    <col min="36" max="37" width="2.42578125" style="1" customWidth="1"/>
    <col min="38" max="38" width="8.28515625" style="1" customWidth="1"/>
    <col min="39" max="39" width="3.28515625" style="1" customWidth="1"/>
    <col min="40" max="40" width="13.28515625" style="1" customWidth="1"/>
    <col min="41" max="41" width="7.42578125" style="1" customWidth="1"/>
    <col min="42" max="42" width="4.140625" style="1" customWidth="1"/>
    <col min="43" max="43" width="15.7109375" style="1" hidden="1" customWidth="1"/>
    <col min="44" max="44" width="13.7109375" style="1" customWidth="1"/>
    <col min="45" max="47" width="25.85546875" style="1" hidden="1" customWidth="1"/>
    <col min="48" max="49" width="21.7109375" style="1" hidden="1" customWidth="1"/>
    <col min="50" max="51" width="25" style="1" hidden="1" customWidth="1"/>
    <col min="52" max="52" width="21.7109375" style="1" hidden="1" customWidth="1"/>
    <col min="53" max="53" width="19.140625" style="1" hidden="1" customWidth="1"/>
    <col min="54" max="54" width="25" style="1" hidden="1" customWidth="1"/>
    <col min="55" max="55" width="21.7109375" style="1" hidden="1" customWidth="1"/>
    <col min="56" max="56" width="19.140625" style="1" hidden="1" customWidth="1"/>
    <col min="57" max="57" width="66.42578125" style="1" customWidth="1"/>
    <col min="71" max="91" width="9.28515625" style="1" hidden="1"/>
  </cols>
  <sheetData>
    <row r="1" spans="1:74" ht="10.199999999999999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s="1" customFormat="1" ht="36.9" customHeight="1">
      <c r="AR2" s="304"/>
      <c r="AS2" s="304"/>
      <c r="AT2" s="304"/>
      <c r="AU2" s="304"/>
      <c r="AV2" s="304"/>
      <c r="AW2" s="304"/>
      <c r="AX2" s="304"/>
      <c r="AY2" s="304"/>
      <c r="AZ2" s="304"/>
      <c r="BA2" s="304"/>
      <c r="BB2" s="304"/>
      <c r="BC2" s="304"/>
      <c r="BD2" s="304"/>
      <c r="BE2" s="304"/>
      <c r="BS2" s="17" t="s">
        <v>6</v>
      </c>
      <c r="BT2" s="17" t="s">
        <v>7</v>
      </c>
    </row>
    <row r="3" spans="1:74" s="1" customFormat="1" ht="6.9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s="1" customFormat="1" ht="24.9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pans="1:74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67" t="s">
        <v>14</v>
      </c>
      <c r="L5" s="268"/>
      <c r="M5" s="268"/>
      <c r="N5" s="268"/>
      <c r="O5" s="268"/>
      <c r="P5" s="268"/>
      <c r="Q5" s="268"/>
      <c r="R5" s="268"/>
      <c r="S5" s="268"/>
      <c r="T5" s="268"/>
      <c r="U5" s="268"/>
      <c r="V5" s="268"/>
      <c r="W5" s="268"/>
      <c r="X5" s="268"/>
      <c r="Y5" s="268"/>
      <c r="Z5" s="268"/>
      <c r="AA5" s="268"/>
      <c r="AB5" s="268"/>
      <c r="AC5" s="268"/>
      <c r="AD5" s="268"/>
      <c r="AE5" s="268"/>
      <c r="AF5" s="268"/>
      <c r="AG5" s="268"/>
      <c r="AH5" s="268"/>
      <c r="AI5" s="268"/>
      <c r="AJ5" s="268"/>
      <c r="AK5" s="268"/>
      <c r="AL5" s="268"/>
      <c r="AM5" s="268"/>
      <c r="AN5" s="268"/>
      <c r="AO5" s="268"/>
      <c r="AP5" s="22"/>
      <c r="AQ5" s="22"/>
      <c r="AR5" s="20"/>
      <c r="BE5" s="264" t="s">
        <v>15</v>
      </c>
      <c r="BS5" s="17" t="s">
        <v>6</v>
      </c>
    </row>
    <row r="6" spans="1:74" s="1" customFormat="1" ht="36.9" customHeight="1">
      <c r="B6" s="21"/>
      <c r="C6" s="22"/>
      <c r="D6" s="28" t="s">
        <v>16</v>
      </c>
      <c r="E6" s="22"/>
      <c r="F6" s="22"/>
      <c r="G6" s="22"/>
      <c r="H6" s="22"/>
      <c r="I6" s="22"/>
      <c r="J6" s="22"/>
      <c r="K6" s="269" t="s">
        <v>17</v>
      </c>
      <c r="L6" s="268"/>
      <c r="M6" s="268"/>
      <c r="N6" s="268"/>
      <c r="O6" s="268"/>
      <c r="P6" s="268"/>
      <c r="Q6" s="268"/>
      <c r="R6" s="268"/>
      <c r="S6" s="268"/>
      <c r="T6" s="268"/>
      <c r="U6" s="268"/>
      <c r="V6" s="268"/>
      <c r="W6" s="268"/>
      <c r="X6" s="268"/>
      <c r="Y6" s="268"/>
      <c r="Z6" s="268"/>
      <c r="AA6" s="268"/>
      <c r="AB6" s="268"/>
      <c r="AC6" s="268"/>
      <c r="AD6" s="268"/>
      <c r="AE6" s="268"/>
      <c r="AF6" s="268"/>
      <c r="AG6" s="268"/>
      <c r="AH6" s="268"/>
      <c r="AI6" s="268"/>
      <c r="AJ6" s="268"/>
      <c r="AK6" s="268"/>
      <c r="AL6" s="268"/>
      <c r="AM6" s="268"/>
      <c r="AN6" s="268"/>
      <c r="AO6" s="268"/>
      <c r="AP6" s="22"/>
      <c r="AQ6" s="22"/>
      <c r="AR6" s="20"/>
      <c r="BE6" s="265"/>
      <c r="BS6" s="17" t="s">
        <v>18</v>
      </c>
    </row>
    <row r="7" spans="1:74" s="1" customFormat="1" ht="12" customHeight="1">
      <c r="B7" s="21"/>
      <c r="C7" s="22"/>
      <c r="D7" s="29" t="s">
        <v>19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20</v>
      </c>
      <c r="AL7" s="22"/>
      <c r="AM7" s="22"/>
      <c r="AN7" s="27" t="s">
        <v>1</v>
      </c>
      <c r="AO7" s="22"/>
      <c r="AP7" s="22"/>
      <c r="AQ7" s="22"/>
      <c r="AR7" s="20"/>
      <c r="BE7" s="265"/>
      <c r="BS7" s="17" t="s">
        <v>21</v>
      </c>
    </row>
    <row r="8" spans="1:74" s="1" customFormat="1" ht="12" customHeight="1">
      <c r="B8" s="21"/>
      <c r="C8" s="22"/>
      <c r="D8" s="29" t="s">
        <v>22</v>
      </c>
      <c r="E8" s="22"/>
      <c r="F8" s="22"/>
      <c r="G8" s="22"/>
      <c r="H8" s="22"/>
      <c r="I8" s="22"/>
      <c r="J8" s="22"/>
      <c r="K8" s="27" t="s">
        <v>23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24</v>
      </c>
      <c r="AL8" s="22"/>
      <c r="AM8" s="22"/>
      <c r="AN8" s="30" t="s">
        <v>268</v>
      </c>
      <c r="AO8" s="22"/>
      <c r="AP8" s="22"/>
      <c r="AQ8" s="22"/>
      <c r="AR8" s="20"/>
      <c r="BE8" s="265"/>
      <c r="BS8" s="17" t="s">
        <v>25</v>
      </c>
    </row>
    <row r="9" spans="1:74" s="1" customFormat="1" ht="14.4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265"/>
      <c r="BS9" s="17" t="s">
        <v>26</v>
      </c>
    </row>
    <row r="10" spans="1:74" s="1" customFormat="1" ht="12" customHeight="1">
      <c r="B10" s="21"/>
      <c r="C10" s="22"/>
      <c r="D10" s="29" t="s">
        <v>27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28</v>
      </c>
      <c r="AL10" s="22"/>
      <c r="AM10" s="22"/>
      <c r="AN10" s="27" t="s">
        <v>1</v>
      </c>
      <c r="AO10" s="22"/>
      <c r="AP10" s="22"/>
      <c r="AQ10" s="22"/>
      <c r="AR10" s="20"/>
      <c r="BE10" s="265"/>
      <c r="BS10" s="17" t="s">
        <v>18</v>
      </c>
    </row>
    <row r="11" spans="1:74" s="1" customFormat="1" ht="18.45" customHeight="1">
      <c r="B11" s="21"/>
      <c r="C11" s="22"/>
      <c r="D11" s="22"/>
      <c r="E11" s="27" t="s">
        <v>29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30</v>
      </c>
      <c r="AL11" s="22"/>
      <c r="AM11" s="22"/>
      <c r="AN11" s="27" t="s">
        <v>1</v>
      </c>
      <c r="AO11" s="22"/>
      <c r="AP11" s="22"/>
      <c r="AQ11" s="22"/>
      <c r="AR11" s="20"/>
      <c r="BE11" s="265"/>
      <c r="BS11" s="17" t="s">
        <v>18</v>
      </c>
    </row>
    <row r="12" spans="1:74" s="1" customFormat="1" ht="6.9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265"/>
      <c r="BS12" s="17" t="s">
        <v>18</v>
      </c>
    </row>
    <row r="13" spans="1:74" s="1" customFormat="1" ht="12" customHeight="1">
      <c r="B13" s="21"/>
      <c r="C13" s="22"/>
      <c r="D13" s="29" t="s">
        <v>31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28</v>
      </c>
      <c r="AL13" s="22"/>
      <c r="AM13" s="22"/>
      <c r="AN13" s="31" t="s">
        <v>32</v>
      </c>
      <c r="AO13" s="22"/>
      <c r="AP13" s="22"/>
      <c r="AQ13" s="22"/>
      <c r="AR13" s="20"/>
      <c r="BE13" s="265"/>
      <c r="BS13" s="17" t="s">
        <v>18</v>
      </c>
    </row>
    <row r="14" spans="1:74" ht="13.2">
      <c r="B14" s="21"/>
      <c r="C14" s="22"/>
      <c r="D14" s="22"/>
      <c r="E14" s="270" t="s">
        <v>32</v>
      </c>
      <c r="F14" s="271"/>
      <c r="G14" s="271"/>
      <c r="H14" s="271"/>
      <c r="I14" s="271"/>
      <c r="J14" s="271"/>
      <c r="K14" s="271"/>
      <c r="L14" s="271"/>
      <c r="M14" s="271"/>
      <c r="N14" s="271"/>
      <c r="O14" s="271"/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  <c r="AA14" s="271"/>
      <c r="AB14" s="271"/>
      <c r="AC14" s="271"/>
      <c r="AD14" s="271"/>
      <c r="AE14" s="271"/>
      <c r="AF14" s="271"/>
      <c r="AG14" s="271"/>
      <c r="AH14" s="271"/>
      <c r="AI14" s="271"/>
      <c r="AJ14" s="271"/>
      <c r="AK14" s="29" t="s">
        <v>30</v>
      </c>
      <c r="AL14" s="22"/>
      <c r="AM14" s="22"/>
      <c r="AN14" s="31" t="s">
        <v>32</v>
      </c>
      <c r="AO14" s="22"/>
      <c r="AP14" s="22"/>
      <c r="AQ14" s="22"/>
      <c r="AR14" s="20"/>
      <c r="BE14" s="265"/>
      <c r="BS14" s="17" t="s">
        <v>18</v>
      </c>
    </row>
    <row r="15" spans="1:74" s="1" customFormat="1" ht="6.9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265"/>
      <c r="BS15" s="17" t="s">
        <v>4</v>
      </c>
    </row>
    <row r="16" spans="1:74" s="1" customFormat="1" ht="12" customHeight="1">
      <c r="B16" s="21"/>
      <c r="C16" s="22"/>
      <c r="D16" s="29" t="s">
        <v>33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28</v>
      </c>
      <c r="AL16" s="22"/>
      <c r="AM16" s="22"/>
      <c r="AN16" s="27" t="s">
        <v>1</v>
      </c>
      <c r="AO16" s="22"/>
      <c r="AP16" s="22"/>
      <c r="AQ16" s="22"/>
      <c r="AR16" s="20"/>
      <c r="BE16" s="265"/>
      <c r="BS16" s="17" t="s">
        <v>4</v>
      </c>
    </row>
    <row r="17" spans="1:71" s="1" customFormat="1" ht="18.45" customHeight="1">
      <c r="B17" s="21"/>
      <c r="C17" s="22"/>
      <c r="D17" s="22"/>
      <c r="E17" s="27" t="s">
        <v>34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30</v>
      </c>
      <c r="AL17" s="22"/>
      <c r="AM17" s="22"/>
      <c r="AN17" s="27" t="s">
        <v>1</v>
      </c>
      <c r="AO17" s="22"/>
      <c r="AP17" s="22"/>
      <c r="AQ17" s="22"/>
      <c r="AR17" s="20"/>
      <c r="BE17" s="265"/>
      <c r="BS17" s="17" t="s">
        <v>35</v>
      </c>
    </row>
    <row r="18" spans="1:71" s="1" customFormat="1" ht="6.9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265"/>
      <c r="BS18" s="17" t="s">
        <v>6</v>
      </c>
    </row>
    <row r="19" spans="1:71" s="1" customFormat="1" ht="12" customHeight="1">
      <c r="B19" s="21"/>
      <c r="C19" s="22"/>
      <c r="D19" s="29" t="s">
        <v>36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28</v>
      </c>
      <c r="AL19" s="22"/>
      <c r="AM19" s="22"/>
      <c r="AN19" s="27" t="s">
        <v>1</v>
      </c>
      <c r="AO19" s="22"/>
      <c r="AP19" s="22"/>
      <c r="AQ19" s="22"/>
      <c r="AR19" s="20"/>
      <c r="BE19" s="265"/>
      <c r="BS19" s="17" t="s">
        <v>6</v>
      </c>
    </row>
    <row r="20" spans="1:71" s="1" customFormat="1" ht="18.45" customHeight="1">
      <c r="B20" s="21"/>
      <c r="C20" s="22"/>
      <c r="D20" s="22"/>
      <c r="E20" s="27" t="s">
        <v>29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30</v>
      </c>
      <c r="AL20" s="22"/>
      <c r="AM20" s="22"/>
      <c r="AN20" s="27" t="s">
        <v>1</v>
      </c>
      <c r="AO20" s="22"/>
      <c r="AP20" s="22"/>
      <c r="AQ20" s="22"/>
      <c r="AR20" s="20"/>
      <c r="BE20" s="265"/>
      <c r="BS20" s="17" t="s">
        <v>35</v>
      </c>
    </row>
    <row r="21" spans="1:71" s="1" customFormat="1" ht="6.9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265"/>
    </row>
    <row r="22" spans="1:71" s="1" customFormat="1" ht="12" customHeight="1">
      <c r="B22" s="21"/>
      <c r="C22" s="22"/>
      <c r="D22" s="29" t="s">
        <v>37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265"/>
    </row>
    <row r="23" spans="1:71" s="1" customFormat="1" ht="16.5" customHeight="1">
      <c r="B23" s="21"/>
      <c r="C23" s="22"/>
      <c r="D23" s="22"/>
      <c r="E23" s="272" t="s">
        <v>1</v>
      </c>
      <c r="F23" s="272"/>
      <c r="G23" s="272"/>
      <c r="H23" s="272"/>
      <c r="I23" s="272"/>
      <c r="J23" s="272"/>
      <c r="K23" s="272"/>
      <c r="L23" s="272"/>
      <c r="M23" s="272"/>
      <c r="N23" s="272"/>
      <c r="O23" s="272"/>
      <c r="P23" s="272"/>
      <c r="Q23" s="272"/>
      <c r="R23" s="272"/>
      <c r="S23" s="272"/>
      <c r="T23" s="272"/>
      <c r="U23" s="272"/>
      <c r="V23" s="272"/>
      <c r="W23" s="272"/>
      <c r="X23" s="272"/>
      <c r="Y23" s="272"/>
      <c r="Z23" s="272"/>
      <c r="AA23" s="272"/>
      <c r="AB23" s="272"/>
      <c r="AC23" s="272"/>
      <c r="AD23" s="272"/>
      <c r="AE23" s="272"/>
      <c r="AF23" s="272"/>
      <c r="AG23" s="272"/>
      <c r="AH23" s="272"/>
      <c r="AI23" s="272"/>
      <c r="AJ23" s="272"/>
      <c r="AK23" s="272"/>
      <c r="AL23" s="272"/>
      <c r="AM23" s="272"/>
      <c r="AN23" s="272"/>
      <c r="AO23" s="22"/>
      <c r="AP23" s="22"/>
      <c r="AQ23" s="22"/>
      <c r="AR23" s="20"/>
      <c r="BE23" s="265"/>
    </row>
    <row r="24" spans="1:71" s="1" customFormat="1" ht="6.9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265"/>
    </row>
    <row r="25" spans="1:71" s="1" customFormat="1" ht="6.9" customHeight="1">
      <c r="B25" s="21"/>
      <c r="C25" s="2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22"/>
      <c r="AQ25" s="22"/>
      <c r="AR25" s="20"/>
      <c r="BE25" s="265"/>
    </row>
    <row r="26" spans="1:71" s="2" customFormat="1" ht="25.95" customHeight="1">
      <c r="A26" s="34"/>
      <c r="B26" s="35"/>
      <c r="C26" s="36"/>
      <c r="D26" s="37" t="s">
        <v>38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273">
        <f>ROUND(AG94,2)</f>
        <v>0</v>
      </c>
      <c r="AL26" s="274"/>
      <c r="AM26" s="274"/>
      <c r="AN26" s="274"/>
      <c r="AO26" s="274"/>
      <c r="AP26" s="36"/>
      <c r="AQ26" s="36"/>
      <c r="AR26" s="39"/>
      <c r="BE26" s="265"/>
    </row>
    <row r="27" spans="1:71" s="2" customFormat="1" ht="6.9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9"/>
      <c r="BE27" s="265"/>
    </row>
    <row r="28" spans="1:71" s="2" customFormat="1" ht="13.2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275" t="s">
        <v>39</v>
      </c>
      <c r="M28" s="275"/>
      <c r="N28" s="275"/>
      <c r="O28" s="275"/>
      <c r="P28" s="275"/>
      <c r="Q28" s="36"/>
      <c r="R28" s="36"/>
      <c r="S28" s="36"/>
      <c r="T28" s="36"/>
      <c r="U28" s="36"/>
      <c r="V28" s="36"/>
      <c r="W28" s="275" t="s">
        <v>40</v>
      </c>
      <c r="X28" s="275"/>
      <c r="Y28" s="275"/>
      <c r="Z28" s="275"/>
      <c r="AA28" s="275"/>
      <c r="AB28" s="275"/>
      <c r="AC28" s="275"/>
      <c r="AD28" s="275"/>
      <c r="AE28" s="275"/>
      <c r="AF28" s="36"/>
      <c r="AG28" s="36"/>
      <c r="AH28" s="36"/>
      <c r="AI28" s="36"/>
      <c r="AJ28" s="36"/>
      <c r="AK28" s="275" t="s">
        <v>41</v>
      </c>
      <c r="AL28" s="275"/>
      <c r="AM28" s="275"/>
      <c r="AN28" s="275"/>
      <c r="AO28" s="275"/>
      <c r="AP28" s="36"/>
      <c r="AQ28" s="36"/>
      <c r="AR28" s="39"/>
      <c r="BE28" s="265"/>
    </row>
    <row r="29" spans="1:71" s="3" customFormat="1" ht="14.4" customHeight="1">
      <c r="B29" s="40"/>
      <c r="C29" s="41"/>
      <c r="D29" s="29" t="s">
        <v>42</v>
      </c>
      <c r="E29" s="41"/>
      <c r="F29" s="29" t="s">
        <v>43</v>
      </c>
      <c r="G29" s="41"/>
      <c r="H29" s="41"/>
      <c r="I29" s="41"/>
      <c r="J29" s="41"/>
      <c r="K29" s="41"/>
      <c r="L29" s="278">
        <v>0.21</v>
      </c>
      <c r="M29" s="277"/>
      <c r="N29" s="277"/>
      <c r="O29" s="277"/>
      <c r="P29" s="277"/>
      <c r="Q29" s="41"/>
      <c r="R29" s="41"/>
      <c r="S29" s="41"/>
      <c r="T29" s="41"/>
      <c r="U29" s="41"/>
      <c r="V29" s="41"/>
      <c r="W29" s="276">
        <f>ROUND(AZ94, 2)</f>
        <v>0</v>
      </c>
      <c r="X29" s="277"/>
      <c r="Y29" s="277"/>
      <c r="Z29" s="277"/>
      <c r="AA29" s="277"/>
      <c r="AB29" s="277"/>
      <c r="AC29" s="277"/>
      <c r="AD29" s="277"/>
      <c r="AE29" s="277"/>
      <c r="AF29" s="41"/>
      <c r="AG29" s="41"/>
      <c r="AH29" s="41"/>
      <c r="AI29" s="41"/>
      <c r="AJ29" s="41"/>
      <c r="AK29" s="276">
        <f>ROUND(AV94, 2)</f>
        <v>0</v>
      </c>
      <c r="AL29" s="277"/>
      <c r="AM29" s="277"/>
      <c r="AN29" s="277"/>
      <c r="AO29" s="277"/>
      <c r="AP29" s="41"/>
      <c r="AQ29" s="41"/>
      <c r="AR29" s="42"/>
      <c r="BE29" s="266"/>
    </row>
    <row r="30" spans="1:71" s="3" customFormat="1" ht="14.4" customHeight="1">
      <c r="B30" s="40"/>
      <c r="C30" s="41"/>
      <c r="D30" s="41"/>
      <c r="E30" s="41"/>
      <c r="F30" s="29" t="s">
        <v>44</v>
      </c>
      <c r="G30" s="41"/>
      <c r="H30" s="41"/>
      <c r="I30" s="41"/>
      <c r="J30" s="41"/>
      <c r="K30" s="41"/>
      <c r="L30" s="278">
        <v>0.15</v>
      </c>
      <c r="M30" s="277"/>
      <c r="N30" s="277"/>
      <c r="O30" s="277"/>
      <c r="P30" s="277"/>
      <c r="Q30" s="41"/>
      <c r="R30" s="41"/>
      <c r="S30" s="41"/>
      <c r="T30" s="41"/>
      <c r="U30" s="41"/>
      <c r="V30" s="41"/>
      <c r="W30" s="276">
        <f>ROUND(BA94, 2)</f>
        <v>0</v>
      </c>
      <c r="X30" s="277"/>
      <c r="Y30" s="277"/>
      <c r="Z30" s="277"/>
      <c r="AA30" s="277"/>
      <c r="AB30" s="277"/>
      <c r="AC30" s="277"/>
      <c r="AD30" s="277"/>
      <c r="AE30" s="277"/>
      <c r="AF30" s="41"/>
      <c r="AG30" s="41"/>
      <c r="AH30" s="41"/>
      <c r="AI30" s="41"/>
      <c r="AJ30" s="41"/>
      <c r="AK30" s="276">
        <f>ROUND(AW94, 2)</f>
        <v>0</v>
      </c>
      <c r="AL30" s="277"/>
      <c r="AM30" s="277"/>
      <c r="AN30" s="277"/>
      <c r="AO30" s="277"/>
      <c r="AP30" s="41"/>
      <c r="AQ30" s="41"/>
      <c r="AR30" s="42"/>
      <c r="BE30" s="266"/>
    </row>
    <row r="31" spans="1:71" s="3" customFormat="1" ht="14.4" hidden="1" customHeight="1">
      <c r="B31" s="40"/>
      <c r="C31" s="41"/>
      <c r="D31" s="41"/>
      <c r="E31" s="41"/>
      <c r="F31" s="29" t="s">
        <v>45</v>
      </c>
      <c r="G31" s="41"/>
      <c r="H31" s="41"/>
      <c r="I31" s="41"/>
      <c r="J31" s="41"/>
      <c r="K31" s="41"/>
      <c r="L31" s="278">
        <v>0.21</v>
      </c>
      <c r="M31" s="277"/>
      <c r="N31" s="277"/>
      <c r="O31" s="277"/>
      <c r="P31" s="277"/>
      <c r="Q31" s="41"/>
      <c r="R31" s="41"/>
      <c r="S31" s="41"/>
      <c r="T31" s="41"/>
      <c r="U31" s="41"/>
      <c r="V31" s="41"/>
      <c r="W31" s="276">
        <f>ROUND(BB94, 2)</f>
        <v>0</v>
      </c>
      <c r="X31" s="277"/>
      <c r="Y31" s="277"/>
      <c r="Z31" s="277"/>
      <c r="AA31" s="277"/>
      <c r="AB31" s="277"/>
      <c r="AC31" s="277"/>
      <c r="AD31" s="277"/>
      <c r="AE31" s="277"/>
      <c r="AF31" s="41"/>
      <c r="AG31" s="41"/>
      <c r="AH31" s="41"/>
      <c r="AI31" s="41"/>
      <c r="AJ31" s="41"/>
      <c r="AK31" s="276">
        <v>0</v>
      </c>
      <c r="AL31" s="277"/>
      <c r="AM31" s="277"/>
      <c r="AN31" s="277"/>
      <c r="AO31" s="277"/>
      <c r="AP31" s="41"/>
      <c r="AQ31" s="41"/>
      <c r="AR31" s="42"/>
      <c r="BE31" s="266"/>
    </row>
    <row r="32" spans="1:71" s="3" customFormat="1" ht="14.4" hidden="1" customHeight="1">
      <c r="B32" s="40"/>
      <c r="C32" s="41"/>
      <c r="D32" s="41"/>
      <c r="E32" s="41"/>
      <c r="F32" s="29" t="s">
        <v>46</v>
      </c>
      <c r="G32" s="41"/>
      <c r="H32" s="41"/>
      <c r="I32" s="41"/>
      <c r="J32" s="41"/>
      <c r="K32" s="41"/>
      <c r="L32" s="278">
        <v>0.15</v>
      </c>
      <c r="M32" s="277"/>
      <c r="N32" s="277"/>
      <c r="O32" s="277"/>
      <c r="P32" s="277"/>
      <c r="Q32" s="41"/>
      <c r="R32" s="41"/>
      <c r="S32" s="41"/>
      <c r="T32" s="41"/>
      <c r="U32" s="41"/>
      <c r="V32" s="41"/>
      <c r="W32" s="276">
        <f>ROUND(BC94, 2)</f>
        <v>0</v>
      </c>
      <c r="X32" s="277"/>
      <c r="Y32" s="277"/>
      <c r="Z32" s="277"/>
      <c r="AA32" s="277"/>
      <c r="AB32" s="277"/>
      <c r="AC32" s="277"/>
      <c r="AD32" s="277"/>
      <c r="AE32" s="277"/>
      <c r="AF32" s="41"/>
      <c r="AG32" s="41"/>
      <c r="AH32" s="41"/>
      <c r="AI32" s="41"/>
      <c r="AJ32" s="41"/>
      <c r="AK32" s="276">
        <v>0</v>
      </c>
      <c r="AL32" s="277"/>
      <c r="AM32" s="277"/>
      <c r="AN32" s="277"/>
      <c r="AO32" s="277"/>
      <c r="AP32" s="41"/>
      <c r="AQ32" s="41"/>
      <c r="AR32" s="42"/>
      <c r="BE32" s="266"/>
    </row>
    <row r="33" spans="1:57" s="3" customFormat="1" ht="14.4" hidden="1" customHeight="1">
      <c r="B33" s="40"/>
      <c r="C33" s="41"/>
      <c r="D33" s="41"/>
      <c r="E33" s="41"/>
      <c r="F33" s="29" t="s">
        <v>47</v>
      </c>
      <c r="G33" s="41"/>
      <c r="H33" s="41"/>
      <c r="I33" s="41"/>
      <c r="J33" s="41"/>
      <c r="K33" s="41"/>
      <c r="L33" s="278">
        <v>0</v>
      </c>
      <c r="M33" s="277"/>
      <c r="N33" s="277"/>
      <c r="O33" s="277"/>
      <c r="P33" s="277"/>
      <c r="Q33" s="41"/>
      <c r="R33" s="41"/>
      <c r="S33" s="41"/>
      <c r="T33" s="41"/>
      <c r="U33" s="41"/>
      <c r="V33" s="41"/>
      <c r="W33" s="276">
        <f>ROUND(BD94, 2)</f>
        <v>0</v>
      </c>
      <c r="X33" s="277"/>
      <c r="Y33" s="277"/>
      <c r="Z33" s="277"/>
      <c r="AA33" s="277"/>
      <c r="AB33" s="277"/>
      <c r="AC33" s="277"/>
      <c r="AD33" s="277"/>
      <c r="AE33" s="277"/>
      <c r="AF33" s="41"/>
      <c r="AG33" s="41"/>
      <c r="AH33" s="41"/>
      <c r="AI33" s="41"/>
      <c r="AJ33" s="41"/>
      <c r="AK33" s="276">
        <v>0</v>
      </c>
      <c r="AL33" s="277"/>
      <c r="AM33" s="277"/>
      <c r="AN33" s="277"/>
      <c r="AO33" s="277"/>
      <c r="AP33" s="41"/>
      <c r="AQ33" s="41"/>
      <c r="AR33" s="42"/>
      <c r="BE33" s="266"/>
    </row>
    <row r="34" spans="1:57" s="2" customFormat="1" ht="6.9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9"/>
      <c r="BE34" s="265"/>
    </row>
    <row r="35" spans="1:57" s="2" customFormat="1" ht="25.95" customHeight="1">
      <c r="A35" s="34"/>
      <c r="B35" s="35"/>
      <c r="C35" s="43"/>
      <c r="D35" s="44" t="s">
        <v>48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6" t="s">
        <v>49</v>
      </c>
      <c r="U35" s="45"/>
      <c r="V35" s="45"/>
      <c r="W35" s="45"/>
      <c r="X35" s="279" t="s">
        <v>50</v>
      </c>
      <c r="Y35" s="280"/>
      <c r="Z35" s="280"/>
      <c r="AA35" s="280"/>
      <c r="AB35" s="280"/>
      <c r="AC35" s="45"/>
      <c r="AD35" s="45"/>
      <c r="AE35" s="45"/>
      <c r="AF35" s="45"/>
      <c r="AG35" s="45"/>
      <c r="AH35" s="45"/>
      <c r="AI35" s="45"/>
      <c r="AJ35" s="45"/>
      <c r="AK35" s="281">
        <f>SUM(AK26:AK33)</f>
        <v>0</v>
      </c>
      <c r="AL35" s="280"/>
      <c r="AM35" s="280"/>
      <c r="AN35" s="280"/>
      <c r="AO35" s="282"/>
      <c r="AP35" s="43"/>
      <c r="AQ35" s="43"/>
      <c r="AR35" s="39"/>
      <c r="BE35" s="34"/>
    </row>
    <row r="36" spans="1:57" s="2" customFormat="1" ht="6.9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9"/>
      <c r="BE36" s="34"/>
    </row>
    <row r="37" spans="1:57" s="2" customFormat="1" ht="14.4" customHeight="1">
      <c r="A37" s="34"/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9"/>
      <c r="BE37" s="34"/>
    </row>
    <row r="38" spans="1:57" s="1" customFormat="1" ht="14.4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pans="1:57" s="1" customFormat="1" ht="14.4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pans="1:57" s="1" customFormat="1" ht="14.4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pans="1:57" s="1" customFormat="1" ht="14.4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pans="1:57" s="1" customFormat="1" ht="14.4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pans="1:57" s="1" customFormat="1" ht="14.4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pans="1:57" s="1" customFormat="1" ht="14.4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pans="1:57" s="1" customFormat="1" ht="14.4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pans="1:57" s="1" customFormat="1" ht="14.4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pans="1:57" s="1" customFormat="1" ht="14.4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pans="1:57" s="1" customFormat="1" ht="14.4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pans="1:57" s="2" customFormat="1" ht="14.4" customHeight="1">
      <c r="B49" s="47"/>
      <c r="C49" s="48"/>
      <c r="D49" s="49" t="s">
        <v>51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52</v>
      </c>
      <c r="AI49" s="50"/>
      <c r="AJ49" s="50"/>
      <c r="AK49" s="50"/>
      <c r="AL49" s="50"/>
      <c r="AM49" s="50"/>
      <c r="AN49" s="50"/>
      <c r="AO49" s="50"/>
      <c r="AP49" s="48"/>
      <c r="AQ49" s="48"/>
      <c r="AR49" s="51"/>
    </row>
    <row r="50" spans="1:57" ht="10.199999999999999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 spans="1:57" ht="10.199999999999999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 spans="1:57" ht="10.199999999999999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 spans="1:57" ht="10.199999999999999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 spans="1:57" ht="10.199999999999999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 spans="1:57" ht="10.199999999999999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 spans="1:57" ht="10.199999999999999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 spans="1:57" ht="10.199999999999999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 spans="1:57" ht="10.199999999999999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 spans="1:57" ht="10.199999999999999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pans="1:57" s="2" customFormat="1" ht="13.2">
      <c r="A60" s="34"/>
      <c r="B60" s="35"/>
      <c r="C60" s="36"/>
      <c r="D60" s="52" t="s">
        <v>53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2" t="s">
        <v>54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2" t="s">
        <v>53</v>
      </c>
      <c r="AI60" s="38"/>
      <c r="AJ60" s="38"/>
      <c r="AK60" s="38"/>
      <c r="AL60" s="38"/>
      <c r="AM60" s="52" t="s">
        <v>54</v>
      </c>
      <c r="AN60" s="38"/>
      <c r="AO60" s="38"/>
      <c r="AP60" s="36"/>
      <c r="AQ60" s="36"/>
      <c r="AR60" s="39"/>
      <c r="BE60" s="34"/>
    </row>
    <row r="61" spans="1:57" ht="10.199999999999999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 spans="1:57" ht="10.199999999999999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 spans="1:57" ht="10.199999999999999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pans="1:57" s="2" customFormat="1" ht="13.2">
      <c r="A64" s="34"/>
      <c r="B64" s="35"/>
      <c r="C64" s="36"/>
      <c r="D64" s="49" t="s">
        <v>55</v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49" t="s">
        <v>56</v>
      </c>
      <c r="AI64" s="53"/>
      <c r="AJ64" s="53"/>
      <c r="AK64" s="53"/>
      <c r="AL64" s="53"/>
      <c r="AM64" s="53"/>
      <c r="AN64" s="53"/>
      <c r="AO64" s="53"/>
      <c r="AP64" s="36"/>
      <c r="AQ64" s="36"/>
      <c r="AR64" s="39"/>
      <c r="BE64" s="34"/>
    </row>
    <row r="65" spans="1:57" ht="10.199999999999999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 spans="1:57" ht="10.199999999999999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 spans="1:57" ht="10.199999999999999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 spans="1:57" ht="10.199999999999999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 spans="1:57" ht="10.199999999999999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 spans="1:57" ht="10.199999999999999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 spans="1:57" ht="10.199999999999999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 spans="1:57" ht="10.199999999999999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 spans="1:57" ht="10.199999999999999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 spans="1:57" ht="10.199999999999999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pans="1:57" s="2" customFormat="1" ht="13.2">
      <c r="A75" s="34"/>
      <c r="B75" s="35"/>
      <c r="C75" s="36"/>
      <c r="D75" s="52" t="s">
        <v>53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2" t="s">
        <v>54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2" t="s">
        <v>53</v>
      </c>
      <c r="AI75" s="38"/>
      <c r="AJ75" s="38"/>
      <c r="AK75" s="38"/>
      <c r="AL75" s="38"/>
      <c r="AM75" s="52" t="s">
        <v>54</v>
      </c>
      <c r="AN75" s="38"/>
      <c r="AO75" s="38"/>
      <c r="AP75" s="36"/>
      <c r="AQ75" s="36"/>
      <c r="AR75" s="39"/>
      <c r="BE75" s="34"/>
    </row>
    <row r="76" spans="1:57" s="2" customFormat="1" ht="10.199999999999999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9"/>
      <c r="BE76" s="34"/>
    </row>
    <row r="77" spans="1:57" s="2" customFormat="1" ht="6.9" customHeight="1">
      <c r="A77" s="34"/>
      <c r="B77" s="54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39"/>
      <c r="BE77" s="34"/>
    </row>
    <row r="81" spans="1:91" s="2" customFormat="1" ht="6.9" customHeight="1">
      <c r="A81" s="34"/>
      <c r="B81" s="56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39"/>
      <c r="BE81" s="34"/>
    </row>
    <row r="82" spans="1:91" s="2" customFormat="1" ht="24.9" customHeight="1">
      <c r="A82" s="34"/>
      <c r="B82" s="35"/>
      <c r="C82" s="23" t="s">
        <v>57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9"/>
      <c r="BE82" s="34"/>
    </row>
    <row r="83" spans="1:91" s="2" customFormat="1" ht="6.9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9"/>
      <c r="BE83" s="34"/>
    </row>
    <row r="84" spans="1:91" s="4" customFormat="1" ht="12" customHeight="1">
      <c r="B84" s="58"/>
      <c r="C84" s="29" t="s">
        <v>13</v>
      </c>
      <c r="D84" s="59"/>
      <c r="E84" s="59"/>
      <c r="F84" s="59"/>
      <c r="G84" s="59"/>
      <c r="H84" s="59"/>
      <c r="I84" s="59"/>
      <c r="J84" s="59"/>
      <c r="K84" s="59"/>
      <c r="L84" s="59" t="str">
        <f>K5</f>
        <v>191208</v>
      </c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60"/>
    </row>
    <row r="85" spans="1:91" s="5" customFormat="1" ht="36.9" customHeight="1">
      <c r="B85" s="61"/>
      <c r="C85" s="62" t="s">
        <v>16</v>
      </c>
      <c r="D85" s="63"/>
      <c r="E85" s="63"/>
      <c r="F85" s="63"/>
      <c r="G85" s="63"/>
      <c r="H85" s="63"/>
      <c r="I85" s="63"/>
      <c r="J85" s="63"/>
      <c r="K85" s="63"/>
      <c r="L85" s="283" t="str">
        <f>K6</f>
        <v>Haťový chodník</v>
      </c>
      <c r="M85" s="284"/>
      <c r="N85" s="284"/>
      <c r="O85" s="284"/>
      <c r="P85" s="284"/>
      <c r="Q85" s="284"/>
      <c r="R85" s="284"/>
      <c r="S85" s="284"/>
      <c r="T85" s="284"/>
      <c r="U85" s="284"/>
      <c r="V85" s="284"/>
      <c r="W85" s="284"/>
      <c r="X85" s="284"/>
      <c r="Y85" s="284"/>
      <c r="Z85" s="284"/>
      <c r="AA85" s="284"/>
      <c r="AB85" s="284"/>
      <c r="AC85" s="284"/>
      <c r="AD85" s="284"/>
      <c r="AE85" s="284"/>
      <c r="AF85" s="284"/>
      <c r="AG85" s="284"/>
      <c r="AH85" s="284"/>
      <c r="AI85" s="284"/>
      <c r="AJ85" s="284"/>
      <c r="AK85" s="284"/>
      <c r="AL85" s="284"/>
      <c r="AM85" s="284"/>
      <c r="AN85" s="284"/>
      <c r="AO85" s="284"/>
      <c r="AP85" s="63"/>
      <c r="AQ85" s="63"/>
      <c r="AR85" s="64"/>
    </row>
    <row r="86" spans="1:91" s="2" customFormat="1" ht="6.9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9"/>
      <c r="BE86" s="34"/>
    </row>
    <row r="87" spans="1:91" s="2" customFormat="1" ht="12" customHeight="1">
      <c r="A87" s="34"/>
      <c r="B87" s="35"/>
      <c r="C87" s="29" t="s">
        <v>22</v>
      </c>
      <c r="D87" s="36"/>
      <c r="E87" s="36"/>
      <c r="F87" s="36"/>
      <c r="G87" s="36"/>
      <c r="H87" s="36"/>
      <c r="I87" s="36"/>
      <c r="J87" s="36"/>
      <c r="K87" s="36"/>
      <c r="L87" s="65" t="str">
        <f>IF(K8="","",K8)</f>
        <v>Brniště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9" t="s">
        <v>24</v>
      </c>
      <c r="AJ87" s="36"/>
      <c r="AK87" s="36"/>
      <c r="AL87" s="36"/>
      <c r="AM87" s="285" t="str">
        <f>IF(AN8= "","",AN8)</f>
        <v xml:space="preserve"> Vyplň údaj</v>
      </c>
      <c r="AN87" s="285"/>
      <c r="AO87" s="36"/>
      <c r="AP87" s="36"/>
      <c r="AQ87" s="36"/>
      <c r="AR87" s="39"/>
      <c r="BE87" s="34"/>
    </row>
    <row r="88" spans="1:91" s="2" customFormat="1" ht="6.9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9"/>
      <c r="BE88" s="34"/>
    </row>
    <row r="89" spans="1:91" s="2" customFormat="1" ht="15.15" customHeight="1">
      <c r="A89" s="34"/>
      <c r="B89" s="35"/>
      <c r="C89" s="29" t="s">
        <v>27</v>
      </c>
      <c r="D89" s="36"/>
      <c r="E89" s="36"/>
      <c r="F89" s="36"/>
      <c r="G89" s="36"/>
      <c r="H89" s="36"/>
      <c r="I89" s="36"/>
      <c r="J89" s="36"/>
      <c r="K89" s="36"/>
      <c r="L89" s="59" t="str">
        <f>IF(E11= "","",E11)</f>
        <v xml:space="preserve"> 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9" t="s">
        <v>33</v>
      </c>
      <c r="AJ89" s="36"/>
      <c r="AK89" s="36"/>
      <c r="AL89" s="36"/>
      <c r="AM89" s="286" t="str">
        <f>IF(E17="","",E17)</f>
        <v>Ing. Kateřina Iwanejko</v>
      </c>
      <c r="AN89" s="287"/>
      <c r="AO89" s="287"/>
      <c r="AP89" s="287"/>
      <c r="AQ89" s="36"/>
      <c r="AR89" s="39"/>
      <c r="AS89" s="288" t="s">
        <v>58</v>
      </c>
      <c r="AT89" s="289"/>
      <c r="AU89" s="67"/>
      <c r="AV89" s="67"/>
      <c r="AW89" s="67"/>
      <c r="AX89" s="67"/>
      <c r="AY89" s="67"/>
      <c r="AZ89" s="67"/>
      <c r="BA89" s="67"/>
      <c r="BB89" s="67"/>
      <c r="BC89" s="67"/>
      <c r="BD89" s="68"/>
      <c r="BE89" s="34"/>
    </row>
    <row r="90" spans="1:91" s="2" customFormat="1" ht="15.15" customHeight="1">
      <c r="A90" s="34"/>
      <c r="B90" s="35"/>
      <c r="C90" s="29" t="s">
        <v>31</v>
      </c>
      <c r="D90" s="36"/>
      <c r="E90" s="36"/>
      <c r="F90" s="36"/>
      <c r="G90" s="36"/>
      <c r="H90" s="36"/>
      <c r="I90" s="36"/>
      <c r="J90" s="36"/>
      <c r="K90" s="36"/>
      <c r="L90" s="59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9" t="s">
        <v>36</v>
      </c>
      <c r="AJ90" s="36"/>
      <c r="AK90" s="36"/>
      <c r="AL90" s="36"/>
      <c r="AM90" s="286" t="str">
        <f>IF(E20="","",E20)</f>
        <v xml:space="preserve"> </v>
      </c>
      <c r="AN90" s="287"/>
      <c r="AO90" s="287"/>
      <c r="AP90" s="287"/>
      <c r="AQ90" s="36"/>
      <c r="AR90" s="39"/>
      <c r="AS90" s="290"/>
      <c r="AT90" s="291"/>
      <c r="AU90" s="69"/>
      <c r="AV90" s="69"/>
      <c r="AW90" s="69"/>
      <c r="AX90" s="69"/>
      <c r="AY90" s="69"/>
      <c r="AZ90" s="69"/>
      <c r="BA90" s="69"/>
      <c r="BB90" s="69"/>
      <c r="BC90" s="69"/>
      <c r="BD90" s="70"/>
      <c r="BE90" s="34"/>
    </row>
    <row r="91" spans="1:91" s="2" customFormat="1" ht="10.8" customHeight="1">
      <c r="A91" s="34"/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9"/>
      <c r="AS91" s="292"/>
      <c r="AT91" s="293"/>
      <c r="AU91" s="71"/>
      <c r="AV91" s="71"/>
      <c r="AW91" s="71"/>
      <c r="AX91" s="71"/>
      <c r="AY91" s="71"/>
      <c r="AZ91" s="71"/>
      <c r="BA91" s="71"/>
      <c r="BB91" s="71"/>
      <c r="BC91" s="71"/>
      <c r="BD91" s="72"/>
      <c r="BE91" s="34"/>
    </row>
    <row r="92" spans="1:91" s="2" customFormat="1" ht="29.25" customHeight="1">
      <c r="A92" s="34"/>
      <c r="B92" s="35"/>
      <c r="C92" s="294" t="s">
        <v>59</v>
      </c>
      <c r="D92" s="295"/>
      <c r="E92" s="295"/>
      <c r="F92" s="295"/>
      <c r="G92" s="295"/>
      <c r="H92" s="73"/>
      <c r="I92" s="296" t="s">
        <v>60</v>
      </c>
      <c r="J92" s="295"/>
      <c r="K92" s="295"/>
      <c r="L92" s="295"/>
      <c r="M92" s="295"/>
      <c r="N92" s="295"/>
      <c r="O92" s="295"/>
      <c r="P92" s="295"/>
      <c r="Q92" s="295"/>
      <c r="R92" s="295"/>
      <c r="S92" s="295"/>
      <c r="T92" s="295"/>
      <c r="U92" s="295"/>
      <c r="V92" s="295"/>
      <c r="W92" s="295"/>
      <c r="X92" s="295"/>
      <c r="Y92" s="295"/>
      <c r="Z92" s="295"/>
      <c r="AA92" s="295"/>
      <c r="AB92" s="295"/>
      <c r="AC92" s="295"/>
      <c r="AD92" s="295"/>
      <c r="AE92" s="295"/>
      <c r="AF92" s="295"/>
      <c r="AG92" s="297" t="s">
        <v>61</v>
      </c>
      <c r="AH92" s="295"/>
      <c r="AI92" s="295"/>
      <c r="AJ92" s="295"/>
      <c r="AK92" s="295"/>
      <c r="AL92" s="295"/>
      <c r="AM92" s="295"/>
      <c r="AN92" s="296" t="s">
        <v>62</v>
      </c>
      <c r="AO92" s="295"/>
      <c r="AP92" s="298"/>
      <c r="AQ92" s="74" t="s">
        <v>63</v>
      </c>
      <c r="AR92" s="39"/>
      <c r="AS92" s="75" t="s">
        <v>64</v>
      </c>
      <c r="AT92" s="76" t="s">
        <v>65</v>
      </c>
      <c r="AU92" s="76" t="s">
        <v>66</v>
      </c>
      <c r="AV92" s="76" t="s">
        <v>67</v>
      </c>
      <c r="AW92" s="76" t="s">
        <v>68</v>
      </c>
      <c r="AX92" s="76" t="s">
        <v>69</v>
      </c>
      <c r="AY92" s="76" t="s">
        <v>70</v>
      </c>
      <c r="AZ92" s="76" t="s">
        <v>71</v>
      </c>
      <c r="BA92" s="76" t="s">
        <v>72</v>
      </c>
      <c r="BB92" s="76" t="s">
        <v>73</v>
      </c>
      <c r="BC92" s="76" t="s">
        <v>74</v>
      </c>
      <c r="BD92" s="77" t="s">
        <v>75</v>
      </c>
      <c r="BE92" s="34"/>
    </row>
    <row r="93" spans="1:91" s="2" customFormat="1" ht="10.8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9"/>
      <c r="AS93" s="78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80"/>
      <c r="BE93" s="34"/>
    </row>
    <row r="94" spans="1:91" s="6" customFormat="1" ht="32.4" customHeight="1">
      <c r="B94" s="81"/>
      <c r="C94" s="82" t="s">
        <v>76</v>
      </c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302">
        <f>ROUND(AG95,2)</f>
        <v>0</v>
      </c>
      <c r="AH94" s="302"/>
      <c r="AI94" s="302"/>
      <c r="AJ94" s="302"/>
      <c r="AK94" s="302"/>
      <c r="AL94" s="302"/>
      <c r="AM94" s="302"/>
      <c r="AN94" s="303">
        <f>SUM(AG94,AT94)</f>
        <v>0</v>
      </c>
      <c r="AO94" s="303"/>
      <c r="AP94" s="303"/>
      <c r="AQ94" s="85" t="s">
        <v>1</v>
      </c>
      <c r="AR94" s="86"/>
      <c r="AS94" s="87">
        <f>ROUND(AS95,2)</f>
        <v>0</v>
      </c>
      <c r="AT94" s="88">
        <f>ROUND(SUM(AV94:AW94),2)</f>
        <v>0</v>
      </c>
      <c r="AU94" s="89">
        <f>ROUND(AU95,5)</f>
        <v>0</v>
      </c>
      <c r="AV94" s="88">
        <f>ROUND(AZ94*L29,2)</f>
        <v>0</v>
      </c>
      <c r="AW94" s="88">
        <f>ROUND(BA94*L30,2)</f>
        <v>0</v>
      </c>
      <c r="AX94" s="88">
        <f>ROUND(BB94*L29,2)</f>
        <v>0</v>
      </c>
      <c r="AY94" s="88">
        <f>ROUND(BC94*L30,2)</f>
        <v>0</v>
      </c>
      <c r="AZ94" s="88">
        <f>ROUND(AZ95,2)</f>
        <v>0</v>
      </c>
      <c r="BA94" s="88">
        <f>ROUND(BA95,2)</f>
        <v>0</v>
      </c>
      <c r="BB94" s="88">
        <f>ROUND(BB95,2)</f>
        <v>0</v>
      </c>
      <c r="BC94" s="88">
        <f>ROUND(BC95,2)</f>
        <v>0</v>
      </c>
      <c r="BD94" s="90">
        <f>ROUND(BD95,2)</f>
        <v>0</v>
      </c>
      <c r="BS94" s="91" t="s">
        <v>77</v>
      </c>
      <c r="BT94" s="91" t="s">
        <v>78</v>
      </c>
      <c r="BU94" s="92" t="s">
        <v>79</v>
      </c>
      <c r="BV94" s="91" t="s">
        <v>80</v>
      </c>
      <c r="BW94" s="91" t="s">
        <v>5</v>
      </c>
      <c r="BX94" s="91" t="s">
        <v>81</v>
      </c>
      <c r="CL94" s="91" t="s">
        <v>1</v>
      </c>
    </row>
    <row r="95" spans="1:91" s="7" customFormat="1" ht="24.75" customHeight="1">
      <c r="A95" s="93" t="s">
        <v>82</v>
      </c>
      <c r="B95" s="94"/>
      <c r="C95" s="95"/>
      <c r="D95" s="301" t="s">
        <v>83</v>
      </c>
      <c r="E95" s="301"/>
      <c r="F95" s="301"/>
      <c r="G95" s="301"/>
      <c r="H95" s="301"/>
      <c r="I95" s="96"/>
      <c r="J95" s="301" t="s">
        <v>17</v>
      </c>
      <c r="K95" s="301"/>
      <c r="L95" s="301"/>
      <c r="M95" s="301"/>
      <c r="N95" s="301"/>
      <c r="O95" s="301"/>
      <c r="P95" s="301"/>
      <c r="Q95" s="301"/>
      <c r="R95" s="301"/>
      <c r="S95" s="301"/>
      <c r="T95" s="301"/>
      <c r="U95" s="301"/>
      <c r="V95" s="301"/>
      <c r="W95" s="301"/>
      <c r="X95" s="301"/>
      <c r="Y95" s="301"/>
      <c r="Z95" s="301"/>
      <c r="AA95" s="301"/>
      <c r="AB95" s="301"/>
      <c r="AC95" s="301"/>
      <c r="AD95" s="301"/>
      <c r="AE95" s="301"/>
      <c r="AF95" s="301"/>
      <c r="AG95" s="299">
        <f>'191208-1 - Haťový chodník'!J30</f>
        <v>0</v>
      </c>
      <c r="AH95" s="300"/>
      <c r="AI95" s="300"/>
      <c r="AJ95" s="300"/>
      <c r="AK95" s="300"/>
      <c r="AL95" s="300"/>
      <c r="AM95" s="300"/>
      <c r="AN95" s="299">
        <f>SUM(AG95,AT95)</f>
        <v>0</v>
      </c>
      <c r="AO95" s="300"/>
      <c r="AP95" s="300"/>
      <c r="AQ95" s="97" t="s">
        <v>84</v>
      </c>
      <c r="AR95" s="98"/>
      <c r="AS95" s="99">
        <v>0</v>
      </c>
      <c r="AT95" s="100">
        <f>ROUND(SUM(AV95:AW95),2)</f>
        <v>0</v>
      </c>
      <c r="AU95" s="101">
        <f>'191208-1 - Haťový chodník'!P127</f>
        <v>0</v>
      </c>
      <c r="AV95" s="100">
        <f>'191208-1 - Haťový chodník'!J33</f>
        <v>0</v>
      </c>
      <c r="AW95" s="100">
        <f>'191208-1 - Haťový chodník'!J34</f>
        <v>0</v>
      </c>
      <c r="AX95" s="100">
        <f>'191208-1 - Haťový chodník'!J35</f>
        <v>0</v>
      </c>
      <c r="AY95" s="100">
        <f>'191208-1 - Haťový chodník'!J36</f>
        <v>0</v>
      </c>
      <c r="AZ95" s="100">
        <f>'191208-1 - Haťový chodník'!F33</f>
        <v>0</v>
      </c>
      <c r="BA95" s="100">
        <f>'191208-1 - Haťový chodník'!F34</f>
        <v>0</v>
      </c>
      <c r="BB95" s="100">
        <f>'191208-1 - Haťový chodník'!F35</f>
        <v>0</v>
      </c>
      <c r="BC95" s="100">
        <f>'191208-1 - Haťový chodník'!F36</f>
        <v>0</v>
      </c>
      <c r="BD95" s="102">
        <f>'191208-1 - Haťový chodník'!F37</f>
        <v>0</v>
      </c>
      <c r="BT95" s="103" t="s">
        <v>21</v>
      </c>
      <c r="BV95" s="103" t="s">
        <v>80</v>
      </c>
      <c r="BW95" s="103" t="s">
        <v>85</v>
      </c>
      <c r="BX95" s="103" t="s">
        <v>5</v>
      </c>
      <c r="CL95" s="103" t="s">
        <v>1</v>
      </c>
      <c r="CM95" s="103" t="s">
        <v>86</v>
      </c>
    </row>
    <row r="96" spans="1:91" s="2" customFormat="1" ht="30" customHeight="1">
      <c r="A96" s="34"/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9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pans="1:57" s="2" customFormat="1" ht="6.9" customHeight="1">
      <c r="A97" s="34"/>
      <c r="B97" s="54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39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sheetProtection algorithmName="SHA-512" hashValue="3R8xOtAG3zYhQUHYBwWMMtU9TY9s7/rqwxWafYoDmGndR4gr03k2dqzFjrL6kmuHSZTeC7qtHheZbQDGqfdpXA==" saltValue="K2D6VKndhgW+kFM8PjDGZfkkrz6gKZKGiAcCZSJMu2/RG6UjBYswdgEp2w/Ik8JDO2RiyDvA8Mt60icnrkXZKQ==" spinCount="100000" sheet="1" objects="1" scenarios="1" formatColumns="0" formatRows="0"/>
  <mergeCells count="42">
    <mergeCell ref="AR2:BE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191208-1 - Haťový chodník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BM209"/>
  <sheetViews>
    <sheetView showGridLines="0" tabSelected="1" topLeftCell="A147" workbookViewId="0"/>
  </sheetViews>
  <sheetFormatPr defaultRowHeight="14.4"/>
  <cols>
    <col min="1" max="1" width="8.28515625" style="1" customWidth="1"/>
    <col min="2" max="2" width="1.7109375" style="1" customWidth="1"/>
    <col min="3" max="3" width="4.140625" style="1" customWidth="1"/>
    <col min="4" max="4" width="4.28515625" style="1" customWidth="1"/>
    <col min="5" max="5" width="17.140625" style="1" customWidth="1"/>
    <col min="6" max="6" width="50.85546875" style="1" customWidth="1"/>
    <col min="7" max="7" width="7" style="1" customWidth="1"/>
    <col min="8" max="8" width="11.42578125" style="1" customWidth="1"/>
    <col min="9" max="9" width="20.140625" style="104" customWidth="1"/>
    <col min="10" max="11" width="20.140625" style="1" customWidth="1"/>
    <col min="12" max="12" width="9.28515625" style="1" customWidth="1"/>
    <col min="13" max="13" width="10.85546875" style="1" hidden="1" customWidth="1"/>
    <col min="14" max="14" width="9.28515625" style="1" hidden="1"/>
    <col min="15" max="20" width="14.140625" style="1" hidden="1" customWidth="1"/>
    <col min="21" max="21" width="16.28515625" style="1" hidden="1" customWidth="1"/>
    <col min="22" max="22" width="12.28515625" style="1" customWidth="1"/>
    <col min="23" max="23" width="16.28515625" style="1" customWidth="1"/>
    <col min="24" max="24" width="12.28515625" style="1" customWidth="1"/>
    <col min="25" max="25" width="15" style="1" customWidth="1"/>
    <col min="26" max="26" width="11" style="1" customWidth="1"/>
    <col min="27" max="27" width="15" style="1" customWidth="1"/>
    <col min="28" max="28" width="16.28515625" style="1" customWidth="1"/>
    <col min="29" max="29" width="11" style="1" customWidth="1"/>
    <col min="30" max="30" width="15" style="1" customWidth="1"/>
    <col min="31" max="31" width="16.28515625" style="1" customWidth="1"/>
    <col min="44" max="65" width="9.28515625" style="1" hidden="1"/>
  </cols>
  <sheetData>
    <row r="2" spans="1:46" s="1" customFormat="1" ht="36.9" customHeight="1">
      <c r="I2" s="1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AT2" s="17" t="s">
        <v>85</v>
      </c>
    </row>
    <row r="3" spans="1:46" s="1" customFormat="1" ht="6.9" hidden="1" customHeight="1">
      <c r="B3" s="105"/>
      <c r="C3" s="106"/>
      <c r="D3" s="106"/>
      <c r="E3" s="106"/>
      <c r="F3" s="106"/>
      <c r="G3" s="106"/>
      <c r="H3" s="106"/>
      <c r="I3" s="107"/>
      <c r="J3" s="106"/>
      <c r="K3" s="106"/>
      <c r="L3" s="20"/>
      <c r="AT3" s="17" t="s">
        <v>86</v>
      </c>
    </row>
    <row r="4" spans="1:46" s="1" customFormat="1" ht="24.9" hidden="1" customHeight="1">
      <c r="B4" s="20"/>
      <c r="D4" s="108" t="s">
        <v>87</v>
      </c>
      <c r="I4" s="104"/>
      <c r="L4" s="20"/>
      <c r="M4" s="109" t="s">
        <v>10</v>
      </c>
      <c r="AT4" s="17" t="s">
        <v>4</v>
      </c>
    </row>
    <row r="5" spans="1:46" s="1" customFormat="1" ht="6.9" hidden="1" customHeight="1">
      <c r="B5" s="20"/>
      <c r="I5" s="104"/>
      <c r="L5" s="20"/>
    </row>
    <row r="6" spans="1:46" s="1" customFormat="1" ht="12" hidden="1" customHeight="1">
      <c r="B6" s="20"/>
      <c r="D6" s="110" t="s">
        <v>16</v>
      </c>
      <c r="I6" s="104"/>
      <c r="L6" s="20"/>
    </row>
    <row r="7" spans="1:46" s="1" customFormat="1" ht="16.5" hidden="1" customHeight="1">
      <c r="B7" s="20"/>
      <c r="E7" s="305" t="str">
        <f>'Rekapitulace stavby'!K6</f>
        <v>Haťový chodník</v>
      </c>
      <c r="F7" s="306"/>
      <c r="G7" s="306"/>
      <c r="H7" s="306"/>
      <c r="I7" s="104"/>
      <c r="L7" s="20"/>
    </row>
    <row r="8" spans="1:46" s="2" customFormat="1" ht="12" hidden="1" customHeight="1">
      <c r="A8" s="34"/>
      <c r="B8" s="39"/>
      <c r="C8" s="34"/>
      <c r="D8" s="110" t="s">
        <v>88</v>
      </c>
      <c r="E8" s="34"/>
      <c r="F8" s="34"/>
      <c r="G8" s="34"/>
      <c r="H8" s="34"/>
      <c r="I8" s="111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6.5" hidden="1" customHeight="1">
      <c r="A9" s="34"/>
      <c r="B9" s="39"/>
      <c r="C9" s="34"/>
      <c r="D9" s="34"/>
      <c r="E9" s="307" t="s">
        <v>89</v>
      </c>
      <c r="F9" s="308"/>
      <c r="G9" s="308"/>
      <c r="H9" s="308"/>
      <c r="I9" s="111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0.199999999999999" hidden="1">
      <c r="A10" s="34"/>
      <c r="B10" s="39"/>
      <c r="C10" s="34"/>
      <c r="D10" s="34"/>
      <c r="E10" s="34"/>
      <c r="F10" s="34"/>
      <c r="G10" s="34"/>
      <c r="H10" s="34"/>
      <c r="I10" s="111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2" hidden="1" customHeight="1">
      <c r="A11" s="34"/>
      <c r="B11" s="39"/>
      <c r="C11" s="34"/>
      <c r="D11" s="110" t="s">
        <v>19</v>
      </c>
      <c r="E11" s="34"/>
      <c r="F11" s="112" t="s">
        <v>1</v>
      </c>
      <c r="G11" s="34"/>
      <c r="H11" s="34"/>
      <c r="I11" s="113" t="s">
        <v>20</v>
      </c>
      <c r="J11" s="112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hidden="1" customHeight="1">
      <c r="A12" s="34"/>
      <c r="B12" s="39"/>
      <c r="C12" s="34"/>
      <c r="D12" s="110" t="s">
        <v>22</v>
      </c>
      <c r="E12" s="34"/>
      <c r="F12" s="112" t="s">
        <v>23</v>
      </c>
      <c r="G12" s="34"/>
      <c r="H12" s="34"/>
      <c r="I12" s="113" t="s">
        <v>24</v>
      </c>
      <c r="J12" s="114" t="str">
        <f>'Rekapitulace stavby'!AN8</f>
        <v xml:space="preserve"> Vyplň údaj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0.8" hidden="1" customHeight="1">
      <c r="A13" s="34"/>
      <c r="B13" s="39"/>
      <c r="C13" s="34"/>
      <c r="D13" s="34"/>
      <c r="E13" s="34"/>
      <c r="F13" s="34"/>
      <c r="G13" s="34"/>
      <c r="H13" s="34"/>
      <c r="I13" s="111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hidden="1" customHeight="1">
      <c r="A14" s="34"/>
      <c r="B14" s="39"/>
      <c r="C14" s="34"/>
      <c r="D14" s="110" t="s">
        <v>27</v>
      </c>
      <c r="E14" s="34"/>
      <c r="F14" s="34"/>
      <c r="G14" s="34"/>
      <c r="H14" s="34"/>
      <c r="I14" s="113" t="s">
        <v>28</v>
      </c>
      <c r="J14" s="112" t="str">
        <f>IF('Rekapitulace stavby'!AN10="","",'Rekapitulace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8" hidden="1" customHeight="1">
      <c r="A15" s="34"/>
      <c r="B15" s="39"/>
      <c r="C15" s="34"/>
      <c r="D15" s="34"/>
      <c r="E15" s="112" t="str">
        <f>IF('Rekapitulace stavby'!E11="","",'Rekapitulace stavby'!E11)</f>
        <v xml:space="preserve"> </v>
      </c>
      <c r="F15" s="34"/>
      <c r="G15" s="34"/>
      <c r="H15" s="34"/>
      <c r="I15" s="113" t="s">
        <v>30</v>
      </c>
      <c r="J15" s="112" t="str">
        <f>IF('Rekapitulace stavby'!AN11="","",'Rekapitulace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6.9" hidden="1" customHeight="1">
      <c r="A16" s="34"/>
      <c r="B16" s="39"/>
      <c r="C16" s="34"/>
      <c r="D16" s="34"/>
      <c r="E16" s="34"/>
      <c r="F16" s="34"/>
      <c r="G16" s="34"/>
      <c r="H16" s="34"/>
      <c r="I16" s="111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2" hidden="1" customHeight="1">
      <c r="A17" s="34"/>
      <c r="B17" s="39"/>
      <c r="C17" s="34"/>
      <c r="D17" s="110" t="s">
        <v>31</v>
      </c>
      <c r="E17" s="34"/>
      <c r="F17" s="34"/>
      <c r="G17" s="34"/>
      <c r="H17" s="34"/>
      <c r="I17" s="113" t="s">
        <v>28</v>
      </c>
      <c r="J17" s="30" t="str">
        <f>'Rekapitulace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8" hidden="1" customHeight="1">
      <c r="A18" s="34"/>
      <c r="B18" s="39"/>
      <c r="C18" s="34"/>
      <c r="D18" s="34"/>
      <c r="E18" s="309" t="str">
        <f>'Rekapitulace stavby'!E14</f>
        <v>Vyplň údaj</v>
      </c>
      <c r="F18" s="310"/>
      <c r="G18" s="310"/>
      <c r="H18" s="310"/>
      <c r="I18" s="113" t="s">
        <v>30</v>
      </c>
      <c r="J18" s="30" t="str">
        <f>'Rekapitulace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6.9" hidden="1" customHeight="1">
      <c r="A19" s="34"/>
      <c r="B19" s="39"/>
      <c r="C19" s="34"/>
      <c r="D19" s="34"/>
      <c r="E19" s="34"/>
      <c r="F19" s="34"/>
      <c r="G19" s="34"/>
      <c r="H19" s="34"/>
      <c r="I19" s="111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2" hidden="1" customHeight="1">
      <c r="A20" s="34"/>
      <c r="B20" s="39"/>
      <c r="C20" s="34"/>
      <c r="D20" s="110" t="s">
        <v>33</v>
      </c>
      <c r="E20" s="34"/>
      <c r="F20" s="34"/>
      <c r="G20" s="34"/>
      <c r="H20" s="34"/>
      <c r="I20" s="113" t="s">
        <v>28</v>
      </c>
      <c r="J20" s="112" t="s">
        <v>1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8" hidden="1" customHeight="1">
      <c r="A21" s="34"/>
      <c r="B21" s="39"/>
      <c r="C21" s="34"/>
      <c r="D21" s="34"/>
      <c r="E21" s="112" t="s">
        <v>34</v>
      </c>
      <c r="F21" s="34"/>
      <c r="G21" s="34"/>
      <c r="H21" s="34"/>
      <c r="I21" s="113" t="s">
        <v>30</v>
      </c>
      <c r="J21" s="112" t="s">
        <v>1</v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6.9" hidden="1" customHeight="1">
      <c r="A22" s="34"/>
      <c r="B22" s="39"/>
      <c r="C22" s="34"/>
      <c r="D22" s="34"/>
      <c r="E22" s="34"/>
      <c r="F22" s="34"/>
      <c r="G22" s="34"/>
      <c r="H22" s="34"/>
      <c r="I22" s="111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2" hidden="1" customHeight="1">
      <c r="A23" s="34"/>
      <c r="B23" s="39"/>
      <c r="C23" s="34"/>
      <c r="D23" s="110" t="s">
        <v>36</v>
      </c>
      <c r="E23" s="34"/>
      <c r="F23" s="34"/>
      <c r="G23" s="34"/>
      <c r="H23" s="34"/>
      <c r="I23" s="113" t="s">
        <v>28</v>
      </c>
      <c r="J23" s="112" t="str">
        <f>IF('Rekapitulace stavby'!AN19="","",'Rekapitulace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8" hidden="1" customHeight="1">
      <c r="A24" s="34"/>
      <c r="B24" s="39"/>
      <c r="C24" s="34"/>
      <c r="D24" s="34"/>
      <c r="E24" s="112" t="str">
        <f>IF('Rekapitulace stavby'!E20="","",'Rekapitulace stavby'!E20)</f>
        <v xml:space="preserve"> </v>
      </c>
      <c r="F24" s="34"/>
      <c r="G24" s="34"/>
      <c r="H24" s="34"/>
      <c r="I24" s="113" t="s">
        <v>30</v>
      </c>
      <c r="J24" s="112" t="str">
        <f>IF('Rekapitulace stavby'!AN20="","",'Rekapitulace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6.9" hidden="1" customHeight="1">
      <c r="A25" s="34"/>
      <c r="B25" s="39"/>
      <c r="C25" s="34"/>
      <c r="D25" s="34"/>
      <c r="E25" s="34"/>
      <c r="F25" s="34"/>
      <c r="G25" s="34"/>
      <c r="H25" s="34"/>
      <c r="I25" s="111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2" hidden="1" customHeight="1">
      <c r="A26" s="34"/>
      <c r="B26" s="39"/>
      <c r="C26" s="34"/>
      <c r="D26" s="110" t="s">
        <v>37</v>
      </c>
      <c r="E26" s="34"/>
      <c r="F26" s="34"/>
      <c r="G26" s="34"/>
      <c r="H26" s="34"/>
      <c r="I26" s="111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8" customFormat="1" ht="16.5" hidden="1" customHeight="1">
      <c r="A27" s="115"/>
      <c r="B27" s="116"/>
      <c r="C27" s="115"/>
      <c r="D27" s="115"/>
      <c r="E27" s="311" t="s">
        <v>1</v>
      </c>
      <c r="F27" s="311"/>
      <c r="G27" s="311"/>
      <c r="H27" s="311"/>
      <c r="I27" s="117"/>
      <c r="J27" s="115"/>
      <c r="K27" s="115"/>
      <c r="L27" s="118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" hidden="1" customHeight="1">
      <c r="A28" s="34"/>
      <c r="B28" s="39"/>
      <c r="C28" s="34"/>
      <c r="D28" s="34"/>
      <c r="E28" s="34"/>
      <c r="F28" s="34"/>
      <c r="G28" s="34"/>
      <c r="H28" s="34"/>
      <c r="I28" s="111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" hidden="1" customHeight="1">
      <c r="A29" s="34"/>
      <c r="B29" s="39"/>
      <c r="C29" s="34"/>
      <c r="D29" s="119"/>
      <c r="E29" s="119"/>
      <c r="F29" s="119"/>
      <c r="G29" s="119"/>
      <c r="H29" s="119"/>
      <c r="I29" s="120"/>
      <c r="J29" s="119"/>
      <c r="K29" s="119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hidden="1" customHeight="1">
      <c r="A30" s="34"/>
      <c r="B30" s="39"/>
      <c r="C30" s="34"/>
      <c r="D30" s="121" t="s">
        <v>38</v>
      </c>
      <c r="E30" s="34"/>
      <c r="F30" s="34"/>
      <c r="G30" s="34"/>
      <c r="H30" s="34"/>
      <c r="I30" s="111"/>
      <c r="J30" s="122">
        <f>ROUND(J127,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" hidden="1" customHeight="1">
      <c r="A31" s="34"/>
      <c r="B31" s="39"/>
      <c r="C31" s="34"/>
      <c r="D31" s="119"/>
      <c r="E31" s="119"/>
      <c r="F31" s="119"/>
      <c r="G31" s="119"/>
      <c r="H31" s="119"/>
      <c r="I31" s="120"/>
      <c r="J31" s="119"/>
      <c r="K31" s="119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" hidden="1" customHeight="1">
      <c r="A32" s="34"/>
      <c r="B32" s="39"/>
      <c r="C32" s="34"/>
      <c r="D32" s="34"/>
      <c r="E32" s="34"/>
      <c r="F32" s="123" t="s">
        <v>40</v>
      </c>
      <c r="G32" s="34"/>
      <c r="H32" s="34"/>
      <c r="I32" s="124" t="s">
        <v>39</v>
      </c>
      <c r="J32" s="123" t="s">
        <v>41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" hidden="1" customHeight="1">
      <c r="A33" s="34"/>
      <c r="B33" s="39"/>
      <c r="C33" s="34"/>
      <c r="D33" s="125" t="s">
        <v>42</v>
      </c>
      <c r="E33" s="110" t="s">
        <v>43</v>
      </c>
      <c r="F33" s="126">
        <f>ROUND((SUM(BE127:BE208)),  2)</f>
        <v>0</v>
      </c>
      <c r="G33" s="34"/>
      <c r="H33" s="34"/>
      <c r="I33" s="127">
        <v>0.21</v>
      </c>
      <c r="J33" s="126">
        <f>ROUND(((SUM(BE127:BE208))*I33),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" hidden="1" customHeight="1">
      <c r="A34" s="34"/>
      <c r="B34" s="39"/>
      <c r="C34" s="34"/>
      <c r="D34" s="34"/>
      <c r="E34" s="110" t="s">
        <v>44</v>
      </c>
      <c r="F34" s="126">
        <f>ROUND((SUM(BF127:BF208)),  2)</f>
        <v>0</v>
      </c>
      <c r="G34" s="34"/>
      <c r="H34" s="34"/>
      <c r="I34" s="127">
        <v>0.15</v>
      </c>
      <c r="J34" s="126">
        <f>ROUND(((SUM(BF127:BF208))*I34),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" hidden="1" customHeight="1">
      <c r="A35" s="34"/>
      <c r="B35" s="39"/>
      <c r="C35" s="34"/>
      <c r="D35" s="34"/>
      <c r="E35" s="110" t="s">
        <v>45</v>
      </c>
      <c r="F35" s="126">
        <f>ROUND((SUM(BG127:BG208)),  2)</f>
        <v>0</v>
      </c>
      <c r="G35" s="34"/>
      <c r="H35" s="34"/>
      <c r="I35" s="127">
        <v>0.21</v>
      </c>
      <c r="J35" s="126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" hidden="1" customHeight="1">
      <c r="A36" s="34"/>
      <c r="B36" s="39"/>
      <c r="C36" s="34"/>
      <c r="D36" s="34"/>
      <c r="E36" s="110" t="s">
        <v>46</v>
      </c>
      <c r="F36" s="126">
        <f>ROUND((SUM(BH127:BH208)),  2)</f>
        <v>0</v>
      </c>
      <c r="G36" s="34"/>
      <c r="H36" s="34"/>
      <c r="I36" s="127">
        <v>0.15</v>
      </c>
      <c r="J36" s="126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" hidden="1" customHeight="1">
      <c r="A37" s="34"/>
      <c r="B37" s="39"/>
      <c r="C37" s="34"/>
      <c r="D37" s="34"/>
      <c r="E37" s="110" t="s">
        <v>47</v>
      </c>
      <c r="F37" s="126">
        <f>ROUND((SUM(BI127:BI208)),  2)</f>
        <v>0</v>
      </c>
      <c r="G37" s="34"/>
      <c r="H37" s="34"/>
      <c r="I37" s="127">
        <v>0</v>
      </c>
      <c r="J37" s="126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" hidden="1" customHeight="1">
      <c r="A38" s="34"/>
      <c r="B38" s="39"/>
      <c r="C38" s="34"/>
      <c r="D38" s="34"/>
      <c r="E38" s="34"/>
      <c r="F38" s="34"/>
      <c r="G38" s="34"/>
      <c r="H38" s="34"/>
      <c r="I38" s="111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hidden="1" customHeight="1">
      <c r="A39" s="34"/>
      <c r="B39" s="39"/>
      <c r="C39" s="128"/>
      <c r="D39" s="129" t="s">
        <v>48</v>
      </c>
      <c r="E39" s="130"/>
      <c r="F39" s="130"/>
      <c r="G39" s="131" t="s">
        <v>49</v>
      </c>
      <c r="H39" s="132" t="s">
        <v>50</v>
      </c>
      <c r="I39" s="133"/>
      <c r="J39" s="134">
        <f>SUM(J30:J37)</f>
        <v>0</v>
      </c>
      <c r="K39" s="135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" hidden="1" customHeight="1">
      <c r="A40" s="34"/>
      <c r="B40" s="39"/>
      <c r="C40" s="34"/>
      <c r="D40" s="34"/>
      <c r="E40" s="34"/>
      <c r="F40" s="34"/>
      <c r="G40" s="34"/>
      <c r="H40" s="34"/>
      <c r="I40" s="111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" hidden="1" customHeight="1">
      <c r="B41" s="20"/>
      <c r="I41" s="104"/>
      <c r="L41" s="20"/>
    </row>
    <row r="42" spans="1:31" s="1" customFormat="1" ht="14.4" hidden="1" customHeight="1">
      <c r="B42" s="20"/>
      <c r="I42" s="104"/>
      <c r="L42" s="20"/>
    </row>
    <row r="43" spans="1:31" s="1" customFormat="1" ht="14.4" hidden="1" customHeight="1">
      <c r="B43" s="20"/>
      <c r="I43" s="104"/>
      <c r="L43" s="20"/>
    </row>
    <row r="44" spans="1:31" s="1" customFormat="1" ht="14.4" hidden="1" customHeight="1">
      <c r="B44" s="20"/>
      <c r="I44" s="104"/>
      <c r="L44" s="20"/>
    </row>
    <row r="45" spans="1:31" s="1" customFormat="1" ht="14.4" hidden="1" customHeight="1">
      <c r="B45" s="20"/>
      <c r="I45" s="104"/>
      <c r="L45" s="20"/>
    </row>
    <row r="46" spans="1:31" s="1" customFormat="1" ht="14.4" hidden="1" customHeight="1">
      <c r="B46" s="20"/>
      <c r="I46" s="104"/>
      <c r="L46" s="20"/>
    </row>
    <row r="47" spans="1:31" s="1" customFormat="1" ht="14.4" hidden="1" customHeight="1">
      <c r="B47" s="20"/>
      <c r="I47" s="104"/>
      <c r="L47" s="20"/>
    </row>
    <row r="48" spans="1:31" s="1" customFormat="1" ht="14.4" hidden="1" customHeight="1">
      <c r="B48" s="20"/>
      <c r="I48" s="104"/>
      <c r="L48" s="20"/>
    </row>
    <row r="49" spans="1:31" s="1" customFormat="1" ht="14.4" hidden="1" customHeight="1">
      <c r="B49" s="20"/>
      <c r="I49" s="104"/>
      <c r="L49" s="20"/>
    </row>
    <row r="50" spans="1:31" s="2" customFormat="1" ht="14.4" hidden="1" customHeight="1">
      <c r="B50" s="51"/>
      <c r="D50" s="136" t="s">
        <v>51</v>
      </c>
      <c r="E50" s="137"/>
      <c r="F50" s="137"/>
      <c r="G50" s="136" t="s">
        <v>52</v>
      </c>
      <c r="H50" s="137"/>
      <c r="I50" s="138"/>
      <c r="J50" s="137"/>
      <c r="K50" s="137"/>
      <c r="L50" s="51"/>
    </row>
    <row r="51" spans="1:31" ht="10.199999999999999" hidden="1">
      <c r="B51" s="20"/>
      <c r="L51" s="20"/>
    </row>
    <row r="52" spans="1:31" ht="10.199999999999999" hidden="1">
      <c r="B52" s="20"/>
      <c r="L52" s="20"/>
    </row>
    <row r="53" spans="1:31" ht="10.199999999999999" hidden="1">
      <c r="B53" s="20"/>
      <c r="L53" s="20"/>
    </row>
    <row r="54" spans="1:31" ht="10.199999999999999" hidden="1">
      <c r="B54" s="20"/>
      <c r="L54" s="20"/>
    </row>
    <row r="55" spans="1:31" ht="10.199999999999999" hidden="1">
      <c r="B55" s="20"/>
      <c r="L55" s="20"/>
    </row>
    <row r="56" spans="1:31" ht="10.199999999999999" hidden="1">
      <c r="B56" s="20"/>
      <c r="L56" s="20"/>
    </row>
    <row r="57" spans="1:31" ht="10.199999999999999" hidden="1">
      <c r="B57" s="20"/>
      <c r="L57" s="20"/>
    </row>
    <row r="58" spans="1:31" ht="10.199999999999999" hidden="1">
      <c r="B58" s="20"/>
      <c r="L58" s="20"/>
    </row>
    <row r="59" spans="1:31" ht="10.199999999999999" hidden="1">
      <c r="B59" s="20"/>
      <c r="L59" s="20"/>
    </row>
    <row r="60" spans="1:31" ht="10.199999999999999" hidden="1">
      <c r="B60" s="20"/>
      <c r="L60" s="20"/>
    </row>
    <row r="61" spans="1:31" s="2" customFormat="1" ht="13.2" hidden="1">
      <c r="A61" s="34"/>
      <c r="B61" s="39"/>
      <c r="C61" s="34"/>
      <c r="D61" s="139" t="s">
        <v>53</v>
      </c>
      <c r="E61" s="140"/>
      <c r="F61" s="141" t="s">
        <v>54</v>
      </c>
      <c r="G61" s="139" t="s">
        <v>53</v>
      </c>
      <c r="H61" s="140"/>
      <c r="I61" s="142"/>
      <c r="J61" s="143" t="s">
        <v>54</v>
      </c>
      <c r="K61" s="140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0.199999999999999" hidden="1">
      <c r="B62" s="20"/>
      <c r="L62" s="20"/>
    </row>
    <row r="63" spans="1:31" ht="10.199999999999999" hidden="1">
      <c r="B63" s="20"/>
      <c r="L63" s="20"/>
    </row>
    <row r="64" spans="1:31" ht="10.199999999999999" hidden="1">
      <c r="B64" s="20"/>
      <c r="L64" s="20"/>
    </row>
    <row r="65" spans="1:31" s="2" customFormat="1" ht="13.2" hidden="1">
      <c r="A65" s="34"/>
      <c r="B65" s="39"/>
      <c r="C65" s="34"/>
      <c r="D65" s="136" t="s">
        <v>55</v>
      </c>
      <c r="E65" s="144"/>
      <c r="F65" s="144"/>
      <c r="G65" s="136" t="s">
        <v>56</v>
      </c>
      <c r="H65" s="144"/>
      <c r="I65" s="145"/>
      <c r="J65" s="144"/>
      <c r="K65" s="14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0.199999999999999" hidden="1">
      <c r="B66" s="20"/>
      <c r="L66" s="20"/>
    </row>
    <row r="67" spans="1:31" ht="10.199999999999999" hidden="1">
      <c r="B67" s="20"/>
      <c r="L67" s="20"/>
    </row>
    <row r="68" spans="1:31" ht="10.199999999999999" hidden="1">
      <c r="B68" s="20"/>
      <c r="L68" s="20"/>
    </row>
    <row r="69" spans="1:31" ht="10.199999999999999" hidden="1">
      <c r="B69" s="20"/>
      <c r="L69" s="20"/>
    </row>
    <row r="70" spans="1:31" ht="10.199999999999999" hidden="1">
      <c r="B70" s="20"/>
      <c r="L70" s="20"/>
    </row>
    <row r="71" spans="1:31" ht="10.199999999999999" hidden="1">
      <c r="B71" s="20"/>
      <c r="L71" s="20"/>
    </row>
    <row r="72" spans="1:31" ht="10.199999999999999" hidden="1">
      <c r="B72" s="20"/>
      <c r="L72" s="20"/>
    </row>
    <row r="73" spans="1:31" ht="10.199999999999999" hidden="1">
      <c r="B73" s="20"/>
      <c r="L73" s="20"/>
    </row>
    <row r="74" spans="1:31" ht="10.199999999999999" hidden="1">
      <c r="B74" s="20"/>
      <c r="L74" s="20"/>
    </row>
    <row r="75" spans="1:31" ht="10.199999999999999" hidden="1">
      <c r="B75" s="20"/>
      <c r="L75" s="20"/>
    </row>
    <row r="76" spans="1:31" s="2" customFormat="1" ht="13.2" hidden="1">
      <c r="A76" s="34"/>
      <c r="B76" s="39"/>
      <c r="C76" s="34"/>
      <c r="D76" s="139" t="s">
        <v>53</v>
      </c>
      <c r="E76" s="140"/>
      <c r="F76" s="141" t="s">
        <v>54</v>
      </c>
      <c r="G76" s="139" t="s">
        <v>53</v>
      </c>
      <c r="H76" s="140"/>
      <c r="I76" s="142"/>
      <c r="J76" s="143" t="s">
        <v>54</v>
      </c>
      <c r="K76" s="140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" hidden="1" customHeight="1">
      <c r="A77" s="34"/>
      <c r="B77" s="146"/>
      <c r="C77" s="147"/>
      <c r="D77" s="147"/>
      <c r="E77" s="147"/>
      <c r="F77" s="147"/>
      <c r="G77" s="147"/>
      <c r="H77" s="147"/>
      <c r="I77" s="148"/>
      <c r="J77" s="147"/>
      <c r="K77" s="14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78" spans="1:31" ht="10.199999999999999" hidden="1"/>
    <row r="79" spans="1:31" ht="10.199999999999999" hidden="1"/>
    <row r="80" spans="1:31" ht="10.199999999999999" hidden="1"/>
    <row r="81" spans="1:47" s="2" customFormat="1" ht="6.9" customHeight="1">
      <c r="A81" s="34"/>
      <c r="B81" s="149"/>
      <c r="C81" s="150"/>
      <c r="D81" s="150"/>
      <c r="E81" s="150"/>
      <c r="F81" s="150"/>
      <c r="G81" s="150"/>
      <c r="H81" s="150"/>
      <c r="I81" s="151"/>
      <c r="J81" s="150"/>
      <c r="K81" s="150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" customHeight="1">
      <c r="A82" s="34"/>
      <c r="B82" s="35"/>
      <c r="C82" s="23" t="s">
        <v>90</v>
      </c>
      <c r="D82" s="36"/>
      <c r="E82" s="36"/>
      <c r="F82" s="36"/>
      <c r="G82" s="36"/>
      <c r="H82" s="36"/>
      <c r="I82" s="111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" customHeight="1">
      <c r="A83" s="34"/>
      <c r="B83" s="35"/>
      <c r="C83" s="36"/>
      <c r="D83" s="36"/>
      <c r="E83" s="36"/>
      <c r="F83" s="36"/>
      <c r="G83" s="36"/>
      <c r="H83" s="36"/>
      <c r="I83" s="111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111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312" t="str">
        <f>E7</f>
        <v>Haťový chodník</v>
      </c>
      <c r="F85" s="313"/>
      <c r="G85" s="313"/>
      <c r="H85" s="313"/>
      <c r="I85" s="111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12" customHeight="1">
      <c r="A86" s="34"/>
      <c r="B86" s="35"/>
      <c r="C86" s="29" t="s">
        <v>88</v>
      </c>
      <c r="D86" s="36"/>
      <c r="E86" s="36"/>
      <c r="F86" s="36"/>
      <c r="G86" s="36"/>
      <c r="H86" s="36"/>
      <c r="I86" s="111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6.5" customHeight="1">
      <c r="A87" s="34"/>
      <c r="B87" s="35"/>
      <c r="C87" s="36"/>
      <c r="D87" s="36"/>
      <c r="E87" s="283" t="str">
        <f>E9</f>
        <v>191208-1 - Haťový chodník</v>
      </c>
      <c r="F87" s="314"/>
      <c r="G87" s="314"/>
      <c r="H87" s="314"/>
      <c r="I87" s="111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" customHeight="1">
      <c r="A88" s="34"/>
      <c r="B88" s="35"/>
      <c r="C88" s="36"/>
      <c r="D88" s="36"/>
      <c r="E88" s="36"/>
      <c r="F88" s="36"/>
      <c r="G88" s="36"/>
      <c r="H88" s="36"/>
      <c r="I88" s="111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12" customHeight="1">
      <c r="A89" s="34"/>
      <c r="B89" s="35"/>
      <c r="C89" s="29" t="s">
        <v>22</v>
      </c>
      <c r="D89" s="36"/>
      <c r="E89" s="36"/>
      <c r="F89" s="27" t="str">
        <f>F12</f>
        <v>Brniště</v>
      </c>
      <c r="G89" s="36"/>
      <c r="H89" s="36"/>
      <c r="I89" s="113" t="s">
        <v>24</v>
      </c>
      <c r="J89" s="66" t="str">
        <f>IF(J12="","",J12)</f>
        <v xml:space="preserve"> Vyplň údaj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6.9" customHeight="1">
      <c r="A90" s="34"/>
      <c r="B90" s="35"/>
      <c r="C90" s="36"/>
      <c r="D90" s="36"/>
      <c r="E90" s="36"/>
      <c r="F90" s="36"/>
      <c r="G90" s="36"/>
      <c r="H90" s="36"/>
      <c r="I90" s="111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25.65" customHeight="1">
      <c r="A91" s="34"/>
      <c r="B91" s="35"/>
      <c r="C91" s="29" t="s">
        <v>27</v>
      </c>
      <c r="D91" s="36"/>
      <c r="E91" s="36"/>
      <c r="F91" s="27" t="str">
        <f>E15</f>
        <v xml:space="preserve"> </v>
      </c>
      <c r="G91" s="36"/>
      <c r="H91" s="36"/>
      <c r="I91" s="113" t="s">
        <v>33</v>
      </c>
      <c r="J91" s="32" t="str">
        <f>E21</f>
        <v>Ing. Kateřina Iwanejko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15.15" customHeight="1">
      <c r="A92" s="34"/>
      <c r="B92" s="35"/>
      <c r="C92" s="29" t="s">
        <v>31</v>
      </c>
      <c r="D92" s="36"/>
      <c r="E92" s="36"/>
      <c r="F92" s="27" t="str">
        <f>IF(E18="","",E18)</f>
        <v>Vyplň údaj</v>
      </c>
      <c r="G92" s="36"/>
      <c r="H92" s="36"/>
      <c r="I92" s="113" t="s">
        <v>36</v>
      </c>
      <c r="J92" s="32" t="str">
        <f>E24</f>
        <v xml:space="preserve"> </v>
      </c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111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9.25" customHeight="1">
      <c r="A94" s="34"/>
      <c r="B94" s="35"/>
      <c r="C94" s="152" t="s">
        <v>91</v>
      </c>
      <c r="D94" s="153"/>
      <c r="E94" s="153"/>
      <c r="F94" s="153"/>
      <c r="G94" s="153"/>
      <c r="H94" s="153"/>
      <c r="I94" s="154"/>
      <c r="J94" s="155" t="s">
        <v>92</v>
      </c>
      <c r="K94" s="153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47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111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47" s="2" customFormat="1" ht="22.8" customHeight="1">
      <c r="A96" s="34"/>
      <c r="B96" s="35"/>
      <c r="C96" s="156" t="s">
        <v>93</v>
      </c>
      <c r="D96" s="36"/>
      <c r="E96" s="36"/>
      <c r="F96" s="36"/>
      <c r="G96" s="36"/>
      <c r="H96" s="36"/>
      <c r="I96" s="111"/>
      <c r="J96" s="84">
        <f>J127</f>
        <v>0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7" t="s">
        <v>94</v>
      </c>
    </row>
    <row r="97" spans="1:31" s="9" customFormat="1" ht="24.9" customHeight="1">
      <c r="B97" s="157"/>
      <c r="C97" s="158"/>
      <c r="D97" s="159" t="s">
        <v>95</v>
      </c>
      <c r="E97" s="160"/>
      <c r="F97" s="160"/>
      <c r="G97" s="160"/>
      <c r="H97" s="160"/>
      <c r="I97" s="161"/>
      <c r="J97" s="162">
        <f>J128</f>
        <v>0</v>
      </c>
      <c r="K97" s="158"/>
      <c r="L97" s="163"/>
    </row>
    <row r="98" spans="1:31" s="10" customFormat="1" ht="19.95" customHeight="1">
      <c r="B98" s="164"/>
      <c r="C98" s="165"/>
      <c r="D98" s="166" t="s">
        <v>96</v>
      </c>
      <c r="E98" s="167"/>
      <c r="F98" s="167"/>
      <c r="G98" s="167"/>
      <c r="H98" s="167"/>
      <c r="I98" s="168"/>
      <c r="J98" s="169">
        <f>J129</f>
        <v>0</v>
      </c>
      <c r="K98" s="165"/>
      <c r="L98" s="170"/>
    </row>
    <row r="99" spans="1:31" s="10" customFormat="1" ht="19.95" customHeight="1">
      <c r="B99" s="164"/>
      <c r="C99" s="165"/>
      <c r="D99" s="166" t="s">
        <v>97</v>
      </c>
      <c r="E99" s="167"/>
      <c r="F99" s="167"/>
      <c r="G99" s="167"/>
      <c r="H99" s="167"/>
      <c r="I99" s="168"/>
      <c r="J99" s="169">
        <f>J155</f>
        <v>0</v>
      </c>
      <c r="K99" s="165"/>
      <c r="L99" s="170"/>
    </row>
    <row r="100" spans="1:31" s="10" customFormat="1" ht="19.95" customHeight="1">
      <c r="B100" s="164"/>
      <c r="C100" s="165"/>
      <c r="D100" s="166" t="s">
        <v>98</v>
      </c>
      <c r="E100" s="167"/>
      <c r="F100" s="167"/>
      <c r="G100" s="167"/>
      <c r="H100" s="167"/>
      <c r="I100" s="168"/>
      <c r="J100" s="169">
        <f>J173</f>
        <v>0</v>
      </c>
      <c r="K100" s="165"/>
      <c r="L100" s="170"/>
    </row>
    <row r="101" spans="1:31" s="10" customFormat="1" ht="19.95" customHeight="1">
      <c r="B101" s="164"/>
      <c r="C101" s="165"/>
      <c r="D101" s="166" t="s">
        <v>99</v>
      </c>
      <c r="E101" s="167"/>
      <c r="F101" s="167"/>
      <c r="G101" s="167"/>
      <c r="H101" s="167"/>
      <c r="I101" s="168"/>
      <c r="J101" s="169">
        <f>J177</f>
        <v>0</v>
      </c>
      <c r="K101" s="165"/>
      <c r="L101" s="170"/>
    </row>
    <row r="102" spans="1:31" s="9" customFormat="1" ht="24.9" customHeight="1">
      <c r="B102" s="157"/>
      <c r="C102" s="158"/>
      <c r="D102" s="159" t="s">
        <v>100</v>
      </c>
      <c r="E102" s="160"/>
      <c r="F102" s="160"/>
      <c r="G102" s="160"/>
      <c r="H102" s="160"/>
      <c r="I102" s="161"/>
      <c r="J102" s="162">
        <f>J180</f>
        <v>0</v>
      </c>
      <c r="K102" s="158"/>
      <c r="L102" s="163"/>
    </row>
    <row r="103" spans="1:31" s="10" customFormat="1" ht="19.95" customHeight="1">
      <c r="B103" s="164"/>
      <c r="C103" s="165"/>
      <c r="D103" s="166" t="s">
        <v>101</v>
      </c>
      <c r="E103" s="167"/>
      <c r="F103" s="167"/>
      <c r="G103" s="167"/>
      <c r="H103" s="167"/>
      <c r="I103" s="168"/>
      <c r="J103" s="169">
        <f>J181</f>
        <v>0</v>
      </c>
      <c r="K103" s="165"/>
      <c r="L103" s="170"/>
    </row>
    <row r="104" spans="1:31" s="9" customFormat="1" ht="24.9" customHeight="1">
      <c r="B104" s="157"/>
      <c r="C104" s="158"/>
      <c r="D104" s="159" t="s">
        <v>102</v>
      </c>
      <c r="E104" s="160"/>
      <c r="F104" s="160"/>
      <c r="G104" s="160"/>
      <c r="H104" s="160"/>
      <c r="I104" s="161"/>
      <c r="J104" s="162">
        <f>J198</f>
        <v>0</v>
      </c>
      <c r="K104" s="158"/>
      <c r="L104" s="163"/>
    </row>
    <row r="105" spans="1:31" s="10" customFormat="1" ht="19.95" customHeight="1">
      <c r="B105" s="164"/>
      <c r="C105" s="165"/>
      <c r="D105" s="166" t="s">
        <v>103</v>
      </c>
      <c r="E105" s="167"/>
      <c r="F105" s="167"/>
      <c r="G105" s="167"/>
      <c r="H105" s="167"/>
      <c r="I105" s="168"/>
      <c r="J105" s="169">
        <f>J199</f>
        <v>0</v>
      </c>
      <c r="K105" s="165"/>
      <c r="L105" s="170"/>
    </row>
    <row r="106" spans="1:31" s="10" customFormat="1" ht="19.95" customHeight="1">
      <c r="B106" s="164"/>
      <c r="C106" s="165"/>
      <c r="D106" s="166" t="s">
        <v>104</v>
      </c>
      <c r="E106" s="167"/>
      <c r="F106" s="167"/>
      <c r="G106" s="167"/>
      <c r="H106" s="167"/>
      <c r="I106" s="168"/>
      <c r="J106" s="169">
        <f>J203</f>
        <v>0</v>
      </c>
      <c r="K106" s="165"/>
      <c r="L106" s="170"/>
    </row>
    <row r="107" spans="1:31" s="10" customFormat="1" ht="19.95" customHeight="1">
      <c r="B107" s="164"/>
      <c r="C107" s="165"/>
      <c r="D107" s="166" t="s">
        <v>105</v>
      </c>
      <c r="E107" s="167"/>
      <c r="F107" s="167"/>
      <c r="G107" s="167"/>
      <c r="H107" s="167"/>
      <c r="I107" s="168"/>
      <c r="J107" s="169">
        <f>J206</f>
        <v>0</v>
      </c>
      <c r="K107" s="165"/>
      <c r="L107" s="170"/>
    </row>
    <row r="108" spans="1:31" s="2" customFormat="1" ht="21.75" customHeight="1">
      <c r="A108" s="34"/>
      <c r="B108" s="35"/>
      <c r="C108" s="36"/>
      <c r="D108" s="36"/>
      <c r="E108" s="36"/>
      <c r="F108" s="36"/>
      <c r="G108" s="36"/>
      <c r="H108" s="36"/>
      <c r="I108" s="111"/>
      <c r="J108" s="36"/>
      <c r="K108" s="36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pans="1:31" s="2" customFormat="1" ht="6.9" customHeight="1">
      <c r="A109" s="34"/>
      <c r="B109" s="54"/>
      <c r="C109" s="55"/>
      <c r="D109" s="55"/>
      <c r="E109" s="55"/>
      <c r="F109" s="55"/>
      <c r="G109" s="55"/>
      <c r="H109" s="55"/>
      <c r="I109" s="148"/>
      <c r="J109" s="55"/>
      <c r="K109" s="55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3" spans="1:63" s="2" customFormat="1" ht="6.9" customHeight="1">
      <c r="A113" s="34"/>
      <c r="B113" s="56"/>
      <c r="C113" s="57"/>
      <c r="D113" s="57"/>
      <c r="E113" s="57"/>
      <c r="F113" s="57"/>
      <c r="G113" s="57"/>
      <c r="H113" s="57"/>
      <c r="I113" s="151"/>
      <c r="J113" s="57"/>
      <c r="K113" s="57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3" s="2" customFormat="1" ht="24.9" customHeight="1">
      <c r="A114" s="34"/>
      <c r="B114" s="35"/>
      <c r="C114" s="23" t="s">
        <v>106</v>
      </c>
      <c r="D114" s="36"/>
      <c r="E114" s="36"/>
      <c r="F114" s="36"/>
      <c r="G114" s="36"/>
      <c r="H114" s="36"/>
      <c r="I114" s="111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3" s="2" customFormat="1" ht="6.9" customHeight="1">
      <c r="A115" s="34"/>
      <c r="B115" s="35"/>
      <c r="C115" s="36"/>
      <c r="D115" s="36"/>
      <c r="E115" s="36"/>
      <c r="F115" s="36"/>
      <c r="G115" s="36"/>
      <c r="H115" s="36"/>
      <c r="I115" s="111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3" s="2" customFormat="1" ht="12" customHeight="1">
      <c r="A116" s="34"/>
      <c r="B116" s="35"/>
      <c r="C116" s="29" t="s">
        <v>16</v>
      </c>
      <c r="D116" s="36"/>
      <c r="E116" s="36"/>
      <c r="F116" s="36"/>
      <c r="G116" s="36"/>
      <c r="H116" s="36"/>
      <c r="I116" s="111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3" s="2" customFormat="1" ht="16.5" customHeight="1">
      <c r="A117" s="34"/>
      <c r="B117" s="35"/>
      <c r="C117" s="36"/>
      <c r="D117" s="36"/>
      <c r="E117" s="312" t="str">
        <f>E7</f>
        <v>Haťový chodník</v>
      </c>
      <c r="F117" s="313"/>
      <c r="G117" s="313"/>
      <c r="H117" s="313"/>
      <c r="I117" s="111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3" s="2" customFormat="1" ht="12" customHeight="1">
      <c r="A118" s="34"/>
      <c r="B118" s="35"/>
      <c r="C118" s="29" t="s">
        <v>88</v>
      </c>
      <c r="D118" s="36"/>
      <c r="E118" s="36"/>
      <c r="F118" s="36"/>
      <c r="G118" s="36"/>
      <c r="H118" s="36"/>
      <c r="I118" s="111"/>
      <c r="J118" s="36"/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3" s="2" customFormat="1" ht="16.5" customHeight="1">
      <c r="A119" s="34"/>
      <c r="B119" s="35"/>
      <c r="C119" s="36"/>
      <c r="D119" s="36"/>
      <c r="E119" s="283" t="str">
        <f>E9</f>
        <v>191208-1 - Haťový chodník</v>
      </c>
      <c r="F119" s="314"/>
      <c r="G119" s="314"/>
      <c r="H119" s="314"/>
      <c r="I119" s="111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3" s="2" customFormat="1" ht="6.9" customHeight="1">
      <c r="A120" s="34"/>
      <c r="B120" s="35"/>
      <c r="C120" s="36"/>
      <c r="D120" s="36"/>
      <c r="E120" s="36"/>
      <c r="F120" s="36"/>
      <c r="G120" s="36"/>
      <c r="H120" s="36"/>
      <c r="I120" s="111"/>
      <c r="J120" s="36"/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63" s="2" customFormat="1" ht="12" customHeight="1">
      <c r="A121" s="34"/>
      <c r="B121" s="35"/>
      <c r="C121" s="29" t="s">
        <v>22</v>
      </c>
      <c r="D121" s="36"/>
      <c r="E121" s="36"/>
      <c r="F121" s="27" t="str">
        <f>F12</f>
        <v>Brniště</v>
      </c>
      <c r="G121" s="36"/>
      <c r="H121" s="36"/>
      <c r="I121" s="113" t="s">
        <v>24</v>
      </c>
      <c r="J121" s="66" t="str">
        <f>IF(J12="","",J12)</f>
        <v xml:space="preserve"> Vyplň údaj</v>
      </c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63" s="2" customFormat="1" ht="6.9" customHeight="1">
      <c r="A122" s="34"/>
      <c r="B122" s="35"/>
      <c r="C122" s="36"/>
      <c r="D122" s="36"/>
      <c r="E122" s="36"/>
      <c r="F122" s="36"/>
      <c r="G122" s="36"/>
      <c r="H122" s="36"/>
      <c r="I122" s="111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63" s="2" customFormat="1" ht="25.65" customHeight="1">
      <c r="A123" s="34"/>
      <c r="B123" s="35"/>
      <c r="C123" s="29" t="s">
        <v>27</v>
      </c>
      <c r="D123" s="36"/>
      <c r="E123" s="36"/>
      <c r="F123" s="27" t="str">
        <f>E15</f>
        <v xml:space="preserve"> </v>
      </c>
      <c r="G123" s="36"/>
      <c r="H123" s="36"/>
      <c r="I123" s="113" t="s">
        <v>33</v>
      </c>
      <c r="J123" s="32" t="str">
        <f>E21</f>
        <v>Ing. Kateřina Iwanejko</v>
      </c>
      <c r="K123" s="36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pans="1:63" s="2" customFormat="1" ht="15.15" customHeight="1">
      <c r="A124" s="34"/>
      <c r="B124" s="35"/>
      <c r="C124" s="29" t="s">
        <v>31</v>
      </c>
      <c r="D124" s="36"/>
      <c r="E124" s="36"/>
      <c r="F124" s="27" t="str">
        <f>IF(E18="","",E18)</f>
        <v>Vyplň údaj</v>
      </c>
      <c r="G124" s="36"/>
      <c r="H124" s="36"/>
      <c r="I124" s="113" t="s">
        <v>36</v>
      </c>
      <c r="J124" s="32" t="str">
        <f>E24</f>
        <v xml:space="preserve"> </v>
      </c>
      <c r="K124" s="36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pans="1:63" s="2" customFormat="1" ht="10.35" customHeight="1">
      <c r="A125" s="34"/>
      <c r="B125" s="35"/>
      <c r="C125" s="36"/>
      <c r="D125" s="36"/>
      <c r="E125" s="36"/>
      <c r="F125" s="36"/>
      <c r="G125" s="36"/>
      <c r="H125" s="36"/>
      <c r="I125" s="111"/>
      <c r="J125" s="36"/>
      <c r="K125" s="36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pans="1:63" s="11" customFormat="1" ht="29.25" customHeight="1">
      <c r="A126" s="171"/>
      <c r="B126" s="172"/>
      <c r="C126" s="173" t="s">
        <v>107</v>
      </c>
      <c r="D126" s="174" t="s">
        <v>63</v>
      </c>
      <c r="E126" s="174" t="s">
        <v>59</v>
      </c>
      <c r="F126" s="174" t="s">
        <v>60</v>
      </c>
      <c r="G126" s="174" t="s">
        <v>108</v>
      </c>
      <c r="H126" s="174" t="s">
        <v>109</v>
      </c>
      <c r="I126" s="175" t="s">
        <v>110</v>
      </c>
      <c r="J126" s="174" t="s">
        <v>92</v>
      </c>
      <c r="K126" s="176" t="s">
        <v>111</v>
      </c>
      <c r="L126" s="177"/>
      <c r="M126" s="75" t="s">
        <v>1</v>
      </c>
      <c r="N126" s="76" t="s">
        <v>42</v>
      </c>
      <c r="O126" s="76" t="s">
        <v>112</v>
      </c>
      <c r="P126" s="76" t="s">
        <v>113</v>
      </c>
      <c r="Q126" s="76" t="s">
        <v>114</v>
      </c>
      <c r="R126" s="76" t="s">
        <v>115</v>
      </c>
      <c r="S126" s="76" t="s">
        <v>116</v>
      </c>
      <c r="T126" s="77" t="s">
        <v>117</v>
      </c>
      <c r="U126" s="171"/>
      <c r="V126" s="171"/>
      <c r="W126" s="171"/>
      <c r="X126" s="171"/>
      <c r="Y126" s="171"/>
      <c r="Z126" s="171"/>
      <c r="AA126" s="171"/>
      <c r="AB126" s="171"/>
      <c r="AC126" s="171"/>
      <c r="AD126" s="171"/>
      <c r="AE126" s="171"/>
    </row>
    <row r="127" spans="1:63" s="2" customFormat="1" ht="22.8" customHeight="1">
      <c r="A127" s="34"/>
      <c r="B127" s="35"/>
      <c r="C127" s="82" t="s">
        <v>118</v>
      </c>
      <c r="D127" s="36"/>
      <c r="E127" s="36"/>
      <c r="F127" s="36"/>
      <c r="G127" s="36"/>
      <c r="H127" s="36"/>
      <c r="I127" s="111"/>
      <c r="J127" s="178">
        <f>BK127</f>
        <v>0</v>
      </c>
      <c r="K127" s="36"/>
      <c r="L127" s="39"/>
      <c r="M127" s="78"/>
      <c r="N127" s="179"/>
      <c r="O127" s="79"/>
      <c r="P127" s="180">
        <f>P128+P180+P198</f>
        <v>0</v>
      </c>
      <c r="Q127" s="79"/>
      <c r="R127" s="180">
        <f>R128+R180+R198</f>
        <v>33.567450000000001</v>
      </c>
      <c r="S127" s="79"/>
      <c r="T127" s="181">
        <f>T128+T180+T198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T127" s="17" t="s">
        <v>77</v>
      </c>
      <c r="AU127" s="17" t="s">
        <v>94</v>
      </c>
      <c r="BK127" s="182">
        <f>BK128+BK180+BK198</f>
        <v>0</v>
      </c>
    </row>
    <row r="128" spans="1:63" s="12" customFormat="1" ht="25.95" customHeight="1">
      <c r="B128" s="183"/>
      <c r="C128" s="184"/>
      <c r="D128" s="185" t="s">
        <v>77</v>
      </c>
      <c r="E128" s="186" t="s">
        <v>119</v>
      </c>
      <c r="F128" s="186" t="s">
        <v>120</v>
      </c>
      <c r="G128" s="184"/>
      <c r="H128" s="184"/>
      <c r="I128" s="187"/>
      <c r="J128" s="188">
        <f>BK128</f>
        <v>0</v>
      </c>
      <c r="K128" s="184"/>
      <c r="L128" s="189"/>
      <c r="M128" s="190"/>
      <c r="N128" s="191"/>
      <c r="O128" s="191"/>
      <c r="P128" s="192">
        <f>P129+P155+P173+P177</f>
        <v>0</v>
      </c>
      <c r="Q128" s="191"/>
      <c r="R128" s="192">
        <f>R129+R155+R173+R177</f>
        <v>31.231950000000001</v>
      </c>
      <c r="S128" s="191"/>
      <c r="T128" s="193">
        <f>T129+T155+T173+T177</f>
        <v>0</v>
      </c>
      <c r="AR128" s="194" t="s">
        <v>21</v>
      </c>
      <c r="AT128" s="195" t="s">
        <v>77</v>
      </c>
      <c r="AU128" s="195" t="s">
        <v>78</v>
      </c>
      <c r="AY128" s="194" t="s">
        <v>121</v>
      </c>
      <c r="BK128" s="196">
        <f>BK129+BK155+BK173+BK177</f>
        <v>0</v>
      </c>
    </row>
    <row r="129" spans="1:65" s="12" customFormat="1" ht="22.8" customHeight="1">
      <c r="B129" s="183"/>
      <c r="C129" s="184"/>
      <c r="D129" s="185" t="s">
        <v>77</v>
      </c>
      <c r="E129" s="197" t="s">
        <v>21</v>
      </c>
      <c r="F129" s="197" t="s">
        <v>122</v>
      </c>
      <c r="G129" s="184"/>
      <c r="H129" s="184"/>
      <c r="I129" s="187"/>
      <c r="J129" s="198">
        <f>BK129</f>
        <v>0</v>
      </c>
      <c r="K129" s="184"/>
      <c r="L129" s="189"/>
      <c r="M129" s="190"/>
      <c r="N129" s="191"/>
      <c r="O129" s="191"/>
      <c r="P129" s="192">
        <f>SUM(P130:P154)</f>
        <v>0</v>
      </c>
      <c r="Q129" s="191"/>
      <c r="R129" s="192">
        <f>SUM(R130:R154)</f>
        <v>0</v>
      </c>
      <c r="S129" s="191"/>
      <c r="T129" s="193">
        <f>SUM(T130:T154)</f>
        <v>0</v>
      </c>
      <c r="AR129" s="194" t="s">
        <v>21</v>
      </c>
      <c r="AT129" s="195" t="s">
        <v>77</v>
      </c>
      <c r="AU129" s="195" t="s">
        <v>21</v>
      </c>
      <c r="AY129" s="194" t="s">
        <v>121</v>
      </c>
      <c r="BK129" s="196">
        <f>SUM(BK130:BK154)</f>
        <v>0</v>
      </c>
    </row>
    <row r="130" spans="1:65" s="2" customFormat="1" ht="21.75" customHeight="1">
      <c r="A130" s="34"/>
      <c r="B130" s="35"/>
      <c r="C130" s="199" t="s">
        <v>21</v>
      </c>
      <c r="D130" s="199" t="s">
        <v>123</v>
      </c>
      <c r="E130" s="200" t="s">
        <v>124</v>
      </c>
      <c r="F130" s="201" t="s">
        <v>125</v>
      </c>
      <c r="G130" s="202" t="s">
        <v>126</v>
      </c>
      <c r="H130" s="203">
        <v>28</v>
      </c>
      <c r="I130" s="204"/>
      <c r="J130" s="205">
        <f>ROUND(I130*H130,2)</f>
        <v>0</v>
      </c>
      <c r="K130" s="201" t="s">
        <v>127</v>
      </c>
      <c r="L130" s="39"/>
      <c r="M130" s="206" t="s">
        <v>1</v>
      </c>
      <c r="N130" s="207" t="s">
        <v>43</v>
      </c>
      <c r="O130" s="71"/>
      <c r="P130" s="208">
        <f>O130*H130</f>
        <v>0</v>
      </c>
      <c r="Q130" s="208">
        <v>0</v>
      </c>
      <c r="R130" s="208">
        <f>Q130*H130</f>
        <v>0</v>
      </c>
      <c r="S130" s="208">
        <v>0</v>
      </c>
      <c r="T130" s="209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210" t="s">
        <v>128</v>
      </c>
      <c r="AT130" s="210" t="s">
        <v>123</v>
      </c>
      <c r="AU130" s="210" t="s">
        <v>86</v>
      </c>
      <c r="AY130" s="17" t="s">
        <v>121</v>
      </c>
      <c r="BE130" s="211">
        <f>IF(N130="základní",J130,0)</f>
        <v>0</v>
      </c>
      <c r="BF130" s="211">
        <f>IF(N130="snížená",J130,0)</f>
        <v>0</v>
      </c>
      <c r="BG130" s="211">
        <f>IF(N130="zákl. přenesená",J130,0)</f>
        <v>0</v>
      </c>
      <c r="BH130" s="211">
        <f>IF(N130="sníž. přenesená",J130,0)</f>
        <v>0</v>
      </c>
      <c r="BI130" s="211">
        <f>IF(N130="nulová",J130,0)</f>
        <v>0</v>
      </c>
      <c r="BJ130" s="17" t="s">
        <v>21</v>
      </c>
      <c r="BK130" s="211">
        <f>ROUND(I130*H130,2)</f>
        <v>0</v>
      </c>
      <c r="BL130" s="17" t="s">
        <v>128</v>
      </c>
      <c r="BM130" s="210" t="s">
        <v>129</v>
      </c>
    </row>
    <row r="131" spans="1:65" s="2" customFormat="1" ht="28.8">
      <c r="A131" s="34"/>
      <c r="B131" s="35"/>
      <c r="C131" s="36"/>
      <c r="D131" s="212" t="s">
        <v>130</v>
      </c>
      <c r="E131" s="36"/>
      <c r="F131" s="213" t="s">
        <v>131</v>
      </c>
      <c r="G131" s="36"/>
      <c r="H131" s="36"/>
      <c r="I131" s="111"/>
      <c r="J131" s="36"/>
      <c r="K131" s="36"/>
      <c r="L131" s="39"/>
      <c r="M131" s="214"/>
      <c r="N131" s="215"/>
      <c r="O131" s="71"/>
      <c r="P131" s="71"/>
      <c r="Q131" s="71"/>
      <c r="R131" s="71"/>
      <c r="S131" s="71"/>
      <c r="T131" s="72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T131" s="17" t="s">
        <v>130</v>
      </c>
      <c r="AU131" s="17" t="s">
        <v>86</v>
      </c>
    </row>
    <row r="132" spans="1:65" s="13" customFormat="1" ht="10.199999999999999">
      <c r="B132" s="216"/>
      <c r="C132" s="217"/>
      <c r="D132" s="212" t="s">
        <v>132</v>
      </c>
      <c r="E132" s="218" t="s">
        <v>1</v>
      </c>
      <c r="F132" s="219" t="s">
        <v>133</v>
      </c>
      <c r="G132" s="217"/>
      <c r="H132" s="218" t="s">
        <v>1</v>
      </c>
      <c r="I132" s="220"/>
      <c r="J132" s="217"/>
      <c r="K132" s="217"/>
      <c r="L132" s="221"/>
      <c r="M132" s="222"/>
      <c r="N132" s="223"/>
      <c r="O132" s="223"/>
      <c r="P132" s="223"/>
      <c r="Q132" s="223"/>
      <c r="R132" s="223"/>
      <c r="S132" s="223"/>
      <c r="T132" s="224"/>
      <c r="AT132" s="225" t="s">
        <v>132</v>
      </c>
      <c r="AU132" s="225" t="s">
        <v>86</v>
      </c>
      <c r="AV132" s="13" t="s">
        <v>21</v>
      </c>
      <c r="AW132" s="13" t="s">
        <v>35</v>
      </c>
      <c r="AX132" s="13" t="s">
        <v>78</v>
      </c>
      <c r="AY132" s="225" t="s">
        <v>121</v>
      </c>
    </row>
    <row r="133" spans="1:65" s="14" customFormat="1" ht="10.199999999999999">
      <c r="B133" s="226"/>
      <c r="C133" s="227"/>
      <c r="D133" s="212" t="s">
        <v>132</v>
      </c>
      <c r="E133" s="228" t="s">
        <v>1</v>
      </c>
      <c r="F133" s="229" t="s">
        <v>134</v>
      </c>
      <c r="G133" s="227"/>
      <c r="H133" s="230">
        <v>28</v>
      </c>
      <c r="I133" s="231"/>
      <c r="J133" s="227"/>
      <c r="K133" s="227"/>
      <c r="L133" s="232"/>
      <c r="M133" s="233"/>
      <c r="N133" s="234"/>
      <c r="O133" s="234"/>
      <c r="P133" s="234"/>
      <c r="Q133" s="234"/>
      <c r="R133" s="234"/>
      <c r="S133" s="234"/>
      <c r="T133" s="235"/>
      <c r="AT133" s="236" t="s">
        <v>132</v>
      </c>
      <c r="AU133" s="236" t="s">
        <v>86</v>
      </c>
      <c r="AV133" s="14" t="s">
        <v>86</v>
      </c>
      <c r="AW133" s="14" t="s">
        <v>35</v>
      </c>
      <c r="AX133" s="14" t="s">
        <v>21</v>
      </c>
      <c r="AY133" s="236" t="s">
        <v>121</v>
      </c>
    </row>
    <row r="134" spans="1:65" s="2" customFormat="1" ht="16.5" customHeight="1">
      <c r="A134" s="34"/>
      <c r="B134" s="35"/>
      <c r="C134" s="199" t="s">
        <v>86</v>
      </c>
      <c r="D134" s="199" t="s">
        <v>123</v>
      </c>
      <c r="E134" s="200" t="s">
        <v>135</v>
      </c>
      <c r="F134" s="201" t="s">
        <v>136</v>
      </c>
      <c r="G134" s="202" t="s">
        <v>126</v>
      </c>
      <c r="H134" s="203">
        <v>28</v>
      </c>
      <c r="I134" s="204"/>
      <c r="J134" s="205">
        <f>ROUND(I134*H134,2)</f>
        <v>0</v>
      </c>
      <c r="K134" s="201" t="s">
        <v>127</v>
      </c>
      <c r="L134" s="39"/>
      <c r="M134" s="206" t="s">
        <v>1</v>
      </c>
      <c r="N134" s="207" t="s">
        <v>43</v>
      </c>
      <c r="O134" s="71"/>
      <c r="P134" s="208">
        <f>O134*H134</f>
        <v>0</v>
      </c>
      <c r="Q134" s="208">
        <v>0</v>
      </c>
      <c r="R134" s="208">
        <f>Q134*H134</f>
        <v>0</v>
      </c>
      <c r="S134" s="208">
        <v>0</v>
      </c>
      <c r="T134" s="209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10" t="s">
        <v>128</v>
      </c>
      <c r="AT134" s="210" t="s">
        <v>123</v>
      </c>
      <c r="AU134" s="210" t="s">
        <v>86</v>
      </c>
      <c r="AY134" s="17" t="s">
        <v>121</v>
      </c>
      <c r="BE134" s="211">
        <f>IF(N134="základní",J134,0)</f>
        <v>0</v>
      </c>
      <c r="BF134" s="211">
        <f>IF(N134="snížená",J134,0)</f>
        <v>0</v>
      </c>
      <c r="BG134" s="211">
        <f>IF(N134="zákl. přenesená",J134,0)</f>
        <v>0</v>
      </c>
      <c r="BH134" s="211">
        <f>IF(N134="sníž. přenesená",J134,0)</f>
        <v>0</v>
      </c>
      <c r="BI134" s="211">
        <f>IF(N134="nulová",J134,0)</f>
        <v>0</v>
      </c>
      <c r="BJ134" s="17" t="s">
        <v>21</v>
      </c>
      <c r="BK134" s="211">
        <f>ROUND(I134*H134,2)</f>
        <v>0</v>
      </c>
      <c r="BL134" s="17" t="s">
        <v>128</v>
      </c>
      <c r="BM134" s="210" t="s">
        <v>137</v>
      </c>
    </row>
    <row r="135" spans="1:65" s="2" customFormat="1" ht="38.4">
      <c r="A135" s="34"/>
      <c r="B135" s="35"/>
      <c r="C135" s="36"/>
      <c r="D135" s="212" t="s">
        <v>130</v>
      </c>
      <c r="E135" s="36"/>
      <c r="F135" s="213" t="s">
        <v>138</v>
      </c>
      <c r="G135" s="36"/>
      <c r="H135" s="36"/>
      <c r="I135" s="111"/>
      <c r="J135" s="36"/>
      <c r="K135" s="36"/>
      <c r="L135" s="39"/>
      <c r="M135" s="214"/>
      <c r="N135" s="215"/>
      <c r="O135" s="71"/>
      <c r="P135" s="71"/>
      <c r="Q135" s="71"/>
      <c r="R135" s="71"/>
      <c r="S135" s="71"/>
      <c r="T135" s="72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7" t="s">
        <v>130</v>
      </c>
      <c r="AU135" s="17" t="s">
        <v>86</v>
      </c>
    </row>
    <row r="136" spans="1:65" s="13" customFormat="1" ht="10.199999999999999">
      <c r="B136" s="216"/>
      <c r="C136" s="217"/>
      <c r="D136" s="212" t="s">
        <v>132</v>
      </c>
      <c r="E136" s="218" t="s">
        <v>1</v>
      </c>
      <c r="F136" s="219" t="s">
        <v>139</v>
      </c>
      <c r="G136" s="217"/>
      <c r="H136" s="218" t="s">
        <v>1</v>
      </c>
      <c r="I136" s="220"/>
      <c r="J136" s="217"/>
      <c r="K136" s="217"/>
      <c r="L136" s="221"/>
      <c r="M136" s="222"/>
      <c r="N136" s="223"/>
      <c r="O136" s="223"/>
      <c r="P136" s="223"/>
      <c r="Q136" s="223"/>
      <c r="R136" s="223"/>
      <c r="S136" s="223"/>
      <c r="T136" s="224"/>
      <c r="AT136" s="225" t="s">
        <v>132</v>
      </c>
      <c r="AU136" s="225" t="s">
        <v>86</v>
      </c>
      <c r="AV136" s="13" t="s">
        <v>21</v>
      </c>
      <c r="AW136" s="13" t="s">
        <v>35</v>
      </c>
      <c r="AX136" s="13" t="s">
        <v>78</v>
      </c>
      <c r="AY136" s="225" t="s">
        <v>121</v>
      </c>
    </row>
    <row r="137" spans="1:65" s="14" customFormat="1" ht="10.199999999999999">
      <c r="B137" s="226"/>
      <c r="C137" s="227"/>
      <c r="D137" s="212" t="s">
        <v>132</v>
      </c>
      <c r="E137" s="228" t="s">
        <v>1</v>
      </c>
      <c r="F137" s="229" t="s">
        <v>140</v>
      </c>
      <c r="G137" s="227"/>
      <c r="H137" s="230">
        <v>28</v>
      </c>
      <c r="I137" s="231"/>
      <c r="J137" s="227"/>
      <c r="K137" s="227"/>
      <c r="L137" s="232"/>
      <c r="M137" s="233"/>
      <c r="N137" s="234"/>
      <c r="O137" s="234"/>
      <c r="P137" s="234"/>
      <c r="Q137" s="234"/>
      <c r="R137" s="234"/>
      <c r="S137" s="234"/>
      <c r="T137" s="235"/>
      <c r="AT137" s="236" t="s">
        <v>132</v>
      </c>
      <c r="AU137" s="236" t="s">
        <v>86</v>
      </c>
      <c r="AV137" s="14" t="s">
        <v>86</v>
      </c>
      <c r="AW137" s="14" t="s">
        <v>35</v>
      </c>
      <c r="AX137" s="14" t="s">
        <v>21</v>
      </c>
      <c r="AY137" s="236" t="s">
        <v>121</v>
      </c>
    </row>
    <row r="138" spans="1:65" s="2" customFormat="1" ht="21.75" customHeight="1">
      <c r="A138" s="34"/>
      <c r="B138" s="35"/>
      <c r="C138" s="199" t="s">
        <v>141</v>
      </c>
      <c r="D138" s="199" t="s">
        <v>123</v>
      </c>
      <c r="E138" s="200" t="s">
        <v>142</v>
      </c>
      <c r="F138" s="201" t="s">
        <v>143</v>
      </c>
      <c r="G138" s="202" t="s">
        <v>126</v>
      </c>
      <c r="H138" s="203">
        <v>28</v>
      </c>
      <c r="I138" s="204"/>
      <c r="J138" s="205">
        <f>ROUND(I138*H138,2)</f>
        <v>0</v>
      </c>
      <c r="K138" s="201" t="s">
        <v>1</v>
      </c>
      <c r="L138" s="39"/>
      <c r="M138" s="206" t="s">
        <v>1</v>
      </c>
      <c r="N138" s="207" t="s">
        <v>43</v>
      </c>
      <c r="O138" s="71"/>
      <c r="P138" s="208">
        <f>O138*H138</f>
        <v>0</v>
      </c>
      <c r="Q138" s="208">
        <v>0</v>
      </c>
      <c r="R138" s="208">
        <f>Q138*H138</f>
        <v>0</v>
      </c>
      <c r="S138" s="208">
        <v>0</v>
      </c>
      <c r="T138" s="209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10" t="s">
        <v>128</v>
      </c>
      <c r="AT138" s="210" t="s">
        <v>123</v>
      </c>
      <c r="AU138" s="210" t="s">
        <v>86</v>
      </c>
      <c r="AY138" s="17" t="s">
        <v>121</v>
      </c>
      <c r="BE138" s="211">
        <f>IF(N138="základní",J138,0)</f>
        <v>0</v>
      </c>
      <c r="BF138" s="211">
        <f>IF(N138="snížená",J138,0)</f>
        <v>0</v>
      </c>
      <c r="BG138" s="211">
        <f>IF(N138="zákl. přenesená",J138,0)</f>
        <v>0</v>
      </c>
      <c r="BH138" s="211">
        <f>IF(N138="sníž. přenesená",J138,0)</f>
        <v>0</v>
      </c>
      <c r="BI138" s="211">
        <f>IF(N138="nulová",J138,0)</f>
        <v>0</v>
      </c>
      <c r="BJ138" s="17" t="s">
        <v>21</v>
      </c>
      <c r="BK138" s="211">
        <f>ROUND(I138*H138,2)</f>
        <v>0</v>
      </c>
      <c r="BL138" s="17" t="s">
        <v>128</v>
      </c>
      <c r="BM138" s="210" t="s">
        <v>144</v>
      </c>
    </row>
    <row r="139" spans="1:65" s="2" customFormat="1" ht="19.2">
      <c r="A139" s="34"/>
      <c r="B139" s="35"/>
      <c r="C139" s="36"/>
      <c r="D139" s="212" t="s">
        <v>130</v>
      </c>
      <c r="E139" s="36"/>
      <c r="F139" s="213" t="s">
        <v>145</v>
      </c>
      <c r="G139" s="36"/>
      <c r="H139" s="36"/>
      <c r="I139" s="111"/>
      <c r="J139" s="36"/>
      <c r="K139" s="36"/>
      <c r="L139" s="39"/>
      <c r="M139" s="214"/>
      <c r="N139" s="215"/>
      <c r="O139" s="71"/>
      <c r="P139" s="71"/>
      <c r="Q139" s="71"/>
      <c r="R139" s="71"/>
      <c r="S139" s="71"/>
      <c r="T139" s="72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T139" s="17" t="s">
        <v>130</v>
      </c>
      <c r="AU139" s="17" t="s">
        <v>86</v>
      </c>
    </row>
    <row r="140" spans="1:65" s="13" customFormat="1" ht="10.199999999999999">
      <c r="B140" s="216"/>
      <c r="C140" s="217"/>
      <c r="D140" s="212" t="s">
        <v>132</v>
      </c>
      <c r="E140" s="218" t="s">
        <v>1</v>
      </c>
      <c r="F140" s="219" t="s">
        <v>146</v>
      </c>
      <c r="G140" s="217"/>
      <c r="H140" s="218" t="s">
        <v>1</v>
      </c>
      <c r="I140" s="220"/>
      <c r="J140" s="217"/>
      <c r="K140" s="217"/>
      <c r="L140" s="221"/>
      <c r="M140" s="222"/>
      <c r="N140" s="223"/>
      <c r="O140" s="223"/>
      <c r="P140" s="223"/>
      <c r="Q140" s="223"/>
      <c r="R140" s="223"/>
      <c r="S140" s="223"/>
      <c r="T140" s="224"/>
      <c r="AT140" s="225" t="s">
        <v>132</v>
      </c>
      <c r="AU140" s="225" t="s">
        <v>86</v>
      </c>
      <c r="AV140" s="13" t="s">
        <v>21</v>
      </c>
      <c r="AW140" s="13" t="s">
        <v>35</v>
      </c>
      <c r="AX140" s="13" t="s">
        <v>78</v>
      </c>
      <c r="AY140" s="225" t="s">
        <v>121</v>
      </c>
    </row>
    <row r="141" spans="1:65" s="14" customFormat="1" ht="10.199999999999999">
      <c r="B141" s="226"/>
      <c r="C141" s="227"/>
      <c r="D141" s="212" t="s">
        <v>132</v>
      </c>
      <c r="E141" s="228" t="s">
        <v>1</v>
      </c>
      <c r="F141" s="229" t="s">
        <v>134</v>
      </c>
      <c r="G141" s="227"/>
      <c r="H141" s="230">
        <v>28</v>
      </c>
      <c r="I141" s="231"/>
      <c r="J141" s="227"/>
      <c r="K141" s="227"/>
      <c r="L141" s="232"/>
      <c r="M141" s="233"/>
      <c r="N141" s="234"/>
      <c r="O141" s="234"/>
      <c r="P141" s="234"/>
      <c r="Q141" s="234"/>
      <c r="R141" s="234"/>
      <c r="S141" s="234"/>
      <c r="T141" s="235"/>
      <c r="AT141" s="236" t="s">
        <v>132</v>
      </c>
      <c r="AU141" s="236" t="s">
        <v>86</v>
      </c>
      <c r="AV141" s="14" t="s">
        <v>86</v>
      </c>
      <c r="AW141" s="14" t="s">
        <v>35</v>
      </c>
      <c r="AX141" s="14" t="s">
        <v>21</v>
      </c>
      <c r="AY141" s="236" t="s">
        <v>121</v>
      </c>
    </row>
    <row r="142" spans="1:65" s="2" customFormat="1" ht="16.5" customHeight="1">
      <c r="A142" s="34"/>
      <c r="B142" s="35"/>
      <c r="C142" s="199" t="s">
        <v>128</v>
      </c>
      <c r="D142" s="199" t="s">
        <v>123</v>
      </c>
      <c r="E142" s="200" t="s">
        <v>147</v>
      </c>
      <c r="F142" s="201" t="s">
        <v>148</v>
      </c>
      <c r="G142" s="202" t="s">
        <v>126</v>
      </c>
      <c r="H142" s="203">
        <v>28</v>
      </c>
      <c r="I142" s="204"/>
      <c r="J142" s="205">
        <f>ROUND(I142*H142,2)</f>
        <v>0</v>
      </c>
      <c r="K142" s="201" t="s">
        <v>127</v>
      </c>
      <c r="L142" s="39"/>
      <c r="M142" s="206" t="s">
        <v>1</v>
      </c>
      <c r="N142" s="207" t="s">
        <v>43</v>
      </c>
      <c r="O142" s="71"/>
      <c r="P142" s="208">
        <f>O142*H142</f>
        <v>0</v>
      </c>
      <c r="Q142" s="208">
        <v>0</v>
      </c>
      <c r="R142" s="208">
        <f>Q142*H142</f>
        <v>0</v>
      </c>
      <c r="S142" s="208">
        <v>0</v>
      </c>
      <c r="T142" s="209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10" t="s">
        <v>128</v>
      </c>
      <c r="AT142" s="210" t="s">
        <v>123</v>
      </c>
      <c r="AU142" s="210" t="s">
        <v>86</v>
      </c>
      <c r="AY142" s="17" t="s">
        <v>121</v>
      </c>
      <c r="BE142" s="211">
        <f>IF(N142="základní",J142,0)</f>
        <v>0</v>
      </c>
      <c r="BF142" s="211">
        <f>IF(N142="snížená",J142,0)</f>
        <v>0</v>
      </c>
      <c r="BG142" s="211">
        <f>IF(N142="zákl. přenesená",J142,0)</f>
        <v>0</v>
      </c>
      <c r="BH142" s="211">
        <f>IF(N142="sníž. přenesená",J142,0)</f>
        <v>0</v>
      </c>
      <c r="BI142" s="211">
        <f>IF(N142="nulová",J142,0)</f>
        <v>0</v>
      </c>
      <c r="BJ142" s="17" t="s">
        <v>21</v>
      </c>
      <c r="BK142" s="211">
        <f>ROUND(I142*H142,2)</f>
        <v>0</v>
      </c>
      <c r="BL142" s="17" t="s">
        <v>128</v>
      </c>
      <c r="BM142" s="210" t="s">
        <v>149</v>
      </c>
    </row>
    <row r="143" spans="1:65" s="2" customFormat="1" ht="19.2">
      <c r="A143" s="34"/>
      <c r="B143" s="35"/>
      <c r="C143" s="36"/>
      <c r="D143" s="212" t="s">
        <v>130</v>
      </c>
      <c r="E143" s="36"/>
      <c r="F143" s="213" t="s">
        <v>150</v>
      </c>
      <c r="G143" s="36"/>
      <c r="H143" s="36"/>
      <c r="I143" s="111"/>
      <c r="J143" s="36"/>
      <c r="K143" s="36"/>
      <c r="L143" s="39"/>
      <c r="M143" s="214"/>
      <c r="N143" s="215"/>
      <c r="O143" s="71"/>
      <c r="P143" s="71"/>
      <c r="Q143" s="71"/>
      <c r="R143" s="71"/>
      <c r="S143" s="71"/>
      <c r="T143" s="72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T143" s="17" t="s">
        <v>130</v>
      </c>
      <c r="AU143" s="17" t="s">
        <v>86</v>
      </c>
    </row>
    <row r="144" spans="1:65" s="13" customFormat="1" ht="10.199999999999999">
      <c r="B144" s="216"/>
      <c r="C144" s="217"/>
      <c r="D144" s="212" t="s">
        <v>132</v>
      </c>
      <c r="E144" s="218" t="s">
        <v>1</v>
      </c>
      <c r="F144" s="219" t="s">
        <v>133</v>
      </c>
      <c r="G144" s="217"/>
      <c r="H144" s="218" t="s">
        <v>1</v>
      </c>
      <c r="I144" s="220"/>
      <c r="J144" s="217"/>
      <c r="K144" s="217"/>
      <c r="L144" s="221"/>
      <c r="M144" s="222"/>
      <c r="N144" s="223"/>
      <c r="O144" s="223"/>
      <c r="P144" s="223"/>
      <c r="Q144" s="223"/>
      <c r="R144" s="223"/>
      <c r="S144" s="223"/>
      <c r="T144" s="224"/>
      <c r="AT144" s="225" t="s">
        <v>132</v>
      </c>
      <c r="AU144" s="225" t="s">
        <v>86</v>
      </c>
      <c r="AV144" s="13" t="s">
        <v>21</v>
      </c>
      <c r="AW144" s="13" t="s">
        <v>35</v>
      </c>
      <c r="AX144" s="13" t="s">
        <v>78</v>
      </c>
      <c r="AY144" s="225" t="s">
        <v>121</v>
      </c>
    </row>
    <row r="145" spans="1:65" s="14" customFormat="1" ht="10.199999999999999">
      <c r="B145" s="226"/>
      <c r="C145" s="227"/>
      <c r="D145" s="212" t="s">
        <v>132</v>
      </c>
      <c r="E145" s="228" t="s">
        <v>1</v>
      </c>
      <c r="F145" s="229" t="s">
        <v>134</v>
      </c>
      <c r="G145" s="227"/>
      <c r="H145" s="230">
        <v>28</v>
      </c>
      <c r="I145" s="231"/>
      <c r="J145" s="227"/>
      <c r="K145" s="227"/>
      <c r="L145" s="232"/>
      <c r="M145" s="233"/>
      <c r="N145" s="234"/>
      <c r="O145" s="234"/>
      <c r="P145" s="234"/>
      <c r="Q145" s="234"/>
      <c r="R145" s="234"/>
      <c r="S145" s="234"/>
      <c r="T145" s="235"/>
      <c r="AT145" s="236" t="s">
        <v>132</v>
      </c>
      <c r="AU145" s="236" t="s">
        <v>86</v>
      </c>
      <c r="AV145" s="14" t="s">
        <v>86</v>
      </c>
      <c r="AW145" s="14" t="s">
        <v>35</v>
      </c>
      <c r="AX145" s="14" t="s">
        <v>21</v>
      </c>
      <c r="AY145" s="236" t="s">
        <v>121</v>
      </c>
    </row>
    <row r="146" spans="1:65" s="2" customFormat="1" ht="16.5" customHeight="1">
      <c r="A146" s="34"/>
      <c r="B146" s="35"/>
      <c r="C146" s="199" t="s">
        <v>151</v>
      </c>
      <c r="D146" s="199" t="s">
        <v>123</v>
      </c>
      <c r="E146" s="200" t="s">
        <v>152</v>
      </c>
      <c r="F146" s="201" t="s">
        <v>153</v>
      </c>
      <c r="G146" s="202" t="s">
        <v>126</v>
      </c>
      <c r="H146" s="203">
        <v>28</v>
      </c>
      <c r="I146" s="204"/>
      <c r="J146" s="205">
        <f>ROUND(I146*H146,2)</f>
        <v>0</v>
      </c>
      <c r="K146" s="201" t="s">
        <v>127</v>
      </c>
      <c r="L146" s="39"/>
      <c r="M146" s="206" t="s">
        <v>1</v>
      </c>
      <c r="N146" s="207" t="s">
        <v>43</v>
      </c>
      <c r="O146" s="71"/>
      <c r="P146" s="208">
        <f>O146*H146</f>
        <v>0</v>
      </c>
      <c r="Q146" s="208">
        <v>0</v>
      </c>
      <c r="R146" s="208">
        <f>Q146*H146</f>
        <v>0</v>
      </c>
      <c r="S146" s="208">
        <v>0</v>
      </c>
      <c r="T146" s="209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10" t="s">
        <v>128</v>
      </c>
      <c r="AT146" s="210" t="s">
        <v>123</v>
      </c>
      <c r="AU146" s="210" t="s">
        <v>86</v>
      </c>
      <c r="AY146" s="17" t="s">
        <v>121</v>
      </c>
      <c r="BE146" s="211">
        <f>IF(N146="základní",J146,0)</f>
        <v>0</v>
      </c>
      <c r="BF146" s="211">
        <f>IF(N146="snížená",J146,0)</f>
        <v>0</v>
      </c>
      <c r="BG146" s="211">
        <f>IF(N146="zákl. přenesená",J146,0)</f>
        <v>0</v>
      </c>
      <c r="BH146" s="211">
        <f>IF(N146="sníž. přenesená",J146,0)</f>
        <v>0</v>
      </c>
      <c r="BI146" s="211">
        <f>IF(N146="nulová",J146,0)</f>
        <v>0</v>
      </c>
      <c r="BJ146" s="17" t="s">
        <v>21</v>
      </c>
      <c r="BK146" s="211">
        <f>ROUND(I146*H146,2)</f>
        <v>0</v>
      </c>
      <c r="BL146" s="17" t="s">
        <v>128</v>
      </c>
      <c r="BM146" s="210" t="s">
        <v>154</v>
      </c>
    </row>
    <row r="147" spans="1:65" s="2" customFormat="1" ht="10.199999999999999">
      <c r="A147" s="34"/>
      <c r="B147" s="35"/>
      <c r="C147" s="36"/>
      <c r="D147" s="212" t="s">
        <v>130</v>
      </c>
      <c r="E147" s="36"/>
      <c r="F147" s="213" t="s">
        <v>155</v>
      </c>
      <c r="G147" s="36"/>
      <c r="H147" s="36"/>
      <c r="I147" s="111"/>
      <c r="J147" s="36"/>
      <c r="K147" s="36"/>
      <c r="L147" s="39"/>
      <c r="M147" s="214"/>
      <c r="N147" s="215"/>
      <c r="O147" s="71"/>
      <c r="P147" s="71"/>
      <c r="Q147" s="71"/>
      <c r="R147" s="71"/>
      <c r="S147" s="71"/>
      <c r="T147" s="72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T147" s="17" t="s">
        <v>130</v>
      </c>
      <c r="AU147" s="17" t="s">
        <v>86</v>
      </c>
    </row>
    <row r="148" spans="1:65" s="2" customFormat="1" ht="21.75" customHeight="1">
      <c r="A148" s="34"/>
      <c r="B148" s="35"/>
      <c r="C148" s="199" t="s">
        <v>156</v>
      </c>
      <c r="D148" s="199" t="s">
        <v>123</v>
      </c>
      <c r="E148" s="200" t="s">
        <v>157</v>
      </c>
      <c r="F148" s="201" t="s">
        <v>158</v>
      </c>
      <c r="G148" s="202" t="s">
        <v>159</v>
      </c>
      <c r="H148" s="203">
        <v>47.6</v>
      </c>
      <c r="I148" s="204"/>
      <c r="J148" s="205">
        <f>ROUND(I148*H148,2)</f>
        <v>0</v>
      </c>
      <c r="K148" s="201" t="s">
        <v>127</v>
      </c>
      <c r="L148" s="39"/>
      <c r="M148" s="206" t="s">
        <v>1</v>
      </c>
      <c r="N148" s="207" t="s">
        <v>43</v>
      </c>
      <c r="O148" s="71"/>
      <c r="P148" s="208">
        <f>O148*H148</f>
        <v>0</v>
      </c>
      <c r="Q148" s="208">
        <v>0</v>
      </c>
      <c r="R148" s="208">
        <f>Q148*H148</f>
        <v>0</v>
      </c>
      <c r="S148" s="208">
        <v>0</v>
      </c>
      <c r="T148" s="209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10" t="s">
        <v>128</v>
      </c>
      <c r="AT148" s="210" t="s">
        <v>123</v>
      </c>
      <c r="AU148" s="210" t="s">
        <v>86</v>
      </c>
      <c r="AY148" s="17" t="s">
        <v>121</v>
      </c>
      <c r="BE148" s="211">
        <f>IF(N148="základní",J148,0)</f>
        <v>0</v>
      </c>
      <c r="BF148" s="211">
        <f>IF(N148="snížená",J148,0)</f>
        <v>0</v>
      </c>
      <c r="BG148" s="211">
        <f>IF(N148="zákl. přenesená",J148,0)</f>
        <v>0</v>
      </c>
      <c r="BH148" s="211">
        <f>IF(N148="sníž. přenesená",J148,0)</f>
        <v>0</v>
      </c>
      <c r="BI148" s="211">
        <f>IF(N148="nulová",J148,0)</f>
        <v>0</v>
      </c>
      <c r="BJ148" s="17" t="s">
        <v>21</v>
      </c>
      <c r="BK148" s="211">
        <f>ROUND(I148*H148,2)</f>
        <v>0</v>
      </c>
      <c r="BL148" s="17" t="s">
        <v>128</v>
      </c>
      <c r="BM148" s="210" t="s">
        <v>160</v>
      </c>
    </row>
    <row r="149" spans="1:65" s="2" customFormat="1" ht="28.8">
      <c r="A149" s="34"/>
      <c r="B149" s="35"/>
      <c r="C149" s="36"/>
      <c r="D149" s="212" t="s">
        <v>130</v>
      </c>
      <c r="E149" s="36"/>
      <c r="F149" s="213" t="s">
        <v>161</v>
      </c>
      <c r="G149" s="36"/>
      <c r="H149" s="36"/>
      <c r="I149" s="111"/>
      <c r="J149" s="36"/>
      <c r="K149" s="36"/>
      <c r="L149" s="39"/>
      <c r="M149" s="214"/>
      <c r="N149" s="215"/>
      <c r="O149" s="71"/>
      <c r="P149" s="71"/>
      <c r="Q149" s="71"/>
      <c r="R149" s="71"/>
      <c r="S149" s="71"/>
      <c r="T149" s="72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T149" s="17" t="s">
        <v>130</v>
      </c>
      <c r="AU149" s="17" t="s">
        <v>86</v>
      </c>
    </row>
    <row r="150" spans="1:65" s="14" customFormat="1" ht="10.199999999999999">
      <c r="B150" s="226"/>
      <c r="C150" s="227"/>
      <c r="D150" s="212" t="s">
        <v>132</v>
      </c>
      <c r="E150" s="228" t="s">
        <v>1</v>
      </c>
      <c r="F150" s="229" t="s">
        <v>162</v>
      </c>
      <c r="G150" s="227"/>
      <c r="H150" s="230">
        <v>47.6</v>
      </c>
      <c r="I150" s="231"/>
      <c r="J150" s="227"/>
      <c r="K150" s="227"/>
      <c r="L150" s="232"/>
      <c r="M150" s="233"/>
      <c r="N150" s="234"/>
      <c r="O150" s="234"/>
      <c r="P150" s="234"/>
      <c r="Q150" s="234"/>
      <c r="R150" s="234"/>
      <c r="S150" s="234"/>
      <c r="T150" s="235"/>
      <c r="AT150" s="236" t="s">
        <v>132</v>
      </c>
      <c r="AU150" s="236" t="s">
        <v>86</v>
      </c>
      <c r="AV150" s="14" t="s">
        <v>86</v>
      </c>
      <c r="AW150" s="14" t="s">
        <v>35</v>
      </c>
      <c r="AX150" s="14" t="s">
        <v>21</v>
      </c>
      <c r="AY150" s="236" t="s">
        <v>121</v>
      </c>
    </row>
    <row r="151" spans="1:65" s="2" customFormat="1" ht="16.5" customHeight="1">
      <c r="A151" s="34"/>
      <c r="B151" s="35"/>
      <c r="C151" s="199" t="s">
        <v>163</v>
      </c>
      <c r="D151" s="199" t="s">
        <v>123</v>
      </c>
      <c r="E151" s="200" t="s">
        <v>164</v>
      </c>
      <c r="F151" s="201" t="s">
        <v>165</v>
      </c>
      <c r="G151" s="202" t="s">
        <v>166</v>
      </c>
      <c r="H151" s="203">
        <v>80</v>
      </c>
      <c r="I151" s="204"/>
      <c r="J151" s="205">
        <f>ROUND(I151*H151,2)</f>
        <v>0</v>
      </c>
      <c r="K151" s="201" t="s">
        <v>1</v>
      </c>
      <c r="L151" s="39"/>
      <c r="M151" s="206" t="s">
        <v>1</v>
      </c>
      <c r="N151" s="207" t="s">
        <v>43</v>
      </c>
      <c r="O151" s="71"/>
      <c r="P151" s="208">
        <f>O151*H151</f>
        <v>0</v>
      </c>
      <c r="Q151" s="208">
        <v>0</v>
      </c>
      <c r="R151" s="208">
        <f>Q151*H151</f>
        <v>0</v>
      </c>
      <c r="S151" s="208">
        <v>0</v>
      </c>
      <c r="T151" s="209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10" t="s">
        <v>128</v>
      </c>
      <c r="AT151" s="210" t="s">
        <v>123</v>
      </c>
      <c r="AU151" s="210" t="s">
        <v>86</v>
      </c>
      <c r="AY151" s="17" t="s">
        <v>121</v>
      </c>
      <c r="BE151" s="211">
        <f>IF(N151="základní",J151,0)</f>
        <v>0</v>
      </c>
      <c r="BF151" s="211">
        <f>IF(N151="snížená",J151,0)</f>
        <v>0</v>
      </c>
      <c r="BG151" s="211">
        <f>IF(N151="zákl. přenesená",J151,0)</f>
        <v>0</v>
      </c>
      <c r="BH151" s="211">
        <f>IF(N151="sníž. přenesená",J151,0)</f>
        <v>0</v>
      </c>
      <c r="BI151" s="211">
        <f>IF(N151="nulová",J151,0)</f>
        <v>0</v>
      </c>
      <c r="BJ151" s="17" t="s">
        <v>21</v>
      </c>
      <c r="BK151" s="211">
        <f>ROUND(I151*H151,2)</f>
        <v>0</v>
      </c>
      <c r="BL151" s="17" t="s">
        <v>128</v>
      </c>
      <c r="BM151" s="210" t="s">
        <v>167</v>
      </c>
    </row>
    <row r="152" spans="1:65" s="2" customFormat="1" ht="19.2">
      <c r="A152" s="34"/>
      <c r="B152" s="35"/>
      <c r="C152" s="36"/>
      <c r="D152" s="212" t="s">
        <v>130</v>
      </c>
      <c r="E152" s="36"/>
      <c r="F152" s="213" t="s">
        <v>168</v>
      </c>
      <c r="G152" s="36"/>
      <c r="H152" s="36"/>
      <c r="I152" s="111"/>
      <c r="J152" s="36"/>
      <c r="K152" s="36"/>
      <c r="L152" s="39"/>
      <c r="M152" s="214"/>
      <c r="N152" s="215"/>
      <c r="O152" s="71"/>
      <c r="P152" s="71"/>
      <c r="Q152" s="71"/>
      <c r="R152" s="71"/>
      <c r="S152" s="71"/>
      <c r="T152" s="72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T152" s="17" t="s">
        <v>130</v>
      </c>
      <c r="AU152" s="17" t="s">
        <v>86</v>
      </c>
    </row>
    <row r="153" spans="1:65" s="13" customFormat="1" ht="10.199999999999999">
      <c r="B153" s="216"/>
      <c r="C153" s="217"/>
      <c r="D153" s="212" t="s">
        <v>132</v>
      </c>
      <c r="E153" s="218" t="s">
        <v>1</v>
      </c>
      <c r="F153" s="219" t="s">
        <v>169</v>
      </c>
      <c r="G153" s="217"/>
      <c r="H153" s="218" t="s">
        <v>1</v>
      </c>
      <c r="I153" s="220"/>
      <c r="J153" s="217"/>
      <c r="K153" s="217"/>
      <c r="L153" s="221"/>
      <c r="M153" s="222"/>
      <c r="N153" s="223"/>
      <c r="O153" s="223"/>
      <c r="P153" s="223"/>
      <c r="Q153" s="223"/>
      <c r="R153" s="223"/>
      <c r="S153" s="223"/>
      <c r="T153" s="224"/>
      <c r="AT153" s="225" t="s">
        <v>132</v>
      </c>
      <c r="AU153" s="225" t="s">
        <v>86</v>
      </c>
      <c r="AV153" s="13" t="s">
        <v>21</v>
      </c>
      <c r="AW153" s="13" t="s">
        <v>35</v>
      </c>
      <c r="AX153" s="13" t="s">
        <v>78</v>
      </c>
      <c r="AY153" s="225" t="s">
        <v>121</v>
      </c>
    </row>
    <row r="154" spans="1:65" s="14" customFormat="1" ht="10.199999999999999">
      <c r="B154" s="226"/>
      <c r="C154" s="227"/>
      <c r="D154" s="212" t="s">
        <v>132</v>
      </c>
      <c r="E154" s="228" t="s">
        <v>1</v>
      </c>
      <c r="F154" s="229" t="s">
        <v>170</v>
      </c>
      <c r="G154" s="227"/>
      <c r="H154" s="230">
        <v>80</v>
      </c>
      <c r="I154" s="231"/>
      <c r="J154" s="227"/>
      <c r="K154" s="227"/>
      <c r="L154" s="232"/>
      <c r="M154" s="233"/>
      <c r="N154" s="234"/>
      <c r="O154" s="234"/>
      <c r="P154" s="234"/>
      <c r="Q154" s="234"/>
      <c r="R154" s="234"/>
      <c r="S154" s="234"/>
      <c r="T154" s="235"/>
      <c r="AT154" s="236" t="s">
        <v>132</v>
      </c>
      <c r="AU154" s="236" t="s">
        <v>86</v>
      </c>
      <c r="AV154" s="14" t="s">
        <v>86</v>
      </c>
      <c r="AW154" s="14" t="s">
        <v>35</v>
      </c>
      <c r="AX154" s="14" t="s">
        <v>21</v>
      </c>
      <c r="AY154" s="236" t="s">
        <v>121</v>
      </c>
    </row>
    <row r="155" spans="1:65" s="12" customFormat="1" ht="22.8" customHeight="1">
      <c r="B155" s="183"/>
      <c r="C155" s="184"/>
      <c r="D155" s="185" t="s">
        <v>77</v>
      </c>
      <c r="E155" s="197" t="s">
        <v>151</v>
      </c>
      <c r="F155" s="197" t="s">
        <v>171</v>
      </c>
      <c r="G155" s="184"/>
      <c r="H155" s="184"/>
      <c r="I155" s="187"/>
      <c r="J155" s="198">
        <f>BK155</f>
        <v>0</v>
      </c>
      <c r="K155" s="184"/>
      <c r="L155" s="189"/>
      <c r="M155" s="190"/>
      <c r="N155" s="191"/>
      <c r="O155" s="191"/>
      <c r="P155" s="192">
        <f>SUM(P156:P172)</f>
        <v>0</v>
      </c>
      <c r="Q155" s="191"/>
      <c r="R155" s="192">
        <f>SUM(R156:R172)</f>
        <v>31.231950000000001</v>
      </c>
      <c r="S155" s="191"/>
      <c r="T155" s="193">
        <f>SUM(T156:T172)</f>
        <v>0</v>
      </c>
      <c r="AR155" s="194" t="s">
        <v>21</v>
      </c>
      <c r="AT155" s="195" t="s">
        <v>77</v>
      </c>
      <c r="AU155" s="195" t="s">
        <v>21</v>
      </c>
      <c r="AY155" s="194" t="s">
        <v>121</v>
      </c>
      <c r="BK155" s="196">
        <f>SUM(BK156:BK172)</f>
        <v>0</v>
      </c>
    </row>
    <row r="156" spans="1:65" s="2" customFormat="1" ht="21.75" customHeight="1">
      <c r="A156" s="34"/>
      <c r="B156" s="35"/>
      <c r="C156" s="199" t="s">
        <v>172</v>
      </c>
      <c r="D156" s="199" t="s">
        <v>123</v>
      </c>
      <c r="E156" s="200" t="s">
        <v>173</v>
      </c>
      <c r="F156" s="201" t="s">
        <v>174</v>
      </c>
      <c r="G156" s="202" t="s">
        <v>166</v>
      </c>
      <c r="H156" s="203">
        <v>80</v>
      </c>
      <c r="I156" s="204"/>
      <c r="J156" s="205">
        <f>ROUND(I156*H156,2)</f>
        <v>0</v>
      </c>
      <c r="K156" s="201" t="s">
        <v>127</v>
      </c>
      <c r="L156" s="39"/>
      <c r="M156" s="206" t="s">
        <v>1</v>
      </c>
      <c r="N156" s="207" t="s">
        <v>43</v>
      </c>
      <c r="O156" s="71"/>
      <c r="P156" s="208">
        <f>O156*H156</f>
        <v>0</v>
      </c>
      <c r="Q156" s="208">
        <v>0</v>
      </c>
      <c r="R156" s="208">
        <f>Q156*H156</f>
        <v>0</v>
      </c>
      <c r="S156" s="208">
        <v>0</v>
      </c>
      <c r="T156" s="209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10" t="s">
        <v>128</v>
      </c>
      <c r="AT156" s="210" t="s">
        <v>123</v>
      </c>
      <c r="AU156" s="210" t="s">
        <v>86</v>
      </c>
      <c r="AY156" s="17" t="s">
        <v>121</v>
      </c>
      <c r="BE156" s="211">
        <f>IF(N156="základní",J156,0)</f>
        <v>0</v>
      </c>
      <c r="BF156" s="211">
        <f>IF(N156="snížená",J156,0)</f>
        <v>0</v>
      </c>
      <c r="BG156" s="211">
        <f>IF(N156="zákl. přenesená",J156,0)</f>
        <v>0</v>
      </c>
      <c r="BH156" s="211">
        <f>IF(N156="sníž. přenesená",J156,0)</f>
        <v>0</v>
      </c>
      <c r="BI156" s="211">
        <f>IF(N156="nulová",J156,0)</f>
        <v>0</v>
      </c>
      <c r="BJ156" s="17" t="s">
        <v>21</v>
      </c>
      <c r="BK156" s="211">
        <f>ROUND(I156*H156,2)</f>
        <v>0</v>
      </c>
      <c r="BL156" s="17" t="s">
        <v>128</v>
      </c>
      <c r="BM156" s="210" t="s">
        <v>175</v>
      </c>
    </row>
    <row r="157" spans="1:65" s="2" customFormat="1" ht="19.2">
      <c r="A157" s="34"/>
      <c r="B157" s="35"/>
      <c r="C157" s="36"/>
      <c r="D157" s="212" t="s">
        <v>130</v>
      </c>
      <c r="E157" s="36"/>
      <c r="F157" s="213" t="s">
        <v>176</v>
      </c>
      <c r="G157" s="36"/>
      <c r="H157" s="36"/>
      <c r="I157" s="111"/>
      <c r="J157" s="36"/>
      <c r="K157" s="36"/>
      <c r="L157" s="39"/>
      <c r="M157" s="214"/>
      <c r="N157" s="215"/>
      <c r="O157" s="71"/>
      <c r="P157" s="71"/>
      <c r="Q157" s="71"/>
      <c r="R157" s="71"/>
      <c r="S157" s="71"/>
      <c r="T157" s="72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T157" s="17" t="s">
        <v>130</v>
      </c>
      <c r="AU157" s="17" t="s">
        <v>86</v>
      </c>
    </row>
    <row r="158" spans="1:65" s="14" customFormat="1" ht="10.199999999999999">
      <c r="B158" s="226"/>
      <c r="C158" s="227"/>
      <c r="D158" s="212" t="s">
        <v>132</v>
      </c>
      <c r="E158" s="228" t="s">
        <v>1</v>
      </c>
      <c r="F158" s="229" t="s">
        <v>177</v>
      </c>
      <c r="G158" s="227"/>
      <c r="H158" s="230">
        <v>80</v>
      </c>
      <c r="I158" s="231"/>
      <c r="J158" s="227"/>
      <c r="K158" s="227"/>
      <c r="L158" s="232"/>
      <c r="M158" s="233"/>
      <c r="N158" s="234"/>
      <c r="O158" s="234"/>
      <c r="P158" s="234"/>
      <c r="Q158" s="234"/>
      <c r="R158" s="234"/>
      <c r="S158" s="234"/>
      <c r="T158" s="235"/>
      <c r="AT158" s="236" t="s">
        <v>132</v>
      </c>
      <c r="AU158" s="236" t="s">
        <v>86</v>
      </c>
      <c r="AV158" s="14" t="s">
        <v>86</v>
      </c>
      <c r="AW158" s="14" t="s">
        <v>35</v>
      </c>
      <c r="AX158" s="14" t="s">
        <v>21</v>
      </c>
      <c r="AY158" s="236" t="s">
        <v>121</v>
      </c>
    </row>
    <row r="159" spans="1:65" s="2" customFormat="1" ht="21.75" customHeight="1">
      <c r="A159" s="34"/>
      <c r="B159" s="35"/>
      <c r="C159" s="199" t="s">
        <v>178</v>
      </c>
      <c r="D159" s="199" t="s">
        <v>123</v>
      </c>
      <c r="E159" s="200" t="s">
        <v>179</v>
      </c>
      <c r="F159" s="201" t="s">
        <v>180</v>
      </c>
      <c r="G159" s="202" t="s">
        <v>166</v>
      </c>
      <c r="H159" s="203">
        <v>72.44</v>
      </c>
      <c r="I159" s="204"/>
      <c r="J159" s="205">
        <f>ROUND(I159*H159,2)</f>
        <v>0</v>
      </c>
      <c r="K159" s="201" t="s">
        <v>1</v>
      </c>
      <c r="L159" s="39"/>
      <c r="M159" s="206" t="s">
        <v>1</v>
      </c>
      <c r="N159" s="207" t="s">
        <v>43</v>
      </c>
      <c r="O159" s="71"/>
      <c r="P159" s="208">
        <f>O159*H159</f>
        <v>0</v>
      </c>
      <c r="Q159" s="208">
        <v>0.40799999999999997</v>
      </c>
      <c r="R159" s="208">
        <f>Q159*H159</f>
        <v>29.555519999999998</v>
      </c>
      <c r="S159" s="208">
        <v>0</v>
      </c>
      <c r="T159" s="209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10" t="s">
        <v>128</v>
      </c>
      <c r="AT159" s="210" t="s">
        <v>123</v>
      </c>
      <c r="AU159" s="210" t="s">
        <v>86</v>
      </c>
      <c r="AY159" s="17" t="s">
        <v>121</v>
      </c>
      <c r="BE159" s="211">
        <f>IF(N159="základní",J159,0)</f>
        <v>0</v>
      </c>
      <c r="BF159" s="211">
        <f>IF(N159="snížená",J159,0)</f>
        <v>0</v>
      </c>
      <c r="BG159" s="211">
        <f>IF(N159="zákl. přenesená",J159,0)</f>
        <v>0</v>
      </c>
      <c r="BH159" s="211">
        <f>IF(N159="sníž. přenesená",J159,0)</f>
        <v>0</v>
      </c>
      <c r="BI159" s="211">
        <f>IF(N159="nulová",J159,0)</f>
        <v>0</v>
      </c>
      <c r="BJ159" s="17" t="s">
        <v>21</v>
      </c>
      <c r="BK159" s="211">
        <f>ROUND(I159*H159,2)</f>
        <v>0</v>
      </c>
      <c r="BL159" s="17" t="s">
        <v>128</v>
      </c>
      <c r="BM159" s="210" t="s">
        <v>181</v>
      </c>
    </row>
    <row r="160" spans="1:65" s="2" customFormat="1" ht="10.199999999999999">
      <c r="A160" s="34"/>
      <c r="B160" s="35"/>
      <c r="C160" s="36"/>
      <c r="D160" s="212" t="s">
        <v>130</v>
      </c>
      <c r="E160" s="36"/>
      <c r="F160" s="213" t="s">
        <v>182</v>
      </c>
      <c r="G160" s="36"/>
      <c r="H160" s="36"/>
      <c r="I160" s="111"/>
      <c r="J160" s="36"/>
      <c r="K160" s="36"/>
      <c r="L160" s="39"/>
      <c r="M160" s="214"/>
      <c r="N160" s="215"/>
      <c r="O160" s="71"/>
      <c r="P160" s="71"/>
      <c r="Q160" s="71"/>
      <c r="R160" s="71"/>
      <c r="S160" s="71"/>
      <c r="T160" s="72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T160" s="17" t="s">
        <v>130</v>
      </c>
      <c r="AU160" s="17" t="s">
        <v>86</v>
      </c>
    </row>
    <row r="161" spans="1:65" s="13" customFormat="1" ht="10.199999999999999">
      <c r="B161" s="216"/>
      <c r="C161" s="217"/>
      <c r="D161" s="212" t="s">
        <v>132</v>
      </c>
      <c r="E161" s="218" t="s">
        <v>1</v>
      </c>
      <c r="F161" s="219" t="s">
        <v>183</v>
      </c>
      <c r="G161" s="217"/>
      <c r="H161" s="218" t="s">
        <v>1</v>
      </c>
      <c r="I161" s="220"/>
      <c r="J161" s="217"/>
      <c r="K161" s="217"/>
      <c r="L161" s="221"/>
      <c r="M161" s="222"/>
      <c r="N161" s="223"/>
      <c r="O161" s="223"/>
      <c r="P161" s="223"/>
      <c r="Q161" s="223"/>
      <c r="R161" s="223"/>
      <c r="S161" s="223"/>
      <c r="T161" s="224"/>
      <c r="AT161" s="225" t="s">
        <v>132</v>
      </c>
      <c r="AU161" s="225" t="s">
        <v>86</v>
      </c>
      <c r="AV161" s="13" t="s">
        <v>21</v>
      </c>
      <c r="AW161" s="13" t="s">
        <v>35</v>
      </c>
      <c r="AX161" s="13" t="s">
        <v>78</v>
      </c>
      <c r="AY161" s="225" t="s">
        <v>121</v>
      </c>
    </row>
    <row r="162" spans="1:65" s="14" customFormat="1" ht="10.199999999999999">
      <c r="B162" s="226"/>
      <c r="C162" s="227"/>
      <c r="D162" s="212" t="s">
        <v>132</v>
      </c>
      <c r="E162" s="228" t="s">
        <v>1</v>
      </c>
      <c r="F162" s="229" t="s">
        <v>177</v>
      </c>
      <c r="G162" s="227"/>
      <c r="H162" s="230">
        <v>80</v>
      </c>
      <c r="I162" s="231"/>
      <c r="J162" s="227"/>
      <c r="K162" s="227"/>
      <c r="L162" s="232"/>
      <c r="M162" s="233"/>
      <c r="N162" s="234"/>
      <c r="O162" s="234"/>
      <c r="P162" s="234"/>
      <c r="Q162" s="234"/>
      <c r="R162" s="234"/>
      <c r="S162" s="234"/>
      <c r="T162" s="235"/>
      <c r="AT162" s="236" t="s">
        <v>132</v>
      </c>
      <c r="AU162" s="236" t="s">
        <v>86</v>
      </c>
      <c r="AV162" s="14" t="s">
        <v>86</v>
      </c>
      <c r="AW162" s="14" t="s">
        <v>35</v>
      </c>
      <c r="AX162" s="14" t="s">
        <v>78</v>
      </c>
      <c r="AY162" s="236" t="s">
        <v>121</v>
      </c>
    </row>
    <row r="163" spans="1:65" s="13" customFormat="1" ht="10.199999999999999">
      <c r="B163" s="216"/>
      <c r="C163" s="217"/>
      <c r="D163" s="212" t="s">
        <v>132</v>
      </c>
      <c r="E163" s="218" t="s">
        <v>1</v>
      </c>
      <c r="F163" s="219" t="s">
        <v>184</v>
      </c>
      <c r="G163" s="217"/>
      <c r="H163" s="218" t="s">
        <v>1</v>
      </c>
      <c r="I163" s="220"/>
      <c r="J163" s="217"/>
      <c r="K163" s="217"/>
      <c r="L163" s="221"/>
      <c r="M163" s="222"/>
      <c r="N163" s="223"/>
      <c r="O163" s="223"/>
      <c r="P163" s="223"/>
      <c r="Q163" s="223"/>
      <c r="R163" s="223"/>
      <c r="S163" s="223"/>
      <c r="T163" s="224"/>
      <c r="AT163" s="225" t="s">
        <v>132</v>
      </c>
      <c r="AU163" s="225" t="s">
        <v>86</v>
      </c>
      <c r="AV163" s="13" t="s">
        <v>21</v>
      </c>
      <c r="AW163" s="13" t="s">
        <v>35</v>
      </c>
      <c r="AX163" s="13" t="s">
        <v>78</v>
      </c>
      <c r="AY163" s="225" t="s">
        <v>121</v>
      </c>
    </row>
    <row r="164" spans="1:65" s="14" customFormat="1" ht="10.199999999999999">
      <c r="B164" s="226"/>
      <c r="C164" s="227"/>
      <c r="D164" s="212" t="s">
        <v>132</v>
      </c>
      <c r="E164" s="228" t="s">
        <v>1</v>
      </c>
      <c r="F164" s="229" t="s">
        <v>185</v>
      </c>
      <c r="G164" s="227"/>
      <c r="H164" s="230">
        <v>-7.56</v>
      </c>
      <c r="I164" s="231"/>
      <c r="J164" s="227"/>
      <c r="K164" s="227"/>
      <c r="L164" s="232"/>
      <c r="M164" s="233"/>
      <c r="N164" s="234"/>
      <c r="O164" s="234"/>
      <c r="P164" s="234"/>
      <c r="Q164" s="234"/>
      <c r="R164" s="234"/>
      <c r="S164" s="234"/>
      <c r="T164" s="235"/>
      <c r="AT164" s="236" t="s">
        <v>132</v>
      </c>
      <c r="AU164" s="236" t="s">
        <v>86</v>
      </c>
      <c r="AV164" s="14" t="s">
        <v>86</v>
      </c>
      <c r="AW164" s="14" t="s">
        <v>35</v>
      </c>
      <c r="AX164" s="14" t="s">
        <v>78</v>
      </c>
      <c r="AY164" s="236" t="s">
        <v>121</v>
      </c>
    </row>
    <row r="165" spans="1:65" s="15" customFormat="1" ht="10.199999999999999">
      <c r="B165" s="237"/>
      <c r="C165" s="238"/>
      <c r="D165" s="212" t="s">
        <v>132</v>
      </c>
      <c r="E165" s="239" t="s">
        <v>1</v>
      </c>
      <c r="F165" s="240" t="s">
        <v>186</v>
      </c>
      <c r="G165" s="238"/>
      <c r="H165" s="241">
        <v>72.44</v>
      </c>
      <c r="I165" s="242"/>
      <c r="J165" s="238"/>
      <c r="K165" s="238"/>
      <c r="L165" s="243"/>
      <c r="M165" s="244"/>
      <c r="N165" s="245"/>
      <c r="O165" s="245"/>
      <c r="P165" s="245"/>
      <c r="Q165" s="245"/>
      <c r="R165" s="245"/>
      <c r="S165" s="245"/>
      <c r="T165" s="246"/>
      <c r="AT165" s="247" t="s">
        <v>132</v>
      </c>
      <c r="AU165" s="247" t="s">
        <v>86</v>
      </c>
      <c r="AV165" s="15" t="s">
        <v>128</v>
      </c>
      <c r="AW165" s="15" t="s">
        <v>35</v>
      </c>
      <c r="AX165" s="15" t="s">
        <v>21</v>
      </c>
      <c r="AY165" s="247" t="s">
        <v>121</v>
      </c>
    </row>
    <row r="166" spans="1:65" s="2" customFormat="1" ht="21.75" customHeight="1">
      <c r="A166" s="34"/>
      <c r="B166" s="35"/>
      <c r="C166" s="199" t="s">
        <v>25</v>
      </c>
      <c r="D166" s="199" t="s">
        <v>123</v>
      </c>
      <c r="E166" s="200" t="s">
        <v>187</v>
      </c>
      <c r="F166" s="201" t="s">
        <v>188</v>
      </c>
      <c r="G166" s="202" t="s">
        <v>166</v>
      </c>
      <c r="H166" s="203">
        <v>7.56</v>
      </c>
      <c r="I166" s="204"/>
      <c r="J166" s="205">
        <f>ROUND(I166*H166,2)</f>
        <v>0</v>
      </c>
      <c r="K166" s="201" t="s">
        <v>127</v>
      </c>
      <c r="L166" s="39"/>
      <c r="M166" s="206" t="s">
        <v>1</v>
      </c>
      <c r="N166" s="207" t="s">
        <v>43</v>
      </c>
      <c r="O166" s="71"/>
      <c r="P166" s="208">
        <f>O166*H166</f>
        <v>0</v>
      </c>
      <c r="Q166" s="208">
        <v>0.10100000000000001</v>
      </c>
      <c r="R166" s="208">
        <f>Q166*H166</f>
        <v>0.76356000000000002</v>
      </c>
      <c r="S166" s="208">
        <v>0</v>
      </c>
      <c r="T166" s="209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10" t="s">
        <v>128</v>
      </c>
      <c r="AT166" s="210" t="s">
        <v>123</v>
      </c>
      <c r="AU166" s="210" t="s">
        <v>86</v>
      </c>
      <c r="AY166" s="17" t="s">
        <v>121</v>
      </c>
      <c r="BE166" s="211">
        <f>IF(N166="základní",J166,0)</f>
        <v>0</v>
      </c>
      <c r="BF166" s="211">
        <f>IF(N166="snížená",J166,0)</f>
        <v>0</v>
      </c>
      <c r="BG166" s="211">
        <f>IF(N166="zákl. přenesená",J166,0)</f>
        <v>0</v>
      </c>
      <c r="BH166" s="211">
        <f>IF(N166="sníž. přenesená",J166,0)</f>
        <v>0</v>
      </c>
      <c r="BI166" s="211">
        <f>IF(N166="nulová",J166,0)</f>
        <v>0</v>
      </c>
      <c r="BJ166" s="17" t="s">
        <v>21</v>
      </c>
      <c r="BK166" s="211">
        <f>ROUND(I166*H166,2)</f>
        <v>0</v>
      </c>
      <c r="BL166" s="17" t="s">
        <v>128</v>
      </c>
      <c r="BM166" s="210" t="s">
        <v>189</v>
      </c>
    </row>
    <row r="167" spans="1:65" s="2" customFormat="1" ht="48">
      <c r="A167" s="34"/>
      <c r="B167" s="35"/>
      <c r="C167" s="36"/>
      <c r="D167" s="212" t="s">
        <v>130</v>
      </c>
      <c r="E167" s="36"/>
      <c r="F167" s="213" t="s">
        <v>190</v>
      </c>
      <c r="G167" s="36"/>
      <c r="H167" s="36"/>
      <c r="I167" s="111"/>
      <c r="J167" s="36"/>
      <c r="K167" s="36"/>
      <c r="L167" s="39"/>
      <c r="M167" s="214"/>
      <c r="N167" s="215"/>
      <c r="O167" s="71"/>
      <c r="P167" s="71"/>
      <c r="Q167" s="71"/>
      <c r="R167" s="71"/>
      <c r="S167" s="71"/>
      <c r="T167" s="72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T167" s="17" t="s">
        <v>130</v>
      </c>
      <c r="AU167" s="17" t="s">
        <v>86</v>
      </c>
    </row>
    <row r="168" spans="1:65" s="13" customFormat="1" ht="20.399999999999999">
      <c r="B168" s="216"/>
      <c r="C168" s="217"/>
      <c r="D168" s="212" t="s">
        <v>132</v>
      </c>
      <c r="E168" s="218" t="s">
        <v>1</v>
      </c>
      <c r="F168" s="219" t="s">
        <v>191</v>
      </c>
      <c r="G168" s="217"/>
      <c r="H168" s="218" t="s">
        <v>1</v>
      </c>
      <c r="I168" s="220"/>
      <c r="J168" s="217"/>
      <c r="K168" s="217"/>
      <c r="L168" s="221"/>
      <c r="M168" s="222"/>
      <c r="N168" s="223"/>
      <c r="O168" s="223"/>
      <c r="P168" s="223"/>
      <c r="Q168" s="223"/>
      <c r="R168" s="223"/>
      <c r="S168" s="223"/>
      <c r="T168" s="224"/>
      <c r="AT168" s="225" t="s">
        <v>132</v>
      </c>
      <c r="AU168" s="225" t="s">
        <v>86</v>
      </c>
      <c r="AV168" s="13" t="s">
        <v>21</v>
      </c>
      <c r="AW168" s="13" t="s">
        <v>35</v>
      </c>
      <c r="AX168" s="13" t="s">
        <v>78</v>
      </c>
      <c r="AY168" s="225" t="s">
        <v>121</v>
      </c>
    </row>
    <row r="169" spans="1:65" s="14" customFormat="1" ht="10.199999999999999">
      <c r="B169" s="226"/>
      <c r="C169" s="227"/>
      <c r="D169" s="212" t="s">
        <v>132</v>
      </c>
      <c r="E169" s="228" t="s">
        <v>1</v>
      </c>
      <c r="F169" s="229" t="s">
        <v>192</v>
      </c>
      <c r="G169" s="227"/>
      <c r="H169" s="230">
        <v>7.56</v>
      </c>
      <c r="I169" s="231"/>
      <c r="J169" s="227"/>
      <c r="K169" s="227"/>
      <c r="L169" s="232"/>
      <c r="M169" s="233"/>
      <c r="N169" s="234"/>
      <c r="O169" s="234"/>
      <c r="P169" s="234"/>
      <c r="Q169" s="234"/>
      <c r="R169" s="234"/>
      <c r="S169" s="234"/>
      <c r="T169" s="235"/>
      <c r="AT169" s="236" t="s">
        <v>132</v>
      </c>
      <c r="AU169" s="236" t="s">
        <v>86</v>
      </c>
      <c r="AV169" s="14" t="s">
        <v>86</v>
      </c>
      <c r="AW169" s="14" t="s">
        <v>35</v>
      </c>
      <c r="AX169" s="14" t="s">
        <v>21</v>
      </c>
      <c r="AY169" s="236" t="s">
        <v>121</v>
      </c>
    </row>
    <row r="170" spans="1:65" s="2" customFormat="1" ht="21.75" customHeight="1">
      <c r="A170" s="34"/>
      <c r="B170" s="35"/>
      <c r="C170" s="248" t="s">
        <v>193</v>
      </c>
      <c r="D170" s="248" t="s">
        <v>194</v>
      </c>
      <c r="E170" s="249" t="s">
        <v>195</v>
      </c>
      <c r="F170" s="250" t="s">
        <v>196</v>
      </c>
      <c r="G170" s="251" t="s">
        <v>166</v>
      </c>
      <c r="H170" s="252">
        <v>7.9379999999999997</v>
      </c>
      <c r="I170" s="253"/>
      <c r="J170" s="254">
        <f>ROUND(I170*H170,2)</f>
        <v>0</v>
      </c>
      <c r="K170" s="250" t="s">
        <v>127</v>
      </c>
      <c r="L170" s="255"/>
      <c r="M170" s="256" t="s">
        <v>1</v>
      </c>
      <c r="N170" s="257" t="s">
        <v>43</v>
      </c>
      <c r="O170" s="71"/>
      <c r="P170" s="208">
        <f>O170*H170</f>
        <v>0</v>
      </c>
      <c r="Q170" s="208">
        <v>0.115</v>
      </c>
      <c r="R170" s="208">
        <f>Q170*H170</f>
        <v>0.91286999999999996</v>
      </c>
      <c r="S170" s="208">
        <v>0</v>
      </c>
      <c r="T170" s="209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10" t="s">
        <v>172</v>
      </c>
      <c r="AT170" s="210" t="s">
        <v>194</v>
      </c>
      <c r="AU170" s="210" t="s">
        <v>86</v>
      </c>
      <c r="AY170" s="17" t="s">
        <v>121</v>
      </c>
      <c r="BE170" s="211">
        <f>IF(N170="základní",J170,0)</f>
        <v>0</v>
      </c>
      <c r="BF170" s="211">
        <f>IF(N170="snížená",J170,0)</f>
        <v>0</v>
      </c>
      <c r="BG170" s="211">
        <f>IF(N170="zákl. přenesená",J170,0)</f>
        <v>0</v>
      </c>
      <c r="BH170" s="211">
        <f>IF(N170="sníž. přenesená",J170,0)</f>
        <v>0</v>
      </c>
      <c r="BI170" s="211">
        <f>IF(N170="nulová",J170,0)</f>
        <v>0</v>
      </c>
      <c r="BJ170" s="17" t="s">
        <v>21</v>
      </c>
      <c r="BK170" s="211">
        <f>ROUND(I170*H170,2)</f>
        <v>0</v>
      </c>
      <c r="BL170" s="17" t="s">
        <v>128</v>
      </c>
      <c r="BM170" s="210" t="s">
        <v>197</v>
      </c>
    </row>
    <row r="171" spans="1:65" s="2" customFormat="1" ht="10.199999999999999">
      <c r="A171" s="34"/>
      <c r="B171" s="35"/>
      <c r="C171" s="36"/>
      <c r="D171" s="212" t="s">
        <v>130</v>
      </c>
      <c r="E171" s="36"/>
      <c r="F171" s="213" t="s">
        <v>196</v>
      </c>
      <c r="G171" s="36"/>
      <c r="H171" s="36"/>
      <c r="I171" s="111"/>
      <c r="J171" s="36"/>
      <c r="K171" s="36"/>
      <c r="L171" s="39"/>
      <c r="M171" s="214"/>
      <c r="N171" s="215"/>
      <c r="O171" s="71"/>
      <c r="P171" s="71"/>
      <c r="Q171" s="71"/>
      <c r="R171" s="71"/>
      <c r="S171" s="71"/>
      <c r="T171" s="72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T171" s="17" t="s">
        <v>130</v>
      </c>
      <c r="AU171" s="17" t="s">
        <v>86</v>
      </c>
    </row>
    <row r="172" spans="1:65" s="14" customFormat="1" ht="10.199999999999999">
      <c r="B172" s="226"/>
      <c r="C172" s="227"/>
      <c r="D172" s="212" t="s">
        <v>132</v>
      </c>
      <c r="E172" s="227"/>
      <c r="F172" s="229" t="s">
        <v>198</v>
      </c>
      <c r="G172" s="227"/>
      <c r="H172" s="230">
        <v>7.9379999999999997</v>
      </c>
      <c r="I172" s="231"/>
      <c r="J172" s="227"/>
      <c r="K172" s="227"/>
      <c r="L172" s="232"/>
      <c r="M172" s="233"/>
      <c r="N172" s="234"/>
      <c r="O172" s="234"/>
      <c r="P172" s="234"/>
      <c r="Q172" s="234"/>
      <c r="R172" s="234"/>
      <c r="S172" s="234"/>
      <c r="T172" s="235"/>
      <c r="AT172" s="236" t="s">
        <v>132</v>
      </c>
      <c r="AU172" s="236" t="s">
        <v>86</v>
      </c>
      <c r="AV172" s="14" t="s">
        <v>86</v>
      </c>
      <c r="AW172" s="14" t="s">
        <v>4</v>
      </c>
      <c r="AX172" s="14" t="s">
        <v>21</v>
      </c>
      <c r="AY172" s="236" t="s">
        <v>121</v>
      </c>
    </row>
    <row r="173" spans="1:65" s="12" customFormat="1" ht="22.8" customHeight="1">
      <c r="B173" s="183"/>
      <c r="C173" s="184"/>
      <c r="D173" s="185" t="s">
        <v>77</v>
      </c>
      <c r="E173" s="197" t="s">
        <v>178</v>
      </c>
      <c r="F173" s="197" t="s">
        <v>199</v>
      </c>
      <c r="G173" s="184"/>
      <c r="H173" s="184"/>
      <c r="I173" s="187"/>
      <c r="J173" s="198">
        <f>BK173</f>
        <v>0</v>
      </c>
      <c r="K173" s="184"/>
      <c r="L173" s="189"/>
      <c r="M173" s="190"/>
      <c r="N173" s="191"/>
      <c r="O173" s="191"/>
      <c r="P173" s="192">
        <f>SUM(P174:P176)</f>
        <v>0</v>
      </c>
      <c r="Q173" s="191"/>
      <c r="R173" s="192">
        <f>SUM(R174:R176)</f>
        <v>0</v>
      </c>
      <c r="S173" s="191"/>
      <c r="T173" s="193">
        <f>SUM(T174:T176)</f>
        <v>0</v>
      </c>
      <c r="AR173" s="194" t="s">
        <v>21</v>
      </c>
      <c r="AT173" s="195" t="s">
        <v>77</v>
      </c>
      <c r="AU173" s="195" t="s">
        <v>21</v>
      </c>
      <c r="AY173" s="194" t="s">
        <v>121</v>
      </c>
      <c r="BK173" s="196">
        <f>SUM(BK174:BK176)</f>
        <v>0</v>
      </c>
    </row>
    <row r="174" spans="1:65" s="2" customFormat="1" ht="33" customHeight="1">
      <c r="A174" s="34"/>
      <c r="B174" s="35"/>
      <c r="C174" s="199" t="s">
        <v>200</v>
      </c>
      <c r="D174" s="199" t="s">
        <v>123</v>
      </c>
      <c r="E174" s="200" t="s">
        <v>201</v>
      </c>
      <c r="F174" s="201" t="s">
        <v>202</v>
      </c>
      <c r="G174" s="202" t="s">
        <v>203</v>
      </c>
      <c r="H174" s="203">
        <v>100</v>
      </c>
      <c r="I174" s="204"/>
      <c r="J174" s="205">
        <f>ROUND(I174*H174,2)</f>
        <v>0</v>
      </c>
      <c r="K174" s="201" t="s">
        <v>1</v>
      </c>
      <c r="L174" s="39"/>
      <c r="M174" s="206" t="s">
        <v>1</v>
      </c>
      <c r="N174" s="207" t="s">
        <v>43</v>
      </c>
      <c r="O174" s="71"/>
      <c r="P174" s="208">
        <f>O174*H174</f>
        <v>0</v>
      </c>
      <c r="Q174" s="208">
        <v>0</v>
      </c>
      <c r="R174" s="208">
        <f>Q174*H174</f>
        <v>0</v>
      </c>
      <c r="S174" s="208">
        <v>0</v>
      </c>
      <c r="T174" s="209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10" t="s">
        <v>128</v>
      </c>
      <c r="AT174" s="210" t="s">
        <v>123</v>
      </c>
      <c r="AU174" s="210" t="s">
        <v>86</v>
      </c>
      <c r="AY174" s="17" t="s">
        <v>121</v>
      </c>
      <c r="BE174" s="211">
        <f>IF(N174="základní",J174,0)</f>
        <v>0</v>
      </c>
      <c r="BF174" s="211">
        <f>IF(N174="snížená",J174,0)</f>
        <v>0</v>
      </c>
      <c r="BG174" s="211">
        <f>IF(N174="zákl. přenesená",J174,0)</f>
        <v>0</v>
      </c>
      <c r="BH174" s="211">
        <f>IF(N174="sníž. přenesená",J174,0)</f>
        <v>0</v>
      </c>
      <c r="BI174" s="211">
        <f>IF(N174="nulová",J174,0)</f>
        <v>0</v>
      </c>
      <c r="BJ174" s="17" t="s">
        <v>21</v>
      </c>
      <c r="BK174" s="211">
        <f>ROUND(I174*H174,2)</f>
        <v>0</v>
      </c>
      <c r="BL174" s="17" t="s">
        <v>128</v>
      </c>
      <c r="BM174" s="210" t="s">
        <v>204</v>
      </c>
    </row>
    <row r="175" spans="1:65" s="2" customFormat="1" ht="19.2">
      <c r="A175" s="34"/>
      <c r="B175" s="35"/>
      <c r="C175" s="36"/>
      <c r="D175" s="212" t="s">
        <v>130</v>
      </c>
      <c r="E175" s="36"/>
      <c r="F175" s="213" t="s">
        <v>202</v>
      </c>
      <c r="G175" s="36"/>
      <c r="H175" s="36"/>
      <c r="I175" s="111"/>
      <c r="J175" s="36"/>
      <c r="K175" s="36"/>
      <c r="L175" s="39"/>
      <c r="M175" s="214"/>
      <c r="N175" s="215"/>
      <c r="O175" s="71"/>
      <c r="P175" s="71"/>
      <c r="Q175" s="71"/>
      <c r="R175" s="71"/>
      <c r="S175" s="71"/>
      <c r="T175" s="72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T175" s="17" t="s">
        <v>130</v>
      </c>
      <c r="AU175" s="17" t="s">
        <v>86</v>
      </c>
    </row>
    <row r="176" spans="1:65" s="14" customFormat="1" ht="10.199999999999999">
      <c r="B176" s="226"/>
      <c r="C176" s="227"/>
      <c r="D176" s="212" t="s">
        <v>132</v>
      </c>
      <c r="E176" s="228" t="s">
        <v>1</v>
      </c>
      <c r="F176" s="229" t="s">
        <v>205</v>
      </c>
      <c r="G176" s="227"/>
      <c r="H176" s="230">
        <v>100</v>
      </c>
      <c r="I176" s="231"/>
      <c r="J176" s="227"/>
      <c r="K176" s="227"/>
      <c r="L176" s="232"/>
      <c r="M176" s="233"/>
      <c r="N176" s="234"/>
      <c r="O176" s="234"/>
      <c r="P176" s="234"/>
      <c r="Q176" s="234"/>
      <c r="R176" s="234"/>
      <c r="S176" s="234"/>
      <c r="T176" s="235"/>
      <c r="AT176" s="236" t="s">
        <v>132</v>
      </c>
      <c r="AU176" s="236" t="s">
        <v>86</v>
      </c>
      <c r="AV176" s="14" t="s">
        <v>86</v>
      </c>
      <c r="AW176" s="14" t="s">
        <v>35</v>
      </c>
      <c r="AX176" s="14" t="s">
        <v>21</v>
      </c>
      <c r="AY176" s="236" t="s">
        <v>121</v>
      </c>
    </row>
    <row r="177" spans="1:65" s="12" customFormat="1" ht="22.8" customHeight="1">
      <c r="B177" s="183"/>
      <c r="C177" s="184"/>
      <c r="D177" s="185" t="s">
        <v>77</v>
      </c>
      <c r="E177" s="197" t="s">
        <v>206</v>
      </c>
      <c r="F177" s="197" t="s">
        <v>207</v>
      </c>
      <c r="G177" s="184"/>
      <c r="H177" s="184"/>
      <c r="I177" s="187"/>
      <c r="J177" s="198">
        <f>BK177</f>
        <v>0</v>
      </c>
      <c r="K177" s="184"/>
      <c r="L177" s="189"/>
      <c r="M177" s="190"/>
      <c r="N177" s="191"/>
      <c r="O177" s="191"/>
      <c r="P177" s="192">
        <f>SUM(P178:P179)</f>
        <v>0</v>
      </c>
      <c r="Q177" s="191"/>
      <c r="R177" s="192">
        <f>SUM(R178:R179)</f>
        <v>0</v>
      </c>
      <c r="S177" s="191"/>
      <c r="T177" s="193">
        <f>SUM(T178:T179)</f>
        <v>0</v>
      </c>
      <c r="AR177" s="194" t="s">
        <v>21</v>
      </c>
      <c r="AT177" s="195" t="s">
        <v>77</v>
      </c>
      <c r="AU177" s="195" t="s">
        <v>21</v>
      </c>
      <c r="AY177" s="194" t="s">
        <v>121</v>
      </c>
      <c r="BK177" s="196">
        <f>SUM(BK178:BK179)</f>
        <v>0</v>
      </c>
    </row>
    <row r="178" spans="1:65" s="2" customFormat="1" ht="21.75" customHeight="1">
      <c r="A178" s="34"/>
      <c r="B178" s="35"/>
      <c r="C178" s="199" t="s">
        <v>208</v>
      </c>
      <c r="D178" s="199" t="s">
        <v>123</v>
      </c>
      <c r="E178" s="200" t="s">
        <v>209</v>
      </c>
      <c r="F178" s="201" t="s">
        <v>210</v>
      </c>
      <c r="G178" s="202" t="s">
        <v>159</v>
      </c>
      <c r="H178" s="203">
        <v>31.231999999999999</v>
      </c>
      <c r="I178" s="204"/>
      <c r="J178" s="205">
        <f>ROUND(I178*H178,2)</f>
        <v>0</v>
      </c>
      <c r="K178" s="201" t="s">
        <v>1</v>
      </c>
      <c r="L178" s="39"/>
      <c r="M178" s="206" t="s">
        <v>1</v>
      </c>
      <c r="N178" s="207" t="s">
        <v>43</v>
      </c>
      <c r="O178" s="71"/>
      <c r="P178" s="208">
        <f>O178*H178</f>
        <v>0</v>
      </c>
      <c r="Q178" s="208">
        <v>0</v>
      </c>
      <c r="R178" s="208">
        <f>Q178*H178</f>
        <v>0</v>
      </c>
      <c r="S178" s="208">
        <v>0</v>
      </c>
      <c r="T178" s="209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10" t="s">
        <v>128</v>
      </c>
      <c r="AT178" s="210" t="s">
        <v>123</v>
      </c>
      <c r="AU178" s="210" t="s">
        <v>86</v>
      </c>
      <c r="AY178" s="17" t="s">
        <v>121</v>
      </c>
      <c r="BE178" s="211">
        <f>IF(N178="základní",J178,0)</f>
        <v>0</v>
      </c>
      <c r="BF178" s="211">
        <f>IF(N178="snížená",J178,0)</f>
        <v>0</v>
      </c>
      <c r="BG178" s="211">
        <f>IF(N178="zákl. přenesená",J178,0)</f>
        <v>0</v>
      </c>
      <c r="BH178" s="211">
        <f>IF(N178="sníž. přenesená",J178,0)</f>
        <v>0</v>
      </c>
      <c r="BI178" s="211">
        <f>IF(N178="nulová",J178,0)</f>
        <v>0</v>
      </c>
      <c r="BJ178" s="17" t="s">
        <v>21</v>
      </c>
      <c r="BK178" s="211">
        <f>ROUND(I178*H178,2)</f>
        <v>0</v>
      </c>
      <c r="BL178" s="17" t="s">
        <v>128</v>
      </c>
      <c r="BM178" s="210" t="s">
        <v>211</v>
      </c>
    </row>
    <row r="179" spans="1:65" s="2" customFormat="1" ht="19.2">
      <c r="A179" s="34"/>
      <c r="B179" s="35"/>
      <c r="C179" s="36"/>
      <c r="D179" s="212" t="s">
        <v>130</v>
      </c>
      <c r="E179" s="36"/>
      <c r="F179" s="213" t="s">
        <v>210</v>
      </c>
      <c r="G179" s="36"/>
      <c r="H179" s="36"/>
      <c r="I179" s="111"/>
      <c r="J179" s="36"/>
      <c r="K179" s="36"/>
      <c r="L179" s="39"/>
      <c r="M179" s="214"/>
      <c r="N179" s="215"/>
      <c r="O179" s="71"/>
      <c r="P179" s="71"/>
      <c r="Q179" s="71"/>
      <c r="R179" s="71"/>
      <c r="S179" s="71"/>
      <c r="T179" s="72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T179" s="17" t="s">
        <v>130</v>
      </c>
      <c r="AU179" s="17" t="s">
        <v>86</v>
      </c>
    </row>
    <row r="180" spans="1:65" s="12" customFormat="1" ht="25.95" customHeight="1">
      <c r="B180" s="183"/>
      <c r="C180" s="184"/>
      <c r="D180" s="185" t="s">
        <v>77</v>
      </c>
      <c r="E180" s="186" t="s">
        <v>212</v>
      </c>
      <c r="F180" s="186" t="s">
        <v>213</v>
      </c>
      <c r="G180" s="184"/>
      <c r="H180" s="184"/>
      <c r="I180" s="187"/>
      <c r="J180" s="188">
        <f>BK180</f>
        <v>0</v>
      </c>
      <c r="K180" s="184"/>
      <c r="L180" s="189"/>
      <c r="M180" s="190"/>
      <c r="N180" s="191"/>
      <c r="O180" s="191"/>
      <c r="P180" s="192">
        <f>P181</f>
        <v>0</v>
      </c>
      <c r="Q180" s="191"/>
      <c r="R180" s="192">
        <f>R181</f>
        <v>2.3355000000000001</v>
      </c>
      <c r="S180" s="191"/>
      <c r="T180" s="193">
        <f>T181</f>
        <v>0</v>
      </c>
      <c r="AR180" s="194" t="s">
        <v>86</v>
      </c>
      <c r="AT180" s="195" t="s">
        <v>77</v>
      </c>
      <c r="AU180" s="195" t="s">
        <v>78</v>
      </c>
      <c r="AY180" s="194" t="s">
        <v>121</v>
      </c>
      <c r="BK180" s="196">
        <f>BK181</f>
        <v>0</v>
      </c>
    </row>
    <row r="181" spans="1:65" s="12" customFormat="1" ht="22.8" customHeight="1">
      <c r="B181" s="183"/>
      <c r="C181" s="184"/>
      <c r="D181" s="185" t="s">
        <v>77</v>
      </c>
      <c r="E181" s="197" t="s">
        <v>214</v>
      </c>
      <c r="F181" s="197" t="s">
        <v>215</v>
      </c>
      <c r="G181" s="184"/>
      <c r="H181" s="184"/>
      <c r="I181" s="187"/>
      <c r="J181" s="198">
        <f>BK181</f>
        <v>0</v>
      </c>
      <c r="K181" s="184"/>
      <c r="L181" s="189"/>
      <c r="M181" s="190"/>
      <c r="N181" s="191"/>
      <c r="O181" s="191"/>
      <c r="P181" s="192">
        <f>SUM(P182:P197)</f>
        <v>0</v>
      </c>
      <c r="Q181" s="191"/>
      <c r="R181" s="192">
        <f>SUM(R182:R197)</f>
        <v>2.3355000000000001</v>
      </c>
      <c r="S181" s="191"/>
      <c r="T181" s="193">
        <f>SUM(T182:T197)</f>
        <v>0</v>
      </c>
      <c r="AR181" s="194" t="s">
        <v>86</v>
      </c>
      <c r="AT181" s="195" t="s">
        <v>77</v>
      </c>
      <c r="AU181" s="195" t="s">
        <v>21</v>
      </c>
      <c r="AY181" s="194" t="s">
        <v>121</v>
      </c>
      <c r="BK181" s="196">
        <f>SUM(BK182:BK197)</f>
        <v>0</v>
      </c>
    </row>
    <row r="182" spans="1:65" s="2" customFormat="1" ht="16.5" customHeight="1">
      <c r="A182" s="34"/>
      <c r="B182" s="35"/>
      <c r="C182" s="199" t="s">
        <v>216</v>
      </c>
      <c r="D182" s="199" t="s">
        <v>123</v>
      </c>
      <c r="E182" s="200" t="s">
        <v>217</v>
      </c>
      <c r="F182" s="201" t="s">
        <v>218</v>
      </c>
      <c r="G182" s="202" t="s">
        <v>203</v>
      </c>
      <c r="H182" s="203">
        <v>100</v>
      </c>
      <c r="I182" s="204"/>
      <c r="J182" s="205">
        <f>ROUND(I182*H182,2)</f>
        <v>0</v>
      </c>
      <c r="K182" s="201" t="s">
        <v>127</v>
      </c>
      <c r="L182" s="39"/>
      <c r="M182" s="206" t="s">
        <v>1</v>
      </c>
      <c r="N182" s="207" t="s">
        <v>43</v>
      </c>
      <c r="O182" s="71"/>
      <c r="P182" s="208">
        <f>O182*H182</f>
        <v>0</v>
      </c>
      <c r="Q182" s="208">
        <v>1.0000000000000001E-5</v>
      </c>
      <c r="R182" s="208">
        <f>Q182*H182</f>
        <v>1E-3</v>
      </c>
      <c r="S182" s="208">
        <v>0</v>
      </c>
      <c r="T182" s="209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10" t="s">
        <v>219</v>
      </c>
      <c r="AT182" s="210" t="s">
        <v>123</v>
      </c>
      <c r="AU182" s="210" t="s">
        <v>86</v>
      </c>
      <c r="AY182" s="17" t="s">
        <v>121</v>
      </c>
      <c r="BE182" s="211">
        <f>IF(N182="základní",J182,0)</f>
        <v>0</v>
      </c>
      <c r="BF182" s="211">
        <f>IF(N182="snížená",J182,0)</f>
        <v>0</v>
      </c>
      <c r="BG182" s="211">
        <f>IF(N182="zákl. přenesená",J182,0)</f>
        <v>0</v>
      </c>
      <c r="BH182" s="211">
        <f>IF(N182="sníž. přenesená",J182,0)</f>
        <v>0</v>
      </c>
      <c r="BI182" s="211">
        <f>IF(N182="nulová",J182,0)</f>
        <v>0</v>
      </c>
      <c r="BJ182" s="17" t="s">
        <v>21</v>
      </c>
      <c r="BK182" s="211">
        <f>ROUND(I182*H182,2)</f>
        <v>0</v>
      </c>
      <c r="BL182" s="17" t="s">
        <v>219</v>
      </c>
      <c r="BM182" s="210" t="s">
        <v>220</v>
      </c>
    </row>
    <row r="183" spans="1:65" s="2" customFormat="1" ht="19.2">
      <c r="A183" s="34"/>
      <c r="B183" s="35"/>
      <c r="C183" s="36"/>
      <c r="D183" s="212" t="s">
        <v>130</v>
      </c>
      <c r="E183" s="36"/>
      <c r="F183" s="213" t="s">
        <v>221</v>
      </c>
      <c r="G183" s="36"/>
      <c r="H183" s="36"/>
      <c r="I183" s="111"/>
      <c r="J183" s="36"/>
      <c r="K183" s="36"/>
      <c r="L183" s="39"/>
      <c r="M183" s="214"/>
      <c r="N183" s="215"/>
      <c r="O183" s="71"/>
      <c r="P183" s="71"/>
      <c r="Q183" s="71"/>
      <c r="R183" s="71"/>
      <c r="S183" s="71"/>
      <c r="T183" s="72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T183" s="17" t="s">
        <v>130</v>
      </c>
      <c r="AU183" s="17" t="s">
        <v>86</v>
      </c>
    </row>
    <row r="184" spans="1:65" s="13" customFormat="1" ht="10.199999999999999">
      <c r="B184" s="216"/>
      <c r="C184" s="217"/>
      <c r="D184" s="212" t="s">
        <v>132</v>
      </c>
      <c r="E184" s="218" t="s">
        <v>1</v>
      </c>
      <c r="F184" s="219" t="s">
        <v>222</v>
      </c>
      <c r="G184" s="217"/>
      <c r="H184" s="218" t="s">
        <v>1</v>
      </c>
      <c r="I184" s="220"/>
      <c r="J184" s="217"/>
      <c r="K184" s="217"/>
      <c r="L184" s="221"/>
      <c r="M184" s="222"/>
      <c r="N184" s="223"/>
      <c r="O184" s="223"/>
      <c r="P184" s="223"/>
      <c r="Q184" s="223"/>
      <c r="R184" s="223"/>
      <c r="S184" s="223"/>
      <c r="T184" s="224"/>
      <c r="AT184" s="225" t="s">
        <v>132</v>
      </c>
      <c r="AU184" s="225" t="s">
        <v>86</v>
      </c>
      <c r="AV184" s="13" t="s">
        <v>21</v>
      </c>
      <c r="AW184" s="13" t="s">
        <v>35</v>
      </c>
      <c r="AX184" s="13" t="s">
        <v>78</v>
      </c>
      <c r="AY184" s="225" t="s">
        <v>121</v>
      </c>
    </row>
    <row r="185" spans="1:65" s="14" customFormat="1" ht="10.199999999999999">
      <c r="B185" s="226"/>
      <c r="C185" s="227"/>
      <c r="D185" s="212" t="s">
        <v>132</v>
      </c>
      <c r="E185" s="228" t="s">
        <v>1</v>
      </c>
      <c r="F185" s="229" t="s">
        <v>205</v>
      </c>
      <c r="G185" s="227"/>
      <c r="H185" s="230">
        <v>100</v>
      </c>
      <c r="I185" s="231"/>
      <c r="J185" s="227"/>
      <c r="K185" s="227"/>
      <c r="L185" s="232"/>
      <c r="M185" s="233"/>
      <c r="N185" s="234"/>
      <c r="O185" s="234"/>
      <c r="P185" s="234"/>
      <c r="Q185" s="234"/>
      <c r="R185" s="234"/>
      <c r="S185" s="234"/>
      <c r="T185" s="235"/>
      <c r="AT185" s="236" t="s">
        <v>132</v>
      </c>
      <c r="AU185" s="236" t="s">
        <v>86</v>
      </c>
      <c r="AV185" s="14" t="s">
        <v>86</v>
      </c>
      <c r="AW185" s="14" t="s">
        <v>35</v>
      </c>
      <c r="AX185" s="14" t="s">
        <v>21</v>
      </c>
      <c r="AY185" s="236" t="s">
        <v>121</v>
      </c>
    </row>
    <row r="186" spans="1:65" s="2" customFormat="1" ht="21.75" customHeight="1">
      <c r="A186" s="34"/>
      <c r="B186" s="35"/>
      <c r="C186" s="248" t="s">
        <v>8</v>
      </c>
      <c r="D186" s="248" t="s">
        <v>194</v>
      </c>
      <c r="E186" s="249" t="s">
        <v>223</v>
      </c>
      <c r="F186" s="250" t="s">
        <v>224</v>
      </c>
      <c r="G186" s="251" t="s">
        <v>126</v>
      </c>
      <c r="H186" s="252">
        <v>1.6</v>
      </c>
      <c r="I186" s="253"/>
      <c r="J186" s="254">
        <f>ROUND(I186*H186,2)</f>
        <v>0</v>
      </c>
      <c r="K186" s="250" t="s">
        <v>1</v>
      </c>
      <c r="L186" s="255"/>
      <c r="M186" s="256" t="s">
        <v>1</v>
      </c>
      <c r="N186" s="257" t="s">
        <v>43</v>
      </c>
      <c r="O186" s="71"/>
      <c r="P186" s="208">
        <f>O186*H186</f>
        <v>0</v>
      </c>
      <c r="Q186" s="208">
        <v>0.55000000000000004</v>
      </c>
      <c r="R186" s="208">
        <f>Q186*H186</f>
        <v>0.88000000000000012</v>
      </c>
      <c r="S186" s="208">
        <v>0</v>
      </c>
      <c r="T186" s="209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10" t="s">
        <v>225</v>
      </c>
      <c r="AT186" s="210" t="s">
        <v>194</v>
      </c>
      <c r="AU186" s="210" t="s">
        <v>86</v>
      </c>
      <c r="AY186" s="17" t="s">
        <v>121</v>
      </c>
      <c r="BE186" s="211">
        <f>IF(N186="základní",J186,0)</f>
        <v>0</v>
      </c>
      <c r="BF186" s="211">
        <f>IF(N186="snížená",J186,0)</f>
        <v>0</v>
      </c>
      <c r="BG186" s="211">
        <f>IF(N186="zákl. přenesená",J186,0)</f>
        <v>0</v>
      </c>
      <c r="BH186" s="211">
        <f>IF(N186="sníž. přenesená",J186,0)</f>
        <v>0</v>
      </c>
      <c r="BI186" s="211">
        <f>IF(N186="nulová",J186,0)</f>
        <v>0</v>
      </c>
      <c r="BJ186" s="17" t="s">
        <v>21</v>
      </c>
      <c r="BK186" s="211">
        <f>ROUND(I186*H186,2)</f>
        <v>0</v>
      </c>
      <c r="BL186" s="17" t="s">
        <v>219</v>
      </c>
      <c r="BM186" s="210" t="s">
        <v>226</v>
      </c>
    </row>
    <row r="187" spans="1:65" s="2" customFormat="1" ht="19.2">
      <c r="A187" s="34"/>
      <c r="B187" s="35"/>
      <c r="C187" s="36"/>
      <c r="D187" s="212" t="s">
        <v>130</v>
      </c>
      <c r="E187" s="36"/>
      <c r="F187" s="213" t="s">
        <v>224</v>
      </c>
      <c r="G187" s="36"/>
      <c r="H187" s="36"/>
      <c r="I187" s="111"/>
      <c r="J187" s="36"/>
      <c r="K187" s="36"/>
      <c r="L187" s="39"/>
      <c r="M187" s="214"/>
      <c r="N187" s="215"/>
      <c r="O187" s="71"/>
      <c r="P187" s="71"/>
      <c r="Q187" s="71"/>
      <c r="R187" s="71"/>
      <c r="S187" s="71"/>
      <c r="T187" s="72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T187" s="17" t="s">
        <v>130</v>
      </c>
      <c r="AU187" s="17" t="s">
        <v>86</v>
      </c>
    </row>
    <row r="188" spans="1:65" s="13" customFormat="1" ht="10.199999999999999">
      <c r="B188" s="216"/>
      <c r="C188" s="217"/>
      <c r="D188" s="212" t="s">
        <v>132</v>
      </c>
      <c r="E188" s="218" t="s">
        <v>1</v>
      </c>
      <c r="F188" s="219" t="s">
        <v>222</v>
      </c>
      <c r="G188" s="217"/>
      <c r="H188" s="218" t="s">
        <v>1</v>
      </c>
      <c r="I188" s="220"/>
      <c r="J188" s="217"/>
      <c r="K188" s="217"/>
      <c r="L188" s="221"/>
      <c r="M188" s="222"/>
      <c r="N188" s="223"/>
      <c r="O188" s="223"/>
      <c r="P188" s="223"/>
      <c r="Q188" s="223"/>
      <c r="R188" s="223"/>
      <c r="S188" s="223"/>
      <c r="T188" s="224"/>
      <c r="AT188" s="225" t="s">
        <v>132</v>
      </c>
      <c r="AU188" s="225" t="s">
        <v>86</v>
      </c>
      <c r="AV188" s="13" t="s">
        <v>21</v>
      </c>
      <c r="AW188" s="13" t="s">
        <v>35</v>
      </c>
      <c r="AX188" s="13" t="s">
        <v>78</v>
      </c>
      <c r="AY188" s="225" t="s">
        <v>121</v>
      </c>
    </row>
    <row r="189" spans="1:65" s="14" customFormat="1" ht="10.199999999999999">
      <c r="B189" s="226"/>
      <c r="C189" s="227"/>
      <c r="D189" s="212" t="s">
        <v>132</v>
      </c>
      <c r="E189" s="228" t="s">
        <v>1</v>
      </c>
      <c r="F189" s="229" t="s">
        <v>227</v>
      </c>
      <c r="G189" s="227"/>
      <c r="H189" s="230">
        <v>1.6</v>
      </c>
      <c r="I189" s="231"/>
      <c r="J189" s="227"/>
      <c r="K189" s="227"/>
      <c r="L189" s="232"/>
      <c r="M189" s="233"/>
      <c r="N189" s="234"/>
      <c r="O189" s="234"/>
      <c r="P189" s="234"/>
      <c r="Q189" s="234"/>
      <c r="R189" s="234"/>
      <c r="S189" s="234"/>
      <c r="T189" s="235"/>
      <c r="AT189" s="236" t="s">
        <v>132</v>
      </c>
      <c r="AU189" s="236" t="s">
        <v>86</v>
      </c>
      <c r="AV189" s="14" t="s">
        <v>86</v>
      </c>
      <c r="AW189" s="14" t="s">
        <v>35</v>
      </c>
      <c r="AX189" s="14" t="s">
        <v>21</v>
      </c>
      <c r="AY189" s="236" t="s">
        <v>121</v>
      </c>
    </row>
    <row r="190" spans="1:65" s="2" customFormat="1" ht="33" customHeight="1">
      <c r="A190" s="34"/>
      <c r="B190" s="35"/>
      <c r="C190" s="199" t="s">
        <v>219</v>
      </c>
      <c r="D190" s="199" t="s">
        <v>123</v>
      </c>
      <c r="E190" s="200" t="s">
        <v>228</v>
      </c>
      <c r="F190" s="201" t="s">
        <v>229</v>
      </c>
      <c r="G190" s="202" t="s">
        <v>166</v>
      </c>
      <c r="H190" s="203">
        <v>80</v>
      </c>
      <c r="I190" s="204"/>
      <c r="J190" s="205">
        <f>ROUND(I190*H190,2)</f>
        <v>0</v>
      </c>
      <c r="K190" s="201" t="s">
        <v>1</v>
      </c>
      <c r="L190" s="39"/>
      <c r="M190" s="206" t="s">
        <v>1</v>
      </c>
      <c r="N190" s="207" t="s">
        <v>43</v>
      </c>
      <c r="O190" s="71"/>
      <c r="P190" s="208">
        <f>O190*H190</f>
        <v>0</v>
      </c>
      <c r="Q190" s="208">
        <v>1.4999999999999999E-4</v>
      </c>
      <c r="R190" s="208">
        <f>Q190*H190</f>
        <v>1.1999999999999999E-2</v>
      </c>
      <c r="S190" s="208">
        <v>0</v>
      </c>
      <c r="T190" s="209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10" t="s">
        <v>219</v>
      </c>
      <c r="AT190" s="210" t="s">
        <v>123</v>
      </c>
      <c r="AU190" s="210" t="s">
        <v>86</v>
      </c>
      <c r="AY190" s="17" t="s">
        <v>121</v>
      </c>
      <c r="BE190" s="211">
        <f>IF(N190="základní",J190,0)</f>
        <v>0</v>
      </c>
      <c r="BF190" s="211">
        <f>IF(N190="snížená",J190,0)</f>
        <v>0</v>
      </c>
      <c r="BG190" s="211">
        <f>IF(N190="zákl. přenesená",J190,0)</f>
        <v>0</v>
      </c>
      <c r="BH190" s="211">
        <f>IF(N190="sníž. přenesená",J190,0)</f>
        <v>0</v>
      </c>
      <c r="BI190" s="211">
        <f>IF(N190="nulová",J190,0)</f>
        <v>0</v>
      </c>
      <c r="BJ190" s="17" t="s">
        <v>21</v>
      </c>
      <c r="BK190" s="211">
        <f>ROUND(I190*H190,2)</f>
        <v>0</v>
      </c>
      <c r="BL190" s="17" t="s">
        <v>219</v>
      </c>
      <c r="BM190" s="210" t="s">
        <v>230</v>
      </c>
    </row>
    <row r="191" spans="1:65" s="2" customFormat="1" ht="28.8">
      <c r="A191" s="34"/>
      <c r="B191" s="35"/>
      <c r="C191" s="36"/>
      <c r="D191" s="212" t="s">
        <v>130</v>
      </c>
      <c r="E191" s="36"/>
      <c r="F191" s="213" t="s">
        <v>229</v>
      </c>
      <c r="G191" s="36"/>
      <c r="H191" s="36"/>
      <c r="I191" s="111"/>
      <c r="J191" s="36"/>
      <c r="K191" s="36"/>
      <c r="L191" s="39"/>
      <c r="M191" s="214"/>
      <c r="N191" s="215"/>
      <c r="O191" s="71"/>
      <c r="P191" s="71"/>
      <c r="Q191" s="71"/>
      <c r="R191" s="71"/>
      <c r="S191" s="71"/>
      <c r="T191" s="72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T191" s="17" t="s">
        <v>130</v>
      </c>
      <c r="AU191" s="17" t="s">
        <v>86</v>
      </c>
    </row>
    <row r="192" spans="1:65" s="14" customFormat="1" ht="10.199999999999999">
      <c r="B192" s="226"/>
      <c r="C192" s="227"/>
      <c r="D192" s="212" t="s">
        <v>132</v>
      </c>
      <c r="E192" s="228" t="s">
        <v>1</v>
      </c>
      <c r="F192" s="229" t="s">
        <v>177</v>
      </c>
      <c r="G192" s="227"/>
      <c r="H192" s="230">
        <v>80</v>
      </c>
      <c r="I192" s="231"/>
      <c r="J192" s="227"/>
      <c r="K192" s="227"/>
      <c r="L192" s="232"/>
      <c r="M192" s="233"/>
      <c r="N192" s="234"/>
      <c r="O192" s="234"/>
      <c r="P192" s="234"/>
      <c r="Q192" s="234"/>
      <c r="R192" s="234"/>
      <c r="S192" s="234"/>
      <c r="T192" s="235"/>
      <c r="AT192" s="236" t="s">
        <v>132</v>
      </c>
      <c r="AU192" s="236" t="s">
        <v>86</v>
      </c>
      <c r="AV192" s="14" t="s">
        <v>86</v>
      </c>
      <c r="AW192" s="14" t="s">
        <v>35</v>
      </c>
      <c r="AX192" s="14" t="s">
        <v>21</v>
      </c>
      <c r="AY192" s="236" t="s">
        <v>121</v>
      </c>
    </row>
    <row r="193" spans="1:65" s="2" customFormat="1" ht="21.75" customHeight="1">
      <c r="A193" s="34"/>
      <c r="B193" s="35"/>
      <c r="C193" s="248" t="s">
        <v>231</v>
      </c>
      <c r="D193" s="248" t="s">
        <v>194</v>
      </c>
      <c r="E193" s="249" t="s">
        <v>232</v>
      </c>
      <c r="F193" s="250" t="s">
        <v>233</v>
      </c>
      <c r="G193" s="251" t="s">
        <v>126</v>
      </c>
      <c r="H193" s="252">
        <v>2.8849999999999998</v>
      </c>
      <c r="I193" s="253"/>
      <c r="J193" s="254">
        <f>ROUND(I193*H193,2)</f>
        <v>0</v>
      </c>
      <c r="K193" s="250" t="s">
        <v>1</v>
      </c>
      <c r="L193" s="255"/>
      <c r="M193" s="256" t="s">
        <v>1</v>
      </c>
      <c r="N193" s="257" t="s">
        <v>43</v>
      </c>
      <c r="O193" s="71"/>
      <c r="P193" s="208">
        <f>O193*H193</f>
        <v>0</v>
      </c>
      <c r="Q193" s="208">
        <v>0.5</v>
      </c>
      <c r="R193" s="208">
        <f>Q193*H193</f>
        <v>1.4424999999999999</v>
      </c>
      <c r="S193" s="208">
        <v>0</v>
      </c>
      <c r="T193" s="209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10" t="s">
        <v>234</v>
      </c>
      <c r="AT193" s="210" t="s">
        <v>194</v>
      </c>
      <c r="AU193" s="210" t="s">
        <v>86</v>
      </c>
      <c r="AY193" s="17" t="s">
        <v>121</v>
      </c>
      <c r="BE193" s="211">
        <f>IF(N193="základní",J193,0)</f>
        <v>0</v>
      </c>
      <c r="BF193" s="211">
        <f>IF(N193="snížená",J193,0)</f>
        <v>0</v>
      </c>
      <c r="BG193" s="211">
        <f>IF(N193="zákl. přenesená",J193,0)</f>
        <v>0</v>
      </c>
      <c r="BH193" s="211">
        <f>IF(N193="sníž. přenesená",J193,0)</f>
        <v>0</v>
      </c>
      <c r="BI193" s="211">
        <f>IF(N193="nulová",J193,0)</f>
        <v>0</v>
      </c>
      <c r="BJ193" s="17" t="s">
        <v>21</v>
      </c>
      <c r="BK193" s="211">
        <f>ROUND(I193*H193,2)</f>
        <v>0</v>
      </c>
      <c r="BL193" s="17" t="s">
        <v>234</v>
      </c>
      <c r="BM193" s="210" t="s">
        <v>235</v>
      </c>
    </row>
    <row r="194" spans="1:65" s="2" customFormat="1" ht="10.199999999999999">
      <c r="A194" s="34"/>
      <c r="B194" s="35"/>
      <c r="C194" s="36"/>
      <c r="D194" s="212" t="s">
        <v>130</v>
      </c>
      <c r="E194" s="36"/>
      <c r="F194" s="213" t="s">
        <v>236</v>
      </c>
      <c r="G194" s="36"/>
      <c r="H194" s="36"/>
      <c r="I194" s="111"/>
      <c r="J194" s="36"/>
      <c r="K194" s="36"/>
      <c r="L194" s="39"/>
      <c r="M194" s="214"/>
      <c r="N194" s="215"/>
      <c r="O194" s="71"/>
      <c r="P194" s="71"/>
      <c r="Q194" s="71"/>
      <c r="R194" s="71"/>
      <c r="S194" s="71"/>
      <c r="T194" s="72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T194" s="17" t="s">
        <v>130</v>
      </c>
      <c r="AU194" s="17" t="s">
        <v>86</v>
      </c>
    </row>
    <row r="195" spans="1:65" s="14" customFormat="1" ht="10.199999999999999">
      <c r="B195" s="226"/>
      <c r="C195" s="227"/>
      <c r="D195" s="212" t="s">
        <v>132</v>
      </c>
      <c r="E195" s="228" t="s">
        <v>1</v>
      </c>
      <c r="F195" s="229" t="s">
        <v>237</v>
      </c>
      <c r="G195" s="227"/>
      <c r="H195" s="230">
        <v>2.8849999999999998</v>
      </c>
      <c r="I195" s="231"/>
      <c r="J195" s="227"/>
      <c r="K195" s="227"/>
      <c r="L195" s="232"/>
      <c r="M195" s="233"/>
      <c r="N195" s="234"/>
      <c r="O195" s="234"/>
      <c r="P195" s="234"/>
      <c r="Q195" s="234"/>
      <c r="R195" s="234"/>
      <c r="S195" s="234"/>
      <c r="T195" s="235"/>
      <c r="AT195" s="236" t="s">
        <v>132</v>
      </c>
      <c r="AU195" s="236" t="s">
        <v>86</v>
      </c>
      <c r="AV195" s="14" t="s">
        <v>86</v>
      </c>
      <c r="AW195" s="14" t="s">
        <v>35</v>
      </c>
      <c r="AX195" s="14" t="s">
        <v>21</v>
      </c>
      <c r="AY195" s="236" t="s">
        <v>121</v>
      </c>
    </row>
    <row r="196" spans="1:65" s="2" customFormat="1" ht="21.75" customHeight="1">
      <c r="A196" s="34"/>
      <c r="B196" s="35"/>
      <c r="C196" s="199" t="s">
        <v>238</v>
      </c>
      <c r="D196" s="199" t="s">
        <v>123</v>
      </c>
      <c r="E196" s="200" t="s">
        <v>239</v>
      </c>
      <c r="F196" s="201" t="s">
        <v>240</v>
      </c>
      <c r="G196" s="202" t="s">
        <v>241</v>
      </c>
      <c r="H196" s="258"/>
      <c r="I196" s="204"/>
      <c r="J196" s="205">
        <f>ROUND(I196*H196,2)</f>
        <v>0</v>
      </c>
      <c r="K196" s="201" t="s">
        <v>127</v>
      </c>
      <c r="L196" s="39"/>
      <c r="M196" s="206" t="s">
        <v>1</v>
      </c>
      <c r="N196" s="207" t="s">
        <v>43</v>
      </c>
      <c r="O196" s="71"/>
      <c r="P196" s="208">
        <f>O196*H196</f>
        <v>0</v>
      </c>
      <c r="Q196" s="208">
        <v>0</v>
      </c>
      <c r="R196" s="208">
        <f>Q196*H196</f>
        <v>0</v>
      </c>
      <c r="S196" s="208">
        <v>0</v>
      </c>
      <c r="T196" s="209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210" t="s">
        <v>219</v>
      </c>
      <c r="AT196" s="210" t="s">
        <v>123</v>
      </c>
      <c r="AU196" s="210" t="s">
        <v>86</v>
      </c>
      <c r="AY196" s="17" t="s">
        <v>121</v>
      </c>
      <c r="BE196" s="211">
        <f>IF(N196="základní",J196,0)</f>
        <v>0</v>
      </c>
      <c r="BF196" s="211">
        <f>IF(N196="snížená",J196,0)</f>
        <v>0</v>
      </c>
      <c r="BG196" s="211">
        <f>IF(N196="zákl. přenesená",J196,0)</f>
        <v>0</v>
      </c>
      <c r="BH196" s="211">
        <f>IF(N196="sníž. přenesená",J196,0)</f>
        <v>0</v>
      </c>
      <c r="BI196" s="211">
        <f>IF(N196="nulová",J196,0)</f>
        <v>0</v>
      </c>
      <c r="BJ196" s="17" t="s">
        <v>21</v>
      </c>
      <c r="BK196" s="211">
        <f>ROUND(I196*H196,2)</f>
        <v>0</v>
      </c>
      <c r="BL196" s="17" t="s">
        <v>219</v>
      </c>
      <c r="BM196" s="210" t="s">
        <v>242</v>
      </c>
    </row>
    <row r="197" spans="1:65" s="2" customFormat="1" ht="28.8">
      <c r="A197" s="34"/>
      <c r="B197" s="35"/>
      <c r="C197" s="36"/>
      <c r="D197" s="212" t="s">
        <v>130</v>
      </c>
      <c r="E197" s="36"/>
      <c r="F197" s="213" t="s">
        <v>243</v>
      </c>
      <c r="G197" s="36"/>
      <c r="H197" s="36"/>
      <c r="I197" s="111"/>
      <c r="J197" s="36"/>
      <c r="K197" s="36"/>
      <c r="L197" s="39"/>
      <c r="M197" s="214"/>
      <c r="N197" s="215"/>
      <c r="O197" s="71"/>
      <c r="P197" s="71"/>
      <c r="Q197" s="71"/>
      <c r="R197" s="71"/>
      <c r="S197" s="71"/>
      <c r="T197" s="72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T197" s="17" t="s">
        <v>130</v>
      </c>
      <c r="AU197" s="17" t="s">
        <v>86</v>
      </c>
    </row>
    <row r="198" spans="1:65" s="12" customFormat="1" ht="25.95" customHeight="1">
      <c r="B198" s="183"/>
      <c r="C198" s="184"/>
      <c r="D198" s="185" t="s">
        <v>77</v>
      </c>
      <c r="E198" s="186" t="s">
        <v>244</v>
      </c>
      <c r="F198" s="186" t="s">
        <v>245</v>
      </c>
      <c r="G198" s="184"/>
      <c r="H198" s="184"/>
      <c r="I198" s="187"/>
      <c r="J198" s="188">
        <f>BK198</f>
        <v>0</v>
      </c>
      <c r="K198" s="184"/>
      <c r="L198" s="189"/>
      <c r="M198" s="190"/>
      <c r="N198" s="191"/>
      <c r="O198" s="191"/>
      <c r="P198" s="192">
        <f>P199+P203+P206</f>
        <v>0</v>
      </c>
      <c r="Q198" s="191"/>
      <c r="R198" s="192">
        <f>R199+R203+R206</f>
        <v>0</v>
      </c>
      <c r="S198" s="191"/>
      <c r="T198" s="193">
        <f>T199+T203+T206</f>
        <v>0</v>
      </c>
      <c r="AR198" s="194" t="s">
        <v>151</v>
      </c>
      <c r="AT198" s="195" t="s">
        <v>77</v>
      </c>
      <c r="AU198" s="195" t="s">
        <v>78</v>
      </c>
      <c r="AY198" s="194" t="s">
        <v>121</v>
      </c>
      <c r="BK198" s="196">
        <f>BK199+BK203+BK206</f>
        <v>0</v>
      </c>
    </row>
    <row r="199" spans="1:65" s="12" customFormat="1" ht="22.8" customHeight="1">
      <c r="B199" s="183"/>
      <c r="C199" s="184"/>
      <c r="D199" s="185" t="s">
        <v>77</v>
      </c>
      <c r="E199" s="197" t="s">
        <v>246</v>
      </c>
      <c r="F199" s="197" t="s">
        <v>247</v>
      </c>
      <c r="G199" s="184"/>
      <c r="H199" s="184"/>
      <c r="I199" s="187"/>
      <c r="J199" s="198">
        <f>BK199</f>
        <v>0</v>
      </c>
      <c r="K199" s="184"/>
      <c r="L199" s="189"/>
      <c r="M199" s="190"/>
      <c r="N199" s="191"/>
      <c r="O199" s="191"/>
      <c r="P199" s="192">
        <f>SUM(P200:P202)</f>
        <v>0</v>
      </c>
      <c r="Q199" s="191"/>
      <c r="R199" s="192">
        <f>SUM(R200:R202)</f>
        <v>0</v>
      </c>
      <c r="S199" s="191"/>
      <c r="T199" s="193">
        <f>SUM(T200:T202)</f>
        <v>0</v>
      </c>
      <c r="AR199" s="194" t="s">
        <v>151</v>
      </c>
      <c r="AT199" s="195" t="s">
        <v>77</v>
      </c>
      <c r="AU199" s="195" t="s">
        <v>21</v>
      </c>
      <c r="AY199" s="194" t="s">
        <v>121</v>
      </c>
      <c r="BK199" s="196">
        <f>SUM(BK200:BK202)</f>
        <v>0</v>
      </c>
    </row>
    <row r="200" spans="1:65" s="2" customFormat="1" ht="16.5" customHeight="1">
      <c r="A200" s="34"/>
      <c r="B200" s="35"/>
      <c r="C200" s="199" t="s">
        <v>248</v>
      </c>
      <c r="D200" s="199" t="s">
        <v>123</v>
      </c>
      <c r="E200" s="200" t="s">
        <v>249</v>
      </c>
      <c r="F200" s="201" t="s">
        <v>247</v>
      </c>
      <c r="G200" s="202" t="s">
        <v>250</v>
      </c>
      <c r="H200" s="203">
        <v>1</v>
      </c>
      <c r="I200" s="204"/>
      <c r="J200" s="205">
        <f>ROUND(I200*H200,2)</f>
        <v>0</v>
      </c>
      <c r="K200" s="201" t="s">
        <v>127</v>
      </c>
      <c r="L200" s="39"/>
      <c r="M200" s="206" t="s">
        <v>1</v>
      </c>
      <c r="N200" s="207" t="s">
        <v>43</v>
      </c>
      <c r="O200" s="71"/>
      <c r="P200" s="208">
        <f>O200*H200</f>
        <v>0</v>
      </c>
      <c r="Q200" s="208">
        <v>0</v>
      </c>
      <c r="R200" s="208">
        <f>Q200*H200</f>
        <v>0</v>
      </c>
      <c r="S200" s="208">
        <v>0</v>
      </c>
      <c r="T200" s="209">
        <f>S200*H200</f>
        <v>0</v>
      </c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R200" s="210" t="s">
        <v>251</v>
      </c>
      <c r="AT200" s="210" t="s">
        <v>123</v>
      </c>
      <c r="AU200" s="210" t="s">
        <v>86</v>
      </c>
      <c r="AY200" s="17" t="s">
        <v>121</v>
      </c>
      <c r="BE200" s="211">
        <f>IF(N200="základní",J200,0)</f>
        <v>0</v>
      </c>
      <c r="BF200" s="211">
        <f>IF(N200="snížená",J200,0)</f>
        <v>0</v>
      </c>
      <c r="BG200" s="211">
        <f>IF(N200="zákl. přenesená",J200,0)</f>
        <v>0</v>
      </c>
      <c r="BH200" s="211">
        <f>IF(N200="sníž. přenesená",J200,0)</f>
        <v>0</v>
      </c>
      <c r="BI200" s="211">
        <f>IF(N200="nulová",J200,0)</f>
        <v>0</v>
      </c>
      <c r="BJ200" s="17" t="s">
        <v>21</v>
      </c>
      <c r="BK200" s="211">
        <f>ROUND(I200*H200,2)</f>
        <v>0</v>
      </c>
      <c r="BL200" s="17" t="s">
        <v>251</v>
      </c>
      <c r="BM200" s="210" t="s">
        <v>252</v>
      </c>
    </row>
    <row r="201" spans="1:65" s="2" customFormat="1" ht="19.2">
      <c r="A201" s="34"/>
      <c r="B201" s="35"/>
      <c r="C201" s="36"/>
      <c r="D201" s="212" t="s">
        <v>130</v>
      </c>
      <c r="E201" s="36"/>
      <c r="F201" s="213" t="s">
        <v>253</v>
      </c>
      <c r="G201" s="36"/>
      <c r="H201" s="36"/>
      <c r="I201" s="111"/>
      <c r="J201" s="36"/>
      <c r="K201" s="36"/>
      <c r="L201" s="39"/>
      <c r="M201" s="214"/>
      <c r="N201" s="215"/>
      <c r="O201" s="71"/>
      <c r="P201" s="71"/>
      <c r="Q201" s="71"/>
      <c r="R201" s="71"/>
      <c r="S201" s="71"/>
      <c r="T201" s="72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T201" s="17" t="s">
        <v>130</v>
      </c>
      <c r="AU201" s="17" t="s">
        <v>86</v>
      </c>
    </row>
    <row r="202" spans="1:65" s="2" customFormat="1" ht="38.4">
      <c r="A202" s="34"/>
      <c r="B202" s="35"/>
      <c r="C202" s="36"/>
      <c r="D202" s="212" t="s">
        <v>254</v>
      </c>
      <c r="E202" s="36"/>
      <c r="F202" s="259" t="s">
        <v>255</v>
      </c>
      <c r="G202" s="36"/>
      <c r="H202" s="36"/>
      <c r="I202" s="111"/>
      <c r="J202" s="36"/>
      <c r="K202" s="36"/>
      <c r="L202" s="39"/>
      <c r="M202" s="214"/>
      <c r="N202" s="215"/>
      <c r="O202" s="71"/>
      <c r="P202" s="71"/>
      <c r="Q202" s="71"/>
      <c r="R202" s="71"/>
      <c r="S202" s="71"/>
      <c r="T202" s="72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T202" s="17" t="s">
        <v>254</v>
      </c>
      <c r="AU202" s="17" t="s">
        <v>86</v>
      </c>
    </row>
    <row r="203" spans="1:65" s="12" customFormat="1" ht="22.8" customHeight="1">
      <c r="B203" s="183"/>
      <c r="C203" s="184"/>
      <c r="D203" s="185" t="s">
        <v>77</v>
      </c>
      <c r="E203" s="197" t="s">
        <v>256</v>
      </c>
      <c r="F203" s="197" t="s">
        <v>257</v>
      </c>
      <c r="G203" s="184"/>
      <c r="H203" s="184"/>
      <c r="I203" s="187"/>
      <c r="J203" s="198">
        <f>BK203</f>
        <v>0</v>
      </c>
      <c r="K203" s="184"/>
      <c r="L203" s="189"/>
      <c r="M203" s="190"/>
      <c r="N203" s="191"/>
      <c r="O203" s="191"/>
      <c r="P203" s="192">
        <f>SUM(P204:P205)</f>
        <v>0</v>
      </c>
      <c r="Q203" s="191"/>
      <c r="R203" s="192">
        <f>SUM(R204:R205)</f>
        <v>0</v>
      </c>
      <c r="S203" s="191"/>
      <c r="T203" s="193">
        <f>SUM(T204:T205)</f>
        <v>0</v>
      </c>
      <c r="AR203" s="194" t="s">
        <v>151</v>
      </c>
      <c r="AT203" s="195" t="s">
        <v>77</v>
      </c>
      <c r="AU203" s="195" t="s">
        <v>21</v>
      </c>
      <c r="AY203" s="194" t="s">
        <v>121</v>
      </c>
      <c r="BK203" s="196">
        <f>SUM(BK204:BK205)</f>
        <v>0</v>
      </c>
    </row>
    <row r="204" spans="1:65" s="2" customFormat="1" ht="16.5" customHeight="1">
      <c r="A204" s="34"/>
      <c r="B204" s="35"/>
      <c r="C204" s="199" t="s">
        <v>258</v>
      </c>
      <c r="D204" s="199" t="s">
        <v>123</v>
      </c>
      <c r="E204" s="200" t="s">
        <v>259</v>
      </c>
      <c r="F204" s="201" t="s">
        <v>260</v>
      </c>
      <c r="G204" s="202" t="s">
        <v>261</v>
      </c>
      <c r="H204" s="203">
        <v>1</v>
      </c>
      <c r="I204" s="204"/>
      <c r="J204" s="205">
        <f>ROUND(I204*H204,2)</f>
        <v>0</v>
      </c>
      <c r="K204" s="201" t="s">
        <v>127</v>
      </c>
      <c r="L204" s="39"/>
      <c r="M204" s="206" t="s">
        <v>1</v>
      </c>
      <c r="N204" s="207" t="s">
        <v>43</v>
      </c>
      <c r="O204" s="71"/>
      <c r="P204" s="208">
        <f>O204*H204</f>
        <v>0</v>
      </c>
      <c r="Q204" s="208">
        <v>0</v>
      </c>
      <c r="R204" s="208">
        <f>Q204*H204</f>
        <v>0</v>
      </c>
      <c r="S204" s="208">
        <v>0</v>
      </c>
      <c r="T204" s="209">
        <f>S204*H204</f>
        <v>0</v>
      </c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R204" s="210" t="s">
        <v>251</v>
      </c>
      <c r="AT204" s="210" t="s">
        <v>123</v>
      </c>
      <c r="AU204" s="210" t="s">
        <v>86</v>
      </c>
      <c r="AY204" s="17" t="s">
        <v>121</v>
      </c>
      <c r="BE204" s="211">
        <f>IF(N204="základní",J204,0)</f>
        <v>0</v>
      </c>
      <c r="BF204" s="211">
        <f>IF(N204="snížená",J204,0)</f>
        <v>0</v>
      </c>
      <c r="BG204" s="211">
        <f>IF(N204="zákl. přenesená",J204,0)</f>
        <v>0</v>
      </c>
      <c r="BH204" s="211">
        <f>IF(N204="sníž. přenesená",J204,0)</f>
        <v>0</v>
      </c>
      <c r="BI204" s="211">
        <f>IF(N204="nulová",J204,0)</f>
        <v>0</v>
      </c>
      <c r="BJ204" s="17" t="s">
        <v>21</v>
      </c>
      <c r="BK204" s="211">
        <f>ROUND(I204*H204,2)</f>
        <v>0</v>
      </c>
      <c r="BL204" s="17" t="s">
        <v>251</v>
      </c>
      <c r="BM204" s="210" t="s">
        <v>262</v>
      </c>
    </row>
    <row r="205" spans="1:65" s="2" customFormat="1" ht="10.199999999999999">
      <c r="A205" s="34"/>
      <c r="B205" s="35"/>
      <c r="C205" s="36"/>
      <c r="D205" s="212" t="s">
        <v>130</v>
      </c>
      <c r="E205" s="36"/>
      <c r="F205" s="213" t="s">
        <v>260</v>
      </c>
      <c r="G205" s="36"/>
      <c r="H205" s="36"/>
      <c r="I205" s="111"/>
      <c r="J205" s="36"/>
      <c r="K205" s="36"/>
      <c r="L205" s="39"/>
      <c r="M205" s="214"/>
      <c r="N205" s="215"/>
      <c r="O205" s="71"/>
      <c r="P205" s="71"/>
      <c r="Q205" s="71"/>
      <c r="R205" s="71"/>
      <c r="S205" s="71"/>
      <c r="T205" s="72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T205" s="17" t="s">
        <v>130</v>
      </c>
      <c r="AU205" s="17" t="s">
        <v>86</v>
      </c>
    </row>
    <row r="206" spans="1:65" s="12" customFormat="1" ht="22.8" customHeight="1">
      <c r="B206" s="183"/>
      <c r="C206" s="184"/>
      <c r="D206" s="185" t="s">
        <v>77</v>
      </c>
      <c r="E206" s="197" t="s">
        <v>263</v>
      </c>
      <c r="F206" s="197" t="s">
        <v>264</v>
      </c>
      <c r="G206" s="184"/>
      <c r="H206" s="184"/>
      <c r="I206" s="187"/>
      <c r="J206" s="198">
        <f>BK206</f>
        <v>0</v>
      </c>
      <c r="K206" s="184"/>
      <c r="L206" s="189"/>
      <c r="M206" s="190"/>
      <c r="N206" s="191"/>
      <c r="O206" s="191"/>
      <c r="P206" s="192">
        <f>SUM(P207:P208)</f>
        <v>0</v>
      </c>
      <c r="Q206" s="191"/>
      <c r="R206" s="192">
        <f>SUM(R207:R208)</f>
        <v>0</v>
      </c>
      <c r="S206" s="191"/>
      <c r="T206" s="193">
        <f>SUM(T207:T208)</f>
        <v>0</v>
      </c>
      <c r="AR206" s="194" t="s">
        <v>151</v>
      </c>
      <c r="AT206" s="195" t="s">
        <v>77</v>
      </c>
      <c r="AU206" s="195" t="s">
        <v>21</v>
      </c>
      <c r="AY206" s="194" t="s">
        <v>121</v>
      </c>
      <c r="BK206" s="196">
        <f>SUM(BK207:BK208)</f>
        <v>0</v>
      </c>
    </row>
    <row r="207" spans="1:65" s="2" customFormat="1" ht="16.5" customHeight="1">
      <c r="A207" s="34"/>
      <c r="B207" s="35"/>
      <c r="C207" s="199" t="s">
        <v>7</v>
      </c>
      <c r="D207" s="199" t="s">
        <v>123</v>
      </c>
      <c r="E207" s="200" t="s">
        <v>265</v>
      </c>
      <c r="F207" s="201" t="s">
        <v>264</v>
      </c>
      <c r="G207" s="202" t="s">
        <v>250</v>
      </c>
      <c r="H207" s="203">
        <v>1</v>
      </c>
      <c r="I207" s="204"/>
      <c r="J207" s="205">
        <f>ROUND(I207*H207,2)</f>
        <v>0</v>
      </c>
      <c r="K207" s="201" t="s">
        <v>127</v>
      </c>
      <c r="L207" s="39"/>
      <c r="M207" s="206" t="s">
        <v>1</v>
      </c>
      <c r="N207" s="207" t="s">
        <v>43</v>
      </c>
      <c r="O207" s="71"/>
      <c r="P207" s="208">
        <f>O207*H207</f>
        <v>0</v>
      </c>
      <c r="Q207" s="208">
        <v>0</v>
      </c>
      <c r="R207" s="208">
        <f>Q207*H207</f>
        <v>0</v>
      </c>
      <c r="S207" s="208">
        <v>0</v>
      </c>
      <c r="T207" s="209">
        <f>S207*H207</f>
        <v>0</v>
      </c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R207" s="210" t="s">
        <v>251</v>
      </c>
      <c r="AT207" s="210" t="s">
        <v>123</v>
      </c>
      <c r="AU207" s="210" t="s">
        <v>86</v>
      </c>
      <c r="AY207" s="17" t="s">
        <v>121</v>
      </c>
      <c r="BE207" s="211">
        <f>IF(N207="základní",J207,0)</f>
        <v>0</v>
      </c>
      <c r="BF207" s="211">
        <f>IF(N207="snížená",J207,0)</f>
        <v>0</v>
      </c>
      <c r="BG207" s="211">
        <f>IF(N207="zákl. přenesená",J207,0)</f>
        <v>0</v>
      </c>
      <c r="BH207" s="211">
        <f>IF(N207="sníž. přenesená",J207,0)</f>
        <v>0</v>
      </c>
      <c r="BI207" s="211">
        <f>IF(N207="nulová",J207,0)</f>
        <v>0</v>
      </c>
      <c r="BJ207" s="17" t="s">
        <v>21</v>
      </c>
      <c r="BK207" s="211">
        <f>ROUND(I207*H207,2)</f>
        <v>0</v>
      </c>
      <c r="BL207" s="17" t="s">
        <v>251</v>
      </c>
      <c r="BM207" s="210" t="s">
        <v>266</v>
      </c>
    </row>
    <row r="208" spans="1:65" s="2" customFormat="1" ht="10.199999999999999">
      <c r="A208" s="34"/>
      <c r="B208" s="35"/>
      <c r="C208" s="36"/>
      <c r="D208" s="212" t="s">
        <v>130</v>
      </c>
      <c r="E208" s="36"/>
      <c r="F208" s="213" t="s">
        <v>267</v>
      </c>
      <c r="G208" s="36"/>
      <c r="H208" s="36"/>
      <c r="I208" s="111"/>
      <c r="J208" s="36"/>
      <c r="K208" s="36"/>
      <c r="L208" s="39"/>
      <c r="M208" s="260"/>
      <c r="N208" s="261"/>
      <c r="O208" s="262"/>
      <c r="P208" s="262"/>
      <c r="Q208" s="262"/>
      <c r="R208" s="262"/>
      <c r="S208" s="262"/>
      <c r="T208" s="263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T208" s="17" t="s">
        <v>130</v>
      </c>
      <c r="AU208" s="17" t="s">
        <v>86</v>
      </c>
    </row>
    <row r="209" spans="1:31" s="2" customFormat="1" ht="6.9" customHeight="1">
      <c r="A209" s="34"/>
      <c r="B209" s="54"/>
      <c r="C209" s="55"/>
      <c r="D209" s="55"/>
      <c r="E209" s="55"/>
      <c r="F209" s="55"/>
      <c r="G209" s="55"/>
      <c r="H209" s="55"/>
      <c r="I209" s="148"/>
      <c r="J209" s="55"/>
      <c r="K209" s="55"/>
      <c r="L209" s="39"/>
      <c r="M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</row>
  </sheetData>
  <sheetProtection algorithmName="SHA-512" hashValue="zc86446Kue2XUj7+Ueb8a+SvCPUc3bdfF4o+oq98QtFDzGarQXVgWS8HBNYS8BlBbBBzWuwv8/SevnFr9co3sA==" saltValue="mj7Y/t6MH9OhOCNaucomEuB5b/U+IgW25rH31V4r6LA5ryPCbcVpjWat7YORgb57007GewJHjlygKl3YLuAeWw==" spinCount="100000" sheet="1" objects="1" scenarios="1" formatColumns="0" formatRows="0" autoFilter="0"/>
  <autoFilter ref="C126:K208" xr:uid="{00000000-0009-0000-0000-000001000000}"/>
  <mergeCells count="9">
    <mergeCell ref="E87:H87"/>
    <mergeCell ref="E117:H117"/>
    <mergeCell ref="E119:H11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191208-1 - Haťový chodník</vt:lpstr>
      <vt:lpstr>'191208-1 - Haťový chodník'!Názvy_tisku</vt:lpstr>
      <vt:lpstr>'Rekapitulace stavby'!Názvy_tisku</vt:lpstr>
      <vt:lpstr>'191208-1 - Haťový chodník'!Oblast_tisku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DESKTOP-9CP0SEB\Alena</dc:creator>
  <cp:lastModifiedBy>Kateřina Kabešová</cp:lastModifiedBy>
  <dcterms:created xsi:type="dcterms:W3CDTF">2020-03-05T18:58:11Z</dcterms:created>
  <dcterms:modified xsi:type="dcterms:W3CDTF">2020-03-09T10:39:25Z</dcterms:modified>
</cp:coreProperties>
</file>