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kumenty\VÝKRESY 2016\116515 Stezka pro chodce a cyklisty Brniště - Velký Grunov\PDPS\PDF\G_SOUPIS PRACÍ\"/>
    </mc:Choice>
  </mc:AlternateContent>
  <bookViews>
    <workbookView xWindow="0" yWindow="0" windowWidth="21570" windowHeight="7965" activeTab="2"/>
  </bookViews>
  <sheets>
    <sheet name="Krycí list" sheetId="2" r:id="rId1"/>
    <sheet name="Rekapitulace" sheetId="3" r:id="rId2"/>
    <sheet name="Soupis prací" sheetId="1" r:id="rId3"/>
  </sheets>
  <definedNames>
    <definedName name="_xlnm.Print_Area" localSheetId="0">'Krycí list'!$A$1:$L$18</definedName>
    <definedName name="_xlnm.Print_Area" localSheetId="1">Rekapitulace!$A$1:$J$10</definedName>
    <definedName name="_xlnm.Print_Area" localSheetId="2">'Soupis prací'!$A$1:$Q$418</definedName>
  </definedNames>
  <calcPr calcId="152511"/>
</workbook>
</file>

<file path=xl/calcChain.xml><?xml version="1.0" encoding="utf-8"?>
<calcChain xmlns="http://schemas.openxmlformats.org/spreadsheetml/2006/main">
  <c r="N414" i="1" l="1"/>
  <c r="M411" i="1" l="1"/>
  <c r="Q411" i="1" s="1"/>
  <c r="M184" i="1" l="1"/>
  <c r="Q184" i="1" s="1"/>
  <c r="M177" i="1"/>
  <c r="Q177" i="1" s="1"/>
  <c r="M376" i="1" l="1"/>
  <c r="Q376" i="1" s="1"/>
  <c r="M372" i="1"/>
  <c r="Q372" i="1" s="1"/>
  <c r="M368" i="1"/>
  <c r="Q368" i="1" s="1"/>
  <c r="M364" i="1"/>
  <c r="Q364" i="1" s="1"/>
  <c r="M360" i="1"/>
  <c r="Q360" i="1" s="1"/>
  <c r="M356" i="1"/>
  <c r="Q356" i="1" s="1"/>
  <c r="M352" i="1"/>
  <c r="Q352" i="1" s="1"/>
  <c r="M348" i="1"/>
  <c r="Q348" i="1" s="1"/>
  <c r="L381" i="1" l="1"/>
  <c r="N381" i="1" s="1"/>
  <c r="M409" i="1"/>
  <c r="Q409" i="1" s="1"/>
  <c r="M406" i="1"/>
  <c r="Q406" i="1" s="1"/>
  <c r="M404" i="1"/>
  <c r="Q404" i="1" s="1"/>
  <c r="M401" i="1"/>
  <c r="Q401" i="1" s="1"/>
  <c r="M399" i="1"/>
  <c r="Q399" i="1" s="1"/>
  <c r="M396" i="1"/>
  <c r="M391" i="1"/>
  <c r="Q391" i="1" s="1"/>
  <c r="M389" i="1"/>
  <c r="M388" i="1"/>
  <c r="Q388" i="1" s="1"/>
  <c r="M383" i="1"/>
  <c r="L386" i="1" s="1"/>
  <c r="N386" i="1" s="1"/>
  <c r="M338" i="1"/>
  <c r="Q338" i="1" s="1"/>
  <c r="M330" i="1"/>
  <c r="Q330" i="1" s="1"/>
  <c r="M328" i="1"/>
  <c r="Q328" i="1" s="1"/>
  <c r="M325" i="1"/>
  <c r="M317" i="1"/>
  <c r="L323" i="1" s="1"/>
  <c r="N323" i="1" s="1"/>
  <c r="M311" i="1"/>
  <c r="Q311" i="1" s="1"/>
  <c r="M309" i="1"/>
  <c r="Q309" i="1" s="1"/>
  <c r="M305" i="1"/>
  <c r="Q305" i="1" s="1"/>
  <c r="M303" i="1"/>
  <c r="Q303" i="1" s="1"/>
  <c r="M300" i="1"/>
  <c r="Q300" i="1" s="1"/>
  <c r="M298" i="1"/>
  <c r="Q298" i="1" s="1"/>
  <c r="M291" i="1"/>
  <c r="Q291" i="1" s="1"/>
  <c r="M289" i="1"/>
  <c r="Q289" i="1" s="1"/>
  <c r="M284" i="1"/>
  <c r="Q284" i="1" s="1"/>
  <c r="M272" i="1"/>
  <c r="Q272" i="1" s="1"/>
  <c r="M269" i="1"/>
  <c r="Q269" i="1" s="1"/>
  <c r="M267" i="1"/>
  <c r="Q267" i="1" s="1"/>
  <c r="M262" i="1"/>
  <c r="Q262" i="1" s="1"/>
  <c r="M260" i="1"/>
  <c r="Q260" i="1" s="1"/>
  <c r="M257" i="1"/>
  <c r="Q257" i="1" s="1"/>
  <c r="M254" i="1"/>
  <c r="Q254" i="1" s="1"/>
  <c r="M252" i="1"/>
  <c r="Q252" i="1" s="1"/>
  <c r="M249" i="1"/>
  <c r="Q249" i="1" s="1"/>
  <c r="M246" i="1"/>
  <c r="Q246" i="1" s="1"/>
  <c r="M245" i="1"/>
  <c r="Q245" i="1" s="1"/>
  <c r="M244" i="1"/>
  <c r="Q244" i="1" s="1"/>
  <c r="M243" i="1"/>
  <c r="Q243" i="1" s="1"/>
  <c r="M242" i="1"/>
  <c r="M241" i="1"/>
  <c r="Q241" i="1" s="1"/>
  <c r="M239" i="1"/>
  <c r="Q239" i="1" s="1"/>
  <c r="M234" i="1"/>
  <c r="Q234" i="1" s="1"/>
  <c r="M232" i="1"/>
  <c r="Q232" i="1" s="1"/>
  <c r="M229" i="1"/>
  <c r="Q229" i="1" s="1"/>
  <c r="M224" i="1"/>
  <c r="Q224" i="1" s="1"/>
  <c r="M222" i="1"/>
  <c r="Q222" i="1" s="1"/>
  <c r="M216" i="1"/>
  <c r="Q216" i="1" s="1"/>
  <c r="M212" i="1"/>
  <c r="Q212" i="1" s="1"/>
  <c r="M204" i="1"/>
  <c r="Q204" i="1" s="1"/>
  <c r="M203" i="1"/>
  <c r="Q203" i="1" s="1"/>
  <c r="M202" i="1"/>
  <c r="Q202" i="1" s="1"/>
  <c r="M200" i="1"/>
  <c r="Q200" i="1" s="1"/>
  <c r="M199" i="1"/>
  <c r="Q199" i="1" s="1"/>
  <c r="M198" i="1"/>
  <c r="M192" i="1"/>
  <c r="Q192" i="1" s="1"/>
  <c r="M170" i="1"/>
  <c r="Q170" i="1" s="1"/>
  <c r="M164" i="1"/>
  <c r="Q164" i="1" s="1"/>
  <c r="M158" i="1"/>
  <c r="Q158" i="1" s="1"/>
  <c r="M155" i="1"/>
  <c r="Q155" i="1" s="1"/>
  <c r="M152" i="1"/>
  <c r="Q152" i="1" s="1"/>
  <c r="M148" i="1"/>
  <c r="M144" i="1"/>
  <c r="M134" i="1"/>
  <c r="Q134" i="1" s="1"/>
  <c r="M126" i="1"/>
  <c r="Q126" i="1" s="1"/>
  <c r="M123" i="1"/>
  <c r="Q123" i="1" s="1"/>
  <c r="M120" i="1"/>
  <c r="M114" i="1"/>
  <c r="Q114" i="1" s="1"/>
  <c r="M112" i="1"/>
  <c r="M106" i="1"/>
  <c r="Q106" i="1" s="1"/>
  <c r="M102" i="1"/>
  <c r="Q102" i="1" s="1"/>
  <c r="M96" i="1"/>
  <c r="Q96" i="1" s="1"/>
  <c r="M92" i="1"/>
  <c r="Q92" i="1" s="1"/>
  <c r="M86" i="1"/>
  <c r="Q86" i="1" s="1"/>
  <c r="M82" i="1"/>
  <c r="Q82" i="1" s="1"/>
  <c r="M80" i="1"/>
  <c r="Q80" i="1" s="1"/>
  <c r="M77" i="1"/>
  <c r="Q77" i="1" s="1"/>
  <c r="M75" i="1"/>
  <c r="Q75" i="1" s="1"/>
  <c r="M72" i="1"/>
  <c r="Q72" i="1" s="1"/>
  <c r="M70" i="1"/>
  <c r="Q70" i="1" s="1"/>
  <c r="M67" i="1"/>
  <c r="Q67" i="1" s="1"/>
  <c r="M65" i="1"/>
  <c r="Q65" i="1" s="1"/>
  <c r="M62" i="1"/>
  <c r="Q62" i="1" s="1"/>
  <c r="M59" i="1"/>
  <c r="Q59" i="1" s="1"/>
  <c r="M56" i="1"/>
  <c r="Q56" i="1" s="1"/>
  <c r="M54" i="1"/>
  <c r="Q54" i="1" s="1"/>
  <c r="M49" i="1"/>
  <c r="Q49" i="1" s="1"/>
  <c r="M44" i="1"/>
  <c r="M36" i="1"/>
  <c r="Q36" i="1" s="1"/>
  <c r="M34" i="1"/>
  <c r="Q34" i="1" s="1"/>
  <c r="M33" i="1"/>
  <c r="Q33" i="1" s="1"/>
  <c r="M32" i="1"/>
  <c r="Q32" i="1" s="1"/>
  <c r="M31" i="1"/>
  <c r="Q31" i="1" s="1"/>
  <c r="M28" i="1"/>
  <c r="Q28" i="1" s="1"/>
  <c r="M23" i="1"/>
  <c r="Q23" i="1" s="1"/>
  <c r="M15" i="1"/>
  <c r="Q15" i="1" s="1"/>
  <c r="M14" i="1"/>
  <c r="Q14" i="1" s="1"/>
  <c r="L346" i="1" l="1"/>
  <c r="N346" i="1" s="1"/>
  <c r="L414" i="1"/>
  <c r="L336" i="1"/>
  <c r="N336" i="1" s="1"/>
  <c r="Q317" i="1"/>
  <c r="L287" i="1"/>
  <c r="L275" i="1"/>
  <c r="N275" i="1" s="1"/>
  <c r="L132" i="1"/>
  <c r="N132" i="1" s="1"/>
  <c r="L118" i="1"/>
  <c r="N118" i="1" s="1"/>
  <c r="Q144" i="1"/>
  <c r="L196" i="1"/>
  <c r="N196" i="1" s="1"/>
  <c r="L227" i="1"/>
  <c r="N227" i="1" s="1"/>
  <c r="L394" i="1"/>
  <c r="N394" i="1" s="1"/>
  <c r="L42" i="1"/>
  <c r="N42" i="1" s="1"/>
  <c r="Q325" i="1"/>
  <c r="L110" i="1"/>
  <c r="N110" i="1" s="1"/>
  <c r="Q396" i="1"/>
  <c r="Q242" i="1"/>
  <c r="Q112" i="1"/>
  <c r="Q198" i="1"/>
  <c r="Q148" i="1"/>
  <c r="L315" i="1"/>
  <c r="Q120" i="1"/>
  <c r="L142" i="1"/>
  <c r="N142" i="1" s="1"/>
  <c r="Q11" i="1"/>
  <c r="Q383" i="1"/>
  <c r="Q44" i="1"/>
  <c r="Q389" i="1"/>
  <c r="N287" i="1" l="1"/>
  <c r="L416" i="1"/>
  <c r="P416" i="1" s="1"/>
  <c r="L277" i="1"/>
  <c r="N315" i="1"/>
  <c r="I7" i="3" l="1"/>
  <c r="J7" i="3" s="1"/>
  <c r="L418" i="1"/>
  <c r="I9" i="2" s="1"/>
  <c r="P277" i="1"/>
  <c r="I8" i="3"/>
  <c r="J8" i="3" s="1"/>
  <c r="P418" i="1" l="1"/>
  <c r="I11" i="2" s="1"/>
  <c r="I10" i="2" s="1"/>
  <c r="I10" i="3"/>
  <c r="J10" i="3" s="1"/>
  <c r="I15" i="2"/>
  <c r="I8" i="2"/>
</calcChain>
</file>

<file path=xl/sharedStrings.xml><?xml version="1.0" encoding="utf-8"?>
<sst xmlns="http://schemas.openxmlformats.org/spreadsheetml/2006/main" count="892" uniqueCount="506">
  <si>
    <t>Měna: Kč</t>
  </si>
  <si>
    <t>Poř.</t>
  </si>
  <si>
    <t>Kód</t>
  </si>
  <si>
    <t>Popis</t>
  </si>
  <si>
    <t>Množství</t>
  </si>
  <si>
    <t>M.j.</t>
  </si>
  <si>
    <t>Cena/m.j.</t>
  </si>
  <si>
    <t>Cena celk.</t>
  </si>
  <si>
    <t>DPH</t>
  </si>
  <si>
    <t>Celkem s DPH</t>
  </si>
  <si>
    <t>Stavba: 116515R - Brniště - Velký Grunov - smíšená stezka pro pěší a cyklisty</t>
  </si>
  <si>
    <t>Objekt: 01 - Chodník</t>
  </si>
  <si>
    <t>0 - vseobecné konstrukce a práce</t>
  </si>
  <si>
    <t>003</t>
  </si>
  <si>
    <t>02720</t>
  </si>
  <si>
    <t>DIO - POMOC PRÁCE ZŘÍZ NEBO ZAJIŠŤ REGULACI A OCHRANU DPRAVY</t>
  </si>
  <si>
    <t>KPL</t>
  </si>
  <si>
    <t>21%</t>
  </si>
  <si>
    <t>009</t>
  </si>
  <si>
    <t>099</t>
  </si>
  <si>
    <t>INFORMAČNÍ TABULE (PLAST A3) NA SLOUPKU NA MOBILNÍM PODSTAVCI</t>
  </si>
  <si>
    <t>KUS</t>
  </si>
  <si>
    <t>011</t>
  </si>
  <si>
    <t>02911</t>
  </si>
  <si>
    <t>OSTATNÍ POŽADAVKY - GEODETICKÉ ZAMĚŘENÍ SKUTEČNÉHO PROVEDENÍ</t>
  </si>
  <si>
    <t>014</t>
  </si>
  <si>
    <t>OSTATNÍ POŽADAVKY - GEOMETRICKÝ PLÁN</t>
  </si>
  <si>
    <t>012</t>
  </si>
  <si>
    <t>02940</t>
  </si>
  <si>
    <t>OSTATNÍ POŽADAVKY - KOMPLETAČNÍ ČINNOST</t>
  </si>
  <si>
    <t>013</t>
  </si>
  <si>
    <t>OSTATNÍ POŽADAVKY - PŘÍPRAVA ÚZEMÍ STAVBY - VYTYČENÍ STAVBY</t>
  </si>
  <si>
    <t>010</t>
  </si>
  <si>
    <t>OSTATNÍ POŽADAVKY - VYPRACOVÁNÍ DOKUMENTACE SKUTEČNÉHO PROVEDENÍ</t>
  </si>
  <si>
    <t>005</t>
  </si>
  <si>
    <t>03730</t>
  </si>
  <si>
    <t>POMOC PRÁCE ZAJIŠŤ NEBO ZŘÍZ OCHRANU INŽENÝRSKÝCH SÍTÍ - vytyčení</t>
  </si>
  <si>
    <t>002</t>
  </si>
  <si>
    <t>014102</t>
  </si>
  <si>
    <t>POPLATKY ZA SKLÁDKU SUŤ</t>
  </si>
  <si>
    <t>T</t>
  </si>
  <si>
    <t>008</t>
  </si>
  <si>
    <t>03170</t>
  </si>
  <si>
    <t>ZAŘÍZENÍ STAVENIŠTĚ</t>
  </si>
  <si>
    <t>Součet za</t>
  </si>
  <si>
    <t>1 - zemní práce</t>
  </si>
  <si>
    <t>073</t>
  </si>
  <si>
    <t>132214</t>
  </si>
  <si>
    <t>HLOUB RÝH A MELIOR KAN ŠÍŘ DO 2M PAŽ I NEPAŽ TŘ 3 S ODVOZEM DO 5KM</t>
  </si>
  <si>
    <t>M3</t>
  </si>
  <si>
    <t>072</t>
  </si>
  <si>
    <t>131214</t>
  </si>
  <si>
    <t>HLOUBENÍ JAM ZAPAŽ I NEPAŽ TŘ 3 S ODVOZEM DO 5KM</t>
  </si>
  <si>
    <t>057</t>
  </si>
  <si>
    <t>17581</t>
  </si>
  <si>
    <t>OBSYP POTRUBÍ A OBJEKTŮ Z NAKUPOVANÝCH MATERIÁLŮ</t>
  </si>
  <si>
    <t>076</t>
  </si>
  <si>
    <t>122214</t>
  </si>
  <si>
    <t>ODKOPÁVKY A PROKOPÁVKY NEZAPAŽENÉ TŘ 3 S ODVOZEM DO 5KM</t>
  </si>
  <si>
    <t>066</t>
  </si>
  <si>
    <t>122819</t>
  </si>
  <si>
    <t>ODKOPÁVKY A PROKOPÁVKY NEZAPAŽENÉ TŘ 5-7 PŘÍPL ZA DALŠÍ 1KM</t>
  </si>
  <si>
    <t>065</t>
  </si>
  <si>
    <t>122818</t>
  </si>
  <si>
    <t>ODKOPÁVKY A PROKOPÁVKY NEZAPAŽENÉ TŘ 5-7 S ODVOZEM DO 20KM</t>
  </si>
  <si>
    <t>11343B</t>
  </si>
  <si>
    <t>ODSTRAN KRYTU VOZ A CHOD S ASFALT POJIVEM VČET PODKLADU - DOPRAVA</t>
  </si>
  <si>
    <t>TKM</t>
  </si>
  <si>
    <t>070</t>
  </si>
  <si>
    <t>11317</t>
  </si>
  <si>
    <t>ODSTRAN KRYTU VOZOVEK A CHODNÍKŮ Z DLAŽEB KOSTEK</t>
  </si>
  <si>
    <t>0,17000</t>
  </si>
  <si>
    <t>071</t>
  </si>
  <si>
    <t>11317B</t>
  </si>
  <si>
    <t>ODSTRAN KRYTU VOZOVEK A CHODNÍKŮ Z DLAŽEB KOSTEK - DOPRAVA</t>
  </si>
  <si>
    <t>059</t>
  </si>
  <si>
    <t>11353</t>
  </si>
  <si>
    <t>ODSTRANĚNÍ CHODNÍKOVÝCH KAMENNÝCH OBRUBNÍKŮ</t>
  </si>
  <si>
    <t>M</t>
  </si>
  <si>
    <t>060</t>
  </si>
  <si>
    <t>11353B</t>
  </si>
  <si>
    <t>ODSTRANĚNÍ CHODNÍKOVÝCH KAMENNÝCH OBRUBNÍKŮ - DOPRAVA</t>
  </si>
  <si>
    <t>048</t>
  </si>
  <si>
    <t>11352</t>
  </si>
  <si>
    <t>ODSTRANĚNÍ CHODNÍKOVÝCH OBRUBNÍKŮ BETONOVÝCH</t>
  </si>
  <si>
    <t>049</t>
  </si>
  <si>
    <t>11352B</t>
  </si>
  <si>
    <t>ODSTRANĚNÍ CHODNÍKOVÝCH OBRUBNÍKŮ BETONOVÝCH - DOPRAVA</t>
  </si>
  <si>
    <t>034</t>
  </si>
  <si>
    <t>11343</t>
  </si>
  <si>
    <t>ODSTRANĚNÍ KRYTU VOZ A CHOD S ASFALT POJIVEM VČET PODKLADU</t>
  </si>
  <si>
    <t>074</t>
  </si>
  <si>
    <t>112214</t>
  </si>
  <si>
    <t>ODSTRANĚNÍ PAŘEZŮ D DO 0,5M, ODVOZ DO 5KM</t>
  </si>
  <si>
    <t>075</t>
  </si>
  <si>
    <t>112224</t>
  </si>
  <si>
    <t>ODSTRANĚNÍ PAŘEZŮ D DO 0,9M, ODVOZ DO 5KM</t>
  </si>
  <si>
    <t>063</t>
  </si>
  <si>
    <t>17180</t>
  </si>
  <si>
    <t>ULOŽENÍ SYPANINY DO NÁSYPŮ Z NAKUPOVANÝCH MATERIÁLŮ</t>
  </si>
  <si>
    <t>18110</t>
  </si>
  <si>
    <t>ÚPRAVA PLÁNĚ SE ZHUT V HOR TŘ 1-4</t>
  </si>
  <si>
    <t>M2</t>
  </si>
  <si>
    <t>064</t>
  </si>
  <si>
    <t>17411</t>
  </si>
  <si>
    <t>ZÁSYP JAM A RÝH ZEMINOU SE ZHUT- ZPĚTNÝ ZÁSYP</t>
  </si>
  <si>
    <t>2 - základy</t>
  </si>
  <si>
    <t>21262</t>
  </si>
  <si>
    <t>TRATIVODY KOMPLET Z TRUB Z PLAST HMOT DN DO 100MM</t>
  </si>
  <si>
    <t>015</t>
  </si>
  <si>
    <t>272314</t>
  </si>
  <si>
    <t>ZÁKLADY Z PROST BETONU DO C25/30 XC2</t>
  </si>
  <si>
    <t>3 - svislé konstrukce</t>
  </si>
  <si>
    <t>311366</t>
  </si>
  <si>
    <t>VÝZTUŽ ZDÍ A STĚN PODP A VOL Z KARI-SÍTÍ</t>
  </si>
  <si>
    <t>0,05357</t>
  </si>
  <si>
    <t>311325</t>
  </si>
  <si>
    <t>ZDI A STĚNY PODP A VOL ZE ŽELEZOBET DO C30/37 (B37)</t>
  </si>
  <si>
    <t>001</t>
  </si>
  <si>
    <t>327214</t>
  </si>
  <si>
    <t>ZDI OPĚRNÉ, ZÁRUBNÍ, NÁBŘEŽNÍ Z GABIONŮ VČETNĚ KOVOVÉ KONSTRUKCE</t>
  </si>
  <si>
    <t>4 - vodorovné konstrukce</t>
  </si>
  <si>
    <t>45157</t>
  </si>
  <si>
    <t>PODKL A VÝPLŇ VRSTVY Z KAMENIVA TĚŽENÉHO - ŠTĚRKOPÍSEK</t>
  </si>
  <si>
    <t>5 - komunikace</t>
  </si>
  <si>
    <t>574A33</t>
  </si>
  <si>
    <t>ASFALTOVÝ BETON PRO OBRUSNÉ VRSTVY ACO 11 TL. 40MM</t>
  </si>
  <si>
    <t>574A31</t>
  </si>
  <si>
    <t>ASFALTOVÝ BETON PRO OBRUSNÉ VRSTVY ACO 8 TL 40MM</t>
  </si>
  <si>
    <t>062</t>
  </si>
  <si>
    <t>58212</t>
  </si>
  <si>
    <t>DLÁŽDĚNÉ KRYTY Z VELKÝCH KOSTEK 120 x 120 MM DO LOŽE Z BET C 20/25 - PŘÍDLAŽBA</t>
  </si>
  <si>
    <t>582629</t>
  </si>
  <si>
    <t>KRYTY Z BET DLAŽ OBDÉLNÍK 100 X 200MM RELIEF. TL 80MM DO LOŽE Z KAM - ČERVENÁ</t>
  </si>
  <si>
    <t>042</t>
  </si>
  <si>
    <t>574621</t>
  </si>
  <si>
    <t>OBALOVANÉ KAMENIVO ACL 16+, POPŘ. ACP 16+ TL 60MM</t>
  </si>
  <si>
    <t>026</t>
  </si>
  <si>
    <t>572213</t>
  </si>
  <si>
    <t>SPOJOVACÍ POSTŘIK Z EMULZE DO 0,5KG/M2</t>
  </si>
  <si>
    <t>047</t>
  </si>
  <si>
    <t>56334</t>
  </si>
  <si>
    <t>VOZOVKOVÉ VRSTVY ZE ŠTĚRKODRTI ŠDa (32/63) TL DO 200MM</t>
  </si>
  <si>
    <t>045</t>
  </si>
  <si>
    <t>561431</t>
  </si>
  <si>
    <t>VRSTVA ZE SMĚSI STMELENÉ CEMENTEM SC 8/10 120MM</t>
  </si>
  <si>
    <t>567336</t>
  </si>
  <si>
    <t>VRSTVY PRO OBNOVU A OPRAVY Z RECYKL MATERIÁLU TL DO 150MM</t>
  </si>
  <si>
    <t>8 - trubní vedení</t>
  </si>
  <si>
    <t>019</t>
  </si>
  <si>
    <t>899121</t>
  </si>
  <si>
    <t>MŘÍŽE OCELOVÉ SAMOSTATNÉ - VČETNĚ RÁMU 1,2 x 0,6 M</t>
  </si>
  <si>
    <t>020</t>
  </si>
  <si>
    <t>MŘÍŽE OCELOVÉ SAMOSTATNÉ- VČETNĚ RÁMU 1,6 x 0,6 M</t>
  </si>
  <si>
    <t>018</t>
  </si>
  <si>
    <t>899524</t>
  </si>
  <si>
    <t>OBETON POTRUBÍ Z PROST BETONU DO C25/30 (B30)</t>
  </si>
  <si>
    <t>022</t>
  </si>
  <si>
    <t>899111</t>
  </si>
  <si>
    <t>POKLOPY OCELOVÉ SAMOSTATNÉ - S MŘÍŽOVÝM OTVOREM - ZATÍŽENÍ A15</t>
  </si>
  <si>
    <t>023</t>
  </si>
  <si>
    <t>POKLOPY OCELOVÉ SAMOSTATNÉ - ZATÍŽENÍ A15</t>
  </si>
  <si>
    <t>017</t>
  </si>
  <si>
    <t>87434</t>
  </si>
  <si>
    <t>POTRUBÍ Z TRUB PVC ODPAD DN DO 200MM</t>
  </si>
  <si>
    <t>87445</t>
  </si>
  <si>
    <t>POTRUBÍ Z TRUB PVC ODPAD DN DO 250MM</t>
  </si>
  <si>
    <t>021</t>
  </si>
  <si>
    <t>894145</t>
  </si>
  <si>
    <t>ŠACHTY KANALIZAČ Z BETON DÍLCŮ NA POTRUBÍ DN DO 300MM</t>
  </si>
  <si>
    <t>89712</t>
  </si>
  <si>
    <t>VPUSŤ KANALIZAČNÍ ULIČNÍ KOMPLETNÍ Z BETON DÍLCŮ</t>
  </si>
  <si>
    <t>899652</t>
  </si>
  <si>
    <t>ZKOUŠKA VODOTĚSNOSTI POTRUBÍ DN DO 300MM</t>
  </si>
  <si>
    <t>9 - ostatní konstrukce a práce, bourání</t>
  </si>
  <si>
    <t>96613</t>
  </si>
  <si>
    <t>BOURÁNÍ KONSTRUKCÍ Z KAMENE NA MC</t>
  </si>
  <si>
    <t>96613B</t>
  </si>
  <si>
    <t>BOURÁNÍ KONSTRUKCÍ Z KAMENE NA MC - DOPRAVA</t>
  </si>
  <si>
    <t>96615</t>
  </si>
  <si>
    <t>BOURÁNÍ KONSTRUKCÍ Z PROST BETONU</t>
  </si>
  <si>
    <t>089</t>
  </si>
  <si>
    <t>96615B</t>
  </si>
  <si>
    <t>BOURÁNÍ KONSTRUKCÍ Z PROSTÉHO BETONU - DOPRAVA</t>
  </si>
  <si>
    <t>918145</t>
  </si>
  <si>
    <t>ČELA BETONOVÁ PROPUSTU Z TRUB DN DO 300MM</t>
  </si>
  <si>
    <t>918545</t>
  </si>
  <si>
    <t>ČELA KAMENNÁ PROPUSTU Z TRUB DN DO 300MM DO LOŽE Z BETONU C20/25 XC1</t>
  </si>
  <si>
    <t>043</t>
  </si>
  <si>
    <t>914153</t>
  </si>
  <si>
    <t>DOPRAV ZNAČKY ZÁKLAD VEL HLINÍK - DEMONTÁŽ</t>
  </si>
  <si>
    <t>914152</t>
  </si>
  <si>
    <t>DOPRAV ZNAČKY ZÁKLAD VEL HLINÍK - MONTÁŽ</t>
  </si>
  <si>
    <t>914171</t>
  </si>
  <si>
    <t>DOPRAVNÍ ZNAČKY ZÁKLADNÍ VELIKOSTI HLINÍKOVÉ FÓLIE TŘ 2 - DODÁVKA A MONTÁŽ</t>
  </si>
  <si>
    <t>095</t>
  </si>
  <si>
    <t>91722</t>
  </si>
  <si>
    <t>CHODNÍK OBRUBY Z BETON OBRUBNÍKŮ 100/250/1000</t>
  </si>
  <si>
    <t>CHODNÍK OBRUBY Z BETON OBRUBNÍKŮ 150/300/1000</t>
  </si>
  <si>
    <t>911111</t>
  </si>
  <si>
    <t>OCEL SILNIČ ZÁBRADLÍ NATÍRANÉ</t>
  </si>
  <si>
    <t>078</t>
  </si>
  <si>
    <t>919112</t>
  </si>
  <si>
    <t>ŘEZÁNÍ ASFALT KRYTU VOZOVEK TL DO 100MM</t>
  </si>
  <si>
    <t>091</t>
  </si>
  <si>
    <t>931325</t>
  </si>
  <si>
    <t>TĚSNĚNÍ DILATAČ SPAR ASF ZÁLIVKOU MODIFIK PRŮŘ DO 600MM2</t>
  </si>
  <si>
    <t>915211</t>
  </si>
  <si>
    <t>VODOR DOPRAV ZNAČ PLASTEM HLADKÉ - DOD A POKLÁDKA</t>
  </si>
  <si>
    <t>96711</t>
  </si>
  <si>
    <t>VYBOURÁNÍ ČÁSTÍ KONSTRUKCÍ Z BETON DÍLCŮ</t>
  </si>
  <si>
    <t>96711B</t>
  </si>
  <si>
    <t>VYBOURÁNÍ ČÁSTÍ KONSTRUKCÍ Z BETON DÍLCŮ - DOPRAVA</t>
  </si>
  <si>
    <t>91721</t>
  </si>
  <si>
    <t>ZÁHONOVÉ OBRUBY Z BETON OBRUBNÍKŮ 50/250/1000</t>
  </si>
  <si>
    <t>935822</t>
  </si>
  <si>
    <t>ŽLABY A RIGOLY DLÁŽDĚNÉ Z KOSTEK VELKÝCH DO BET TL 100MM</t>
  </si>
  <si>
    <t>Celkem</t>
  </si>
  <si>
    <t>Objekt: 02 - Jiné plochy</t>
  </si>
  <si>
    <t>12940</t>
  </si>
  <si>
    <t>ČIŠTĚNÍ RÁMOVÝCH A KLENBOVÝCH PROPUSTŮ OD NÁNOSŮ</t>
  </si>
  <si>
    <t>0,82500</t>
  </si>
  <si>
    <t>068</t>
  </si>
  <si>
    <t>067</t>
  </si>
  <si>
    <t>18231</t>
  </si>
  <si>
    <t>ROZPROSTŘENÍ ORNICE V ROVINĚ V TL DO 0,10M</t>
  </si>
  <si>
    <t>18241</t>
  </si>
  <si>
    <t>ZALOŽENÍ TRÁVNÍKU RUČNÍM VÝSEVEM</t>
  </si>
  <si>
    <t>0,40000</t>
  </si>
  <si>
    <t>0,02700</t>
  </si>
  <si>
    <t>311212</t>
  </si>
  <si>
    <t>ZDI A STĚNY PODPĚR A VOLNÉ Z KAMENE A LOM VÝROBKŮ NA MC - ŠTUKY</t>
  </si>
  <si>
    <t>7 - PSV</t>
  </si>
  <si>
    <t>76291</t>
  </si>
  <si>
    <t>DŘEVĚNÉ OPLOCENÍ Z ŘEZIVA</t>
  </si>
  <si>
    <t>POKLOPY OCELOVÉ SAMOSTATNÉ - 0,6 x 0,6 - ZATÍŽENÍ A15</t>
  </si>
  <si>
    <t>024</t>
  </si>
  <si>
    <t>POTRUBÍ Z TRUB PVC ODPAD DN DO 300MM</t>
  </si>
  <si>
    <t>96616</t>
  </si>
  <si>
    <t>BOURÁNÍ KONSTRUKCÍ ZE ŽELEZOBETONU</t>
  </si>
  <si>
    <t>0,85625</t>
  </si>
  <si>
    <t>96616B</t>
  </si>
  <si>
    <t>BOURÁNÍ KONSTRUKCÍ ZE ŽELEZOBETONU - DOPRAVA</t>
  </si>
  <si>
    <t>93650</t>
  </si>
  <si>
    <t>DROBNÉ DOPLŇK KONSTR KOVOVÉ - TRNY, PROFIL 18MM, OCEL 10505</t>
  </si>
  <si>
    <t>KG</t>
  </si>
  <si>
    <t>966841</t>
  </si>
  <si>
    <t>ODSTRANĚNÍ OPLOCENÍ DŘEVĚNÉHO - v = 1 M</t>
  </si>
  <si>
    <t>CELKEM</t>
  </si>
  <si>
    <t>, 1</t>
  </si>
  <si>
    <t>SOUPIS PRACÍ</t>
  </si>
  <si>
    <t>004</t>
  </si>
  <si>
    <t>006</t>
  </si>
  <si>
    <t>007</t>
  </si>
  <si>
    <t>016</t>
  </si>
  <si>
    <t>025</t>
  </si>
  <si>
    <t>027</t>
  </si>
  <si>
    <t>028</t>
  </si>
  <si>
    <t>029</t>
  </si>
  <si>
    <t>030</t>
  </si>
  <si>
    <t>031</t>
  </si>
  <si>
    <t>032</t>
  </si>
  <si>
    <t>033</t>
  </si>
  <si>
    <t>035</t>
  </si>
  <si>
    <t>036</t>
  </si>
  <si>
    <t>037</t>
  </si>
  <si>
    <t>038</t>
  </si>
  <si>
    <t>040</t>
  </si>
  <si>
    <t>041</t>
  </si>
  <si>
    <t>044</t>
  </si>
  <si>
    <t>046</t>
  </si>
  <si>
    <t>050</t>
  </si>
  <si>
    <t>051</t>
  </si>
  <si>
    <t>052</t>
  </si>
  <si>
    <t>053</t>
  </si>
  <si>
    <t>054</t>
  </si>
  <si>
    <t>055</t>
  </si>
  <si>
    <t>056</t>
  </si>
  <si>
    <t>058</t>
  </si>
  <si>
    <t>061</t>
  </si>
  <si>
    <t>069</t>
  </si>
  <si>
    <t>077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</si>
  <si>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</si>
  <si>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</si>
  <si>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</si>
  <si>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</si>
  <si>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</si>
  <si>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</si>
  <si>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</si>
  <si>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</si>
  <si>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</si>
  <si>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</si>
  <si>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090</t>
  </si>
  <si>
    <t>092</t>
  </si>
  <si>
    <t>093</t>
  </si>
  <si>
    <t>094</t>
  </si>
  <si>
    <t>096</t>
  </si>
  <si>
    <t>097</t>
  </si>
  <si>
    <t>098</t>
  </si>
  <si>
    <t>Položka obsahuje veškerá přechodná dopravní značení pro regulaci a ochranu dopravy,</t>
  </si>
  <si>
    <t>včetně čištění stávající dopravní infrastruktury v průběhu stavby.</t>
  </si>
  <si>
    <t xml:space="preserve"> Náklady na vyhotovení geodetického zaměření skutečného provedení díla a geometrického plánu včetně jejich </t>
  </si>
  <si>
    <t>předání objednateli v požadované formě a požadovaném počtu.</t>
  </si>
  <si>
    <t>- Geodetické zaměření skutečného provedení díla bude provedeno a ověřeno oprávněným zeměměřičským inženýrem</t>
  </si>
  <si>
    <t xml:space="preserve">a bude předáno objednateli 3x v tištěné a 1x v elektronické formě na CD (včetně inženýrských sítí). V zaměření budou vyznačeny hranice </t>
  </si>
  <si>
    <t>stavby, označeny druhy povrchů (materiál, povrch, barva), snížené obruby, vpusti, poklopy, propustky, lampy, svislé dopravní značení,</t>
  </si>
  <si>
    <t xml:space="preserve">opěrné zdi,….  Bude spočítána plocha realizované stezky (silniční obruba + zpevněné plochy) – rozdělena na dotační a nedotační </t>
  </si>
  <si>
    <t>část, a délka stezky v její ose - s vynecháním míst pro přecházení.</t>
  </si>
  <si>
    <t xml:space="preserve"> - Geometrický plán oddělující stavbu včetně změn druhu pozemku a způsobu využití kultury (chodník - ostatní plocha / ostatní komunikace),</t>
  </si>
  <si>
    <t>tak je požadováno ke kolaudaci stavby a pro zápis změn do Katastru nemovitostí. 9x v tištěné a 1x v elektronické formě na CD.</t>
  </si>
  <si>
    <t>Zahrnuje veškeré náklady spojené s tvorbou posudků, kontrol, revizních zpráv a dalších úkonů</t>
  </si>
  <si>
    <t xml:space="preserve">požadovaných dotčenými orgány … </t>
  </si>
  <si>
    <t>Položka zahrnuje veškeré náklady spojené s vybudováním, provozem a odstraněním zařízení staveniště</t>
  </si>
  <si>
    <t>-oplocení</t>
  </si>
  <si>
    <t>-WC</t>
  </si>
  <si>
    <t>-zázemí stavby</t>
  </si>
  <si>
    <r>
      <t>2*0,17*2,6+2,6*3,6*0,2*0,25+2,4*90*0,15*0,25+4,212*2,4+1,515*2,4+7,02*2,5+150,36*2+133*2,6=</t>
    </r>
    <r>
      <rPr>
        <b/>
        <sz val="10"/>
        <color theme="1"/>
        <rFont val="MS Sans Serif"/>
      </rPr>
      <t>687,26680</t>
    </r>
  </si>
  <si>
    <t>Výpočet = Suma (kubatur)</t>
  </si>
  <si>
    <r>
      <t>240,5*0,42+(1,04+2,3+4,1+5,9+7,3+7,6+3+2,8+3,7)*10+2*183*0,42+(100+54)*0,42=</t>
    </r>
    <r>
      <rPr>
        <b/>
        <sz val="10"/>
        <color theme="1"/>
        <rFont val="MS Sans Serif"/>
      </rPr>
      <t>696,81000</t>
    </r>
  </si>
  <si>
    <r>
      <t>106,2*0,8*0,5-106,2*0,035=</t>
    </r>
    <r>
      <rPr>
        <b/>
        <sz val="10"/>
        <color theme="1"/>
        <rFont val="MS Sans Serif"/>
      </rPr>
      <t>38,76300</t>
    </r>
  </si>
  <si>
    <t>Pro základ patek</t>
  </si>
  <si>
    <r>
      <t>81*0,3*0,3*0,9=</t>
    </r>
    <r>
      <rPr>
        <b/>
        <sz val="10"/>
        <color theme="1"/>
        <rFont val="MS Sans Serif"/>
      </rPr>
      <t>6,56100</t>
    </r>
  </si>
  <si>
    <t>Pro šachty</t>
  </si>
  <si>
    <r>
      <t>(4+1)*2*2=</t>
    </r>
    <r>
      <rPr>
        <b/>
        <sz val="10"/>
        <color theme="1"/>
        <rFont val="MS Sans Serif"/>
      </rPr>
      <t>20,00000</t>
    </r>
  </si>
  <si>
    <t>Pro vtokové objekty</t>
  </si>
  <si>
    <r>
      <t>1,6*1*1,2+2*1*1,2=</t>
    </r>
    <r>
      <rPr>
        <b/>
        <sz val="10"/>
        <color theme="1"/>
        <rFont val="MS Sans Serif"/>
      </rPr>
      <t>4,32000</t>
    </r>
  </si>
  <si>
    <t>Pro odvodnění</t>
  </si>
  <si>
    <r>
      <t>106,2*0,8*0,8=</t>
    </r>
    <r>
      <rPr>
        <b/>
        <sz val="10"/>
        <color theme="1"/>
        <rFont val="MS Sans Serif"/>
      </rPr>
      <t>67,96800</t>
    </r>
  </si>
  <si>
    <t>zásyp rýh pro potrubí</t>
  </si>
  <si>
    <r>
      <t>0,2*0,8*106,2=</t>
    </r>
    <r>
      <rPr>
        <b/>
        <sz val="10"/>
        <color theme="1"/>
        <rFont val="MS Sans Serif"/>
      </rPr>
      <t>16,99200</t>
    </r>
  </si>
  <si>
    <t>Výměra zjištěna ze Situace výměr nových prací součtem ploch nových konstrukcí</t>
  </si>
  <si>
    <t>výpočet= suma(ploch)</t>
  </si>
  <si>
    <t>Zemnina vhodná do násypů - hutněno po vrstvách cca 30 cm</t>
  </si>
  <si>
    <t>Násyp stezky</t>
  </si>
  <si>
    <r>
      <t>125*1,5=</t>
    </r>
    <r>
      <rPr>
        <b/>
        <sz val="10"/>
        <color theme="1"/>
        <rFont val="MS Sans Serif"/>
      </rPr>
      <t>187,50000</t>
    </r>
  </si>
  <si>
    <t>Zásyp za gabiony</t>
  </si>
  <si>
    <r>
      <t>92*0,8=</t>
    </r>
    <r>
      <rPr>
        <b/>
        <sz val="10"/>
        <color theme="1"/>
        <rFont val="MS Sans Serif"/>
      </rPr>
      <t>73,60000</t>
    </r>
  </si>
  <si>
    <t>Výměra změřena v AutoCadu viz Situace - výměry bouracích prací</t>
  </si>
  <si>
    <r>
      <t>1=</t>
    </r>
    <r>
      <rPr>
        <b/>
        <sz val="10"/>
        <color theme="1"/>
        <rFont val="MS Sans Serif"/>
      </rPr>
      <t>1,00000</t>
    </r>
  </si>
  <si>
    <r>
      <t>1+9+6+20+4+6+2+4=</t>
    </r>
    <r>
      <rPr>
        <b/>
        <sz val="10"/>
        <color theme="1"/>
        <rFont val="MS Sans Serif"/>
      </rPr>
      <t>52,00000</t>
    </r>
  </si>
  <si>
    <r>
      <t>61,1*2+14,1*2+46*2+0,6=</t>
    </r>
    <r>
      <rPr>
        <b/>
        <sz val="10"/>
        <color theme="1"/>
        <rFont val="MS Sans Serif"/>
      </rPr>
      <t>243,00000</t>
    </r>
  </si>
  <si>
    <t>výpočet = Suma (plochy)*tl. vrstvy</t>
  </si>
  <si>
    <r>
      <t>(178,6+27,5+69,3+79,5+3,1)*0,42=</t>
    </r>
    <r>
      <rPr>
        <b/>
        <sz val="10"/>
        <color theme="1"/>
        <rFont val="MS Sans Serif"/>
      </rPr>
      <t>150,36000</t>
    </r>
  </si>
  <si>
    <r>
      <t>(90*0,15*0,25)*2,4*42=</t>
    </r>
    <r>
      <rPr>
        <b/>
        <sz val="10"/>
        <color theme="1"/>
        <rFont val="MS Sans Serif"/>
      </rPr>
      <t>340,20000</t>
    </r>
  </si>
  <si>
    <r>
      <t>74+16=</t>
    </r>
    <r>
      <rPr>
        <b/>
        <sz val="10"/>
        <color theme="1"/>
        <rFont val="MS Sans Serif"/>
      </rPr>
      <t>90,00000</t>
    </r>
  </si>
  <si>
    <r>
      <t>(3,6*0,15*0,25)*2,6*42=</t>
    </r>
    <r>
      <rPr>
        <b/>
        <sz val="10"/>
        <color theme="1"/>
        <rFont val="MS Sans Serif"/>
      </rPr>
      <t>14,74200</t>
    </r>
  </si>
  <si>
    <r>
      <t>2*1,8=</t>
    </r>
    <r>
      <rPr>
        <b/>
        <sz val="10"/>
        <color theme="1"/>
        <rFont val="MS Sans Serif"/>
      </rPr>
      <t>3,60000</t>
    </r>
  </si>
  <si>
    <r>
      <t>0,17*2,6*42=</t>
    </r>
    <r>
      <rPr>
        <b/>
        <sz val="10"/>
        <color theme="1"/>
        <rFont val="MS Sans Serif"/>
      </rPr>
      <t>18,56400</t>
    </r>
  </si>
  <si>
    <r>
      <t>1,7*1*0,1=</t>
    </r>
    <r>
      <rPr>
        <b/>
        <sz val="10"/>
        <color theme="1"/>
        <rFont val="MS Sans Serif"/>
      </rPr>
      <t>0,17000</t>
    </r>
  </si>
  <si>
    <r>
      <t>150,36*2,2*42=</t>
    </r>
    <r>
      <rPr>
        <b/>
        <sz val="10"/>
        <color theme="1"/>
        <rFont val="MS Sans Serif"/>
      </rPr>
      <t>13893,26400</t>
    </r>
  </si>
  <si>
    <r>
      <t>2,9*10+3,7*10+6,7*10=</t>
    </r>
    <r>
      <rPr>
        <b/>
        <sz val="10"/>
        <color theme="1"/>
        <rFont val="MS Sans Serif"/>
      </rPr>
      <t>133,00000</t>
    </r>
  </si>
  <si>
    <t>patky pro zábradlí</t>
  </si>
  <si>
    <r>
      <t>81*(0,3*0,3*0,8)=</t>
    </r>
    <r>
      <rPr>
        <b/>
        <sz val="10"/>
        <color theme="1"/>
        <rFont val="MS Sans Serif"/>
      </rPr>
      <t>5,83200</t>
    </r>
  </si>
  <si>
    <r>
      <t>10+5+25+52=</t>
    </r>
    <r>
      <rPr>
        <b/>
        <sz val="10"/>
        <color theme="1"/>
        <rFont val="MS Sans Serif"/>
      </rPr>
      <t>92,00000</t>
    </r>
  </si>
  <si>
    <t>gabiony 1x1x1</t>
  </si>
  <si>
    <r>
      <t>2*(10+5)*1*1*1+2*(25+52)*1*1*1=</t>
    </r>
    <r>
      <rPr>
        <b/>
        <sz val="10"/>
        <color theme="1"/>
        <rFont val="MS Sans Serif"/>
      </rPr>
      <t>184,00000</t>
    </r>
  </si>
  <si>
    <t>gabiony 1*1*0,5</t>
  </si>
  <si>
    <r>
      <t>(25+52)*0,5*1*1=</t>
    </r>
    <r>
      <rPr>
        <b/>
        <sz val="10"/>
        <color theme="1"/>
        <rFont val="MS Sans Serif"/>
      </rPr>
      <t>38,50000</t>
    </r>
  </si>
  <si>
    <t>vtokové objekty</t>
  </si>
  <si>
    <r>
      <t>2*1,1*0,2*2+1,2*0,6*0,2+0,6*1,1*0,2*2+1,6*0,6*0,2+1,6*1,1*0,2*2+0,6*1,1*0,2*2=</t>
    </r>
    <r>
      <rPr>
        <b/>
        <sz val="10"/>
        <color theme="1"/>
        <rFont val="MS Sans Serif"/>
      </rPr>
      <t>2,44800</t>
    </r>
  </si>
  <si>
    <t>Kari síť KY50 - 8mm/150mm/150mm</t>
  </si>
  <si>
    <r>
      <t>(2*1,1+2*0,6+1,6*1,1*2+0,6*1,1*2+1,6*0,6+1,2*0,6)*5,4/1000=</t>
    </r>
    <r>
      <rPr>
        <b/>
        <sz val="10"/>
        <color theme="1"/>
        <rFont val="MS Sans Serif"/>
      </rPr>
      <t>0,05357</t>
    </r>
  </si>
  <si>
    <t>vtokové jímky - podsyp tl. 100 mm</t>
  </si>
  <si>
    <r>
      <t>2*1+1,6*1=</t>
    </r>
    <r>
      <rPr>
        <b/>
        <sz val="10"/>
        <color theme="1"/>
        <rFont val="MS Sans Serif"/>
      </rPr>
      <t>3,60000</t>
    </r>
  </si>
  <si>
    <t>podsyp potrubí tl. 100 mm</t>
  </si>
  <si>
    <r>
      <t>106,2*0,8*0,1=</t>
    </r>
    <r>
      <rPr>
        <b/>
        <sz val="10"/>
        <color theme="1"/>
        <rFont val="MS Sans Serif"/>
      </rPr>
      <t>8,49600</t>
    </r>
  </si>
  <si>
    <t>podsyp gabionů - tl. 200 mm</t>
  </si>
  <si>
    <r>
      <t>(15+77)*1*0,2=</t>
    </r>
    <r>
      <rPr>
        <b/>
        <sz val="10"/>
        <color theme="1"/>
        <rFont val="MS Sans Serif"/>
      </rPr>
      <t>18,40000</t>
    </r>
  </si>
  <si>
    <t>změřeno v AutoCadu viz Situace - výměry nových prací</t>
  </si>
  <si>
    <r>
      <t>16,9+4+6,3+58,9+1=</t>
    </r>
    <r>
      <rPr>
        <b/>
        <sz val="10"/>
        <color theme="1"/>
        <rFont val="MS Sans Serif"/>
      </rPr>
      <t>87,10000</t>
    </r>
  </si>
  <si>
    <t>Stezka</t>
  </si>
  <si>
    <r>
      <t>133,1+103,1+9,8+123,1+364,5=</t>
    </r>
    <r>
      <rPr>
        <b/>
        <sz val="10"/>
        <color theme="1"/>
        <rFont val="MS Sans Serif"/>
      </rPr>
      <t>733,60000</t>
    </r>
  </si>
  <si>
    <r>
      <t>1,7+2*5+2,8+2,1+0,6+1,5=</t>
    </r>
    <r>
      <rPr>
        <b/>
        <sz val="10"/>
        <color theme="1"/>
        <rFont val="MS Sans Serif"/>
      </rPr>
      <t>18,70000</t>
    </r>
  </si>
  <si>
    <r>
      <t>2*(133,1+103,1+9,8+123,1+364,5)=</t>
    </r>
    <r>
      <rPr>
        <b/>
        <sz val="10"/>
        <color theme="1"/>
        <rFont val="MS Sans Serif"/>
      </rPr>
      <t>1467,20000</t>
    </r>
  </si>
  <si>
    <r>
      <t>6,5+5,6+79,5=</t>
    </r>
    <r>
      <rPr>
        <b/>
        <sz val="10"/>
        <color theme="1"/>
        <rFont val="MS Sans Serif"/>
      </rPr>
      <t>91,60000</t>
    </r>
  </si>
  <si>
    <t>DN 600</t>
  </si>
  <si>
    <r>
      <t>4=</t>
    </r>
    <r>
      <rPr>
        <b/>
        <sz val="10"/>
        <color theme="1"/>
        <rFont val="MS Sans Serif"/>
      </rPr>
      <t>4,00000</t>
    </r>
  </si>
  <si>
    <t>DN 800</t>
  </si>
  <si>
    <t>PVC DN 250</t>
  </si>
  <si>
    <r>
      <t>5+51=</t>
    </r>
    <r>
      <rPr>
        <b/>
        <sz val="10"/>
        <color theme="1"/>
        <rFont val="MS Sans Serif"/>
      </rPr>
      <t>56,00000</t>
    </r>
  </si>
  <si>
    <t>PVC DN 160</t>
  </si>
  <si>
    <r>
      <t>7,5=</t>
    </r>
    <r>
      <rPr>
        <b/>
        <sz val="10"/>
        <color theme="1"/>
        <rFont val="MS Sans Serif"/>
      </rPr>
      <t>7,50000</t>
    </r>
  </si>
  <si>
    <t>PVC DN 200</t>
  </si>
  <si>
    <r>
      <t>48,67+13,55+25,65+8,13=</t>
    </r>
    <r>
      <rPr>
        <b/>
        <sz val="10"/>
        <color theme="1"/>
        <rFont val="MS Sans Serif"/>
      </rPr>
      <t>96,00000</t>
    </r>
  </si>
  <si>
    <r>
      <t>2,66=</t>
    </r>
    <r>
      <rPr>
        <b/>
        <sz val="10"/>
        <color theme="1"/>
        <rFont val="MS Sans Serif"/>
      </rPr>
      <t>2,66000</t>
    </r>
  </si>
  <si>
    <r>
      <t>22*0,8*0,1=</t>
    </r>
    <r>
      <rPr>
        <b/>
        <sz val="10"/>
        <color theme="1"/>
        <rFont val="MS Sans Serif"/>
      </rPr>
      <t>1,76000</t>
    </r>
  </si>
  <si>
    <r>
      <t>7,5+96+2,66=</t>
    </r>
    <r>
      <rPr>
        <b/>
        <sz val="10"/>
        <color theme="1"/>
        <rFont val="MS Sans Serif"/>
      </rPr>
      <t>106,16000</t>
    </r>
  </si>
  <si>
    <r>
      <t>5,727*2,4*42=</t>
    </r>
    <r>
      <rPr>
        <b/>
        <sz val="10"/>
        <color theme="1"/>
        <rFont val="MS Sans Serif"/>
      </rPr>
      <t>577,28160</t>
    </r>
  </si>
  <si>
    <t>lože obrub</t>
  </si>
  <si>
    <r>
      <t>(90+3,6)*0,15*0,3=</t>
    </r>
    <r>
      <rPr>
        <b/>
        <sz val="10"/>
        <color theme="1"/>
        <rFont val="MS Sans Serif"/>
      </rPr>
      <t>4,21200</t>
    </r>
  </si>
  <si>
    <t>lože žlabů</t>
  </si>
  <si>
    <r>
      <t>11,9*0,6*0,2+2,9*0,2*0,15=</t>
    </r>
    <r>
      <rPr>
        <b/>
        <sz val="10"/>
        <color theme="1"/>
        <rFont val="MS Sans Serif"/>
      </rPr>
      <t>1,51500</t>
    </r>
  </si>
  <si>
    <t>kamenná čela</t>
  </si>
  <si>
    <r>
      <t>64,2+13+33,5+85=</t>
    </r>
    <r>
      <rPr>
        <b/>
        <sz val="10"/>
        <color theme="1"/>
        <rFont val="MS Sans Serif"/>
      </rPr>
      <t>195,70000</t>
    </r>
  </si>
  <si>
    <t>Výměra změřena v AutoCadu viz Situace - výměry nových prací</t>
  </si>
  <si>
    <r>
      <t>67+15,5+5+5+161,5+4+4+4,5+4=</t>
    </r>
    <r>
      <rPr>
        <b/>
        <sz val="10"/>
        <color theme="1"/>
        <rFont val="MS Sans Serif"/>
      </rPr>
      <t>270,50000</t>
    </r>
  </si>
  <si>
    <r>
      <t>68+52,5+64+226=</t>
    </r>
    <r>
      <rPr>
        <b/>
        <sz val="10"/>
        <color theme="1"/>
        <rFont val="MS Sans Serif"/>
      </rPr>
      <t>410,50000</t>
    </r>
  </si>
  <si>
    <r>
      <t>128+6,1+64,1+8,3+33,4+8,7+79,3+4,2+10,8=</t>
    </r>
    <r>
      <rPr>
        <b/>
        <sz val="10"/>
        <color theme="1"/>
        <rFont val="MS Sans Serif"/>
      </rPr>
      <t>342,90000</t>
    </r>
  </si>
  <si>
    <r>
      <t>0,5*62=</t>
    </r>
    <r>
      <rPr>
        <b/>
        <sz val="10"/>
        <color theme="1"/>
        <rFont val="MS Sans Serif"/>
      </rPr>
      <t>31,00000</t>
    </r>
  </si>
  <si>
    <r>
      <t>69+55+63,5+38+25,5+34+34,5=</t>
    </r>
    <r>
      <rPr>
        <b/>
        <sz val="10"/>
        <color theme="1"/>
        <rFont val="MS Sans Serif"/>
      </rPr>
      <t>319,50000</t>
    </r>
  </si>
  <si>
    <r>
      <t>7,02*2,5*42=</t>
    </r>
    <r>
      <rPr>
        <b/>
        <sz val="10"/>
        <color theme="1"/>
        <rFont val="MS Sans Serif"/>
      </rPr>
      <t>737,10000</t>
    </r>
  </si>
  <si>
    <t>odvodňovací žlab - polymerbeton včetně mříže</t>
  </si>
  <si>
    <r>
      <t>2,9*4/2,5=</t>
    </r>
    <r>
      <rPr>
        <b/>
        <sz val="10"/>
        <color theme="1"/>
        <rFont val="MS Sans Serif"/>
      </rPr>
      <t>4,64000</t>
    </r>
  </si>
  <si>
    <t>štěrbinový žlab</t>
  </si>
  <si>
    <r>
      <t>11,9*0,4*0,5=</t>
    </r>
    <r>
      <rPr>
        <b/>
        <sz val="10"/>
        <color theme="1"/>
        <rFont val="MS Sans Serif"/>
      </rPr>
      <t>2,38000</t>
    </r>
  </si>
  <si>
    <r>
      <t>3*4*0,25*0,5+5*0,25*0,5*2+6*0,25*0,5+2*3*0,25*0,5+8,35*0,03*6+9,95*0,03*6=</t>
    </r>
    <r>
      <rPr>
        <b/>
        <sz val="10"/>
        <color theme="1"/>
        <rFont val="MS Sans Serif"/>
      </rPr>
      <t>7,54400</t>
    </r>
  </si>
  <si>
    <t>Pro základ plotu</t>
  </si>
  <si>
    <r>
      <t>0,4*0,9*28,2=</t>
    </r>
    <r>
      <rPr>
        <b/>
        <sz val="10"/>
        <color theme="1"/>
        <rFont val="MS Sans Serif"/>
      </rPr>
      <t>10,15200</t>
    </r>
  </si>
  <si>
    <t>Pod el. sloupkem</t>
  </si>
  <si>
    <r>
      <t>1,5*1*0,8=</t>
    </r>
    <r>
      <rPr>
        <b/>
        <sz val="10"/>
        <color theme="1"/>
        <rFont val="MS Sans Serif"/>
      </rPr>
      <t>1,20000</t>
    </r>
  </si>
  <si>
    <t>Pro potrubí</t>
  </si>
  <si>
    <r>
      <t>0,8*0,8*2,5=</t>
    </r>
    <r>
      <rPr>
        <b/>
        <sz val="10"/>
        <color theme="1"/>
        <rFont val="MS Sans Serif"/>
      </rPr>
      <t>1,60000</t>
    </r>
  </si>
  <si>
    <r>
      <t>(0,66*0,4)*7,7+(0,66*0,4)*8,1=</t>
    </r>
    <r>
      <rPr>
        <b/>
        <sz val="10"/>
        <color theme="1"/>
        <rFont val="MS Sans Serif"/>
      </rPr>
      <t>4,17120</t>
    </r>
  </si>
  <si>
    <r>
      <t>5,532*2,6+0,85625*2,5=</t>
    </r>
    <r>
      <rPr>
        <b/>
        <sz val="10"/>
        <color theme="1"/>
        <rFont val="MS Sans Serif"/>
      </rPr>
      <t>16,52383</t>
    </r>
  </si>
  <si>
    <r>
      <t>2,5*0,8*0,5-3,5*0,05=</t>
    </r>
    <r>
      <rPr>
        <b/>
        <sz val="10"/>
        <color theme="1"/>
        <rFont val="MS Sans Serif"/>
      </rPr>
      <t>0,82500</t>
    </r>
  </si>
  <si>
    <r>
      <t>0,2*0,8*2,5=</t>
    </r>
    <r>
      <rPr>
        <b/>
        <sz val="10"/>
        <color theme="1"/>
        <rFont val="MS Sans Serif"/>
      </rPr>
      <t>0,40000</t>
    </r>
  </si>
  <si>
    <r>
      <t>52,3+10,2+33,9+10,3+24,4+29,8+9,2+62,5+91,8+87,4+123,6+50,6+41,9+19+210,8+3,1+29=</t>
    </r>
    <r>
      <rPr>
        <b/>
        <sz val="10"/>
        <color theme="1"/>
        <rFont val="MS Sans Serif"/>
      </rPr>
      <t>889,80000</t>
    </r>
  </si>
  <si>
    <r>
      <t>7,6=</t>
    </r>
    <r>
      <rPr>
        <b/>
        <sz val="10"/>
        <color theme="1"/>
        <rFont val="MS Sans Serif"/>
      </rPr>
      <t>7,60000</t>
    </r>
  </si>
  <si>
    <t>podezdívka plotu + sloupky</t>
  </si>
  <si>
    <r>
      <t>0,3*2*28,2+0,5*0,3*4*12=</t>
    </r>
    <r>
      <rPr>
        <b/>
        <sz val="10"/>
        <color theme="1"/>
        <rFont val="MS Sans Serif"/>
      </rPr>
      <t>24,12000</t>
    </r>
  </si>
  <si>
    <t>el. sloupek</t>
  </si>
  <si>
    <r>
      <t>1,5*0,3*0,5*3=</t>
    </r>
    <r>
      <rPr>
        <b/>
        <sz val="10"/>
        <color theme="1"/>
        <rFont val="MS Sans Serif"/>
      </rPr>
      <t>0,67500</t>
    </r>
  </si>
  <si>
    <r>
      <t>1*1*0,2*5=</t>
    </r>
    <r>
      <rPr>
        <b/>
        <sz val="10"/>
        <color theme="1"/>
        <rFont val="MS Sans Serif"/>
      </rPr>
      <t>1,00000</t>
    </r>
  </si>
  <si>
    <r>
      <t>5*1*1*5,4/1000=</t>
    </r>
    <r>
      <rPr>
        <b/>
        <sz val="10"/>
        <color theme="1"/>
        <rFont val="MS Sans Serif"/>
      </rPr>
      <t>0,02700</t>
    </r>
  </si>
  <si>
    <t>základ plotu</t>
  </si>
  <si>
    <r>
      <t>0,4*0,8*28,2=</t>
    </r>
    <r>
      <rPr>
        <b/>
        <sz val="10"/>
        <color theme="1"/>
        <rFont val="MS Sans Serif"/>
      </rPr>
      <t>9,02400</t>
    </r>
  </si>
  <si>
    <t>základ el. sloupku</t>
  </si>
  <si>
    <r>
      <t>1*1*0,1=</t>
    </r>
    <r>
      <rPr>
        <b/>
        <sz val="10"/>
        <color theme="1"/>
        <rFont val="MS Sans Serif"/>
      </rPr>
      <t>0,10000</t>
    </r>
  </si>
  <si>
    <r>
      <t>2,5*0,8*0,1=</t>
    </r>
    <r>
      <rPr>
        <b/>
        <sz val="10"/>
        <color theme="1"/>
        <rFont val="MS Sans Serif"/>
      </rPr>
      <t>0,20000</t>
    </r>
  </si>
  <si>
    <t>podsyp plotu</t>
  </si>
  <si>
    <r>
      <t>0,4*0,1*28,2=</t>
    </r>
    <r>
      <rPr>
        <b/>
        <sz val="10"/>
        <color theme="1"/>
        <rFont val="MS Sans Serif"/>
      </rPr>
      <t>1,12800</t>
    </r>
  </si>
  <si>
    <r>
      <t>2,5=</t>
    </r>
    <r>
      <rPr>
        <b/>
        <sz val="10"/>
        <color theme="1"/>
        <rFont val="MS Sans Serif"/>
      </rPr>
      <t>2,50000</t>
    </r>
  </si>
  <si>
    <r>
      <t>9*2,5*0,8=</t>
    </r>
    <r>
      <rPr>
        <b/>
        <sz val="10"/>
        <color theme="1"/>
        <rFont val="MS Sans Serif"/>
      </rPr>
      <t>18,00000</t>
    </r>
  </si>
  <si>
    <t>bet. sloupky olocemí + dešť. jímka</t>
  </si>
  <si>
    <r>
      <t>1*1*1*0,2+7*0,25*0,25*1,5=</t>
    </r>
    <r>
      <rPr>
        <b/>
        <sz val="10"/>
        <color theme="1"/>
        <rFont val="MS Sans Serif"/>
      </rPr>
      <t>0,85625</t>
    </r>
  </si>
  <si>
    <r>
      <t>5,532*2,6*42=</t>
    </r>
    <r>
      <rPr>
        <b/>
        <sz val="10"/>
        <color theme="1"/>
        <rFont val="MS Sans Serif"/>
      </rPr>
      <t>604,09440</t>
    </r>
  </si>
  <si>
    <t>podezdívky plotu + el. pilíř</t>
  </si>
  <si>
    <r>
      <t>28,2*0,6*0,3+1,5*0,6*2*0,2+0,8*0,6*0,2=</t>
    </r>
    <r>
      <rPr>
        <b/>
        <sz val="10"/>
        <color theme="1"/>
        <rFont val="MS Sans Serif"/>
      </rPr>
      <t>5,53200</t>
    </r>
  </si>
  <si>
    <r>
      <t>4,3+28,2=</t>
    </r>
    <r>
      <rPr>
        <b/>
        <sz val="10"/>
        <color theme="1"/>
        <rFont val="MS Sans Serif"/>
      </rPr>
      <t>32,50000</t>
    </r>
  </si>
  <si>
    <t>dl. 0,7m; a = 1m/m'</t>
  </si>
  <si>
    <r>
      <t>29*0,7*2,1=</t>
    </r>
    <r>
      <rPr>
        <b/>
        <sz val="10"/>
        <color theme="1"/>
        <rFont val="MS Sans Serif"/>
      </rPr>
      <t>42,63000</t>
    </r>
  </si>
  <si>
    <r>
      <t>0,85625*2,5*42=</t>
    </r>
    <r>
      <rPr>
        <b/>
        <sz val="10"/>
        <color theme="1"/>
        <rFont val="MS Sans Serif"/>
      </rPr>
      <t>89,90625</t>
    </r>
  </si>
  <si>
    <t>přípojka pro odvod dešťových vod</t>
  </si>
  <si>
    <t>IPOSWin 1.0 Client - Server</t>
  </si>
  <si>
    <t>Firma:</t>
  </si>
  <si>
    <t>Objednatel:</t>
  </si>
  <si>
    <t>Zhotovitel dokumentace:</t>
  </si>
  <si>
    <t>Zhotovitel:</t>
  </si>
  <si>
    <t>Základní cena:</t>
  </si>
  <si>
    <t>Cena - celkem:</t>
  </si>
  <si>
    <t>DPH:</t>
  </si>
  <si>
    <t>Cena s daní:</t>
  </si>
  <si>
    <t>Z toho rozhod. hmoty:</t>
  </si>
  <si>
    <t>Měrné jednotky:</t>
  </si>
  <si>
    <t>KS</t>
  </si>
  <si>
    <t>Počet měrných jednotek:</t>
  </si>
  <si>
    <t>Náklad na měrnou jedn.:</t>
  </si>
  <si>
    <t>Vypracoval zadání:</t>
  </si>
  <si>
    <t>Vypracoval nabídku:</t>
  </si>
  <si>
    <t>Datum zadání:</t>
  </si>
  <si>
    <t>13.12.2016</t>
  </si>
  <si>
    <t>Datum vypracování nabídky:</t>
  </si>
  <si>
    <t>SP_029</t>
  </si>
  <si>
    <t>Rekapitulace rozpočtů</t>
  </si>
  <si>
    <t>Cena bez DPH</t>
  </si>
  <si>
    <t>Objekt: 101 - Chodník</t>
  </si>
  <si>
    <t>Objekt: 102 - Jiné plochy</t>
  </si>
  <si>
    <t>Celkem:</t>
  </si>
  <si>
    <t>SP_033</t>
  </si>
  <si>
    <t>prodloužení dešťového přepadu od č.p. 1</t>
  </si>
  <si>
    <t>posunutí oplocení a přemístění pilířku elektroměru u č.p. 1</t>
  </si>
  <si>
    <t>zpevněné plochy vjezdu k č.p. 1</t>
  </si>
  <si>
    <t>čištění propustů pod silnicí III/26834</t>
  </si>
  <si>
    <t>Doplnění sjezdu k nemovitosti</t>
  </si>
  <si>
    <r>
      <t>5,2=</t>
    </r>
    <r>
      <rPr>
        <b/>
        <sz val="10"/>
        <color theme="1"/>
        <rFont val="MS Sans Serif"/>
      </rPr>
      <t>5,20000</t>
    </r>
  </si>
  <si>
    <t>582612</t>
  </si>
  <si>
    <t>KRYTY Z BET DLAŽDIC OBDÉLNÍK 100 X 200MM, TL 80MM DO LOŽE Z KAM - PŘÍRODNÍ</t>
  </si>
  <si>
    <r>
      <t>2*5,2=</t>
    </r>
    <r>
      <rPr>
        <b/>
        <sz val="10"/>
        <color theme="1"/>
        <rFont val="MS Sans Serif"/>
      </rPr>
      <t>10,40000</t>
    </r>
  </si>
  <si>
    <t>56333</t>
  </si>
  <si>
    <t>VOZOVKOVÉ VRSTVY ZE ŠTĚRKODRTI ŠDa (32/63) TL DO 150MM</t>
  </si>
  <si>
    <t>VRSTVA ZE SMĚSI STMELENÉ CEMENTEM SC 8/10 150MM</t>
  </si>
  <si>
    <r>
      <t>733,6+18,7+37,2=</t>
    </r>
    <r>
      <rPr>
        <b/>
        <sz val="10"/>
        <color theme="1"/>
        <rFont val="MS Sans Serif"/>
      </rPr>
      <t>789,50000</t>
    </r>
  </si>
  <si>
    <r>
      <t>(7,6+5,2)*0,42=</t>
    </r>
    <r>
      <rPr>
        <b/>
        <sz val="10"/>
        <color theme="1"/>
        <rFont val="MS Sans Serif"/>
      </rPr>
      <t>5,37600</t>
    </r>
  </si>
  <si>
    <r>
      <t>7,6+5,2=</t>
    </r>
    <r>
      <rPr>
        <b/>
        <sz val="10"/>
        <color theme="1"/>
        <rFont val="MS Sans Serif"/>
      </rPr>
      <t>12,8000</t>
    </r>
  </si>
  <si>
    <t>Doplnění konstrukce nad výkopem</t>
  </si>
  <si>
    <r>
      <t>37,2=</t>
    </r>
    <r>
      <rPr>
        <b/>
        <sz val="10"/>
        <color theme="1"/>
        <rFont val="MS Sans Serif"/>
      </rPr>
      <t>37,20000</t>
    </r>
  </si>
  <si>
    <r>
      <t>2*37,2=</t>
    </r>
    <r>
      <rPr>
        <b/>
        <sz val="10"/>
        <color theme="1"/>
        <rFont val="MS Sans Serif"/>
      </rPr>
      <t>74,40000</t>
    </r>
  </si>
  <si>
    <t>po plošném kácení - cca 1ks kmene do 50 cm/m2</t>
  </si>
  <si>
    <t>562161</t>
  </si>
  <si>
    <t>VOZOVKOVÉ VRSTVY ZE ZEMINY STABIL CEMENTEM TŘ I TL DO 300MM</t>
  </si>
  <si>
    <t>99901</t>
  </si>
  <si>
    <t>ÚPRAVA ELEKTRICKÝCH ROZVODŮ VYVOLANÁ PŘEMÍSTĚNÍM SKŘÍNĚ PRIS</t>
  </si>
  <si>
    <t>KOMPL</t>
  </si>
  <si>
    <t>Položka obsahuje manipulaci se stávajícími rozvody elektroměru a prodloužení kabelových rozvodů pro přemístění elektroměru</t>
  </si>
  <si>
    <t>Položka bude provedena jen na pokyn TDI na základě zjištěné únosnosti podloží</t>
  </si>
  <si>
    <t>Dojde jen k odstranění pařezu, kácení stromů zajistí investor na vlastní náklady</t>
  </si>
  <si>
    <t>Dojde jen k odstranění pařezů, kácení stromů zajistí investor na vlastní náklady</t>
  </si>
  <si>
    <t>039</t>
  </si>
  <si>
    <t>100</t>
  </si>
  <si>
    <t>101</t>
  </si>
  <si>
    <t>102</t>
  </si>
  <si>
    <t>103</t>
  </si>
  <si>
    <t>104</t>
  </si>
  <si>
    <t>105</t>
  </si>
  <si>
    <t>106</t>
  </si>
  <si>
    <t>107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</si>
</sst>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color rgb="FF000000"/>
      <name val="Arial"/>
      <family val="2"/>
      <charset val="238"/>
    </font>
    <font>
      <b/>
      <sz val="8"/>
      <color rgb="FFFF0000"/>
      <name val="Arial"/>
      <family val="2"/>
      <charset val="238"/>
    </font>
    <font>
      <b/>
      <sz val="8"/>
      <color rgb="FF000000"/>
      <name val="Arial"/>
      <family val="2"/>
      <charset val="238"/>
    </font>
    <font>
      <b/>
      <sz val="8"/>
      <color rgb="FFC0C0C0"/>
      <name val="Arial Narrow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FF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MS Sans Serif"/>
    </font>
    <font>
      <b/>
      <sz val="10"/>
      <color theme="1"/>
      <name val="MS Sans Serif"/>
    </font>
    <font>
      <b/>
      <sz val="19"/>
      <color rgb="FF000000"/>
      <name val="Arial"/>
      <family val="2"/>
      <charset val="238"/>
    </font>
    <font>
      <b/>
      <sz val="13"/>
      <color rgb="FF000000"/>
      <name val="Arial"/>
      <family val="2"/>
      <charset val="238"/>
    </font>
    <font>
      <sz val="11"/>
      <color rgb="FF000000"/>
      <name val="MS SANS SERIF"/>
    </font>
    <font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5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15"/>
      <color rgb="FF000000"/>
      <name val="Times New Roman"/>
      <family val="1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1">
    <xf numFmtId="0" fontId="0" fillId="0" borderId="0" xfId="0"/>
    <xf numFmtId="0" fontId="0" fillId="0" borderId="0" xfId="0" applyAlignment="1"/>
    <xf numFmtId="49" fontId="19" fillId="0" borderId="0" xfId="0" applyNumberFormat="1" applyFont="1" applyAlignment="1">
      <alignment horizontal="right" vertical="center"/>
    </xf>
    <xf numFmtId="49" fontId="21" fillId="0" borderId="0" xfId="0" applyNumberFormat="1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6" fillId="0" borderId="0" xfId="0" applyFont="1" applyAlignment="1"/>
    <xf numFmtId="49" fontId="22" fillId="0" borderId="10" xfId="0" applyNumberFormat="1" applyFont="1" applyBorder="1" applyAlignment="1">
      <alignment horizontal="left" vertical="center"/>
    </xf>
    <xf numFmtId="49" fontId="22" fillId="0" borderId="10" xfId="0" applyNumberFormat="1" applyFont="1" applyBorder="1" applyAlignment="1">
      <alignment horizontal="right" vertical="center"/>
    </xf>
    <xf numFmtId="49" fontId="22" fillId="0" borderId="0" xfId="0" applyNumberFormat="1" applyFont="1" applyAlignment="1">
      <alignment horizontal="left" vertical="top"/>
    </xf>
    <xf numFmtId="0" fontId="22" fillId="0" borderId="0" xfId="0" applyFont="1" applyAlignment="1">
      <alignment horizontal="right" vertical="top"/>
    </xf>
    <xf numFmtId="4" fontId="22" fillId="0" borderId="0" xfId="0" applyNumberFormat="1" applyFont="1" applyAlignment="1">
      <alignment horizontal="right" vertical="top"/>
    </xf>
    <xf numFmtId="49" fontId="25" fillId="0" borderId="11" xfId="0" applyNumberFormat="1" applyFont="1" applyBorder="1" applyAlignment="1">
      <alignment horizontal="left" vertical="top"/>
    </xf>
    <xf numFmtId="49" fontId="22" fillId="0" borderId="0" xfId="0" applyNumberFormat="1" applyFont="1" applyAlignment="1">
      <alignment horizontal="right" vertical="top"/>
    </xf>
    <xf numFmtId="49" fontId="22" fillId="0" borderId="0" xfId="0" applyNumberFormat="1" applyFont="1" applyAlignment="1">
      <alignment horizontal="left" vertical="top" wrapText="1"/>
    </xf>
    <xf numFmtId="49" fontId="22" fillId="0" borderId="0" xfId="0" applyNumberFormat="1" applyFont="1" applyAlignment="1">
      <alignment horizontal="left" vertical="center"/>
    </xf>
    <xf numFmtId="49" fontId="22" fillId="0" borderId="0" xfId="0" applyNumberFormat="1" applyFont="1" applyFill="1" applyAlignment="1">
      <alignment horizontal="left" vertical="center"/>
    </xf>
    <xf numFmtId="49" fontId="27" fillId="0" borderId="0" xfId="0" applyNumberFormat="1" applyFont="1" applyAlignment="1"/>
    <xf numFmtId="49" fontId="22" fillId="0" borderId="0" xfId="0" applyNumberFormat="1" applyFont="1" applyAlignment="1">
      <alignment horizontal="right" vertical="center"/>
    </xf>
    <xf numFmtId="0" fontId="26" fillId="0" borderId="0" xfId="0" applyFont="1"/>
    <xf numFmtId="0" fontId="22" fillId="0" borderId="0" xfId="0" applyFont="1" applyAlignment="1">
      <alignment horizontal="right" vertical="center"/>
    </xf>
    <xf numFmtId="4" fontId="22" fillId="0" borderId="0" xfId="0" applyNumberFormat="1" applyFont="1" applyAlignment="1">
      <alignment horizontal="right" vertical="center"/>
    </xf>
    <xf numFmtId="49" fontId="20" fillId="0" borderId="0" xfId="0" applyNumberFormat="1" applyFont="1" applyAlignment="1">
      <alignment horizontal="right" vertical="center"/>
    </xf>
    <xf numFmtId="49" fontId="34" fillId="0" borderId="0" xfId="0" applyNumberFormat="1" applyFont="1" applyAlignment="1">
      <alignment horizontal="right" vertical="center"/>
    </xf>
    <xf numFmtId="4" fontId="34" fillId="0" borderId="0" xfId="0" applyNumberFormat="1" applyFont="1" applyAlignment="1">
      <alignment horizontal="right" vertical="center"/>
    </xf>
    <xf numFmtId="49" fontId="35" fillId="0" borderId="25" xfId="0" applyNumberFormat="1" applyFont="1" applyBorder="1" applyAlignment="1">
      <alignment horizontal="right" vertical="center"/>
    </xf>
    <xf numFmtId="4" fontId="35" fillId="0" borderId="26" xfId="0" applyNumberFormat="1" applyFont="1" applyBorder="1" applyAlignment="1">
      <alignment horizontal="right" vertical="center"/>
    </xf>
    <xf numFmtId="49" fontId="35" fillId="0" borderId="27" xfId="0" applyNumberFormat="1" applyFont="1" applyBorder="1" applyAlignment="1">
      <alignment horizontal="right" vertical="center"/>
    </xf>
    <xf numFmtId="4" fontId="35" fillId="0" borderId="28" xfId="0" applyNumberFormat="1" applyFont="1" applyBorder="1" applyAlignment="1">
      <alignment horizontal="right" vertical="center"/>
    </xf>
    <xf numFmtId="49" fontId="35" fillId="0" borderId="29" xfId="0" applyNumberFormat="1" applyFont="1" applyBorder="1" applyAlignment="1">
      <alignment horizontal="right" vertical="center"/>
    </xf>
    <xf numFmtId="4" fontId="35" fillId="0" borderId="30" xfId="0" applyNumberFormat="1" applyFont="1" applyBorder="1" applyAlignment="1">
      <alignment horizontal="right" vertical="center"/>
    </xf>
    <xf numFmtId="49" fontId="33" fillId="0" borderId="0" xfId="0" applyNumberFormat="1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4" fontId="33" fillId="0" borderId="0" xfId="0" applyNumberFormat="1" applyFont="1" applyAlignment="1">
      <alignment horizontal="right" vertical="center"/>
    </xf>
    <xf numFmtId="49" fontId="20" fillId="0" borderId="10" xfId="0" applyNumberFormat="1" applyFont="1" applyBorder="1" applyAlignment="1">
      <alignment horizontal="right" vertical="center"/>
    </xf>
    <xf numFmtId="4" fontId="18" fillId="0" borderId="0" xfId="0" applyNumberFormat="1" applyFont="1" applyAlignment="1">
      <alignment horizontal="right" vertical="center"/>
    </xf>
    <xf numFmtId="4" fontId="20" fillId="0" borderId="11" xfId="0" applyNumberFormat="1" applyFont="1" applyBorder="1" applyAlignment="1">
      <alignment horizontal="right" vertical="center"/>
    </xf>
    <xf numFmtId="0" fontId="0" fillId="0" borderId="0" xfId="0" applyAlignment="1"/>
    <xf numFmtId="0" fontId="26" fillId="0" borderId="0" xfId="0" applyFont="1" applyAlignment="1"/>
    <xf numFmtId="49" fontId="25" fillId="0" borderId="11" xfId="0" applyNumberFormat="1" applyFont="1" applyBorder="1" applyAlignment="1">
      <alignment horizontal="left" vertical="top"/>
    </xf>
    <xf numFmtId="49" fontId="22" fillId="0" borderId="0" xfId="0" applyNumberFormat="1" applyFont="1" applyAlignment="1">
      <alignment horizontal="left" vertical="top"/>
    </xf>
    <xf numFmtId="49" fontId="22" fillId="0" borderId="0" xfId="0" applyNumberFormat="1" applyFont="1" applyAlignment="1">
      <alignment horizontal="left" vertical="top" wrapText="1"/>
    </xf>
    <xf numFmtId="4" fontId="22" fillId="0" borderId="0" xfId="0" applyNumberFormat="1" applyFont="1" applyAlignment="1">
      <alignment horizontal="right" vertical="top"/>
    </xf>
    <xf numFmtId="49" fontId="22" fillId="0" borderId="0" xfId="0" applyNumberFormat="1" applyFont="1" applyAlignment="1">
      <alignment horizontal="right" vertical="top"/>
    </xf>
    <xf numFmtId="49" fontId="25" fillId="0" borderId="0" xfId="0" applyNumberFormat="1" applyFont="1" applyAlignment="1">
      <alignment horizontal="left" vertical="top"/>
    </xf>
    <xf numFmtId="4" fontId="25" fillId="0" borderId="11" xfId="0" applyNumberFormat="1" applyFont="1" applyBorder="1" applyAlignment="1">
      <alignment horizontal="right" vertical="center"/>
    </xf>
    <xf numFmtId="49" fontId="25" fillId="0" borderId="10" xfId="0" applyNumberFormat="1" applyFont="1" applyBorder="1" applyAlignment="1">
      <alignment horizontal="right" vertical="center"/>
    </xf>
    <xf numFmtId="49" fontId="22" fillId="0" borderId="0" xfId="0" applyNumberFormat="1" applyFont="1" applyAlignment="1">
      <alignment horizontal="left" vertical="top"/>
    </xf>
    <xf numFmtId="49" fontId="22" fillId="0" borderId="0" xfId="0" applyNumberFormat="1" applyFont="1" applyAlignment="1">
      <alignment horizontal="left" vertical="top" wrapText="1"/>
    </xf>
    <xf numFmtId="4" fontId="22" fillId="0" borderId="0" xfId="0" applyNumberFormat="1" applyFont="1" applyAlignment="1">
      <alignment horizontal="right" vertical="top"/>
    </xf>
    <xf numFmtId="49" fontId="22" fillId="0" borderId="0" xfId="0" applyNumberFormat="1" applyFont="1" applyAlignment="1">
      <alignment horizontal="right" vertical="top"/>
    </xf>
    <xf numFmtId="0" fontId="26" fillId="0" borderId="0" xfId="0" applyFont="1" applyAlignment="1"/>
    <xf numFmtId="0" fontId="0" fillId="0" borderId="0" xfId="0" applyAlignment="1"/>
    <xf numFmtId="4" fontId="25" fillId="0" borderId="0" xfId="0" applyNumberFormat="1" applyFont="1" applyBorder="1" applyAlignment="1">
      <alignment horizontal="right" vertical="top"/>
    </xf>
    <xf numFmtId="4" fontId="22" fillId="0" borderId="0" xfId="0" applyNumberFormat="1" applyFont="1" applyAlignment="1">
      <alignment horizontal="right" vertical="top"/>
    </xf>
    <xf numFmtId="0" fontId="21" fillId="0" borderId="0" xfId="0" applyFont="1" applyAlignment="1">
      <alignment horizontal="left" vertical="center"/>
    </xf>
    <xf numFmtId="49" fontId="34" fillId="0" borderId="18" xfId="0" applyNumberFormat="1" applyFont="1" applyBorder="1" applyAlignment="1">
      <alignment horizontal="right" vertical="center"/>
    </xf>
    <xf numFmtId="49" fontId="36" fillId="0" borderId="18" xfId="0" applyNumberFormat="1" applyFont="1" applyBorder="1" applyAlignment="1">
      <alignment horizontal="left" vertical="center"/>
    </xf>
    <xf numFmtId="49" fontId="36" fillId="0" borderId="19" xfId="0" applyNumberFormat="1" applyFont="1" applyBorder="1" applyAlignment="1">
      <alignment horizontal="left" vertical="center"/>
    </xf>
    <xf numFmtId="49" fontId="34" fillId="0" borderId="22" xfId="0" applyNumberFormat="1" applyFont="1" applyBorder="1" applyAlignment="1">
      <alignment horizontal="right" vertical="center"/>
    </xf>
    <xf numFmtId="49" fontId="34" fillId="0" borderId="23" xfId="0" applyNumberFormat="1" applyFont="1" applyBorder="1" applyAlignment="1">
      <alignment horizontal="right" vertical="center"/>
    </xf>
    <xf numFmtId="49" fontId="36" fillId="0" borderId="23" xfId="0" applyNumberFormat="1" applyFont="1" applyBorder="1" applyAlignment="1">
      <alignment horizontal="left" vertical="center"/>
    </xf>
    <xf numFmtId="49" fontId="36" fillId="0" borderId="24" xfId="0" applyNumberFormat="1" applyFont="1" applyBorder="1" applyAlignment="1">
      <alignment horizontal="left" vertical="center"/>
    </xf>
    <xf numFmtId="49" fontId="34" fillId="0" borderId="0" xfId="0" applyNumberFormat="1" applyFont="1" applyAlignment="1">
      <alignment horizontal="right" vertical="center"/>
    </xf>
    <xf numFmtId="49" fontId="34" fillId="0" borderId="17" xfId="0" applyNumberFormat="1" applyFont="1" applyBorder="1" applyAlignment="1">
      <alignment horizontal="right" vertical="center"/>
    </xf>
    <xf numFmtId="49" fontId="33" fillId="0" borderId="17" xfId="0" applyNumberFormat="1" applyFont="1" applyBorder="1" applyAlignment="1">
      <alignment horizontal="center" vertical="center"/>
    </xf>
    <xf numFmtId="49" fontId="33" fillId="0" borderId="18" xfId="0" applyNumberFormat="1" applyFont="1" applyBorder="1" applyAlignment="1">
      <alignment horizontal="center" vertical="center"/>
    </xf>
    <xf numFmtId="49" fontId="33" fillId="0" borderId="20" xfId="0" applyNumberFormat="1" applyFont="1" applyBorder="1" applyAlignment="1">
      <alignment horizontal="center" vertical="center"/>
    </xf>
    <xf numFmtId="49" fontId="33" fillId="0" borderId="0" xfId="0" applyNumberFormat="1" applyFont="1" applyBorder="1" applyAlignment="1">
      <alignment horizontal="center" vertical="center"/>
    </xf>
    <xf numFmtId="49" fontId="33" fillId="0" borderId="22" xfId="0" applyNumberFormat="1" applyFont="1" applyBorder="1" applyAlignment="1">
      <alignment horizontal="center" vertical="center"/>
    </xf>
    <xf numFmtId="49" fontId="33" fillId="0" borderId="23" xfId="0" applyNumberFormat="1" applyFont="1" applyBorder="1" applyAlignment="1">
      <alignment horizontal="center" vertical="center"/>
    </xf>
    <xf numFmtId="49" fontId="31" fillId="0" borderId="18" xfId="0" applyNumberFormat="1" applyFont="1" applyBorder="1" applyAlignment="1">
      <alignment horizontal="left" vertical="center"/>
    </xf>
    <xf numFmtId="49" fontId="31" fillId="0" borderId="19" xfId="0" applyNumberFormat="1" applyFont="1" applyBorder="1" applyAlignment="1">
      <alignment horizontal="left" vertical="center"/>
    </xf>
    <xf numFmtId="49" fontId="31" fillId="0" borderId="0" xfId="0" applyNumberFormat="1" applyFont="1" applyAlignment="1">
      <alignment horizontal="left" vertical="center"/>
    </xf>
    <xf numFmtId="49" fontId="31" fillId="0" borderId="21" xfId="0" applyNumberFormat="1" applyFont="1" applyBorder="1" applyAlignment="1">
      <alignment horizontal="left" vertical="center"/>
    </xf>
    <xf numFmtId="49" fontId="31" fillId="0" borderId="23" xfId="0" applyNumberFormat="1" applyFont="1" applyBorder="1" applyAlignment="1">
      <alignment horizontal="left" vertical="center"/>
    </xf>
    <xf numFmtId="49" fontId="31" fillId="0" borderId="24" xfId="0" applyNumberFormat="1" applyFont="1" applyBorder="1" applyAlignment="1">
      <alignment horizontal="left" vertical="center"/>
    </xf>
    <xf numFmtId="49" fontId="32" fillId="0" borderId="16" xfId="0" applyNumberFormat="1" applyFont="1" applyBorder="1" applyAlignment="1">
      <alignment horizontal="center" vertical="center"/>
    </xf>
    <xf numFmtId="49" fontId="20" fillId="0" borderId="10" xfId="0" applyNumberFormat="1" applyFont="1" applyBorder="1" applyAlignment="1">
      <alignment horizontal="left" vertical="center"/>
    </xf>
    <xf numFmtId="49" fontId="18" fillId="0" borderId="10" xfId="0" applyNumberFormat="1" applyFont="1" applyBorder="1" applyAlignment="1">
      <alignment horizontal="left" vertical="center"/>
    </xf>
    <xf numFmtId="49" fontId="30" fillId="0" borderId="12" xfId="0" applyNumberFormat="1" applyFont="1" applyBorder="1" applyAlignment="1">
      <alignment horizontal="center" vertical="center"/>
    </xf>
    <xf numFmtId="49" fontId="18" fillId="0" borderId="13" xfId="0" applyNumberFormat="1" applyFont="1" applyBorder="1" applyAlignment="1">
      <alignment horizontal="center" vertical="center"/>
    </xf>
    <xf numFmtId="49" fontId="18" fillId="0" borderId="14" xfId="0" applyNumberFormat="1" applyFont="1" applyBorder="1" applyAlignment="1">
      <alignment horizontal="center" vertical="center"/>
    </xf>
    <xf numFmtId="49" fontId="31" fillId="0" borderId="14" xfId="0" applyNumberFormat="1" applyFont="1" applyBorder="1" applyAlignment="1">
      <alignment horizontal="left" vertical="center"/>
    </xf>
    <xf numFmtId="49" fontId="31" fillId="0" borderId="15" xfId="0" applyNumberFormat="1" applyFont="1" applyBorder="1" applyAlignment="1">
      <alignment horizontal="left" vertical="center"/>
    </xf>
    <xf numFmtId="49" fontId="22" fillId="0" borderId="0" xfId="0" applyNumberFormat="1" applyFont="1" applyAlignment="1">
      <alignment horizontal="left" vertical="center"/>
    </xf>
    <xf numFmtId="49" fontId="25" fillId="0" borderId="11" xfId="0" applyNumberFormat="1" applyFont="1" applyBorder="1" applyAlignment="1">
      <alignment horizontal="left" vertical="center"/>
    </xf>
    <xf numFmtId="49" fontId="18" fillId="0" borderId="11" xfId="0" applyNumberFormat="1" applyFont="1" applyBorder="1" applyAlignment="1">
      <alignment horizontal="center" vertical="center"/>
    </xf>
    <xf numFmtId="49" fontId="18" fillId="0" borderId="11" xfId="0" applyNumberFormat="1" applyFont="1" applyBorder="1" applyAlignment="1">
      <alignment horizontal="right" vertical="center"/>
    </xf>
    <xf numFmtId="49" fontId="37" fillId="0" borderId="31" xfId="0" applyNumberFormat="1" applyFont="1" applyBorder="1" applyAlignment="1">
      <alignment horizontal="center" vertical="center"/>
    </xf>
    <xf numFmtId="49" fontId="37" fillId="0" borderId="12" xfId="0" applyNumberFormat="1" applyFont="1" applyBorder="1" applyAlignment="1">
      <alignment horizontal="center" vertical="center"/>
    </xf>
    <xf numFmtId="49" fontId="37" fillId="0" borderId="32" xfId="0" applyNumberFormat="1" applyFont="1" applyBorder="1" applyAlignment="1">
      <alignment horizontal="center" vertical="center"/>
    </xf>
    <xf numFmtId="49" fontId="25" fillId="0" borderId="10" xfId="0" applyNumberFormat="1" applyFont="1" applyBorder="1" applyAlignment="1">
      <alignment horizontal="left" vertical="center"/>
    </xf>
    <xf numFmtId="49" fontId="22" fillId="0" borderId="0" xfId="0" applyNumberFormat="1" applyFont="1" applyAlignment="1">
      <alignment horizontal="left" vertical="top"/>
    </xf>
    <xf numFmtId="4" fontId="22" fillId="0" borderId="0" xfId="0" applyNumberFormat="1" applyFont="1" applyAlignment="1">
      <alignment horizontal="right" vertical="top"/>
    </xf>
    <xf numFmtId="49" fontId="22" fillId="0" borderId="0" xfId="0" applyNumberFormat="1" applyFont="1" applyAlignment="1">
      <alignment horizontal="right" vertical="top"/>
    </xf>
    <xf numFmtId="49" fontId="28" fillId="0" borderId="0" xfId="0" applyNumberFormat="1" applyFont="1" applyAlignment="1"/>
    <xf numFmtId="49" fontId="25" fillId="0" borderId="11" xfId="0" applyNumberFormat="1" applyFont="1" applyBorder="1" applyAlignment="1">
      <alignment horizontal="left" vertical="top"/>
    </xf>
    <xf numFmtId="4" fontId="25" fillId="0" borderId="11" xfId="0" applyNumberFormat="1" applyFont="1" applyBorder="1" applyAlignment="1">
      <alignment horizontal="right" vertical="top"/>
    </xf>
    <xf numFmtId="0" fontId="26" fillId="0" borderId="0" xfId="0" applyFont="1" applyAlignment="1"/>
    <xf numFmtId="0" fontId="0" fillId="0" borderId="0" xfId="0" applyAlignment="1"/>
    <xf numFmtId="49" fontId="25" fillId="0" borderId="0" xfId="0" applyNumberFormat="1" applyFont="1" applyAlignment="1">
      <alignment horizontal="left" vertical="top"/>
    </xf>
    <xf numFmtId="49" fontId="22" fillId="0" borderId="0" xfId="0" applyNumberFormat="1" applyFont="1" applyAlignment="1">
      <alignment horizontal="left" vertical="top" wrapText="1"/>
    </xf>
    <xf numFmtId="49" fontId="21" fillId="0" borderId="0" xfId="0" applyNumberFormat="1" applyFont="1" applyAlignment="1">
      <alignment horizontal="left" vertical="center"/>
    </xf>
    <xf numFmtId="4" fontId="22" fillId="0" borderId="11" xfId="0" applyNumberFormat="1" applyFont="1" applyBorder="1" applyAlignment="1">
      <alignment horizontal="right" vertical="top"/>
    </xf>
    <xf numFmtId="49" fontId="22" fillId="0" borderId="10" xfId="0" applyNumberFormat="1" applyFont="1" applyBorder="1" applyAlignment="1">
      <alignment horizontal="left" vertical="center"/>
    </xf>
    <xf numFmtId="49" fontId="22" fillId="0" borderId="10" xfId="0" applyNumberFormat="1" applyFont="1" applyBorder="1" applyAlignment="1">
      <alignment horizontal="right" vertical="center"/>
    </xf>
    <xf numFmtId="49" fontId="22" fillId="0" borderId="10" xfId="0" applyNumberFormat="1" applyFont="1" applyBorder="1" applyAlignment="1">
      <alignment horizontal="center" vertical="center"/>
    </xf>
    <xf numFmtId="49" fontId="23" fillId="0" borderId="0" xfId="0" applyNumberFormat="1" applyFont="1" applyAlignment="1">
      <alignment horizontal="right" vertical="center"/>
    </xf>
    <xf numFmtId="49" fontId="24" fillId="0" borderId="0" xfId="0" applyNumberFormat="1" applyFont="1" applyAlignment="1">
      <alignment horizontal="left" vertical="center"/>
    </xf>
    <xf numFmtId="49" fontId="25" fillId="0" borderId="0" xfId="0" applyNumberFormat="1" applyFont="1" applyAlignment="1">
      <alignment horizontal="center" vertical="center"/>
    </xf>
    <xf numFmtId="49" fontId="22" fillId="0" borderId="0" xfId="0" applyNumberFormat="1" applyFont="1" applyAlignment="1">
      <alignment horizontal="right" vertic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showGridLines="0" topLeftCell="C1" zoomScaleNormal="100" workbookViewId="0">
      <selection activeCell="S8" sqref="S8"/>
    </sheetView>
  </sheetViews>
  <sheetFormatPr defaultRowHeight="15" x14ac:dyDescent="0.25"/>
  <cols>
    <col min="1" max="1" width="5" style="1" customWidth="1"/>
    <col min="2" max="2" width="3.5703125" customWidth="1"/>
    <col min="3" max="3" width="3.42578125" customWidth="1"/>
    <col min="4" max="4" width="15" customWidth="1"/>
    <col min="5" max="5" width="10.85546875" customWidth="1"/>
    <col min="6" max="6" width="6.42578125" customWidth="1"/>
    <col min="7" max="7" width="3.42578125" customWidth="1"/>
    <col min="8" max="8" width="24.42578125" customWidth="1"/>
    <col min="9" max="9" width="32.42578125" customWidth="1"/>
    <col min="10" max="10" width="6.28515625" customWidth="1"/>
    <col min="11" max="11" width="10.85546875" customWidth="1"/>
    <col min="12" max="12" width="16.42578125" customWidth="1"/>
    <col min="13" max="13" width="0" hidden="1" customWidth="1"/>
  </cols>
  <sheetData>
    <row r="1" spans="1:12" s="1" customFormat="1" ht="11.25" customHeight="1" thickBot="1" x14ac:dyDescent="0.3">
      <c r="D1" s="77" t="s">
        <v>443</v>
      </c>
      <c r="E1" s="77"/>
      <c r="F1" s="21" t="s">
        <v>444</v>
      </c>
      <c r="G1" s="78"/>
      <c r="H1" s="78"/>
      <c r="I1" s="78"/>
      <c r="J1" s="78"/>
      <c r="K1" s="78"/>
    </row>
    <row r="2" spans="1:12" s="1" customFormat="1" ht="51" customHeight="1" thickTop="1" thickBot="1" x14ac:dyDescent="0.3">
      <c r="A2" s="79" t="s">
        <v>250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</row>
    <row r="3" spans="1:12" s="1" customFormat="1" ht="23.25" customHeight="1" thickTop="1" thickBot="1" x14ac:dyDescent="0.3">
      <c r="A3" s="80"/>
      <c r="B3" s="81"/>
      <c r="C3" s="82" t="s">
        <v>10</v>
      </c>
      <c r="D3" s="82"/>
      <c r="E3" s="82"/>
      <c r="F3" s="82"/>
      <c r="G3" s="82"/>
      <c r="H3" s="82"/>
      <c r="I3" s="82"/>
      <c r="J3" s="82"/>
      <c r="K3" s="82"/>
      <c r="L3" s="83"/>
    </row>
    <row r="4" spans="1:12" s="1" customFormat="1" ht="3.75" customHeight="1" thickBot="1" x14ac:dyDescent="0.3">
      <c r="A4" s="76"/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</row>
    <row r="5" spans="1:12" s="1" customFormat="1" ht="23.25" customHeight="1" x14ac:dyDescent="0.25">
      <c r="A5" s="64"/>
      <c r="B5" s="65"/>
      <c r="C5" s="70" t="s">
        <v>445</v>
      </c>
      <c r="D5" s="70"/>
      <c r="E5" s="70"/>
      <c r="F5" s="70"/>
      <c r="G5" s="70"/>
      <c r="H5" s="70"/>
      <c r="I5" s="70"/>
      <c r="J5" s="70"/>
      <c r="K5" s="70"/>
      <c r="L5" s="71"/>
    </row>
    <row r="6" spans="1:12" s="1" customFormat="1" ht="23.25" customHeight="1" x14ac:dyDescent="0.25">
      <c r="A6" s="66"/>
      <c r="B6" s="67"/>
      <c r="C6" s="72" t="s">
        <v>446</v>
      </c>
      <c r="D6" s="72"/>
      <c r="E6" s="72"/>
      <c r="F6" s="72"/>
      <c r="G6" s="72"/>
      <c r="H6" s="72"/>
      <c r="I6" s="72"/>
      <c r="J6" s="72"/>
      <c r="K6" s="72"/>
      <c r="L6" s="73"/>
    </row>
    <row r="7" spans="1:12" s="1" customFormat="1" ht="23.25" customHeight="1" thickBot="1" x14ac:dyDescent="0.3">
      <c r="A7" s="68"/>
      <c r="B7" s="69"/>
      <c r="C7" s="74" t="s">
        <v>447</v>
      </c>
      <c r="D7" s="74"/>
      <c r="E7" s="74"/>
      <c r="F7" s="74"/>
      <c r="G7" s="74"/>
      <c r="H7" s="74"/>
      <c r="I7" s="74"/>
      <c r="J7" s="74"/>
      <c r="K7" s="74"/>
      <c r="L7" s="75"/>
    </row>
    <row r="8" spans="1:12" s="1" customFormat="1" ht="27.75" customHeight="1" thickBot="1" x14ac:dyDescent="0.3">
      <c r="H8" s="22" t="s">
        <v>448</v>
      </c>
      <c r="I8" s="23">
        <f>I9</f>
        <v>0</v>
      </c>
    </row>
    <row r="9" spans="1:12" s="1" customFormat="1" ht="23.25" customHeight="1" thickTop="1" x14ac:dyDescent="0.25">
      <c r="H9" s="24" t="s">
        <v>449</v>
      </c>
      <c r="I9" s="25">
        <f>'Soupis prací'!L418</f>
        <v>0</v>
      </c>
    </row>
    <row r="10" spans="1:12" s="1" customFormat="1" ht="23.25" customHeight="1" x14ac:dyDescent="0.25">
      <c r="H10" s="26" t="s">
        <v>450</v>
      </c>
      <c r="I10" s="27">
        <f>I11-I9</f>
        <v>0</v>
      </c>
    </row>
    <row r="11" spans="1:12" s="1" customFormat="1" ht="23.25" customHeight="1" thickBot="1" x14ac:dyDescent="0.3">
      <c r="H11" s="28" t="s">
        <v>451</v>
      </c>
      <c r="I11" s="29">
        <f>'Soupis prací'!P418</f>
        <v>0</v>
      </c>
    </row>
    <row r="12" spans="1:12" s="1" customFormat="1" ht="23.25" customHeight="1" thickTop="1" x14ac:dyDescent="0.25">
      <c r="F12" s="62" t="s">
        <v>452</v>
      </c>
      <c r="G12" s="62"/>
      <c r="H12" s="62"/>
      <c r="I12" s="30"/>
    </row>
    <row r="13" spans="1:12" s="1" customFormat="1" ht="17.25" customHeight="1" x14ac:dyDescent="0.25">
      <c r="F13" s="62" t="s">
        <v>453</v>
      </c>
      <c r="G13" s="62"/>
      <c r="H13" s="62"/>
      <c r="I13" s="30" t="s">
        <v>454</v>
      </c>
    </row>
    <row r="14" spans="1:12" s="1" customFormat="1" ht="17.25" customHeight="1" x14ac:dyDescent="0.25">
      <c r="F14" s="62" t="s">
        <v>455</v>
      </c>
      <c r="G14" s="62"/>
      <c r="H14" s="62"/>
      <c r="I14" s="31">
        <v>1</v>
      </c>
    </row>
    <row r="15" spans="1:12" s="1" customFormat="1" ht="17.25" customHeight="1" x14ac:dyDescent="0.25">
      <c r="F15" s="62" t="s">
        <v>456</v>
      </c>
      <c r="G15" s="62"/>
      <c r="H15" s="62"/>
      <c r="I15" s="32">
        <f>I9</f>
        <v>0</v>
      </c>
    </row>
    <row r="16" spans="1:12" s="1" customFormat="1" ht="23.25" customHeight="1" thickBot="1" x14ac:dyDescent="0.3"/>
    <row r="17" spans="1:12" s="1" customFormat="1" ht="17.25" customHeight="1" x14ac:dyDescent="0.25">
      <c r="A17" s="63" t="s">
        <v>457</v>
      </c>
      <c r="B17" s="55"/>
      <c r="C17" s="55"/>
      <c r="D17" s="55"/>
      <c r="E17" s="56"/>
      <c r="F17" s="56"/>
      <c r="G17" s="56"/>
      <c r="H17" s="56"/>
      <c r="I17" s="55" t="s">
        <v>458</v>
      </c>
      <c r="J17" s="55"/>
      <c r="K17" s="56"/>
      <c r="L17" s="57"/>
    </row>
    <row r="18" spans="1:12" s="1" customFormat="1" ht="17.25" customHeight="1" thickBot="1" x14ac:dyDescent="0.3">
      <c r="A18" s="58" t="s">
        <v>459</v>
      </c>
      <c r="B18" s="59"/>
      <c r="C18" s="59"/>
      <c r="D18" s="59"/>
      <c r="E18" s="60" t="s">
        <v>460</v>
      </c>
      <c r="F18" s="60"/>
      <c r="G18" s="60"/>
      <c r="H18" s="60"/>
      <c r="I18" s="59" t="s">
        <v>461</v>
      </c>
      <c r="J18" s="59"/>
      <c r="K18" s="60" t="s">
        <v>460</v>
      </c>
      <c r="L18" s="61"/>
    </row>
    <row r="19" spans="1:12" s="1" customFormat="1" ht="177" customHeight="1" x14ac:dyDescent="0.25"/>
    <row r="20" spans="1:12" s="1" customFormat="1" ht="11.25" customHeight="1" x14ac:dyDescent="0.25">
      <c r="A20" s="3" t="s">
        <v>462</v>
      </c>
      <c r="B20" s="54" t="s">
        <v>249</v>
      </c>
      <c r="C20" s="54"/>
    </row>
  </sheetData>
  <mergeCells count="26">
    <mergeCell ref="A4:L4"/>
    <mergeCell ref="D1:E1"/>
    <mergeCell ref="G1:K1"/>
    <mergeCell ref="A2:L2"/>
    <mergeCell ref="A3:B3"/>
    <mergeCell ref="C3:L3"/>
    <mergeCell ref="A5:B7"/>
    <mergeCell ref="C5:E5"/>
    <mergeCell ref="F5:L5"/>
    <mergeCell ref="C6:E6"/>
    <mergeCell ref="F6:L6"/>
    <mergeCell ref="C7:E7"/>
    <mergeCell ref="F7:L7"/>
    <mergeCell ref="F12:H12"/>
    <mergeCell ref="F13:H13"/>
    <mergeCell ref="F14:H14"/>
    <mergeCell ref="F15:H15"/>
    <mergeCell ref="A17:D17"/>
    <mergeCell ref="E17:H17"/>
    <mergeCell ref="B20:C20"/>
    <mergeCell ref="I17:J17"/>
    <mergeCell ref="K17:L17"/>
    <mergeCell ref="A18:D18"/>
    <mergeCell ref="E18:H18"/>
    <mergeCell ref="I18:J18"/>
    <mergeCell ref="K18:L18"/>
  </mergeCells>
  <pageMargins left="0.78740157480314965" right="0.78740157480314965" top="0.98425196850393704" bottom="0.98425196850393704" header="0.51181102362204722" footer="0.51181102362204722"/>
  <pageSetup paperSize="9" scale="93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showGridLines="0" zoomScaleNormal="100" workbookViewId="0">
      <selection activeCell="O11" sqref="O11"/>
    </sheetView>
  </sheetViews>
  <sheetFormatPr defaultRowHeight="15" x14ac:dyDescent="0.25"/>
  <cols>
    <col min="1" max="1" width="5" style="1" customWidth="1"/>
    <col min="2" max="2" width="7" customWidth="1"/>
    <col min="3" max="3" width="14.7109375" customWidth="1"/>
    <col min="4" max="4" width="7.85546875" customWidth="1"/>
    <col min="5" max="5" width="6.140625" customWidth="1"/>
    <col min="6" max="6" width="43" customWidth="1"/>
    <col min="7" max="7" width="10.7109375" customWidth="1"/>
    <col min="8" max="8" width="5.28515625" customWidth="1"/>
    <col min="9" max="10" width="16.140625" customWidth="1"/>
    <col min="11" max="11" width="0" hidden="1" customWidth="1"/>
  </cols>
  <sheetData>
    <row r="1" spans="1:10" s="1" customFormat="1" ht="11.25" customHeight="1" thickBot="1" x14ac:dyDescent="0.3">
      <c r="C1" s="77" t="s">
        <v>443</v>
      </c>
      <c r="D1" s="77"/>
      <c r="E1" s="21" t="s">
        <v>444</v>
      </c>
      <c r="F1" s="78"/>
      <c r="G1" s="78"/>
      <c r="H1" s="78"/>
      <c r="I1" s="2"/>
      <c r="J1" s="2"/>
    </row>
    <row r="2" spans="1:10" s="1" customFormat="1" ht="14.25" customHeight="1" thickTop="1" thickBot="1" x14ac:dyDescent="0.3">
      <c r="A2" s="86"/>
      <c r="B2" s="86"/>
      <c r="C2" s="86"/>
      <c r="D2" s="86"/>
      <c r="E2" s="86"/>
      <c r="F2" s="87"/>
      <c r="G2" s="87"/>
      <c r="H2" s="87"/>
      <c r="I2" s="87"/>
      <c r="J2" s="87"/>
    </row>
    <row r="3" spans="1:10" s="1" customFormat="1" ht="23.25" customHeight="1" thickTop="1" thickBot="1" x14ac:dyDescent="0.3">
      <c r="D3" s="88" t="s">
        <v>463</v>
      </c>
      <c r="E3" s="89"/>
      <c r="F3" s="90"/>
    </row>
    <row r="4" spans="1:10" s="1" customFormat="1" ht="27.75" customHeight="1" thickTop="1" x14ac:dyDescent="0.25"/>
    <row r="5" spans="1:10" s="1" customFormat="1" ht="11.25" customHeight="1" thickBot="1" x14ac:dyDescent="0.3">
      <c r="A5" s="91" t="s">
        <v>10</v>
      </c>
      <c r="B5" s="91"/>
      <c r="C5" s="91"/>
      <c r="D5" s="91"/>
      <c r="E5" s="91"/>
      <c r="F5" s="91"/>
      <c r="G5" s="91"/>
      <c r="H5" s="33"/>
      <c r="I5" s="45" t="s">
        <v>464</v>
      </c>
      <c r="J5" s="45" t="s">
        <v>9</v>
      </c>
    </row>
    <row r="6" spans="1:10" s="1" customFormat="1" ht="6" customHeight="1" thickTop="1" x14ac:dyDescent="0.25"/>
    <row r="7" spans="1:10" s="1" customFormat="1" ht="14.25" customHeight="1" x14ac:dyDescent="0.25">
      <c r="A7" s="84" t="s">
        <v>465</v>
      </c>
      <c r="B7" s="84"/>
      <c r="C7" s="84"/>
      <c r="D7" s="84"/>
      <c r="E7" s="84"/>
      <c r="F7" s="84"/>
      <c r="G7" s="84"/>
      <c r="H7" s="34"/>
      <c r="I7" s="20">
        <f>'Soupis prací'!L277</f>
        <v>0</v>
      </c>
      <c r="J7" s="20">
        <f>1.21*I7</f>
        <v>0</v>
      </c>
    </row>
    <row r="8" spans="1:10" s="1" customFormat="1" ht="14.25" customHeight="1" x14ac:dyDescent="0.25">
      <c r="A8" s="84" t="s">
        <v>466</v>
      </c>
      <c r="B8" s="84"/>
      <c r="C8" s="84"/>
      <c r="D8" s="84"/>
      <c r="E8" s="84"/>
      <c r="F8" s="84"/>
      <c r="G8" s="84"/>
      <c r="H8" s="34"/>
      <c r="I8" s="20">
        <f>'Soupis prací'!L416</f>
        <v>0</v>
      </c>
      <c r="J8" s="20">
        <f>1.21*I8</f>
        <v>0</v>
      </c>
    </row>
    <row r="9" spans="1:10" s="1" customFormat="1" ht="9" customHeight="1" thickBot="1" x14ac:dyDescent="0.3"/>
    <row r="10" spans="1:10" s="1" customFormat="1" ht="11.25" customHeight="1" thickTop="1" x14ac:dyDescent="0.25">
      <c r="A10" s="85" t="s">
        <v>467</v>
      </c>
      <c r="B10" s="85"/>
      <c r="C10" s="85"/>
      <c r="D10" s="85"/>
      <c r="E10" s="85"/>
      <c r="F10" s="85"/>
      <c r="G10" s="85"/>
      <c r="H10" s="35"/>
      <c r="I10" s="44">
        <f>SUM(I7:I8)</f>
        <v>0</v>
      </c>
      <c r="J10" s="44">
        <f>1.21*I10</f>
        <v>0</v>
      </c>
    </row>
    <row r="11" spans="1:10" s="1" customFormat="1" ht="409.6" customHeight="1" x14ac:dyDescent="0.25"/>
    <row r="12" spans="1:10" s="1" customFormat="1" ht="11.25" customHeight="1" x14ac:dyDescent="0.25">
      <c r="A12" s="3" t="s">
        <v>468</v>
      </c>
      <c r="B12" s="4" t="s">
        <v>249</v>
      </c>
    </row>
  </sheetData>
  <mergeCells count="9">
    <mergeCell ref="A7:G7"/>
    <mergeCell ref="A8:G8"/>
    <mergeCell ref="A10:G10"/>
    <mergeCell ref="C1:D1"/>
    <mergeCell ref="F1:H1"/>
    <mergeCell ref="A2:E2"/>
    <mergeCell ref="F2:J2"/>
    <mergeCell ref="D3:F3"/>
    <mergeCell ref="A5:G5"/>
  </mergeCells>
  <pageMargins left="0.78740157480314965" right="0.78740157480314965" top="0.98425196850393704" bottom="0.98425196850393704" header="0.51181102362204722" footer="0.51181102362204722"/>
  <pageSetup paperSize="9" scale="97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9"/>
  <sheetViews>
    <sheetView showGridLines="0" tabSelected="1" topLeftCell="A384" zoomScaleNormal="100" workbookViewId="0">
      <selection activeCell="P416" sqref="P416:Q416"/>
    </sheetView>
  </sheetViews>
  <sheetFormatPr defaultRowHeight="15" x14ac:dyDescent="0.25"/>
  <cols>
    <col min="1" max="1" width="4.5703125" style="1" customWidth="1"/>
    <col min="2" max="2" width="1.85546875" customWidth="1"/>
    <col min="3" max="3" width="1" customWidth="1"/>
    <col min="4" max="4" width="6.140625" customWidth="1"/>
    <col min="5" max="5" width="1.85546875" customWidth="1"/>
    <col min="6" max="6" width="0.7109375" customWidth="1"/>
    <col min="7" max="7" width="8.140625" customWidth="1"/>
    <col min="8" max="8" width="67.7109375" customWidth="1"/>
    <col min="9" max="9" width="10.85546875" customWidth="1"/>
    <col min="10" max="10" width="7" customWidth="1"/>
    <col min="11" max="11" width="2.140625" customWidth="1"/>
    <col min="12" max="12" width="12.85546875" customWidth="1"/>
    <col min="13" max="13" width="10.85546875" customWidth="1"/>
    <col min="14" max="14" width="0.5703125" customWidth="1"/>
    <col min="15" max="15" width="1.140625" customWidth="1"/>
    <col min="16" max="16" width="4.42578125" customWidth="1"/>
    <col min="17" max="17" width="12.85546875" customWidth="1"/>
    <col min="18" max="18" width="0" hidden="1" customWidth="1"/>
  </cols>
  <sheetData>
    <row r="1" spans="1:17" s="1" customFormat="1" x14ac:dyDescent="0.25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107"/>
      <c r="P1" s="107"/>
      <c r="Q1" s="107"/>
    </row>
    <row r="2" spans="1:17" s="1" customFormat="1" x14ac:dyDescent="0.25">
      <c r="A2" s="108"/>
      <c r="B2" s="108"/>
      <c r="C2" s="108"/>
      <c r="D2" s="108"/>
      <c r="E2" s="108"/>
      <c r="F2" s="108"/>
      <c r="G2" s="109" t="s">
        <v>250</v>
      </c>
      <c r="H2" s="109"/>
      <c r="I2" s="109"/>
      <c r="J2" s="109"/>
      <c r="K2" s="109"/>
      <c r="L2" s="109"/>
      <c r="M2" s="109"/>
      <c r="N2" s="109"/>
      <c r="O2" s="110"/>
      <c r="P2" s="110"/>
      <c r="Q2" s="110"/>
    </row>
    <row r="3" spans="1:17" s="1" customFormat="1" x14ac:dyDescent="0.25">
      <c r="A3" s="108"/>
      <c r="B3" s="108"/>
      <c r="C3" s="108"/>
      <c r="D3" s="108"/>
      <c r="E3" s="108"/>
      <c r="F3" s="108"/>
      <c r="G3" s="109"/>
      <c r="H3" s="109"/>
      <c r="I3" s="109"/>
      <c r="J3" s="109"/>
      <c r="K3" s="109"/>
      <c r="L3" s="109"/>
      <c r="M3" s="109"/>
      <c r="N3" s="109"/>
      <c r="O3" s="5"/>
      <c r="P3" s="5"/>
      <c r="Q3" s="5"/>
    </row>
    <row r="4" spans="1:17" s="1" customFormat="1" x14ac:dyDescent="0.25">
      <c r="A4" s="84" t="s">
        <v>0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</row>
    <row r="5" spans="1:17" s="1" customFormat="1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</row>
    <row r="6" spans="1:17" s="1" customFormat="1" ht="15.75" thickBot="1" x14ac:dyDescent="0.3">
      <c r="A6" s="6" t="s">
        <v>1</v>
      </c>
      <c r="B6" s="104" t="s">
        <v>2</v>
      </c>
      <c r="C6" s="104"/>
      <c r="D6" s="104"/>
      <c r="E6" s="104"/>
      <c r="F6" s="104" t="s">
        <v>3</v>
      </c>
      <c r="G6" s="104"/>
      <c r="H6" s="104"/>
      <c r="I6" s="7" t="s">
        <v>4</v>
      </c>
      <c r="J6" s="6" t="s">
        <v>5</v>
      </c>
      <c r="K6" s="105" t="s">
        <v>6</v>
      </c>
      <c r="L6" s="105"/>
      <c r="M6" s="7" t="s">
        <v>7</v>
      </c>
      <c r="N6" s="106" t="s">
        <v>8</v>
      </c>
      <c r="O6" s="106"/>
      <c r="P6" s="106"/>
      <c r="Q6" s="7" t="s">
        <v>9</v>
      </c>
    </row>
    <row r="7" spans="1:17" s="1" customFormat="1" ht="15.75" thickTop="1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</row>
    <row r="8" spans="1:17" s="1" customFormat="1" x14ac:dyDescent="0.25">
      <c r="A8" s="100" t="s">
        <v>10</v>
      </c>
      <c r="B8" s="100"/>
      <c r="C8" s="100"/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100"/>
      <c r="O8" s="100"/>
      <c r="P8" s="100"/>
      <c r="Q8" s="100"/>
    </row>
    <row r="9" spans="1:17" s="1" customFormat="1" x14ac:dyDescent="0.25">
      <c r="A9" s="100" t="s">
        <v>11</v>
      </c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0"/>
      <c r="N9" s="100"/>
      <c r="O9" s="100"/>
      <c r="P9" s="100"/>
      <c r="Q9" s="100"/>
    </row>
    <row r="10" spans="1:17" s="1" customFormat="1" x14ac:dyDescent="0.25">
      <c r="A10" s="100" t="s">
        <v>12</v>
      </c>
      <c r="B10" s="100"/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00"/>
      <c r="O10" s="100"/>
      <c r="P10" s="100"/>
      <c r="Q10" s="100"/>
    </row>
    <row r="11" spans="1:17" s="1" customFormat="1" x14ac:dyDescent="0.25">
      <c r="A11" s="8" t="s">
        <v>118</v>
      </c>
      <c r="B11" s="92" t="s">
        <v>14</v>
      </c>
      <c r="C11" s="92"/>
      <c r="D11" s="92"/>
      <c r="E11" s="92"/>
      <c r="F11" s="101" t="s">
        <v>15</v>
      </c>
      <c r="G11" s="101"/>
      <c r="H11" s="101"/>
      <c r="I11" s="9">
        <v>1</v>
      </c>
      <c r="J11" s="8" t="s">
        <v>16</v>
      </c>
      <c r="K11" s="93">
        <v>0</v>
      </c>
      <c r="L11" s="93"/>
      <c r="M11" s="10">
        <v>0</v>
      </c>
      <c r="N11" s="94" t="s">
        <v>17</v>
      </c>
      <c r="O11" s="94"/>
      <c r="P11" s="94"/>
      <c r="Q11" s="10">
        <f>1.21*M11</f>
        <v>0</v>
      </c>
    </row>
    <row r="12" spans="1:17" s="18" customFormat="1" ht="12.75" x14ac:dyDescent="0.2">
      <c r="A12" s="14"/>
      <c r="B12" s="15"/>
      <c r="C12" s="14"/>
      <c r="D12" s="16" t="s">
        <v>299</v>
      </c>
      <c r="E12" s="16"/>
      <c r="F12" s="16"/>
      <c r="G12" s="16"/>
      <c r="H12" s="16"/>
      <c r="I12" s="17"/>
      <c r="J12" s="10"/>
    </row>
    <row r="13" spans="1:17" s="18" customFormat="1" ht="12.75" x14ac:dyDescent="0.2">
      <c r="A13" s="14"/>
      <c r="B13" s="15"/>
      <c r="C13" s="14"/>
      <c r="D13" s="16" t="s">
        <v>300</v>
      </c>
      <c r="E13" s="16"/>
      <c r="F13" s="16"/>
      <c r="G13" s="16"/>
      <c r="H13" s="16"/>
      <c r="I13" s="17"/>
      <c r="J13" s="10"/>
    </row>
    <row r="14" spans="1:17" s="1" customFormat="1" x14ac:dyDescent="0.25">
      <c r="A14" s="8" t="s">
        <v>37</v>
      </c>
      <c r="B14" s="92" t="s">
        <v>19</v>
      </c>
      <c r="C14" s="92"/>
      <c r="D14" s="92"/>
      <c r="E14" s="92"/>
      <c r="F14" s="101" t="s">
        <v>20</v>
      </c>
      <c r="G14" s="101"/>
      <c r="H14" s="101"/>
      <c r="I14" s="9">
        <v>1</v>
      </c>
      <c r="J14" s="8" t="s">
        <v>21</v>
      </c>
      <c r="K14" s="93">
        <v>0</v>
      </c>
      <c r="L14" s="93"/>
      <c r="M14" s="10">
        <f t="shared" ref="M14:M36" si="0">I14*K14</f>
        <v>0</v>
      </c>
      <c r="N14" s="94" t="s">
        <v>17</v>
      </c>
      <c r="O14" s="94"/>
      <c r="P14" s="94"/>
      <c r="Q14" s="10">
        <f t="shared" ref="Q14:Q36" si="1">1.21*M14</f>
        <v>0</v>
      </c>
    </row>
    <row r="15" spans="1:17" s="1" customFormat="1" x14ac:dyDescent="0.25">
      <c r="A15" s="8" t="s">
        <v>13</v>
      </c>
      <c r="B15" s="92" t="s">
        <v>23</v>
      </c>
      <c r="C15" s="92"/>
      <c r="D15" s="92"/>
      <c r="E15" s="92"/>
      <c r="F15" s="101" t="s">
        <v>24</v>
      </c>
      <c r="G15" s="101"/>
      <c r="H15" s="101"/>
      <c r="I15" s="9">
        <v>1</v>
      </c>
      <c r="J15" s="8" t="s">
        <v>16</v>
      </c>
      <c r="K15" s="93">
        <v>0</v>
      </c>
      <c r="L15" s="93"/>
      <c r="M15" s="10">
        <f t="shared" si="0"/>
        <v>0</v>
      </c>
      <c r="N15" s="94" t="s">
        <v>17</v>
      </c>
      <c r="O15" s="94"/>
      <c r="P15" s="94"/>
      <c r="Q15" s="10">
        <f t="shared" si="1"/>
        <v>0</v>
      </c>
    </row>
    <row r="16" spans="1:17" s="18" customFormat="1" ht="12.75" x14ac:dyDescent="0.2">
      <c r="A16" s="14"/>
      <c r="B16" s="15"/>
      <c r="C16" s="14"/>
      <c r="D16" s="16" t="s">
        <v>301</v>
      </c>
      <c r="E16" s="16"/>
      <c r="F16" s="16"/>
      <c r="G16" s="16"/>
      <c r="H16" s="16"/>
      <c r="I16" s="17"/>
      <c r="J16" s="10"/>
    </row>
    <row r="17" spans="1:17" s="18" customFormat="1" ht="12.75" x14ac:dyDescent="0.2">
      <c r="A17" s="14"/>
      <c r="B17" s="15"/>
      <c r="C17" s="14"/>
      <c r="D17" s="16" t="s">
        <v>302</v>
      </c>
      <c r="E17" s="16"/>
      <c r="F17" s="16"/>
      <c r="G17" s="16"/>
      <c r="H17" s="16"/>
      <c r="I17" s="17"/>
      <c r="J17" s="10"/>
    </row>
    <row r="18" spans="1:17" s="18" customFormat="1" ht="12.75" x14ac:dyDescent="0.2">
      <c r="A18" s="14"/>
      <c r="B18" s="15"/>
      <c r="C18" s="14"/>
      <c r="D18" s="16" t="s">
        <v>303</v>
      </c>
      <c r="E18" s="16"/>
      <c r="F18" s="16"/>
      <c r="G18" s="16"/>
      <c r="H18" s="16"/>
      <c r="I18" s="17"/>
      <c r="J18" s="10"/>
    </row>
    <row r="19" spans="1:17" s="18" customFormat="1" ht="12.75" x14ac:dyDescent="0.2">
      <c r="A19" s="14"/>
      <c r="B19" s="15"/>
      <c r="C19" s="14"/>
      <c r="D19" s="16" t="s">
        <v>304</v>
      </c>
      <c r="E19" s="16"/>
      <c r="F19" s="16"/>
      <c r="G19" s="16"/>
      <c r="H19" s="16"/>
      <c r="I19" s="17"/>
      <c r="J19" s="10"/>
    </row>
    <row r="20" spans="1:17" s="18" customFormat="1" ht="12.75" x14ac:dyDescent="0.2">
      <c r="A20" s="14"/>
      <c r="B20" s="15"/>
      <c r="C20" s="14"/>
      <c r="D20" s="16" t="s">
        <v>305</v>
      </c>
      <c r="E20" s="16"/>
      <c r="F20" s="16"/>
      <c r="G20" s="16"/>
      <c r="H20" s="16"/>
      <c r="I20" s="17"/>
      <c r="J20" s="10"/>
    </row>
    <row r="21" spans="1:17" s="18" customFormat="1" ht="12.75" x14ac:dyDescent="0.2">
      <c r="A21" s="14"/>
      <c r="B21" s="15"/>
      <c r="C21" s="14"/>
      <c r="D21" s="16" t="s">
        <v>306</v>
      </c>
      <c r="E21" s="16"/>
      <c r="F21" s="16"/>
      <c r="G21" s="16"/>
      <c r="H21" s="16"/>
      <c r="I21" s="17"/>
      <c r="J21" s="10"/>
    </row>
    <row r="22" spans="1:17" s="18" customFormat="1" ht="12.75" x14ac:dyDescent="0.2">
      <c r="A22" s="14"/>
      <c r="B22" s="15"/>
      <c r="C22" s="14"/>
      <c r="D22" s="16" t="s">
        <v>307</v>
      </c>
      <c r="E22" s="16"/>
      <c r="F22" s="16"/>
      <c r="G22" s="16"/>
      <c r="H22" s="16"/>
      <c r="I22" s="17"/>
      <c r="J22" s="10"/>
    </row>
    <row r="23" spans="1:17" s="1" customFormat="1" x14ac:dyDescent="0.25">
      <c r="A23" s="8" t="s">
        <v>251</v>
      </c>
      <c r="B23" s="92" t="s">
        <v>23</v>
      </c>
      <c r="C23" s="92"/>
      <c r="D23" s="92"/>
      <c r="E23" s="92"/>
      <c r="F23" s="101" t="s">
        <v>26</v>
      </c>
      <c r="G23" s="101"/>
      <c r="H23" s="101"/>
      <c r="I23" s="9">
        <v>1</v>
      </c>
      <c r="J23" s="8" t="s">
        <v>16</v>
      </c>
      <c r="K23" s="93">
        <v>0</v>
      </c>
      <c r="L23" s="93"/>
      <c r="M23" s="10">
        <f t="shared" si="0"/>
        <v>0</v>
      </c>
      <c r="N23" s="94" t="s">
        <v>17</v>
      </c>
      <c r="O23" s="94"/>
      <c r="P23" s="94"/>
      <c r="Q23" s="10">
        <f t="shared" si="1"/>
        <v>0</v>
      </c>
    </row>
    <row r="24" spans="1:17" s="18" customFormat="1" ht="12.75" x14ac:dyDescent="0.2">
      <c r="A24" s="14"/>
      <c r="B24" s="15"/>
      <c r="C24" s="14"/>
      <c r="D24" s="16" t="s">
        <v>301</v>
      </c>
      <c r="E24" s="16"/>
      <c r="F24" s="16"/>
      <c r="G24" s="16"/>
      <c r="H24" s="16"/>
      <c r="I24" s="17"/>
      <c r="J24" s="10"/>
    </row>
    <row r="25" spans="1:17" s="18" customFormat="1" ht="12.75" x14ac:dyDescent="0.2">
      <c r="A25" s="14"/>
      <c r="B25" s="15"/>
      <c r="C25" s="14"/>
      <c r="D25" s="16" t="s">
        <v>302</v>
      </c>
      <c r="E25" s="16"/>
      <c r="F25" s="16"/>
      <c r="G25" s="16"/>
      <c r="H25" s="16"/>
      <c r="I25" s="17"/>
      <c r="J25" s="10"/>
    </row>
    <row r="26" spans="1:17" s="18" customFormat="1" ht="12.75" x14ac:dyDescent="0.2">
      <c r="A26" s="14"/>
      <c r="B26" s="15"/>
      <c r="C26" s="14"/>
      <c r="D26" s="16" t="s">
        <v>308</v>
      </c>
      <c r="E26" s="16"/>
      <c r="F26" s="16"/>
      <c r="G26" s="16"/>
      <c r="H26" s="16"/>
      <c r="I26" s="17"/>
      <c r="J26" s="10"/>
    </row>
    <row r="27" spans="1:17" s="18" customFormat="1" ht="12.75" x14ac:dyDescent="0.2">
      <c r="A27" s="14"/>
      <c r="B27" s="15"/>
      <c r="C27" s="14"/>
      <c r="D27" s="16" t="s">
        <v>309</v>
      </c>
      <c r="E27" s="16"/>
      <c r="F27" s="16"/>
      <c r="G27" s="16"/>
      <c r="H27" s="16"/>
      <c r="I27" s="17"/>
      <c r="J27" s="10"/>
    </row>
    <row r="28" spans="1:17" s="1" customFormat="1" x14ac:dyDescent="0.25">
      <c r="A28" s="8" t="s">
        <v>34</v>
      </c>
      <c r="B28" s="92" t="s">
        <v>28</v>
      </c>
      <c r="C28" s="92"/>
      <c r="D28" s="92"/>
      <c r="E28" s="92"/>
      <c r="F28" s="101" t="s">
        <v>29</v>
      </c>
      <c r="G28" s="101"/>
      <c r="H28" s="101"/>
      <c r="I28" s="9">
        <v>1</v>
      </c>
      <c r="J28" s="8" t="s">
        <v>16</v>
      </c>
      <c r="K28" s="93">
        <v>0</v>
      </c>
      <c r="L28" s="93"/>
      <c r="M28" s="10">
        <f t="shared" si="0"/>
        <v>0</v>
      </c>
      <c r="N28" s="94" t="s">
        <v>17</v>
      </c>
      <c r="O28" s="94"/>
      <c r="P28" s="94"/>
      <c r="Q28" s="10">
        <f t="shared" si="1"/>
        <v>0</v>
      </c>
    </row>
    <row r="29" spans="1:17" s="18" customFormat="1" ht="12.75" x14ac:dyDescent="0.2">
      <c r="A29" s="14"/>
      <c r="B29" s="15"/>
      <c r="C29" s="14"/>
      <c r="D29" s="16" t="s">
        <v>310</v>
      </c>
      <c r="E29" s="16"/>
      <c r="F29" s="16"/>
      <c r="G29" s="16"/>
      <c r="H29" s="16"/>
      <c r="I29" s="17"/>
      <c r="J29" s="10"/>
    </row>
    <row r="30" spans="1:17" s="18" customFormat="1" ht="12.75" x14ac:dyDescent="0.2">
      <c r="A30" s="14"/>
      <c r="B30" s="15"/>
      <c r="C30" s="14"/>
      <c r="D30" s="16" t="s">
        <v>311</v>
      </c>
      <c r="E30" s="16"/>
      <c r="F30" s="16"/>
      <c r="G30" s="16"/>
      <c r="H30" s="16"/>
      <c r="I30" s="17"/>
      <c r="J30" s="10"/>
    </row>
    <row r="31" spans="1:17" s="1" customFormat="1" x14ac:dyDescent="0.25">
      <c r="A31" s="8" t="s">
        <v>252</v>
      </c>
      <c r="B31" s="92" t="s">
        <v>28</v>
      </c>
      <c r="C31" s="92"/>
      <c r="D31" s="92"/>
      <c r="E31" s="92"/>
      <c r="F31" s="101" t="s">
        <v>31</v>
      </c>
      <c r="G31" s="101"/>
      <c r="H31" s="101"/>
      <c r="I31" s="9">
        <v>1</v>
      </c>
      <c r="J31" s="8" t="s">
        <v>16</v>
      </c>
      <c r="K31" s="93">
        <v>0</v>
      </c>
      <c r="L31" s="93"/>
      <c r="M31" s="10">
        <f t="shared" si="0"/>
        <v>0</v>
      </c>
      <c r="N31" s="94" t="s">
        <v>17</v>
      </c>
      <c r="O31" s="94"/>
      <c r="P31" s="94"/>
      <c r="Q31" s="10">
        <f t="shared" si="1"/>
        <v>0</v>
      </c>
    </row>
    <row r="32" spans="1:17" s="1" customFormat="1" x14ac:dyDescent="0.25">
      <c r="A32" s="8" t="s">
        <v>253</v>
      </c>
      <c r="B32" s="92" t="s">
        <v>28</v>
      </c>
      <c r="C32" s="92"/>
      <c r="D32" s="92"/>
      <c r="E32" s="92"/>
      <c r="F32" s="101" t="s">
        <v>33</v>
      </c>
      <c r="G32" s="101"/>
      <c r="H32" s="101"/>
      <c r="I32" s="9">
        <v>1</v>
      </c>
      <c r="J32" s="8" t="s">
        <v>16</v>
      </c>
      <c r="K32" s="93">
        <v>0</v>
      </c>
      <c r="L32" s="93"/>
      <c r="M32" s="10">
        <f t="shared" si="0"/>
        <v>0</v>
      </c>
      <c r="N32" s="94" t="s">
        <v>17</v>
      </c>
      <c r="O32" s="94"/>
      <c r="P32" s="94"/>
      <c r="Q32" s="10">
        <f t="shared" si="1"/>
        <v>0</v>
      </c>
    </row>
    <row r="33" spans="1:17" s="1" customFormat="1" x14ac:dyDescent="0.25">
      <c r="A33" s="8" t="s">
        <v>41</v>
      </c>
      <c r="B33" s="92" t="s">
        <v>35</v>
      </c>
      <c r="C33" s="92"/>
      <c r="D33" s="92"/>
      <c r="E33" s="92"/>
      <c r="F33" s="101" t="s">
        <v>36</v>
      </c>
      <c r="G33" s="101"/>
      <c r="H33" s="101"/>
      <c r="I33" s="9">
        <v>1</v>
      </c>
      <c r="J33" s="8" t="s">
        <v>16</v>
      </c>
      <c r="K33" s="93">
        <v>0</v>
      </c>
      <c r="L33" s="93"/>
      <c r="M33" s="10">
        <f t="shared" si="0"/>
        <v>0</v>
      </c>
      <c r="N33" s="94" t="s">
        <v>17</v>
      </c>
      <c r="O33" s="94"/>
      <c r="P33" s="94"/>
      <c r="Q33" s="10">
        <f t="shared" si="1"/>
        <v>0</v>
      </c>
    </row>
    <row r="34" spans="1:17" s="1" customFormat="1" x14ac:dyDescent="0.25">
      <c r="A34" s="8" t="s">
        <v>18</v>
      </c>
      <c r="B34" s="92" t="s">
        <v>38</v>
      </c>
      <c r="C34" s="92"/>
      <c r="D34" s="92"/>
      <c r="E34" s="92"/>
      <c r="F34" s="101" t="s">
        <v>39</v>
      </c>
      <c r="G34" s="101"/>
      <c r="H34" s="101"/>
      <c r="I34" s="9">
        <v>687.26679999999999</v>
      </c>
      <c r="J34" s="8" t="s">
        <v>40</v>
      </c>
      <c r="K34" s="93">
        <v>0</v>
      </c>
      <c r="L34" s="93"/>
      <c r="M34" s="10">
        <f t="shared" si="0"/>
        <v>0</v>
      </c>
      <c r="N34" s="94" t="s">
        <v>17</v>
      </c>
      <c r="O34" s="94"/>
      <c r="P34" s="94"/>
      <c r="Q34" s="10">
        <f t="shared" si="1"/>
        <v>0</v>
      </c>
    </row>
    <row r="35" spans="1:17" s="1" customFormat="1" x14ac:dyDescent="0.25">
      <c r="A35" s="5"/>
      <c r="B35" s="5"/>
      <c r="C35" s="5"/>
      <c r="D35" s="5"/>
      <c r="E35" s="5"/>
      <c r="F35" s="5"/>
      <c r="G35" s="95" t="s">
        <v>316</v>
      </c>
      <c r="H35" s="95"/>
      <c r="I35" s="95"/>
      <c r="J35" s="95"/>
      <c r="K35" s="95"/>
      <c r="L35" s="95"/>
      <c r="M35" s="95"/>
      <c r="N35" s="95"/>
      <c r="O35" s="95"/>
    </row>
    <row r="36" spans="1:17" s="1" customFormat="1" x14ac:dyDescent="0.25">
      <c r="A36" s="8" t="s">
        <v>32</v>
      </c>
      <c r="B36" s="92" t="s">
        <v>42</v>
      </c>
      <c r="C36" s="92"/>
      <c r="D36" s="92"/>
      <c r="E36" s="92"/>
      <c r="F36" s="101" t="s">
        <v>43</v>
      </c>
      <c r="G36" s="101"/>
      <c r="H36" s="101"/>
      <c r="I36" s="9">
        <v>1</v>
      </c>
      <c r="J36" s="8" t="s">
        <v>16</v>
      </c>
      <c r="K36" s="93">
        <v>0</v>
      </c>
      <c r="L36" s="93"/>
      <c r="M36" s="10">
        <f t="shared" si="0"/>
        <v>0</v>
      </c>
      <c r="N36" s="94" t="s">
        <v>17</v>
      </c>
      <c r="O36" s="94"/>
      <c r="P36" s="94"/>
      <c r="Q36" s="10">
        <f t="shared" si="1"/>
        <v>0</v>
      </c>
    </row>
    <row r="37" spans="1:17" s="18" customFormat="1" ht="12.75" x14ac:dyDescent="0.2">
      <c r="A37" s="14"/>
      <c r="B37" s="15"/>
      <c r="C37" s="14"/>
      <c r="D37" s="14" t="s">
        <v>312</v>
      </c>
      <c r="E37" s="19"/>
      <c r="F37" s="14"/>
      <c r="G37" s="20"/>
      <c r="H37" s="20"/>
      <c r="I37" s="17"/>
      <c r="J37" s="10"/>
    </row>
    <row r="38" spans="1:17" s="18" customFormat="1" ht="12.75" x14ac:dyDescent="0.2">
      <c r="A38" s="14"/>
      <c r="B38" s="15"/>
      <c r="C38" s="14"/>
      <c r="D38" s="14" t="s">
        <v>313</v>
      </c>
      <c r="E38" s="19"/>
      <c r="F38" s="14"/>
      <c r="G38" s="20"/>
      <c r="H38" s="20"/>
      <c r="I38" s="17"/>
      <c r="J38" s="10"/>
    </row>
    <row r="39" spans="1:17" s="18" customFormat="1" ht="12.75" x14ac:dyDescent="0.2">
      <c r="A39" s="14"/>
      <c r="B39" s="15"/>
      <c r="C39" s="14"/>
      <c r="D39" s="14" t="s">
        <v>314</v>
      </c>
      <c r="E39" s="19"/>
      <c r="F39" s="14"/>
      <c r="G39" s="20"/>
      <c r="H39" s="20"/>
      <c r="I39" s="17"/>
      <c r="J39" s="10"/>
    </row>
    <row r="40" spans="1:17" s="18" customFormat="1" ht="12.75" x14ac:dyDescent="0.2">
      <c r="A40" s="14"/>
      <c r="B40" s="15"/>
      <c r="C40" s="14"/>
      <c r="D40" s="14" t="s">
        <v>315</v>
      </c>
      <c r="E40" s="19"/>
      <c r="F40" s="14"/>
      <c r="G40" s="20"/>
      <c r="H40" s="20"/>
      <c r="I40" s="17"/>
      <c r="J40" s="10"/>
    </row>
    <row r="41" spans="1:17" s="1" customFormat="1" ht="15.75" thickBot="1" x14ac:dyDescent="0.3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</row>
    <row r="42" spans="1:17" s="1" customFormat="1" ht="15.75" thickTop="1" x14ac:dyDescent="0.25">
      <c r="A42" s="5"/>
      <c r="B42" s="5"/>
      <c r="C42" s="5"/>
      <c r="D42" s="5"/>
      <c r="E42" s="5"/>
      <c r="F42" s="5"/>
      <c r="G42" s="11" t="s">
        <v>44</v>
      </c>
      <c r="H42" s="96" t="s">
        <v>12</v>
      </c>
      <c r="I42" s="96"/>
      <c r="J42" s="96"/>
      <c r="K42" s="96"/>
      <c r="L42" s="97">
        <f>SUM(M11:M36)</f>
        <v>0</v>
      </c>
      <c r="M42" s="97"/>
      <c r="N42" s="97">
        <f>1.21*L42</f>
        <v>0</v>
      </c>
      <c r="O42" s="97"/>
      <c r="P42" s="97"/>
      <c r="Q42" s="97"/>
    </row>
    <row r="43" spans="1:17" s="1" customFormat="1" x14ac:dyDescent="0.25">
      <c r="A43" s="100" t="s">
        <v>45</v>
      </c>
      <c r="B43" s="100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0"/>
      <c r="Q43" s="100"/>
    </row>
    <row r="44" spans="1:17" s="1" customFormat="1" x14ac:dyDescent="0.25">
      <c r="A44" s="8" t="s">
        <v>22</v>
      </c>
      <c r="B44" s="92" t="s">
        <v>47</v>
      </c>
      <c r="C44" s="92"/>
      <c r="D44" s="92"/>
      <c r="E44" s="92"/>
      <c r="F44" s="101" t="s">
        <v>48</v>
      </c>
      <c r="G44" s="101"/>
      <c r="H44" s="101"/>
      <c r="I44" s="9">
        <v>72.287999999999997</v>
      </c>
      <c r="J44" s="8" t="s">
        <v>49</v>
      </c>
      <c r="K44" s="93">
        <v>0</v>
      </c>
      <c r="L44" s="93"/>
      <c r="M44" s="10">
        <f t="shared" ref="M44:M106" si="2">I44*K44</f>
        <v>0</v>
      </c>
      <c r="N44" s="94" t="s">
        <v>17</v>
      </c>
      <c r="O44" s="94"/>
      <c r="P44" s="94"/>
      <c r="Q44" s="10">
        <f t="shared" ref="Q44:Q106" si="3">1.21*M44</f>
        <v>0</v>
      </c>
    </row>
    <row r="45" spans="1:17" s="1" customFormat="1" x14ac:dyDescent="0.25">
      <c r="A45" s="98"/>
      <c r="B45" s="98"/>
      <c r="C45" s="98"/>
      <c r="D45" s="98"/>
      <c r="E45" s="98"/>
      <c r="F45" s="98"/>
      <c r="G45" s="95" t="s">
        <v>324</v>
      </c>
      <c r="H45" s="95"/>
      <c r="I45" s="95"/>
      <c r="J45" s="95"/>
      <c r="K45" s="95"/>
      <c r="L45" s="95"/>
      <c r="M45" s="95"/>
      <c r="N45" s="95"/>
      <c r="O45" s="95"/>
      <c r="P45" s="99"/>
    </row>
    <row r="46" spans="1:17" s="1" customFormat="1" x14ac:dyDescent="0.25">
      <c r="A46" s="98"/>
      <c r="B46" s="98"/>
      <c r="C46" s="98"/>
      <c r="D46" s="98"/>
      <c r="E46" s="98"/>
      <c r="F46" s="98"/>
      <c r="G46" s="95" t="s">
        <v>325</v>
      </c>
      <c r="H46" s="95"/>
      <c r="I46" s="95"/>
      <c r="J46" s="95"/>
      <c r="K46" s="95"/>
      <c r="L46" s="95"/>
      <c r="M46" s="95"/>
      <c r="N46" s="95"/>
      <c r="O46" s="95"/>
      <c r="P46" s="99"/>
    </row>
    <row r="47" spans="1:17" s="1" customFormat="1" x14ac:dyDescent="0.25">
      <c r="A47" s="98"/>
      <c r="B47" s="98"/>
      <c r="C47" s="98"/>
      <c r="D47" s="98"/>
      <c r="E47" s="98"/>
      <c r="F47" s="98"/>
      <c r="G47" s="95" t="s">
        <v>326</v>
      </c>
      <c r="H47" s="95"/>
      <c r="I47" s="95"/>
      <c r="J47" s="95"/>
      <c r="K47" s="95"/>
      <c r="L47" s="95"/>
      <c r="M47" s="95"/>
      <c r="N47" s="95"/>
      <c r="O47" s="95"/>
      <c r="P47" s="99"/>
    </row>
    <row r="48" spans="1:17" s="1" customFormat="1" x14ac:dyDescent="0.25">
      <c r="A48" s="98"/>
      <c r="B48" s="98"/>
      <c r="C48" s="98"/>
      <c r="D48" s="98"/>
      <c r="E48" s="98"/>
      <c r="F48" s="98"/>
      <c r="G48" s="95" t="s">
        <v>327</v>
      </c>
      <c r="H48" s="95"/>
      <c r="I48" s="95"/>
      <c r="J48" s="95"/>
      <c r="K48" s="95"/>
      <c r="L48" s="95"/>
      <c r="M48" s="95"/>
      <c r="N48" s="95"/>
      <c r="O48" s="95"/>
      <c r="P48" s="99"/>
    </row>
    <row r="49" spans="1:17" s="1" customFormat="1" x14ac:dyDescent="0.25">
      <c r="A49" s="8" t="s">
        <v>27</v>
      </c>
      <c r="B49" s="92" t="s">
        <v>51</v>
      </c>
      <c r="C49" s="92"/>
      <c r="D49" s="92"/>
      <c r="E49" s="92"/>
      <c r="F49" s="101" t="s">
        <v>52</v>
      </c>
      <c r="G49" s="101"/>
      <c r="H49" s="101"/>
      <c r="I49" s="9">
        <v>26.561</v>
      </c>
      <c r="J49" s="8" t="s">
        <v>49</v>
      </c>
      <c r="K49" s="93">
        <v>0</v>
      </c>
      <c r="L49" s="93"/>
      <c r="M49" s="10">
        <f t="shared" si="2"/>
        <v>0</v>
      </c>
      <c r="N49" s="94" t="s">
        <v>17</v>
      </c>
      <c r="O49" s="94"/>
      <c r="P49" s="94"/>
      <c r="Q49" s="10">
        <f t="shared" si="3"/>
        <v>0</v>
      </c>
    </row>
    <row r="50" spans="1:17" s="1" customFormat="1" x14ac:dyDescent="0.25">
      <c r="A50" s="98"/>
      <c r="B50" s="98"/>
      <c r="C50" s="98"/>
      <c r="D50" s="98"/>
      <c r="E50" s="98"/>
      <c r="F50" s="98"/>
      <c r="G50" s="95" t="s">
        <v>320</v>
      </c>
      <c r="H50" s="95"/>
      <c r="I50" s="95"/>
      <c r="J50" s="95"/>
      <c r="K50" s="95"/>
      <c r="L50" s="95"/>
      <c r="M50" s="95"/>
      <c r="N50" s="95"/>
      <c r="O50" s="95"/>
      <c r="P50" s="99"/>
    </row>
    <row r="51" spans="1:17" s="1" customFormat="1" x14ac:dyDescent="0.25">
      <c r="A51" s="98"/>
      <c r="B51" s="98"/>
      <c r="C51" s="98"/>
      <c r="D51" s="98"/>
      <c r="E51" s="98"/>
      <c r="F51" s="98"/>
      <c r="G51" s="95" t="s">
        <v>321</v>
      </c>
      <c r="H51" s="95"/>
      <c r="I51" s="95"/>
      <c r="J51" s="95"/>
      <c r="K51" s="95"/>
      <c r="L51" s="95"/>
      <c r="M51" s="95"/>
      <c r="N51" s="95"/>
      <c r="O51" s="95"/>
      <c r="P51" s="99"/>
    </row>
    <row r="52" spans="1:17" s="1" customFormat="1" x14ac:dyDescent="0.25">
      <c r="A52" s="98"/>
      <c r="B52" s="98"/>
      <c r="C52" s="98"/>
      <c r="D52" s="98"/>
      <c r="E52" s="98"/>
      <c r="F52" s="98"/>
      <c r="G52" s="95" t="s">
        <v>322</v>
      </c>
      <c r="H52" s="95"/>
      <c r="I52" s="95"/>
      <c r="J52" s="95"/>
      <c r="K52" s="95"/>
      <c r="L52" s="95"/>
      <c r="M52" s="95"/>
      <c r="N52" s="95"/>
      <c r="O52" s="95"/>
      <c r="P52" s="99"/>
    </row>
    <row r="53" spans="1:17" s="1" customFormat="1" x14ac:dyDescent="0.25">
      <c r="A53" s="98"/>
      <c r="B53" s="98"/>
      <c r="C53" s="98"/>
      <c r="D53" s="98"/>
      <c r="E53" s="98"/>
      <c r="F53" s="98"/>
      <c r="G53" s="95" t="s">
        <v>323</v>
      </c>
      <c r="H53" s="95"/>
      <c r="I53" s="95"/>
      <c r="J53" s="95"/>
      <c r="K53" s="95"/>
      <c r="L53" s="95"/>
      <c r="M53" s="95"/>
      <c r="N53" s="95"/>
      <c r="O53" s="95"/>
      <c r="P53" s="99"/>
    </row>
    <row r="54" spans="1:17" s="1" customFormat="1" x14ac:dyDescent="0.25">
      <c r="A54" s="8" t="s">
        <v>30</v>
      </c>
      <c r="B54" s="92" t="s">
        <v>54</v>
      </c>
      <c r="C54" s="92"/>
      <c r="D54" s="92"/>
      <c r="E54" s="92"/>
      <c r="F54" s="101" t="s">
        <v>55</v>
      </c>
      <c r="G54" s="101"/>
      <c r="H54" s="101"/>
      <c r="I54" s="9">
        <v>38.762999999999998</v>
      </c>
      <c r="J54" s="8" t="s">
        <v>49</v>
      </c>
      <c r="K54" s="93">
        <v>0</v>
      </c>
      <c r="L54" s="93"/>
      <c r="M54" s="10">
        <f t="shared" si="2"/>
        <v>0</v>
      </c>
      <c r="N54" s="94" t="s">
        <v>17</v>
      </c>
      <c r="O54" s="94"/>
      <c r="P54" s="94"/>
      <c r="Q54" s="10">
        <f t="shared" si="3"/>
        <v>0</v>
      </c>
    </row>
    <row r="55" spans="1:17" s="1" customFormat="1" x14ac:dyDescent="0.25">
      <c r="A55" s="5"/>
      <c r="B55" s="5"/>
      <c r="C55" s="5"/>
      <c r="D55" s="5"/>
      <c r="E55" s="5"/>
      <c r="F55" s="5"/>
      <c r="G55" s="95" t="s">
        <v>319</v>
      </c>
      <c r="H55" s="95"/>
      <c r="I55" s="95"/>
      <c r="J55" s="95"/>
      <c r="K55" s="95"/>
      <c r="L55" s="95"/>
      <c r="M55" s="95"/>
      <c r="N55" s="95"/>
      <c r="O55" s="95"/>
    </row>
    <row r="56" spans="1:17" s="1" customFormat="1" x14ac:dyDescent="0.25">
      <c r="A56" s="8" t="s">
        <v>25</v>
      </c>
      <c r="B56" s="92" t="s">
        <v>57</v>
      </c>
      <c r="C56" s="92"/>
      <c r="D56" s="92"/>
      <c r="E56" s="92"/>
      <c r="F56" s="101" t="s">
        <v>58</v>
      </c>
      <c r="G56" s="101"/>
      <c r="H56" s="101"/>
      <c r="I56" s="9">
        <v>696.81</v>
      </c>
      <c r="J56" s="8" t="s">
        <v>49</v>
      </c>
      <c r="K56" s="93">
        <v>0</v>
      </c>
      <c r="L56" s="93"/>
      <c r="M56" s="10">
        <f t="shared" si="2"/>
        <v>0</v>
      </c>
      <c r="N56" s="94" t="s">
        <v>17</v>
      </c>
      <c r="O56" s="94"/>
      <c r="P56" s="94"/>
      <c r="Q56" s="10">
        <f t="shared" si="3"/>
        <v>0</v>
      </c>
    </row>
    <row r="57" spans="1:17" s="1" customFormat="1" x14ac:dyDescent="0.25">
      <c r="A57" s="8"/>
      <c r="B57" s="8"/>
      <c r="C57" s="8"/>
      <c r="D57" s="8"/>
      <c r="E57" s="8"/>
      <c r="F57" s="13"/>
      <c r="G57" s="95" t="s">
        <v>317</v>
      </c>
      <c r="H57" s="95"/>
      <c r="I57" s="95"/>
      <c r="J57" s="95"/>
      <c r="K57" s="95"/>
      <c r="L57" s="95"/>
      <c r="M57" s="95"/>
      <c r="N57" s="95"/>
      <c r="O57" s="95"/>
      <c r="P57" s="12"/>
    </row>
    <row r="58" spans="1:17" s="1" customFormat="1" x14ac:dyDescent="0.25">
      <c r="A58" s="8"/>
      <c r="B58" s="8"/>
      <c r="C58" s="8"/>
      <c r="D58" s="8"/>
      <c r="E58" s="8"/>
      <c r="F58" s="13"/>
      <c r="G58" s="95" t="s">
        <v>318</v>
      </c>
      <c r="H58" s="95"/>
      <c r="I58" s="95"/>
      <c r="J58" s="95"/>
      <c r="K58" s="95"/>
      <c r="L58" s="95"/>
      <c r="M58" s="95"/>
      <c r="N58" s="95"/>
      <c r="O58" s="95"/>
      <c r="P58" s="12"/>
    </row>
    <row r="59" spans="1:17" s="1" customFormat="1" x14ac:dyDescent="0.25">
      <c r="A59" s="8" t="s">
        <v>109</v>
      </c>
      <c r="B59" s="92" t="s">
        <v>60</v>
      </c>
      <c r="C59" s="92"/>
      <c r="D59" s="92"/>
      <c r="E59" s="92"/>
      <c r="F59" s="101" t="s">
        <v>61</v>
      </c>
      <c r="G59" s="101"/>
      <c r="H59" s="101"/>
      <c r="I59" s="9">
        <v>133</v>
      </c>
      <c r="J59" s="8" t="s">
        <v>49</v>
      </c>
      <c r="K59" s="93">
        <v>0</v>
      </c>
      <c r="L59" s="93"/>
      <c r="M59" s="10">
        <f t="shared" si="2"/>
        <v>0</v>
      </c>
      <c r="N59" s="94" t="s">
        <v>17</v>
      </c>
      <c r="O59" s="94"/>
      <c r="P59" s="94"/>
      <c r="Q59" s="10">
        <f t="shared" si="3"/>
        <v>0</v>
      </c>
    </row>
    <row r="60" spans="1:17" s="1" customFormat="1" x14ac:dyDescent="0.25">
      <c r="A60" s="98"/>
      <c r="B60" s="98"/>
      <c r="C60" s="98"/>
      <c r="D60" s="98"/>
      <c r="E60" s="98"/>
      <c r="F60" s="98"/>
      <c r="G60" s="95" t="s">
        <v>317</v>
      </c>
      <c r="H60" s="95"/>
      <c r="I60" s="95"/>
      <c r="J60" s="95"/>
      <c r="K60" s="95"/>
      <c r="L60" s="95"/>
      <c r="M60" s="95"/>
      <c r="N60" s="95"/>
      <c r="O60" s="95"/>
      <c r="P60" s="99"/>
    </row>
    <row r="61" spans="1:17" s="1" customFormat="1" x14ac:dyDescent="0.25">
      <c r="A61" s="98"/>
      <c r="B61" s="98"/>
      <c r="C61" s="98"/>
      <c r="D61" s="98"/>
      <c r="E61" s="98"/>
      <c r="F61" s="98"/>
      <c r="G61" s="95" t="s">
        <v>350</v>
      </c>
      <c r="H61" s="95"/>
      <c r="I61" s="95"/>
      <c r="J61" s="95"/>
      <c r="K61" s="95"/>
      <c r="L61" s="95"/>
      <c r="M61" s="95"/>
      <c r="N61" s="95"/>
      <c r="O61" s="95"/>
      <c r="P61" s="99"/>
    </row>
    <row r="62" spans="1:17" s="1" customFormat="1" x14ac:dyDescent="0.25">
      <c r="A62" s="8" t="s">
        <v>254</v>
      </c>
      <c r="B62" s="92" t="s">
        <v>63</v>
      </c>
      <c r="C62" s="92"/>
      <c r="D62" s="92"/>
      <c r="E62" s="92"/>
      <c r="F62" s="101" t="s">
        <v>64</v>
      </c>
      <c r="G62" s="101"/>
      <c r="H62" s="101"/>
      <c r="I62" s="9">
        <v>133</v>
      </c>
      <c r="J62" s="8" t="s">
        <v>49</v>
      </c>
      <c r="K62" s="93">
        <v>0</v>
      </c>
      <c r="L62" s="93"/>
      <c r="M62" s="10">
        <f t="shared" si="2"/>
        <v>0</v>
      </c>
      <c r="N62" s="94" t="s">
        <v>17</v>
      </c>
      <c r="O62" s="94"/>
      <c r="P62" s="94"/>
      <c r="Q62" s="10">
        <f t="shared" si="3"/>
        <v>0</v>
      </c>
    </row>
    <row r="63" spans="1:17" s="1" customFormat="1" x14ac:dyDescent="0.25">
      <c r="A63" s="98"/>
      <c r="B63" s="98"/>
      <c r="C63" s="98"/>
      <c r="D63" s="98"/>
      <c r="E63" s="98"/>
      <c r="F63" s="98"/>
      <c r="G63" s="95" t="s">
        <v>317</v>
      </c>
      <c r="H63" s="95"/>
      <c r="I63" s="95"/>
      <c r="J63" s="95"/>
      <c r="K63" s="95"/>
      <c r="L63" s="95"/>
      <c r="M63" s="95"/>
      <c r="N63" s="95"/>
      <c r="O63" s="95"/>
      <c r="P63" s="99"/>
    </row>
    <row r="64" spans="1:17" s="1" customFormat="1" x14ac:dyDescent="0.25">
      <c r="A64" s="98"/>
      <c r="B64" s="98"/>
      <c r="C64" s="98"/>
      <c r="D64" s="98"/>
      <c r="E64" s="98"/>
      <c r="F64" s="98"/>
      <c r="G64" s="95" t="s">
        <v>350</v>
      </c>
      <c r="H64" s="95"/>
      <c r="I64" s="95"/>
      <c r="J64" s="95"/>
      <c r="K64" s="95"/>
      <c r="L64" s="95"/>
      <c r="M64" s="95"/>
      <c r="N64" s="95"/>
      <c r="O64" s="95"/>
      <c r="P64" s="99"/>
    </row>
    <row r="65" spans="1:17" s="1" customFormat="1" x14ac:dyDescent="0.25">
      <c r="A65" s="8" t="s">
        <v>162</v>
      </c>
      <c r="B65" s="92" t="s">
        <v>65</v>
      </c>
      <c r="C65" s="92"/>
      <c r="D65" s="92"/>
      <c r="E65" s="92"/>
      <c r="F65" s="101" t="s">
        <v>66</v>
      </c>
      <c r="G65" s="101"/>
      <c r="H65" s="101"/>
      <c r="I65" s="10">
        <v>13893.263999999999</v>
      </c>
      <c r="J65" s="8" t="s">
        <v>67</v>
      </c>
      <c r="K65" s="93">
        <v>0</v>
      </c>
      <c r="L65" s="93"/>
      <c r="M65" s="10">
        <f t="shared" si="2"/>
        <v>0</v>
      </c>
      <c r="N65" s="94" t="s">
        <v>17</v>
      </c>
      <c r="O65" s="94"/>
      <c r="P65" s="94"/>
      <c r="Q65" s="10">
        <f t="shared" si="3"/>
        <v>0</v>
      </c>
    </row>
    <row r="66" spans="1:17" s="1" customFormat="1" x14ac:dyDescent="0.25">
      <c r="A66" s="5"/>
      <c r="B66" s="5"/>
      <c r="C66" s="5"/>
      <c r="D66" s="5"/>
      <c r="E66" s="5"/>
      <c r="F66" s="5"/>
      <c r="G66" s="95" t="s">
        <v>349</v>
      </c>
      <c r="H66" s="95"/>
      <c r="I66" s="95"/>
      <c r="J66" s="95"/>
      <c r="K66" s="95"/>
      <c r="L66" s="95"/>
      <c r="M66" s="95"/>
      <c r="N66" s="95"/>
      <c r="O66" s="95"/>
    </row>
    <row r="67" spans="1:17" s="1" customFormat="1" x14ac:dyDescent="0.25">
      <c r="A67" s="8" t="s">
        <v>154</v>
      </c>
      <c r="B67" s="92" t="s">
        <v>69</v>
      </c>
      <c r="C67" s="92"/>
      <c r="D67" s="92"/>
      <c r="E67" s="92"/>
      <c r="F67" s="101" t="s">
        <v>70</v>
      </c>
      <c r="G67" s="101"/>
      <c r="H67" s="101"/>
      <c r="I67" s="12" t="s">
        <v>71</v>
      </c>
      <c r="J67" s="8" t="s">
        <v>49</v>
      </c>
      <c r="K67" s="93">
        <v>0</v>
      </c>
      <c r="L67" s="93"/>
      <c r="M67" s="10">
        <f t="shared" si="2"/>
        <v>0</v>
      </c>
      <c r="N67" s="94" t="s">
        <v>17</v>
      </c>
      <c r="O67" s="94"/>
      <c r="P67" s="94"/>
      <c r="Q67" s="10">
        <f t="shared" si="3"/>
        <v>0</v>
      </c>
    </row>
    <row r="68" spans="1:17" s="1" customFormat="1" x14ac:dyDescent="0.25">
      <c r="A68" s="98"/>
      <c r="B68" s="98"/>
      <c r="C68" s="98"/>
      <c r="D68" s="98"/>
      <c r="E68" s="98"/>
      <c r="F68" s="98"/>
      <c r="G68" s="95" t="s">
        <v>337</v>
      </c>
      <c r="H68" s="95"/>
      <c r="I68" s="95"/>
      <c r="J68" s="95"/>
      <c r="K68" s="95"/>
      <c r="L68" s="95"/>
      <c r="M68" s="95"/>
      <c r="N68" s="95"/>
      <c r="O68" s="95"/>
      <c r="P68" s="99"/>
    </row>
    <row r="69" spans="1:17" s="1" customFormat="1" x14ac:dyDescent="0.25">
      <c r="A69" s="98"/>
      <c r="B69" s="98"/>
      <c r="C69" s="98"/>
      <c r="D69" s="98"/>
      <c r="E69" s="98"/>
      <c r="F69" s="98"/>
      <c r="G69" s="95" t="s">
        <v>348</v>
      </c>
      <c r="H69" s="95"/>
      <c r="I69" s="95"/>
      <c r="J69" s="95"/>
      <c r="K69" s="95"/>
      <c r="L69" s="95"/>
      <c r="M69" s="95"/>
      <c r="N69" s="95"/>
      <c r="O69" s="95"/>
      <c r="P69" s="99"/>
    </row>
    <row r="70" spans="1:17" s="1" customFormat="1" x14ac:dyDescent="0.25">
      <c r="A70" s="8" t="s">
        <v>149</v>
      </c>
      <c r="B70" s="92" t="s">
        <v>73</v>
      </c>
      <c r="C70" s="92"/>
      <c r="D70" s="92"/>
      <c r="E70" s="92"/>
      <c r="F70" s="101" t="s">
        <v>74</v>
      </c>
      <c r="G70" s="101"/>
      <c r="H70" s="101"/>
      <c r="I70" s="9">
        <v>18.564</v>
      </c>
      <c r="J70" s="8" t="s">
        <v>67</v>
      </c>
      <c r="K70" s="93">
        <v>0</v>
      </c>
      <c r="L70" s="93"/>
      <c r="M70" s="10">
        <f t="shared" si="2"/>
        <v>0</v>
      </c>
      <c r="N70" s="94" t="s">
        <v>17</v>
      </c>
      <c r="O70" s="94"/>
      <c r="P70" s="94"/>
      <c r="Q70" s="10">
        <f t="shared" si="3"/>
        <v>0</v>
      </c>
    </row>
    <row r="71" spans="1:17" s="1" customFormat="1" x14ac:dyDescent="0.25">
      <c r="A71" s="5"/>
      <c r="B71" s="5"/>
      <c r="C71" s="5"/>
      <c r="D71" s="5"/>
      <c r="E71" s="5"/>
      <c r="F71" s="5"/>
      <c r="G71" s="95" t="s">
        <v>347</v>
      </c>
      <c r="H71" s="95"/>
      <c r="I71" s="95"/>
      <c r="J71" s="95"/>
      <c r="K71" s="95"/>
      <c r="L71" s="95"/>
      <c r="M71" s="95"/>
      <c r="N71" s="95"/>
      <c r="O71" s="95"/>
    </row>
    <row r="72" spans="1:17" s="1" customFormat="1" x14ac:dyDescent="0.25">
      <c r="A72" s="8" t="s">
        <v>152</v>
      </c>
      <c r="B72" s="92" t="s">
        <v>76</v>
      </c>
      <c r="C72" s="92"/>
      <c r="D72" s="92"/>
      <c r="E72" s="92"/>
      <c r="F72" s="101" t="s">
        <v>77</v>
      </c>
      <c r="G72" s="101"/>
      <c r="H72" s="101"/>
      <c r="I72" s="9">
        <v>3.6</v>
      </c>
      <c r="J72" s="8" t="s">
        <v>78</v>
      </c>
      <c r="K72" s="93">
        <v>0</v>
      </c>
      <c r="L72" s="93"/>
      <c r="M72" s="10">
        <f t="shared" si="2"/>
        <v>0</v>
      </c>
      <c r="N72" s="94" t="s">
        <v>17</v>
      </c>
      <c r="O72" s="94"/>
      <c r="P72" s="94"/>
      <c r="Q72" s="10">
        <f t="shared" si="3"/>
        <v>0</v>
      </c>
    </row>
    <row r="73" spans="1:17" s="1" customFormat="1" x14ac:dyDescent="0.25">
      <c r="A73" s="98"/>
      <c r="B73" s="98"/>
      <c r="C73" s="98"/>
      <c r="D73" s="98"/>
      <c r="E73" s="98"/>
      <c r="F73" s="98"/>
      <c r="G73" s="95" t="s">
        <v>337</v>
      </c>
      <c r="H73" s="95"/>
      <c r="I73" s="95"/>
      <c r="J73" s="95"/>
      <c r="K73" s="95"/>
      <c r="L73" s="95"/>
      <c r="M73" s="95"/>
      <c r="N73" s="95"/>
      <c r="O73" s="95"/>
      <c r="P73" s="99"/>
    </row>
    <row r="74" spans="1:17" s="1" customFormat="1" x14ac:dyDescent="0.25">
      <c r="A74" s="98"/>
      <c r="B74" s="98"/>
      <c r="C74" s="98"/>
      <c r="D74" s="98"/>
      <c r="E74" s="98"/>
      <c r="F74" s="98"/>
      <c r="G74" s="95" t="s">
        <v>346</v>
      </c>
      <c r="H74" s="95"/>
      <c r="I74" s="95"/>
      <c r="J74" s="95"/>
      <c r="K74" s="95"/>
      <c r="L74" s="95"/>
      <c r="M74" s="95"/>
      <c r="N74" s="95"/>
      <c r="O74" s="95"/>
      <c r="P74" s="99"/>
    </row>
    <row r="75" spans="1:17" s="1" customFormat="1" x14ac:dyDescent="0.25">
      <c r="A75" s="8" t="s">
        <v>167</v>
      </c>
      <c r="B75" s="92" t="s">
        <v>80</v>
      </c>
      <c r="C75" s="92"/>
      <c r="D75" s="92"/>
      <c r="E75" s="92"/>
      <c r="F75" s="101" t="s">
        <v>81</v>
      </c>
      <c r="G75" s="101"/>
      <c r="H75" s="101"/>
      <c r="I75" s="9">
        <v>14.742000000000001</v>
      </c>
      <c r="J75" s="8" t="s">
        <v>67</v>
      </c>
      <c r="K75" s="93">
        <v>0</v>
      </c>
      <c r="L75" s="93"/>
      <c r="M75" s="10">
        <f t="shared" si="2"/>
        <v>0</v>
      </c>
      <c r="N75" s="94" t="s">
        <v>17</v>
      </c>
      <c r="O75" s="94"/>
      <c r="P75" s="94"/>
      <c r="Q75" s="10">
        <f t="shared" si="3"/>
        <v>0</v>
      </c>
    </row>
    <row r="76" spans="1:17" s="1" customFormat="1" x14ac:dyDescent="0.25">
      <c r="A76" s="5"/>
      <c r="B76" s="5"/>
      <c r="C76" s="5"/>
      <c r="D76" s="5"/>
      <c r="E76" s="5"/>
      <c r="F76" s="5"/>
      <c r="G76" s="95" t="s">
        <v>345</v>
      </c>
      <c r="H76" s="95"/>
      <c r="I76" s="95"/>
      <c r="J76" s="95"/>
      <c r="K76" s="95"/>
      <c r="L76" s="95"/>
      <c r="M76" s="95"/>
      <c r="N76" s="95"/>
      <c r="O76" s="95"/>
    </row>
    <row r="77" spans="1:17" s="1" customFormat="1" x14ac:dyDescent="0.25">
      <c r="A77" s="8" t="s">
        <v>157</v>
      </c>
      <c r="B77" s="92" t="s">
        <v>83</v>
      </c>
      <c r="C77" s="92"/>
      <c r="D77" s="92"/>
      <c r="E77" s="92"/>
      <c r="F77" s="101" t="s">
        <v>84</v>
      </c>
      <c r="G77" s="101"/>
      <c r="H77" s="101"/>
      <c r="I77" s="9">
        <v>90</v>
      </c>
      <c r="J77" s="8" t="s">
        <v>78</v>
      </c>
      <c r="K77" s="93">
        <v>0</v>
      </c>
      <c r="L77" s="93"/>
      <c r="M77" s="10">
        <f t="shared" si="2"/>
        <v>0</v>
      </c>
      <c r="N77" s="94" t="s">
        <v>17</v>
      </c>
      <c r="O77" s="94"/>
      <c r="P77" s="94"/>
      <c r="Q77" s="10">
        <f t="shared" si="3"/>
        <v>0</v>
      </c>
    </row>
    <row r="78" spans="1:17" s="1" customFormat="1" x14ac:dyDescent="0.25">
      <c r="A78" s="98"/>
      <c r="B78" s="98"/>
      <c r="C78" s="98"/>
      <c r="D78" s="98"/>
      <c r="E78" s="98"/>
      <c r="F78" s="98"/>
      <c r="G78" s="95" t="s">
        <v>337</v>
      </c>
      <c r="H78" s="95"/>
      <c r="I78" s="95"/>
      <c r="J78" s="95"/>
      <c r="K78" s="95"/>
      <c r="L78" s="95"/>
      <c r="M78" s="95"/>
      <c r="N78" s="95"/>
      <c r="O78" s="95"/>
      <c r="P78" s="99"/>
    </row>
    <row r="79" spans="1:17" s="1" customFormat="1" x14ac:dyDescent="0.25">
      <c r="A79" s="98"/>
      <c r="B79" s="98"/>
      <c r="C79" s="98"/>
      <c r="D79" s="98"/>
      <c r="E79" s="98"/>
      <c r="F79" s="98"/>
      <c r="G79" s="95" t="s">
        <v>344</v>
      </c>
      <c r="H79" s="95"/>
      <c r="I79" s="95"/>
      <c r="J79" s="95"/>
      <c r="K79" s="95"/>
      <c r="L79" s="95"/>
      <c r="M79" s="95"/>
      <c r="N79" s="95"/>
      <c r="O79" s="95"/>
      <c r="P79" s="99"/>
    </row>
    <row r="80" spans="1:17" s="1" customFormat="1" x14ac:dyDescent="0.25">
      <c r="A80" s="8" t="s">
        <v>160</v>
      </c>
      <c r="B80" s="92" t="s">
        <v>86</v>
      </c>
      <c r="C80" s="92"/>
      <c r="D80" s="92"/>
      <c r="E80" s="92"/>
      <c r="F80" s="101" t="s">
        <v>87</v>
      </c>
      <c r="G80" s="101"/>
      <c r="H80" s="101"/>
      <c r="I80" s="9">
        <v>340.2</v>
      </c>
      <c r="J80" s="8" t="s">
        <v>67</v>
      </c>
      <c r="K80" s="93">
        <v>0</v>
      </c>
      <c r="L80" s="93"/>
      <c r="M80" s="10">
        <f t="shared" si="2"/>
        <v>0</v>
      </c>
      <c r="N80" s="94" t="s">
        <v>17</v>
      </c>
      <c r="O80" s="94"/>
      <c r="P80" s="94"/>
      <c r="Q80" s="10">
        <f t="shared" si="3"/>
        <v>0</v>
      </c>
    </row>
    <row r="81" spans="1:17" s="1" customFormat="1" x14ac:dyDescent="0.25">
      <c r="A81" s="5"/>
      <c r="B81" s="5"/>
      <c r="C81" s="5"/>
      <c r="D81" s="5"/>
      <c r="E81" s="5"/>
      <c r="F81" s="5"/>
      <c r="G81" s="95" t="s">
        <v>343</v>
      </c>
      <c r="H81" s="95"/>
      <c r="I81" s="95"/>
      <c r="J81" s="95"/>
      <c r="K81" s="95"/>
      <c r="L81" s="95"/>
      <c r="M81" s="95"/>
      <c r="N81" s="95"/>
      <c r="O81" s="95"/>
    </row>
    <row r="82" spans="1:17" s="1" customFormat="1" x14ac:dyDescent="0.25">
      <c r="A82" s="8" t="s">
        <v>236</v>
      </c>
      <c r="B82" s="92" t="s">
        <v>89</v>
      </c>
      <c r="C82" s="92"/>
      <c r="D82" s="92"/>
      <c r="E82" s="92"/>
      <c r="F82" s="101" t="s">
        <v>90</v>
      </c>
      <c r="G82" s="101"/>
      <c r="H82" s="101"/>
      <c r="I82" s="9">
        <v>150.36000000000001</v>
      </c>
      <c r="J82" s="8" t="s">
        <v>49</v>
      </c>
      <c r="K82" s="93">
        <v>0</v>
      </c>
      <c r="L82" s="93"/>
      <c r="M82" s="10">
        <f t="shared" si="2"/>
        <v>0</v>
      </c>
      <c r="N82" s="94" t="s">
        <v>17</v>
      </c>
      <c r="O82" s="94"/>
      <c r="P82" s="94"/>
      <c r="Q82" s="10">
        <f t="shared" si="3"/>
        <v>0</v>
      </c>
    </row>
    <row r="83" spans="1:17" s="1" customFormat="1" x14ac:dyDescent="0.25">
      <c r="A83" s="98"/>
      <c r="B83" s="98"/>
      <c r="C83" s="98"/>
      <c r="D83" s="98"/>
      <c r="E83" s="98"/>
      <c r="F83" s="98"/>
      <c r="G83" s="95" t="s">
        <v>337</v>
      </c>
      <c r="H83" s="95"/>
      <c r="I83" s="95"/>
      <c r="J83" s="95"/>
      <c r="K83" s="95"/>
      <c r="L83" s="95"/>
      <c r="M83" s="95"/>
      <c r="N83" s="95"/>
      <c r="O83" s="95"/>
      <c r="P83" s="99"/>
    </row>
    <row r="84" spans="1:17" s="1" customFormat="1" x14ac:dyDescent="0.25">
      <c r="A84" s="98"/>
      <c r="B84" s="98"/>
      <c r="C84" s="98"/>
      <c r="D84" s="98"/>
      <c r="E84" s="98"/>
      <c r="F84" s="98"/>
      <c r="G84" s="95" t="s">
        <v>341</v>
      </c>
      <c r="H84" s="95"/>
      <c r="I84" s="95"/>
      <c r="J84" s="95"/>
      <c r="K84" s="95"/>
      <c r="L84" s="95"/>
      <c r="M84" s="95"/>
      <c r="N84" s="95"/>
      <c r="O84" s="95"/>
      <c r="P84" s="99"/>
    </row>
    <row r="85" spans="1:17" s="1" customFormat="1" x14ac:dyDescent="0.25">
      <c r="A85" s="98"/>
      <c r="B85" s="98"/>
      <c r="C85" s="98"/>
      <c r="D85" s="98"/>
      <c r="E85" s="98"/>
      <c r="F85" s="98"/>
      <c r="G85" s="95" t="s">
        <v>342</v>
      </c>
      <c r="H85" s="95"/>
      <c r="I85" s="95"/>
      <c r="J85" s="95"/>
      <c r="K85" s="95"/>
      <c r="L85" s="95"/>
      <c r="M85" s="95"/>
      <c r="N85" s="95"/>
      <c r="O85" s="95"/>
      <c r="P85" s="99"/>
    </row>
    <row r="86" spans="1:17" s="1" customFormat="1" x14ac:dyDescent="0.25">
      <c r="A86" s="8" t="s">
        <v>255</v>
      </c>
      <c r="B86" s="92" t="s">
        <v>92</v>
      </c>
      <c r="C86" s="92"/>
      <c r="D86" s="92"/>
      <c r="E86" s="92"/>
      <c r="F86" s="101" t="s">
        <v>93</v>
      </c>
      <c r="G86" s="101"/>
      <c r="H86" s="101"/>
      <c r="I86" s="9">
        <v>295</v>
      </c>
      <c r="J86" s="8" t="s">
        <v>21</v>
      </c>
      <c r="K86" s="93">
        <v>0</v>
      </c>
      <c r="L86" s="93"/>
      <c r="M86" s="10">
        <f t="shared" si="2"/>
        <v>0</v>
      </c>
      <c r="N86" s="94" t="s">
        <v>17</v>
      </c>
      <c r="O86" s="94"/>
      <c r="P86" s="94"/>
      <c r="Q86" s="10">
        <f t="shared" si="3"/>
        <v>0</v>
      </c>
    </row>
    <row r="87" spans="1:17" s="51" customFormat="1" x14ac:dyDescent="0.25">
      <c r="A87" s="46"/>
      <c r="B87" s="46"/>
      <c r="C87" s="46"/>
      <c r="D87" s="46"/>
      <c r="E87" s="46"/>
      <c r="F87" s="47"/>
      <c r="G87" s="95" t="s">
        <v>496</v>
      </c>
      <c r="H87" s="95"/>
      <c r="I87" s="95"/>
      <c r="J87" s="95"/>
      <c r="K87" s="95"/>
      <c r="L87" s="95"/>
      <c r="M87" s="95"/>
      <c r="N87" s="95"/>
      <c r="O87" s="95"/>
      <c r="P87" s="49"/>
    </row>
    <row r="88" spans="1:17" s="1" customFormat="1" x14ac:dyDescent="0.25">
      <c r="A88" s="98"/>
      <c r="B88" s="98"/>
      <c r="C88" s="98"/>
      <c r="D88" s="98"/>
      <c r="E88" s="98"/>
      <c r="F88" s="98"/>
      <c r="G88" s="95" t="s">
        <v>337</v>
      </c>
      <c r="H88" s="95"/>
      <c r="I88" s="95"/>
      <c r="J88" s="95"/>
      <c r="K88" s="95"/>
      <c r="L88" s="95"/>
      <c r="M88" s="95"/>
      <c r="N88" s="95"/>
      <c r="O88" s="95"/>
      <c r="P88" s="99"/>
    </row>
    <row r="89" spans="1:17" s="1" customFormat="1" x14ac:dyDescent="0.25">
      <c r="A89" s="98"/>
      <c r="B89" s="98"/>
      <c r="C89" s="98"/>
      <c r="D89" s="98"/>
      <c r="E89" s="98"/>
      <c r="F89" s="98"/>
      <c r="G89" s="95" t="s">
        <v>339</v>
      </c>
      <c r="H89" s="95"/>
      <c r="I89" s="95"/>
      <c r="J89" s="95"/>
      <c r="K89" s="95"/>
      <c r="L89" s="95"/>
      <c r="M89" s="95"/>
      <c r="N89" s="95"/>
      <c r="O89" s="95"/>
      <c r="P89" s="99"/>
    </row>
    <row r="90" spans="1:17" s="1" customFormat="1" x14ac:dyDescent="0.25">
      <c r="A90" s="98"/>
      <c r="B90" s="98"/>
      <c r="C90" s="98"/>
      <c r="D90" s="98"/>
      <c r="E90" s="98"/>
      <c r="F90" s="98"/>
      <c r="G90" s="95" t="s">
        <v>487</v>
      </c>
      <c r="H90" s="95"/>
      <c r="I90" s="95"/>
      <c r="J90" s="95"/>
      <c r="K90" s="95"/>
      <c r="L90" s="95"/>
      <c r="M90" s="95"/>
      <c r="N90" s="95"/>
      <c r="O90" s="95"/>
      <c r="P90" s="99"/>
    </row>
    <row r="91" spans="1:17" s="1" customFormat="1" x14ac:dyDescent="0.25">
      <c r="A91" s="98"/>
      <c r="B91" s="98"/>
      <c r="C91" s="98"/>
      <c r="D91" s="98"/>
      <c r="E91" s="98"/>
      <c r="F91" s="98"/>
      <c r="G91" s="95" t="s">
        <v>340</v>
      </c>
      <c r="H91" s="95"/>
      <c r="I91" s="95"/>
      <c r="J91" s="95"/>
      <c r="K91" s="95"/>
      <c r="L91" s="95"/>
      <c r="M91" s="95"/>
      <c r="N91" s="95"/>
      <c r="O91" s="95"/>
      <c r="P91" s="99"/>
    </row>
    <row r="92" spans="1:17" s="1" customFormat="1" x14ac:dyDescent="0.25">
      <c r="A92" s="8" t="s">
        <v>137</v>
      </c>
      <c r="B92" s="92" t="s">
        <v>95</v>
      </c>
      <c r="C92" s="92"/>
      <c r="D92" s="92"/>
      <c r="E92" s="92"/>
      <c r="F92" s="101" t="s">
        <v>96</v>
      </c>
      <c r="G92" s="101"/>
      <c r="H92" s="101"/>
      <c r="I92" s="9">
        <v>1</v>
      </c>
      <c r="J92" s="8" t="s">
        <v>21</v>
      </c>
      <c r="K92" s="93">
        <v>0</v>
      </c>
      <c r="L92" s="93"/>
      <c r="M92" s="10">
        <f t="shared" si="2"/>
        <v>0</v>
      </c>
      <c r="N92" s="94" t="s">
        <v>17</v>
      </c>
      <c r="O92" s="94"/>
      <c r="P92" s="94"/>
      <c r="Q92" s="10">
        <f t="shared" si="3"/>
        <v>0</v>
      </c>
    </row>
    <row r="93" spans="1:17" s="51" customFormat="1" x14ac:dyDescent="0.25">
      <c r="A93" s="46"/>
      <c r="B93" s="46"/>
      <c r="C93" s="46"/>
      <c r="D93" s="46"/>
      <c r="E93" s="46"/>
      <c r="F93" s="47"/>
      <c r="G93" s="95" t="s">
        <v>495</v>
      </c>
      <c r="H93" s="95"/>
      <c r="I93" s="95"/>
      <c r="J93" s="95"/>
      <c r="K93" s="95"/>
      <c r="L93" s="95"/>
      <c r="M93" s="95"/>
      <c r="N93" s="95"/>
      <c r="O93" s="95"/>
      <c r="P93" s="49"/>
    </row>
    <row r="94" spans="1:17" s="1" customFormat="1" x14ac:dyDescent="0.25">
      <c r="A94" s="98"/>
      <c r="B94" s="98"/>
      <c r="C94" s="98"/>
      <c r="D94" s="98"/>
      <c r="E94" s="98"/>
      <c r="F94" s="98"/>
      <c r="G94" s="95" t="s">
        <v>337</v>
      </c>
      <c r="H94" s="95"/>
      <c r="I94" s="95"/>
      <c r="J94" s="95"/>
      <c r="K94" s="95"/>
      <c r="L94" s="95"/>
      <c r="M94" s="95"/>
      <c r="N94" s="95"/>
      <c r="O94" s="95"/>
      <c r="P94" s="99"/>
    </row>
    <row r="95" spans="1:17" s="1" customFormat="1" x14ac:dyDescent="0.25">
      <c r="A95" s="98"/>
      <c r="B95" s="98"/>
      <c r="C95" s="98"/>
      <c r="D95" s="98"/>
      <c r="E95" s="98"/>
      <c r="F95" s="98"/>
      <c r="G95" s="95" t="s">
        <v>338</v>
      </c>
      <c r="H95" s="95"/>
      <c r="I95" s="95"/>
      <c r="J95" s="95"/>
      <c r="K95" s="95"/>
      <c r="L95" s="95"/>
      <c r="M95" s="95"/>
      <c r="N95" s="95"/>
      <c r="O95" s="95"/>
      <c r="P95" s="99"/>
    </row>
    <row r="96" spans="1:17" s="1" customFormat="1" x14ac:dyDescent="0.25">
      <c r="A96" s="8" t="s">
        <v>256</v>
      </c>
      <c r="B96" s="92" t="s">
        <v>98</v>
      </c>
      <c r="C96" s="92"/>
      <c r="D96" s="92"/>
      <c r="E96" s="92"/>
      <c r="F96" s="101" t="s">
        <v>99</v>
      </c>
      <c r="G96" s="101"/>
      <c r="H96" s="101"/>
      <c r="I96" s="9">
        <v>261.10000000000002</v>
      </c>
      <c r="J96" s="8" t="s">
        <v>49</v>
      </c>
      <c r="K96" s="93">
        <v>0</v>
      </c>
      <c r="L96" s="93"/>
      <c r="M96" s="10">
        <f t="shared" si="2"/>
        <v>0</v>
      </c>
      <c r="N96" s="94" t="s">
        <v>17</v>
      </c>
      <c r="O96" s="94"/>
      <c r="P96" s="94"/>
      <c r="Q96" s="10">
        <f t="shared" si="3"/>
        <v>0</v>
      </c>
    </row>
    <row r="97" spans="1:17" s="1" customFormat="1" x14ac:dyDescent="0.25">
      <c r="A97" s="98"/>
      <c r="B97" s="98"/>
      <c r="C97" s="98"/>
      <c r="D97" s="98"/>
      <c r="E97" s="98"/>
      <c r="F97" s="98"/>
      <c r="G97" s="95" t="s">
        <v>332</v>
      </c>
      <c r="H97" s="95"/>
      <c r="I97" s="95"/>
      <c r="J97" s="95"/>
      <c r="K97" s="95"/>
      <c r="L97" s="95"/>
      <c r="M97" s="95"/>
      <c r="N97" s="95"/>
      <c r="O97" s="95"/>
      <c r="P97" s="99"/>
    </row>
    <row r="98" spans="1:17" s="1" customFormat="1" x14ac:dyDescent="0.25">
      <c r="A98" s="98"/>
      <c r="B98" s="98"/>
      <c r="C98" s="98"/>
      <c r="D98" s="98"/>
      <c r="E98" s="98"/>
      <c r="F98" s="98"/>
      <c r="G98" s="95" t="s">
        <v>333</v>
      </c>
      <c r="H98" s="95"/>
      <c r="I98" s="95"/>
      <c r="J98" s="95"/>
      <c r="K98" s="95"/>
      <c r="L98" s="95"/>
      <c r="M98" s="95"/>
      <c r="N98" s="95"/>
      <c r="O98" s="95"/>
      <c r="P98" s="99"/>
    </row>
    <row r="99" spans="1:17" s="1" customFormat="1" x14ac:dyDescent="0.25">
      <c r="A99" s="98"/>
      <c r="B99" s="98"/>
      <c r="C99" s="98"/>
      <c r="D99" s="98"/>
      <c r="E99" s="98"/>
      <c r="F99" s="98"/>
      <c r="G99" s="95" t="s">
        <v>334</v>
      </c>
      <c r="H99" s="95"/>
      <c r="I99" s="95"/>
      <c r="J99" s="95"/>
      <c r="K99" s="95"/>
      <c r="L99" s="95"/>
      <c r="M99" s="95"/>
      <c r="N99" s="95"/>
      <c r="O99" s="95"/>
      <c r="P99" s="99"/>
    </row>
    <row r="100" spans="1:17" s="1" customFormat="1" x14ac:dyDescent="0.25">
      <c r="A100" s="98"/>
      <c r="B100" s="98"/>
      <c r="C100" s="98"/>
      <c r="D100" s="98"/>
      <c r="E100" s="98"/>
      <c r="F100" s="98"/>
      <c r="G100" s="95" t="s">
        <v>335</v>
      </c>
      <c r="H100" s="95"/>
      <c r="I100" s="95"/>
      <c r="J100" s="95"/>
      <c r="K100" s="95"/>
      <c r="L100" s="95"/>
      <c r="M100" s="95"/>
      <c r="N100" s="95"/>
      <c r="O100" s="95"/>
      <c r="P100" s="99"/>
    </row>
    <row r="101" spans="1:17" s="1" customFormat="1" x14ac:dyDescent="0.25">
      <c r="A101" s="98"/>
      <c r="B101" s="98"/>
      <c r="C101" s="98"/>
      <c r="D101" s="98"/>
      <c r="E101" s="98"/>
      <c r="F101" s="98"/>
      <c r="G101" s="95" t="s">
        <v>336</v>
      </c>
      <c r="H101" s="95"/>
      <c r="I101" s="95"/>
      <c r="J101" s="95"/>
      <c r="K101" s="95"/>
      <c r="L101" s="95"/>
      <c r="M101" s="95"/>
      <c r="N101" s="95"/>
      <c r="O101" s="95"/>
      <c r="P101" s="99"/>
    </row>
    <row r="102" spans="1:17" s="1" customFormat="1" x14ac:dyDescent="0.25">
      <c r="A102" s="8" t="s">
        <v>257</v>
      </c>
      <c r="B102" s="92" t="s">
        <v>100</v>
      </c>
      <c r="C102" s="92"/>
      <c r="D102" s="92"/>
      <c r="E102" s="92"/>
      <c r="F102" s="101" t="s">
        <v>101</v>
      </c>
      <c r="G102" s="101"/>
      <c r="H102" s="101"/>
      <c r="I102" s="9">
        <v>789.5</v>
      </c>
      <c r="J102" s="8" t="s">
        <v>102</v>
      </c>
      <c r="K102" s="93">
        <v>0</v>
      </c>
      <c r="L102" s="93"/>
      <c r="M102" s="10">
        <f t="shared" si="2"/>
        <v>0</v>
      </c>
      <c r="N102" s="94" t="s">
        <v>17</v>
      </c>
      <c r="O102" s="94"/>
      <c r="P102" s="94"/>
      <c r="Q102" s="10">
        <f t="shared" si="3"/>
        <v>0</v>
      </c>
    </row>
    <row r="103" spans="1:17" s="1" customFormat="1" x14ac:dyDescent="0.25">
      <c r="A103" s="98"/>
      <c r="B103" s="98"/>
      <c r="C103" s="98"/>
      <c r="D103" s="98"/>
      <c r="E103" s="98"/>
      <c r="F103" s="98"/>
      <c r="G103" s="95" t="s">
        <v>330</v>
      </c>
      <c r="H103" s="95"/>
      <c r="I103" s="95"/>
      <c r="J103" s="95"/>
      <c r="K103" s="95"/>
      <c r="L103" s="95"/>
      <c r="M103" s="95"/>
      <c r="N103" s="95"/>
      <c r="O103" s="95"/>
      <c r="P103" s="99"/>
    </row>
    <row r="104" spans="1:17" s="1" customFormat="1" x14ac:dyDescent="0.25">
      <c r="A104" s="98"/>
      <c r="B104" s="98"/>
      <c r="C104" s="98"/>
      <c r="D104" s="98"/>
      <c r="E104" s="98"/>
      <c r="F104" s="98"/>
      <c r="G104" s="95" t="s">
        <v>331</v>
      </c>
      <c r="H104" s="95"/>
      <c r="I104" s="95"/>
      <c r="J104" s="95"/>
      <c r="K104" s="95"/>
      <c r="L104" s="95"/>
      <c r="M104" s="95"/>
      <c r="N104" s="95"/>
      <c r="O104" s="95"/>
      <c r="P104" s="99"/>
    </row>
    <row r="105" spans="1:17" s="1" customFormat="1" x14ac:dyDescent="0.25">
      <c r="A105" s="98"/>
      <c r="B105" s="98"/>
      <c r="C105" s="98"/>
      <c r="D105" s="98"/>
      <c r="E105" s="98"/>
      <c r="F105" s="98"/>
      <c r="G105" s="95" t="s">
        <v>481</v>
      </c>
      <c r="H105" s="95"/>
      <c r="I105" s="95"/>
      <c r="J105" s="95"/>
      <c r="K105" s="95"/>
      <c r="L105" s="95"/>
      <c r="M105" s="95"/>
      <c r="N105" s="95"/>
      <c r="O105" s="95"/>
      <c r="P105" s="99"/>
    </row>
    <row r="106" spans="1:17" s="1" customFormat="1" x14ac:dyDescent="0.25">
      <c r="A106" s="8" t="s">
        <v>258</v>
      </c>
      <c r="B106" s="92" t="s">
        <v>104</v>
      </c>
      <c r="C106" s="92"/>
      <c r="D106" s="92"/>
      <c r="E106" s="92"/>
      <c r="F106" s="101" t="s">
        <v>105</v>
      </c>
      <c r="G106" s="101"/>
      <c r="H106" s="101"/>
      <c r="I106" s="9">
        <v>16.992000000000001</v>
      </c>
      <c r="J106" s="8" t="s">
        <v>49</v>
      </c>
      <c r="K106" s="93">
        <v>0</v>
      </c>
      <c r="L106" s="93"/>
      <c r="M106" s="10">
        <f t="shared" si="2"/>
        <v>0</v>
      </c>
      <c r="N106" s="94" t="s">
        <v>17</v>
      </c>
      <c r="O106" s="94"/>
      <c r="P106" s="94"/>
      <c r="Q106" s="10">
        <f t="shared" si="3"/>
        <v>0</v>
      </c>
    </row>
    <row r="107" spans="1:17" s="1" customFormat="1" x14ac:dyDescent="0.25">
      <c r="A107" s="98"/>
      <c r="B107" s="98"/>
      <c r="C107" s="98"/>
      <c r="D107" s="98"/>
      <c r="E107" s="98"/>
      <c r="F107" s="98"/>
      <c r="G107" s="95" t="s">
        <v>328</v>
      </c>
      <c r="H107" s="95"/>
      <c r="I107" s="95"/>
      <c r="J107" s="95"/>
      <c r="K107" s="95"/>
      <c r="L107" s="95"/>
      <c r="M107" s="95"/>
      <c r="N107" s="95"/>
      <c r="O107" s="95"/>
      <c r="P107" s="99"/>
    </row>
    <row r="108" spans="1:17" s="1" customFormat="1" x14ac:dyDescent="0.25">
      <c r="A108" s="98"/>
      <c r="B108" s="98"/>
      <c r="C108" s="98"/>
      <c r="D108" s="98"/>
      <c r="E108" s="98"/>
      <c r="F108" s="98"/>
      <c r="G108" s="95" t="s">
        <v>329</v>
      </c>
      <c r="H108" s="95"/>
      <c r="I108" s="95"/>
      <c r="J108" s="95"/>
      <c r="K108" s="95"/>
      <c r="L108" s="95"/>
      <c r="M108" s="95"/>
      <c r="N108" s="95"/>
      <c r="O108" s="95"/>
      <c r="P108" s="99"/>
    </row>
    <row r="109" spans="1:17" s="1" customFormat="1" ht="15.75" thickBot="1" x14ac:dyDescent="0.3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</row>
    <row r="110" spans="1:17" s="1" customFormat="1" ht="15.75" thickTop="1" x14ac:dyDescent="0.25">
      <c r="A110" s="5"/>
      <c r="B110" s="5"/>
      <c r="C110" s="5"/>
      <c r="D110" s="5"/>
      <c r="E110" s="5"/>
      <c r="F110" s="5"/>
      <c r="G110" s="11" t="s">
        <v>44</v>
      </c>
      <c r="H110" s="96" t="s">
        <v>45</v>
      </c>
      <c r="I110" s="96"/>
      <c r="J110" s="96"/>
      <c r="K110" s="96"/>
      <c r="L110" s="97">
        <f>SUM(M44:M106)</f>
        <v>0</v>
      </c>
      <c r="M110" s="97"/>
      <c r="N110" s="97">
        <f>1.21*L110</f>
        <v>0</v>
      </c>
      <c r="O110" s="97"/>
      <c r="P110" s="97"/>
      <c r="Q110" s="97"/>
    </row>
    <row r="111" spans="1:17" s="1" customFormat="1" x14ac:dyDescent="0.25">
      <c r="A111" s="100" t="s">
        <v>106</v>
      </c>
      <c r="B111" s="100"/>
      <c r="C111" s="100"/>
      <c r="D111" s="100"/>
      <c r="E111" s="100"/>
      <c r="F111" s="100"/>
      <c r="G111" s="100"/>
      <c r="H111" s="100"/>
      <c r="I111" s="100"/>
      <c r="J111" s="100"/>
      <c r="K111" s="100"/>
      <c r="L111" s="100"/>
      <c r="M111" s="100"/>
      <c r="N111" s="100"/>
      <c r="O111" s="100"/>
      <c r="P111" s="100"/>
      <c r="Q111" s="100"/>
    </row>
    <row r="112" spans="1:17" s="1" customFormat="1" x14ac:dyDescent="0.25">
      <c r="A112" s="8" t="s">
        <v>259</v>
      </c>
      <c r="B112" s="92" t="s">
        <v>107</v>
      </c>
      <c r="C112" s="92"/>
      <c r="D112" s="92"/>
      <c r="E112" s="92"/>
      <c r="F112" s="101" t="s">
        <v>108</v>
      </c>
      <c r="G112" s="101"/>
      <c r="H112" s="101"/>
      <c r="I112" s="9">
        <v>92</v>
      </c>
      <c r="J112" s="8" t="s">
        <v>78</v>
      </c>
      <c r="K112" s="93">
        <v>0</v>
      </c>
      <c r="L112" s="93"/>
      <c r="M112" s="10">
        <f t="shared" ref="M112:M114" si="4">I112*K112</f>
        <v>0</v>
      </c>
      <c r="N112" s="94" t="s">
        <v>17</v>
      </c>
      <c r="O112" s="94"/>
      <c r="P112" s="94"/>
      <c r="Q112" s="10">
        <f t="shared" ref="Q112:Q114" si="5">1.21*M112</f>
        <v>0</v>
      </c>
    </row>
    <row r="113" spans="1:17" s="1" customFormat="1" x14ac:dyDescent="0.25">
      <c r="A113" s="5"/>
      <c r="B113" s="5"/>
      <c r="C113" s="5"/>
      <c r="D113" s="5"/>
      <c r="E113" s="5"/>
      <c r="F113" s="5"/>
      <c r="G113" s="95" t="s">
        <v>353</v>
      </c>
      <c r="H113" s="95"/>
      <c r="I113" s="95"/>
      <c r="J113" s="95"/>
      <c r="K113" s="95"/>
      <c r="L113" s="95"/>
      <c r="M113" s="95"/>
      <c r="N113" s="95"/>
      <c r="O113" s="95"/>
    </row>
    <row r="114" spans="1:17" s="1" customFormat="1" x14ac:dyDescent="0.25">
      <c r="A114" s="8" t="s">
        <v>260</v>
      </c>
      <c r="B114" s="92" t="s">
        <v>110</v>
      </c>
      <c r="C114" s="92"/>
      <c r="D114" s="92"/>
      <c r="E114" s="92"/>
      <c r="F114" s="101" t="s">
        <v>111</v>
      </c>
      <c r="G114" s="101"/>
      <c r="H114" s="101"/>
      <c r="I114" s="9">
        <v>5.8319999999999999</v>
      </c>
      <c r="J114" s="8" t="s">
        <v>49</v>
      </c>
      <c r="K114" s="93">
        <v>0</v>
      </c>
      <c r="L114" s="93"/>
      <c r="M114" s="10">
        <f t="shared" si="4"/>
        <v>0</v>
      </c>
      <c r="N114" s="94" t="s">
        <v>17</v>
      </c>
      <c r="O114" s="94"/>
      <c r="P114" s="94"/>
      <c r="Q114" s="10">
        <f t="shared" si="5"/>
        <v>0</v>
      </c>
    </row>
    <row r="115" spans="1:17" s="1" customFormat="1" x14ac:dyDescent="0.25">
      <c r="A115" s="8"/>
      <c r="B115" s="8"/>
      <c r="C115" s="8"/>
      <c r="D115" s="8"/>
      <c r="E115" s="8"/>
      <c r="F115" s="13"/>
      <c r="G115" s="95" t="s">
        <v>351</v>
      </c>
      <c r="H115" s="95"/>
      <c r="I115" s="95"/>
      <c r="J115" s="95"/>
      <c r="K115" s="95"/>
      <c r="L115" s="95"/>
      <c r="M115" s="95"/>
      <c r="N115" s="95"/>
      <c r="O115" s="95"/>
      <c r="P115" s="12"/>
    </row>
    <row r="116" spans="1:17" s="1" customFormat="1" x14ac:dyDescent="0.25">
      <c r="A116" s="8"/>
      <c r="B116" s="8"/>
      <c r="C116" s="8"/>
      <c r="D116" s="8"/>
      <c r="E116" s="8"/>
      <c r="F116" s="13"/>
      <c r="G116" s="95" t="s">
        <v>352</v>
      </c>
      <c r="H116" s="95"/>
      <c r="I116" s="95"/>
      <c r="J116" s="95"/>
      <c r="K116" s="95"/>
      <c r="L116" s="95"/>
      <c r="M116" s="95"/>
      <c r="N116" s="95"/>
      <c r="O116" s="95"/>
      <c r="P116" s="12"/>
    </row>
    <row r="117" spans="1:17" s="1" customFormat="1" ht="15.75" thickBot="1" x14ac:dyDescent="0.3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</row>
    <row r="118" spans="1:17" s="1" customFormat="1" ht="15.75" thickTop="1" x14ac:dyDescent="0.25">
      <c r="A118" s="5"/>
      <c r="B118" s="5"/>
      <c r="C118" s="5"/>
      <c r="D118" s="5"/>
      <c r="E118" s="5"/>
      <c r="F118" s="5"/>
      <c r="G118" s="11" t="s">
        <v>44</v>
      </c>
      <c r="H118" s="96" t="s">
        <v>106</v>
      </c>
      <c r="I118" s="96"/>
      <c r="J118" s="96"/>
      <c r="K118" s="96"/>
      <c r="L118" s="97">
        <f>SUM(M112:M114)</f>
        <v>0</v>
      </c>
      <c r="M118" s="97"/>
      <c r="N118" s="97">
        <f>1.21*L118</f>
        <v>0</v>
      </c>
      <c r="O118" s="97"/>
      <c r="P118" s="97"/>
      <c r="Q118" s="97"/>
    </row>
    <row r="119" spans="1:17" s="1" customFormat="1" x14ac:dyDescent="0.25">
      <c r="A119" s="100" t="s">
        <v>112</v>
      </c>
      <c r="B119" s="100"/>
      <c r="C119" s="100"/>
      <c r="D119" s="100"/>
      <c r="E119" s="100"/>
      <c r="F119" s="100"/>
      <c r="G119" s="100"/>
      <c r="H119" s="100"/>
      <c r="I119" s="100"/>
      <c r="J119" s="100"/>
      <c r="K119" s="100"/>
      <c r="L119" s="100"/>
      <c r="M119" s="100"/>
      <c r="N119" s="100"/>
      <c r="O119" s="100"/>
      <c r="P119" s="100"/>
      <c r="Q119" s="100"/>
    </row>
    <row r="120" spans="1:17" s="1" customFormat="1" x14ac:dyDescent="0.25">
      <c r="A120" s="8" t="s">
        <v>261</v>
      </c>
      <c r="B120" s="92" t="s">
        <v>113</v>
      </c>
      <c r="C120" s="92"/>
      <c r="D120" s="92"/>
      <c r="E120" s="92"/>
      <c r="F120" s="101" t="s">
        <v>114</v>
      </c>
      <c r="G120" s="101"/>
      <c r="H120" s="101"/>
      <c r="I120" s="12" t="s">
        <v>115</v>
      </c>
      <c r="J120" s="8" t="s">
        <v>40</v>
      </c>
      <c r="K120" s="93">
        <v>0</v>
      </c>
      <c r="L120" s="93"/>
      <c r="M120" s="10">
        <f t="shared" ref="M120:M126" si="6">I120*K120</f>
        <v>0</v>
      </c>
      <c r="N120" s="94" t="s">
        <v>17</v>
      </c>
      <c r="O120" s="94"/>
      <c r="P120" s="94"/>
      <c r="Q120" s="10">
        <f t="shared" ref="Q120:Q126" si="7">1.21*M120</f>
        <v>0</v>
      </c>
    </row>
    <row r="121" spans="1:17" s="1" customFormat="1" x14ac:dyDescent="0.25">
      <c r="A121" s="98"/>
      <c r="B121" s="98"/>
      <c r="C121" s="98"/>
      <c r="D121" s="98"/>
      <c r="E121" s="98"/>
      <c r="F121" s="98"/>
      <c r="G121" s="95" t="s">
        <v>360</v>
      </c>
      <c r="H121" s="95"/>
      <c r="I121" s="95"/>
      <c r="J121" s="95"/>
      <c r="K121" s="95"/>
      <c r="L121" s="95"/>
      <c r="M121" s="95"/>
      <c r="N121" s="95"/>
      <c r="O121" s="95"/>
      <c r="P121" s="99"/>
    </row>
    <row r="122" spans="1:17" s="1" customFormat="1" x14ac:dyDescent="0.25">
      <c r="A122" s="98"/>
      <c r="B122" s="98"/>
      <c r="C122" s="98"/>
      <c r="D122" s="98"/>
      <c r="E122" s="98"/>
      <c r="F122" s="98"/>
      <c r="G122" s="95" t="s">
        <v>361</v>
      </c>
      <c r="H122" s="95"/>
      <c r="I122" s="95"/>
      <c r="J122" s="95"/>
      <c r="K122" s="95"/>
      <c r="L122" s="95"/>
      <c r="M122" s="95"/>
      <c r="N122" s="95"/>
      <c r="O122" s="95"/>
      <c r="P122" s="99"/>
    </row>
    <row r="123" spans="1:17" s="1" customFormat="1" x14ac:dyDescent="0.25">
      <c r="A123" s="8" t="s">
        <v>262</v>
      </c>
      <c r="B123" s="92" t="s">
        <v>116</v>
      </c>
      <c r="C123" s="92"/>
      <c r="D123" s="92"/>
      <c r="E123" s="92"/>
      <c r="F123" s="101" t="s">
        <v>117</v>
      </c>
      <c r="G123" s="101"/>
      <c r="H123" s="101"/>
      <c r="I123" s="9">
        <v>2.448</v>
      </c>
      <c r="J123" s="8" t="s">
        <v>49</v>
      </c>
      <c r="K123" s="93">
        <v>0</v>
      </c>
      <c r="L123" s="93"/>
      <c r="M123" s="10">
        <f t="shared" si="6"/>
        <v>0</v>
      </c>
      <c r="N123" s="94" t="s">
        <v>17</v>
      </c>
      <c r="O123" s="94"/>
      <c r="P123" s="94"/>
      <c r="Q123" s="10">
        <f t="shared" si="7"/>
        <v>0</v>
      </c>
    </row>
    <row r="124" spans="1:17" s="1" customFormat="1" x14ac:dyDescent="0.25">
      <c r="A124" s="98"/>
      <c r="B124" s="98"/>
      <c r="C124" s="98"/>
      <c r="D124" s="98"/>
      <c r="E124" s="98"/>
      <c r="F124" s="98"/>
      <c r="G124" s="95" t="s">
        <v>358</v>
      </c>
      <c r="H124" s="95"/>
      <c r="I124" s="95"/>
      <c r="J124" s="95"/>
      <c r="K124" s="95"/>
      <c r="L124" s="95"/>
      <c r="M124" s="95"/>
      <c r="N124" s="95"/>
      <c r="O124" s="95"/>
      <c r="P124" s="99"/>
    </row>
    <row r="125" spans="1:17" s="1" customFormat="1" x14ac:dyDescent="0.25">
      <c r="A125" s="98"/>
      <c r="B125" s="98"/>
      <c r="C125" s="98"/>
      <c r="D125" s="98"/>
      <c r="E125" s="98"/>
      <c r="F125" s="98"/>
      <c r="G125" s="95" t="s">
        <v>359</v>
      </c>
      <c r="H125" s="95"/>
      <c r="I125" s="95"/>
      <c r="J125" s="95"/>
      <c r="K125" s="95"/>
      <c r="L125" s="95"/>
      <c r="M125" s="95"/>
      <c r="N125" s="95"/>
      <c r="O125" s="95"/>
      <c r="P125" s="99"/>
    </row>
    <row r="126" spans="1:17" s="1" customFormat="1" x14ac:dyDescent="0.25">
      <c r="A126" s="8" t="s">
        <v>88</v>
      </c>
      <c r="B126" s="92" t="s">
        <v>119</v>
      </c>
      <c r="C126" s="92"/>
      <c r="D126" s="92"/>
      <c r="E126" s="92"/>
      <c r="F126" s="101" t="s">
        <v>120</v>
      </c>
      <c r="G126" s="101"/>
      <c r="H126" s="101"/>
      <c r="I126" s="9">
        <v>222.5</v>
      </c>
      <c r="J126" s="8" t="s">
        <v>49</v>
      </c>
      <c r="K126" s="93">
        <v>0</v>
      </c>
      <c r="L126" s="93"/>
      <c r="M126" s="10">
        <f t="shared" si="6"/>
        <v>0</v>
      </c>
      <c r="N126" s="94" t="s">
        <v>17</v>
      </c>
      <c r="O126" s="94"/>
      <c r="P126" s="94"/>
      <c r="Q126" s="10">
        <f t="shared" si="7"/>
        <v>0</v>
      </c>
    </row>
    <row r="127" spans="1:17" s="1" customFormat="1" x14ac:dyDescent="0.25">
      <c r="A127" s="8"/>
      <c r="B127" s="8"/>
      <c r="C127" s="8"/>
      <c r="D127" s="8"/>
      <c r="E127" s="8"/>
      <c r="F127" s="13"/>
      <c r="G127" s="95" t="s">
        <v>354</v>
      </c>
      <c r="H127" s="95"/>
      <c r="I127" s="95"/>
      <c r="J127" s="95"/>
      <c r="K127" s="95"/>
      <c r="L127" s="95"/>
      <c r="M127" s="95"/>
      <c r="N127" s="95"/>
      <c r="O127" s="95"/>
      <c r="P127" s="12"/>
    </row>
    <row r="128" spans="1:17" s="1" customFormat="1" x14ac:dyDescent="0.25">
      <c r="A128" s="8"/>
      <c r="B128" s="8"/>
      <c r="C128" s="8"/>
      <c r="D128" s="8"/>
      <c r="E128" s="8"/>
      <c r="F128" s="13"/>
      <c r="G128" s="95" t="s">
        <v>355</v>
      </c>
      <c r="H128" s="95"/>
      <c r="I128" s="95"/>
      <c r="J128" s="95"/>
      <c r="K128" s="95"/>
      <c r="L128" s="95"/>
      <c r="M128" s="95"/>
      <c r="N128" s="95"/>
      <c r="O128" s="95"/>
      <c r="P128" s="12"/>
    </row>
    <row r="129" spans="1:17" s="1" customFormat="1" x14ac:dyDescent="0.25">
      <c r="A129" s="8"/>
      <c r="B129" s="8"/>
      <c r="C129" s="8"/>
      <c r="D129" s="8"/>
      <c r="E129" s="8"/>
      <c r="F129" s="13"/>
      <c r="G129" s="95" t="s">
        <v>356</v>
      </c>
      <c r="H129" s="95"/>
      <c r="I129" s="95"/>
      <c r="J129" s="95"/>
      <c r="K129" s="95"/>
      <c r="L129" s="95"/>
      <c r="M129" s="95"/>
      <c r="N129" s="95"/>
      <c r="O129" s="95"/>
      <c r="P129" s="12"/>
    </row>
    <row r="130" spans="1:17" s="1" customFormat="1" x14ac:dyDescent="0.25">
      <c r="A130" s="8"/>
      <c r="B130" s="8"/>
      <c r="C130" s="8"/>
      <c r="D130" s="8"/>
      <c r="E130" s="8"/>
      <c r="F130" s="13"/>
      <c r="G130" s="95" t="s">
        <v>357</v>
      </c>
      <c r="H130" s="95"/>
      <c r="I130" s="95"/>
      <c r="J130" s="95"/>
      <c r="K130" s="95"/>
      <c r="L130" s="95"/>
      <c r="M130" s="95"/>
      <c r="N130" s="95"/>
      <c r="O130" s="95"/>
      <c r="P130" s="12"/>
    </row>
    <row r="131" spans="1:17" s="1" customFormat="1" ht="15.75" thickBot="1" x14ac:dyDescent="0.3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</row>
    <row r="132" spans="1:17" s="1" customFormat="1" ht="15.75" thickTop="1" x14ac:dyDescent="0.25">
      <c r="A132" s="5"/>
      <c r="B132" s="5"/>
      <c r="C132" s="5"/>
      <c r="D132" s="5"/>
      <c r="E132" s="5"/>
      <c r="F132" s="5"/>
      <c r="G132" s="11" t="s">
        <v>44</v>
      </c>
      <c r="H132" s="96" t="s">
        <v>112</v>
      </c>
      <c r="I132" s="96"/>
      <c r="J132" s="96"/>
      <c r="K132" s="96"/>
      <c r="L132" s="97">
        <f>SUM(M120:M126)</f>
        <v>0</v>
      </c>
      <c r="M132" s="97"/>
      <c r="N132" s="97">
        <f>1.21*L132</f>
        <v>0</v>
      </c>
      <c r="O132" s="97"/>
      <c r="P132" s="97"/>
      <c r="Q132" s="97"/>
    </row>
    <row r="133" spans="1:17" s="1" customFormat="1" x14ac:dyDescent="0.25">
      <c r="A133" s="100" t="s">
        <v>121</v>
      </c>
      <c r="B133" s="100"/>
      <c r="C133" s="100"/>
      <c r="D133" s="100"/>
      <c r="E133" s="100"/>
      <c r="F133" s="100"/>
      <c r="G133" s="100"/>
      <c r="H133" s="100"/>
      <c r="I133" s="100"/>
      <c r="J133" s="100"/>
      <c r="K133" s="100"/>
      <c r="L133" s="100"/>
      <c r="M133" s="100"/>
      <c r="N133" s="100"/>
      <c r="O133" s="100"/>
      <c r="P133" s="100"/>
      <c r="Q133" s="100"/>
    </row>
    <row r="134" spans="1:17" s="1" customFormat="1" x14ac:dyDescent="0.25">
      <c r="A134" s="8" t="s">
        <v>263</v>
      </c>
      <c r="B134" s="92" t="s">
        <v>122</v>
      </c>
      <c r="C134" s="92"/>
      <c r="D134" s="92"/>
      <c r="E134" s="92"/>
      <c r="F134" s="101" t="s">
        <v>123</v>
      </c>
      <c r="G134" s="101"/>
      <c r="H134" s="101"/>
      <c r="I134" s="9">
        <v>30.495999999999999</v>
      </c>
      <c r="J134" s="8" t="s">
        <v>49</v>
      </c>
      <c r="K134" s="93">
        <v>0</v>
      </c>
      <c r="L134" s="93"/>
      <c r="M134" s="10">
        <f>I134*K134</f>
        <v>0</v>
      </c>
      <c r="N134" s="94" t="s">
        <v>17</v>
      </c>
      <c r="O134" s="94"/>
      <c r="P134" s="94"/>
      <c r="Q134" s="10">
        <f t="shared" ref="Q134" si="8">1.21*M134</f>
        <v>0</v>
      </c>
    </row>
    <row r="135" spans="1:17" s="1" customFormat="1" x14ac:dyDescent="0.25">
      <c r="A135" s="98"/>
      <c r="B135" s="98"/>
      <c r="C135" s="98"/>
      <c r="D135" s="98"/>
      <c r="E135" s="98"/>
      <c r="F135" s="98"/>
      <c r="G135" s="95" t="s">
        <v>362</v>
      </c>
      <c r="H135" s="95"/>
      <c r="I135" s="95"/>
      <c r="J135" s="95"/>
      <c r="K135" s="95"/>
      <c r="L135" s="95"/>
      <c r="M135" s="95"/>
      <c r="N135" s="95"/>
      <c r="O135" s="95"/>
      <c r="P135" s="99"/>
    </row>
    <row r="136" spans="1:17" s="1" customFormat="1" x14ac:dyDescent="0.25">
      <c r="A136" s="98"/>
      <c r="B136" s="98"/>
      <c r="C136" s="98"/>
      <c r="D136" s="98"/>
      <c r="E136" s="98"/>
      <c r="F136" s="98"/>
      <c r="G136" s="95" t="s">
        <v>363</v>
      </c>
      <c r="H136" s="95"/>
      <c r="I136" s="95"/>
      <c r="J136" s="95"/>
      <c r="K136" s="95"/>
      <c r="L136" s="95"/>
      <c r="M136" s="95"/>
      <c r="N136" s="95"/>
      <c r="O136" s="95"/>
      <c r="P136" s="99"/>
    </row>
    <row r="137" spans="1:17" s="1" customFormat="1" x14ac:dyDescent="0.25">
      <c r="A137" s="98"/>
      <c r="B137" s="98"/>
      <c r="C137" s="98"/>
      <c r="D137" s="98"/>
      <c r="E137" s="98"/>
      <c r="F137" s="98"/>
      <c r="G137" s="95" t="s">
        <v>364</v>
      </c>
      <c r="H137" s="95"/>
      <c r="I137" s="95"/>
      <c r="J137" s="95"/>
      <c r="K137" s="95"/>
      <c r="L137" s="95"/>
      <c r="M137" s="95"/>
      <c r="N137" s="95"/>
      <c r="O137" s="95"/>
      <c r="P137" s="99"/>
    </row>
    <row r="138" spans="1:17" s="1" customFormat="1" x14ac:dyDescent="0.25">
      <c r="A138" s="98"/>
      <c r="B138" s="98"/>
      <c r="C138" s="98"/>
      <c r="D138" s="98"/>
      <c r="E138" s="98"/>
      <c r="F138" s="98"/>
      <c r="G138" s="95" t="s">
        <v>365</v>
      </c>
      <c r="H138" s="95"/>
      <c r="I138" s="95"/>
      <c r="J138" s="95"/>
      <c r="K138" s="95"/>
      <c r="L138" s="95"/>
      <c r="M138" s="95"/>
      <c r="N138" s="95"/>
      <c r="O138" s="95"/>
      <c r="P138" s="99"/>
    </row>
    <row r="139" spans="1:17" s="1" customFormat="1" x14ac:dyDescent="0.25">
      <c r="A139" s="98"/>
      <c r="B139" s="98"/>
      <c r="C139" s="98"/>
      <c r="D139" s="98"/>
      <c r="E139" s="98"/>
      <c r="F139" s="98"/>
      <c r="G139" s="95" t="s">
        <v>366</v>
      </c>
      <c r="H139" s="95"/>
      <c r="I139" s="95"/>
      <c r="J139" s="95"/>
      <c r="K139" s="95"/>
      <c r="L139" s="95"/>
      <c r="M139" s="95"/>
      <c r="N139" s="95"/>
      <c r="O139" s="95"/>
      <c r="P139" s="99"/>
    </row>
    <row r="140" spans="1:17" s="1" customFormat="1" x14ac:dyDescent="0.25">
      <c r="A140" s="98"/>
      <c r="B140" s="98"/>
      <c r="C140" s="98"/>
      <c r="D140" s="98"/>
      <c r="E140" s="98"/>
      <c r="F140" s="98"/>
      <c r="G140" s="95" t="s">
        <v>367</v>
      </c>
      <c r="H140" s="95"/>
      <c r="I140" s="95"/>
      <c r="J140" s="95"/>
      <c r="K140" s="95"/>
      <c r="L140" s="95"/>
      <c r="M140" s="95"/>
      <c r="N140" s="95"/>
      <c r="O140" s="95"/>
      <c r="P140" s="99"/>
    </row>
    <row r="141" spans="1:17" s="1" customFormat="1" ht="15.75" thickBot="1" x14ac:dyDescent="0.3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</row>
    <row r="142" spans="1:17" s="1" customFormat="1" ht="15.75" thickTop="1" x14ac:dyDescent="0.25">
      <c r="A142" s="5"/>
      <c r="B142" s="5"/>
      <c r="C142" s="5"/>
      <c r="D142" s="5"/>
      <c r="E142" s="5"/>
      <c r="F142" s="5"/>
      <c r="G142" s="11" t="s">
        <v>44</v>
      </c>
      <c r="H142" s="96" t="s">
        <v>121</v>
      </c>
      <c r="I142" s="96"/>
      <c r="J142" s="96"/>
      <c r="K142" s="96"/>
      <c r="L142" s="97">
        <f>M134</f>
        <v>0</v>
      </c>
      <c r="M142" s="97"/>
      <c r="N142" s="97">
        <f>1.21*L142</f>
        <v>0</v>
      </c>
      <c r="O142" s="97"/>
      <c r="P142" s="97"/>
      <c r="Q142" s="97"/>
    </row>
    <row r="143" spans="1:17" s="1" customFormat="1" x14ac:dyDescent="0.25">
      <c r="A143" s="100" t="s">
        <v>124</v>
      </c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</row>
    <row r="144" spans="1:17" s="1" customFormat="1" x14ac:dyDescent="0.25">
      <c r="A144" s="8" t="s">
        <v>264</v>
      </c>
      <c r="B144" s="92" t="s">
        <v>125</v>
      </c>
      <c r="C144" s="92"/>
      <c r="D144" s="92"/>
      <c r="E144" s="92"/>
      <c r="F144" s="101" t="s">
        <v>126</v>
      </c>
      <c r="G144" s="101"/>
      <c r="H144" s="101"/>
      <c r="I144" s="9">
        <v>37.200000000000003</v>
      </c>
      <c r="J144" s="8" t="s">
        <v>102</v>
      </c>
      <c r="K144" s="93">
        <v>0</v>
      </c>
      <c r="L144" s="93"/>
      <c r="M144" s="10">
        <f t="shared" ref="M144:M192" si="9">I144*K144</f>
        <v>0</v>
      </c>
      <c r="N144" s="94" t="s">
        <v>17</v>
      </c>
      <c r="O144" s="94"/>
      <c r="P144" s="94"/>
      <c r="Q144" s="10">
        <f t="shared" ref="Q144:Q192" si="10">1.21*M144</f>
        <v>0</v>
      </c>
    </row>
    <row r="145" spans="1:17" s="36" customFormat="1" x14ac:dyDescent="0.25">
      <c r="A145" s="98"/>
      <c r="B145" s="98"/>
      <c r="C145" s="98"/>
      <c r="D145" s="98"/>
      <c r="E145" s="98"/>
      <c r="F145" s="98"/>
      <c r="G145" s="95" t="s">
        <v>368</v>
      </c>
      <c r="H145" s="95"/>
      <c r="I145" s="95"/>
      <c r="J145" s="95"/>
      <c r="K145" s="95"/>
      <c r="L145" s="95"/>
      <c r="M145" s="95"/>
      <c r="N145" s="95"/>
      <c r="O145" s="95"/>
      <c r="P145" s="99"/>
    </row>
    <row r="146" spans="1:17" s="36" customFormat="1" x14ac:dyDescent="0.25">
      <c r="A146" s="98"/>
      <c r="B146" s="98"/>
      <c r="C146" s="98"/>
      <c r="D146" s="98"/>
      <c r="E146" s="98"/>
      <c r="F146" s="98"/>
      <c r="G146" s="95" t="s">
        <v>484</v>
      </c>
      <c r="H146" s="95"/>
      <c r="I146" s="95"/>
      <c r="J146" s="95"/>
      <c r="K146" s="95"/>
      <c r="L146" s="95"/>
      <c r="M146" s="95"/>
      <c r="N146" s="95"/>
      <c r="O146" s="95"/>
      <c r="P146" s="99"/>
    </row>
    <row r="147" spans="1:17" s="36" customFormat="1" x14ac:dyDescent="0.25">
      <c r="A147" s="98"/>
      <c r="B147" s="98"/>
      <c r="C147" s="98"/>
      <c r="D147" s="98"/>
      <c r="E147" s="98"/>
      <c r="F147" s="98"/>
      <c r="G147" s="95" t="s">
        <v>485</v>
      </c>
      <c r="H147" s="95"/>
      <c r="I147" s="95"/>
      <c r="J147" s="95"/>
      <c r="K147" s="95"/>
      <c r="L147" s="95"/>
      <c r="M147" s="95"/>
      <c r="N147" s="95"/>
      <c r="O147" s="95"/>
      <c r="P147" s="99"/>
    </row>
    <row r="148" spans="1:17" s="1" customFormat="1" x14ac:dyDescent="0.25">
      <c r="A148" s="8" t="s">
        <v>265</v>
      </c>
      <c r="B148" s="92" t="s">
        <v>127</v>
      </c>
      <c r="C148" s="92"/>
      <c r="D148" s="92"/>
      <c r="E148" s="92"/>
      <c r="F148" s="101" t="s">
        <v>128</v>
      </c>
      <c r="G148" s="101"/>
      <c r="H148" s="101"/>
      <c r="I148" s="9">
        <v>733.6</v>
      </c>
      <c r="J148" s="8" t="s">
        <v>102</v>
      </c>
      <c r="K148" s="93">
        <v>0</v>
      </c>
      <c r="L148" s="93"/>
      <c r="M148" s="10">
        <f t="shared" si="9"/>
        <v>0</v>
      </c>
      <c r="N148" s="94" t="s">
        <v>17</v>
      </c>
      <c r="O148" s="94"/>
      <c r="P148" s="94"/>
      <c r="Q148" s="10">
        <f t="shared" si="10"/>
        <v>0</v>
      </c>
    </row>
    <row r="149" spans="1:17" s="1" customFormat="1" x14ac:dyDescent="0.25">
      <c r="A149" s="98"/>
      <c r="B149" s="98"/>
      <c r="C149" s="98"/>
      <c r="D149" s="98"/>
      <c r="E149" s="98"/>
      <c r="F149" s="98"/>
      <c r="G149" s="95" t="s">
        <v>368</v>
      </c>
      <c r="H149" s="95"/>
      <c r="I149" s="95"/>
      <c r="J149" s="95"/>
      <c r="K149" s="95"/>
      <c r="L149" s="95"/>
      <c r="M149" s="95"/>
      <c r="N149" s="95"/>
      <c r="O149" s="95"/>
      <c r="P149" s="99"/>
    </row>
    <row r="150" spans="1:17" s="1" customFormat="1" x14ac:dyDescent="0.25">
      <c r="A150" s="98"/>
      <c r="B150" s="98"/>
      <c r="C150" s="98"/>
      <c r="D150" s="98"/>
      <c r="E150" s="98"/>
      <c r="F150" s="98"/>
      <c r="G150" s="95" t="s">
        <v>370</v>
      </c>
      <c r="H150" s="95"/>
      <c r="I150" s="95"/>
      <c r="J150" s="95"/>
      <c r="K150" s="95"/>
      <c r="L150" s="95"/>
      <c r="M150" s="95"/>
      <c r="N150" s="95"/>
      <c r="O150" s="95"/>
      <c r="P150" s="99"/>
    </row>
    <row r="151" spans="1:17" s="1" customFormat="1" x14ac:dyDescent="0.25">
      <c r="A151" s="98"/>
      <c r="B151" s="98"/>
      <c r="C151" s="98"/>
      <c r="D151" s="98"/>
      <c r="E151" s="98"/>
      <c r="F151" s="98"/>
      <c r="G151" s="95" t="s">
        <v>371</v>
      </c>
      <c r="H151" s="95"/>
      <c r="I151" s="95"/>
      <c r="J151" s="95"/>
      <c r="K151" s="95"/>
      <c r="L151" s="95"/>
      <c r="M151" s="95"/>
      <c r="N151" s="95"/>
      <c r="O151" s="95"/>
      <c r="P151" s="99"/>
    </row>
    <row r="152" spans="1:17" s="1" customFormat="1" ht="29.25" customHeight="1" x14ac:dyDescent="0.25">
      <c r="A152" s="8" t="s">
        <v>266</v>
      </c>
      <c r="B152" s="92" t="s">
        <v>130</v>
      </c>
      <c r="C152" s="92"/>
      <c r="D152" s="92"/>
      <c r="E152" s="92"/>
      <c r="F152" s="101" t="s">
        <v>131</v>
      </c>
      <c r="G152" s="101"/>
      <c r="H152" s="101"/>
      <c r="I152" s="9">
        <v>87.1</v>
      </c>
      <c r="J152" s="8" t="s">
        <v>102</v>
      </c>
      <c r="K152" s="93">
        <v>0</v>
      </c>
      <c r="L152" s="93"/>
      <c r="M152" s="10">
        <f t="shared" si="9"/>
        <v>0</v>
      </c>
      <c r="N152" s="94" t="s">
        <v>17</v>
      </c>
      <c r="O152" s="94"/>
      <c r="P152" s="94"/>
      <c r="Q152" s="10">
        <f t="shared" si="10"/>
        <v>0</v>
      </c>
    </row>
    <row r="153" spans="1:17" s="1" customFormat="1" x14ac:dyDescent="0.25">
      <c r="A153" s="98"/>
      <c r="B153" s="98"/>
      <c r="C153" s="98"/>
      <c r="D153" s="98"/>
      <c r="E153" s="98"/>
      <c r="F153" s="98"/>
      <c r="G153" s="95" t="s">
        <v>368</v>
      </c>
      <c r="H153" s="95"/>
      <c r="I153" s="95"/>
      <c r="J153" s="95"/>
      <c r="K153" s="95"/>
      <c r="L153" s="95"/>
      <c r="M153" s="95"/>
      <c r="N153" s="95"/>
      <c r="O153" s="95"/>
      <c r="P153" s="99"/>
    </row>
    <row r="154" spans="1:17" s="1" customFormat="1" x14ac:dyDescent="0.25">
      <c r="A154" s="98"/>
      <c r="B154" s="98"/>
      <c r="C154" s="98"/>
      <c r="D154" s="98"/>
      <c r="E154" s="98"/>
      <c r="F154" s="98"/>
      <c r="G154" s="95" t="s">
        <v>369</v>
      </c>
      <c r="H154" s="95"/>
      <c r="I154" s="95"/>
      <c r="J154" s="95"/>
      <c r="K154" s="95"/>
      <c r="L154" s="95"/>
      <c r="M154" s="95"/>
      <c r="N154" s="95"/>
      <c r="O154" s="95"/>
      <c r="P154" s="99"/>
    </row>
    <row r="155" spans="1:17" s="1" customFormat="1" ht="29.25" customHeight="1" x14ac:dyDescent="0.25">
      <c r="A155" s="8" t="s">
        <v>497</v>
      </c>
      <c r="B155" s="92" t="s">
        <v>132</v>
      </c>
      <c r="C155" s="92"/>
      <c r="D155" s="92"/>
      <c r="E155" s="92"/>
      <c r="F155" s="101" t="s">
        <v>133</v>
      </c>
      <c r="G155" s="101"/>
      <c r="H155" s="101"/>
      <c r="I155" s="9">
        <v>18.7</v>
      </c>
      <c r="J155" s="8" t="s">
        <v>102</v>
      </c>
      <c r="K155" s="93">
        <v>0</v>
      </c>
      <c r="L155" s="93"/>
      <c r="M155" s="10">
        <f t="shared" si="9"/>
        <v>0</v>
      </c>
      <c r="N155" s="94" t="s">
        <v>17</v>
      </c>
      <c r="O155" s="94"/>
      <c r="P155" s="94"/>
      <c r="Q155" s="10">
        <f t="shared" si="10"/>
        <v>0</v>
      </c>
    </row>
    <row r="156" spans="1:17" s="1" customFormat="1" x14ac:dyDescent="0.25">
      <c r="A156" s="98"/>
      <c r="B156" s="98"/>
      <c r="C156" s="98"/>
      <c r="D156" s="98"/>
      <c r="E156" s="98"/>
      <c r="F156" s="98"/>
      <c r="G156" s="95" t="s">
        <v>368</v>
      </c>
      <c r="H156" s="95"/>
      <c r="I156" s="95"/>
      <c r="J156" s="95"/>
      <c r="K156" s="95"/>
      <c r="L156" s="95"/>
      <c r="M156" s="95"/>
      <c r="N156" s="95"/>
      <c r="O156" s="95"/>
      <c r="P156" s="99"/>
    </row>
    <row r="157" spans="1:17" s="1" customFormat="1" x14ac:dyDescent="0.25">
      <c r="A157" s="98"/>
      <c r="B157" s="98"/>
      <c r="C157" s="98"/>
      <c r="D157" s="98"/>
      <c r="E157" s="98"/>
      <c r="F157" s="98"/>
      <c r="G157" s="95" t="s">
        <v>372</v>
      </c>
      <c r="H157" s="95"/>
      <c r="I157" s="95"/>
      <c r="J157" s="95"/>
      <c r="K157" s="95"/>
      <c r="L157" s="95"/>
      <c r="M157" s="95"/>
      <c r="N157" s="95"/>
      <c r="O157" s="95"/>
      <c r="P157" s="99"/>
    </row>
    <row r="158" spans="1:17" s="1" customFormat="1" x14ac:dyDescent="0.25">
      <c r="A158" s="8" t="s">
        <v>267</v>
      </c>
      <c r="B158" s="92" t="s">
        <v>135</v>
      </c>
      <c r="C158" s="92"/>
      <c r="D158" s="92"/>
      <c r="E158" s="92"/>
      <c r="F158" s="101" t="s">
        <v>136</v>
      </c>
      <c r="G158" s="101"/>
      <c r="H158" s="101"/>
      <c r="I158" s="9">
        <v>770.8</v>
      </c>
      <c r="J158" s="8" t="s">
        <v>102</v>
      </c>
      <c r="K158" s="93">
        <v>0</v>
      </c>
      <c r="L158" s="93"/>
      <c r="M158" s="10">
        <f t="shared" si="9"/>
        <v>0</v>
      </c>
      <c r="N158" s="94" t="s">
        <v>17</v>
      </c>
      <c r="O158" s="94"/>
      <c r="P158" s="94"/>
      <c r="Q158" s="10">
        <f t="shared" si="10"/>
        <v>0</v>
      </c>
    </row>
    <row r="159" spans="1:17" s="36" customFormat="1" x14ac:dyDescent="0.25">
      <c r="A159" s="39"/>
      <c r="B159" s="39"/>
      <c r="C159" s="39"/>
      <c r="D159" s="39"/>
      <c r="E159" s="39"/>
      <c r="F159" s="40"/>
      <c r="G159" s="95" t="s">
        <v>368</v>
      </c>
      <c r="H159" s="95"/>
      <c r="I159" s="95"/>
      <c r="J159" s="95"/>
      <c r="K159" s="95"/>
      <c r="L159" s="95"/>
      <c r="M159" s="95"/>
      <c r="N159" s="95"/>
      <c r="O159" s="95"/>
      <c r="P159" s="42"/>
    </row>
    <row r="160" spans="1:17" s="36" customFormat="1" x14ac:dyDescent="0.25">
      <c r="A160" s="39"/>
      <c r="B160" s="39"/>
      <c r="C160" s="39"/>
      <c r="D160" s="39"/>
      <c r="E160" s="39"/>
      <c r="F160" s="40"/>
      <c r="G160" s="95" t="s">
        <v>484</v>
      </c>
      <c r="H160" s="95"/>
      <c r="I160" s="95"/>
      <c r="J160" s="95"/>
      <c r="K160" s="95"/>
      <c r="L160" s="95"/>
      <c r="M160" s="95"/>
      <c r="N160" s="95"/>
      <c r="O160" s="95"/>
      <c r="P160" s="42"/>
    </row>
    <row r="161" spans="1:17" s="36" customFormat="1" x14ac:dyDescent="0.25">
      <c r="A161" s="39"/>
      <c r="B161" s="39"/>
      <c r="C161" s="39"/>
      <c r="D161" s="39"/>
      <c r="E161" s="39"/>
      <c r="F161" s="40"/>
      <c r="G161" s="95" t="s">
        <v>485</v>
      </c>
      <c r="H161" s="95"/>
      <c r="I161" s="95"/>
      <c r="J161" s="95"/>
      <c r="K161" s="95"/>
      <c r="L161" s="95"/>
      <c r="M161" s="95"/>
      <c r="N161" s="95"/>
      <c r="O161" s="95"/>
      <c r="P161" s="42"/>
    </row>
    <row r="162" spans="1:17" s="1" customFormat="1" x14ac:dyDescent="0.25">
      <c r="A162" s="8"/>
      <c r="B162" s="8"/>
      <c r="C162" s="8"/>
      <c r="D162" s="8"/>
      <c r="E162" s="8"/>
      <c r="F162" s="13"/>
      <c r="G162" s="95" t="s">
        <v>370</v>
      </c>
      <c r="H162" s="95"/>
      <c r="I162" s="95"/>
      <c r="J162" s="95"/>
      <c r="K162" s="95"/>
      <c r="L162" s="95"/>
      <c r="M162" s="95"/>
      <c r="N162" s="95"/>
      <c r="O162" s="95"/>
      <c r="P162" s="12"/>
    </row>
    <row r="163" spans="1:17" s="1" customFormat="1" x14ac:dyDescent="0.25">
      <c r="A163" s="8"/>
      <c r="B163" s="8"/>
      <c r="C163" s="8"/>
      <c r="D163" s="8"/>
      <c r="E163" s="8"/>
      <c r="F163" s="13"/>
      <c r="G163" s="95" t="s">
        <v>371</v>
      </c>
      <c r="H163" s="95"/>
      <c r="I163" s="95"/>
      <c r="J163" s="95"/>
      <c r="K163" s="95"/>
      <c r="L163" s="95"/>
      <c r="M163" s="95"/>
      <c r="N163" s="95"/>
      <c r="O163" s="95"/>
      <c r="P163" s="12"/>
    </row>
    <row r="164" spans="1:17" s="1" customFormat="1" x14ac:dyDescent="0.25">
      <c r="A164" s="8" t="s">
        <v>268</v>
      </c>
      <c r="B164" s="92" t="s">
        <v>138</v>
      </c>
      <c r="C164" s="92"/>
      <c r="D164" s="92"/>
      <c r="E164" s="92"/>
      <c r="F164" s="101" t="s">
        <v>139</v>
      </c>
      <c r="G164" s="101"/>
      <c r="H164" s="101"/>
      <c r="I164" s="10">
        <v>1541.6</v>
      </c>
      <c r="J164" s="8" t="s">
        <v>102</v>
      </c>
      <c r="K164" s="93">
        <v>0</v>
      </c>
      <c r="L164" s="93"/>
      <c r="M164" s="10">
        <f t="shared" si="9"/>
        <v>0</v>
      </c>
      <c r="N164" s="94" t="s">
        <v>17</v>
      </c>
      <c r="O164" s="94"/>
      <c r="P164" s="94"/>
      <c r="Q164" s="10">
        <f t="shared" si="10"/>
        <v>0</v>
      </c>
    </row>
    <row r="165" spans="1:17" s="36" customFormat="1" x14ac:dyDescent="0.25">
      <c r="A165" s="98"/>
      <c r="B165" s="98"/>
      <c r="C165" s="98"/>
      <c r="D165" s="98"/>
      <c r="E165" s="98"/>
      <c r="F165" s="98"/>
      <c r="G165" s="95" t="s">
        <v>368</v>
      </c>
      <c r="H165" s="95"/>
      <c r="I165" s="95"/>
      <c r="J165" s="95"/>
      <c r="K165" s="95"/>
      <c r="L165" s="95"/>
      <c r="M165" s="95"/>
      <c r="N165" s="95"/>
      <c r="O165" s="95"/>
      <c r="P165" s="99"/>
    </row>
    <row r="166" spans="1:17" s="36" customFormat="1" x14ac:dyDescent="0.25">
      <c r="A166" s="98"/>
      <c r="B166" s="98"/>
      <c r="C166" s="98"/>
      <c r="D166" s="98"/>
      <c r="E166" s="98"/>
      <c r="F166" s="98"/>
      <c r="G166" s="95" t="s">
        <v>484</v>
      </c>
      <c r="H166" s="95"/>
      <c r="I166" s="95"/>
      <c r="J166" s="95"/>
      <c r="K166" s="95"/>
      <c r="L166" s="95"/>
      <c r="M166" s="95"/>
      <c r="N166" s="95"/>
      <c r="O166" s="95"/>
      <c r="P166" s="99"/>
    </row>
    <row r="167" spans="1:17" s="36" customFormat="1" x14ac:dyDescent="0.25">
      <c r="A167" s="98"/>
      <c r="B167" s="98"/>
      <c r="C167" s="98"/>
      <c r="D167" s="98"/>
      <c r="E167" s="98"/>
      <c r="F167" s="98"/>
      <c r="G167" s="95" t="s">
        <v>486</v>
      </c>
      <c r="H167" s="95"/>
      <c r="I167" s="95"/>
      <c r="J167" s="95"/>
      <c r="K167" s="95"/>
      <c r="L167" s="95"/>
      <c r="M167" s="95"/>
      <c r="N167" s="95"/>
      <c r="O167" s="95"/>
      <c r="P167" s="99"/>
    </row>
    <row r="168" spans="1:17" s="1" customFormat="1" x14ac:dyDescent="0.25">
      <c r="A168" s="98"/>
      <c r="B168" s="98"/>
      <c r="C168" s="98"/>
      <c r="D168" s="98"/>
      <c r="E168" s="98"/>
      <c r="F168" s="98"/>
      <c r="G168" s="95" t="s">
        <v>370</v>
      </c>
      <c r="H168" s="95"/>
      <c r="I168" s="95"/>
      <c r="J168" s="95"/>
      <c r="K168" s="95"/>
      <c r="L168" s="95"/>
      <c r="M168" s="95"/>
      <c r="N168" s="95"/>
      <c r="O168" s="95"/>
      <c r="P168" s="99"/>
    </row>
    <row r="169" spans="1:17" s="1" customFormat="1" x14ac:dyDescent="0.25">
      <c r="A169" s="98"/>
      <c r="B169" s="98"/>
      <c r="C169" s="98"/>
      <c r="D169" s="98"/>
      <c r="E169" s="98"/>
      <c r="F169" s="98"/>
      <c r="G169" s="95" t="s">
        <v>373</v>
      </c>
      <c r="H169" s="95"/>
      <c r="I169" s="95"/>
      <c r="J169" s="95"/>
      <c r="K169" s="95"/>
      <c r="L169" s="95"/>
      <c r="M169" s="95"/>
      <c r="N169" s="95"/>
      <c r="O169" s="95"/>
      <c r="P169" s="99"/>
    </row>
    <row r="170" spans="1:17" s="1" customFormat="1" x14ac:dyDescent="0.25">
      <c r="A170" s="8" t="s">
        <v>134</v>
      </c>
      <c r="B170" s="92" t="s">
        <v>141</v>
      </c>
      <c r="C170" s="92"/>
      <c r="D170" s="92"/>
      <c r="E170" s="92"/>
      <c r="F170" s="101" t="s">
        <v>142</v>
      </c>
      <c r="G170" s="101"/>
      <c r="H170" s="101"/>
      <c r="I170" s="9">
        <v>789.5</v>
      </c>
      <c r="J170" s="8" t="s">
        <v>102</v>
      </c>
      <c r="K170" s="93">
        <v>0</v>
      </c>
      <c r="L170" s="93"/>
      <c r="M170" s="10">
        <f t="shared" si="9"/>
        <v>0</v>
      </c>
      <c r="N170" s="94" t="s">
        <v>17</v>
      </c>
      <c r="O170" s="94"/>
      <c r="P170" s="94"/>
      <c r="Q170" s="10">
        <f t="shared" si="10"/>
        <v>0</v>
      </c>
    </row>
    <row r="171" spans="1:17" s="36" customFormat="1" x14ac:dyDescent="0.25">
      <c r="A171" s="98"/>
      <c r="B171" s="98"/>
      <c r="C171" s="98"/>
      <c r="D171" s="98"/>
      <c r="E171" s="98"/>
      <c r="F171" s="98"/>
      <c r="G171" s="95" t="s">
        <v>368</v>
      </c>
      <c r="H171" s="95"/>
      <c r="I171" s="95"/>
      <c r="J171" s="95"/>
      <c r="K171" s="95"/>
      <c r="L171" s="95"/>
      <c r="M171" s="95"/>
      <c r="N171" s="95"/>
      <c r="O171" s="95"/>
      <c r="P171" s="99"/>
    </row>
    <row r="172" spans="1:17" s="36" customFormat="1" x14ac:dyDescent="0.25">
      <c r="A172" s="98"/>
      <c r="B172" s="98"/>
      <c r="C172" s="98"/>
      <c r="D172" s="98"/>
      <c r="E172" s="98"/>
      <c r="F172" s="98"/>
      <c r="G172" s="95" t="s">
        <v>484</v>
      </c>
      <c r="H172" s="95"/>
      <c r="I172" s="95"/>
      <c r="J172" s="95"/>
      <c r="K172" s="95"/>
      <c r="L172" s="95"/>
      <c r="M172" s="95"/>
      <c r="N172" s="95"/>
      <c r="O172" s="95"/>
      <c r="P172" s="99"/>
    </row>
    <row r="173" spans="1:17" s="36" customFormat="1" x14ac:dyDescent="0.25">
      <c r="A173" s="98"/>
      <c r="B173" s="98"/>
      <c r="C173" s="98"/>
      <c r="D173" s="98"/>
      <c r="E173" s="98"/>
      <c r="F173" s="98"/>
      <c r="G173" s="95" t="s">
        <v>485</v>
      </c>
      <c r="H173" s="95"/>
      <c r="I173" s="95"/>
      <c r="J173" s="95"/>
      <c r="K173" s="95"/>
      <c r="L173" s="95"/>
      <c r="M173" s="95"/>
      <c r="N173" s="95"/>
      <c r="O173" s="95"/>
      <c r="P173" s="99"/>
    </row>
    <row r="174" spans="1:17" s="1" customFormat="1" x14ac:dyDescent="0.25">
      <c r="A174" s="98"/>
      <c r="B174" s="98"/>
      <c r="C174" s="98"/>
      <c r="D174" s="98"/>
      <c r="E174" s="98"/>
      <c r="F174" s="98"/>
      <c r="G174" s="95" t="s">
        <v>370</v>
      </c>
      <c r="H174" s="95"/>
      <c r="I174" s="95"/>
      <c r="J174" s="95"/>
      <c r="K174" s="95"/>
      <c r="L174" s="95"/>
      <c r="M174" s="95"/>
      <c r="N174" s="95"/>
      <c r="O174" s="95"/>
      <c r="P174" s="99"/>
    </row>
    <row r="175" spans="1:17" s="1" customFormat="1" x14ac:dyDescent="0.25">
      <c r="A175" s="98"/>
      <c r="B175" s="98"/>
      <c r="C175" s="98"/>
      <c r="D175" s="98"/>
      <c r="E175" s="98"/>
      <c r="F175" s="98"/>
      <c r="G175" s="95" t="s">
        <v>371</v>
      </c>
      <c r="H175" s="95"/>
      <c r="I175" s="95"/>
      <c r="J175" s="95"/>
      <c r="K175" s="95"/>
      <c r="L175" s="95"/>
      <c r="M175" s="95"/>
      <c r="N175" s="95"/>
      <c r="O175" s="95"/>
      <c r="P175" s="99"/>
    </row>
    <row r="176" spans="1:17" s="1" customFormat="1" x14ac:dyDescent="0.25">
      <c r="A176" s="98"/>
      <c r="B176" s="98"/>
      <c r="C176" s="98"/>
      <c r="D176" s="98"/>
      <c r="E176" s="98"/>
      <c r="F176" s="98"/>
      <c r="G176" s="95" t="s">
        <v>372</v>
      </c>
      <c r="H176" s="95"/>
      <c r="I176" s="95"/>
      <c r="J176" s="95"/>
      <c r="K176" s="95"/>
      <c r="L176" s="95"/>
      <c r="M176" s="95"/>
      <c r="N176" s="95"/>
      <c r="O176" s="95"/>
      <c r="P176" s="99"/>
    </row>
    <row r="177" spans="1:17" s="50" customFormat="1" ht="12.75" x14ac:dyDescent="0.2">
      <c r="A177" s="46" t="s">
        <v>188</v>
      </c>
      <c r="B177" s="92" t="s">
        <v>488</v>
      </c>
      <c r="C177" s="92"/>
      <c r="D177" s="92"/>
      <c r="E177" s="92"/>
      <c r="F177" s="92" t="s">
        <v>489</v>
      </c>
      <c r="G177" s="92"/>
      <c r="H177" s="92"/>
      <c r="I177" s="9">
        <v>789.5</v>
      </c>
      <c r="J177" s="46" t="s">
        <v>102</v>
      </c>
      <c r="K177" s="93">
        <v>0</v>
      </c>
      <c r="L177" s="93"/>
      <c r="M177" s="48">
        <f t="shared" si="9"/>
        <v>0</v>
      </c>
      <c r="N177" s="94" t="s">
        <v>17</v>
      </c>
      <c r="O177" s="94"/>
      <c r="P177" s="94"/>
      <c r="Q177" s="48">
        <f t="shared" si="10"/>
        <v>0</v>
      </c>
    </row>
    <row r="178" spans="1:17" s="36" customFormat="1" x14ac:dyDescent="0.25">
      <c r="A178" s="98"/>
      <c r="B178" s="98"/>
      <c r="C178" s="98"/>
      <c r="D178" s="98"/>
      <c r="E178" s="98"/>
      <c r="F178" s="98"/>
      <c r="G178" s="95" t="s">
        <v>368</v>
      </c>
      <c r="H178" s="95"/>
      <c r="I178" s="95"/>
      <c r="J178" s="95"/>
      <c r="K178" s="95"/>
      <c r="L178" s="95"/>
      <c r="M178" s="95"/>
      <c r="N178" s="95"/>
      <c r="O178" s="95"/>
      <c r="P178" s="99"/>
    </row>
    <row r="179" spans="1:17" s="36" customFormat="1" x14ac:dyDescent="0.25">
      <c r="A179" s="98"/>
      <c r="B179" s="98"/>
      <c r="C179" s="98"/>
      <c r="D179" s="98"/>
      <c r="E179" s="98"/>
      <c r="F179" s="98"/>
      <c r="G179" s="95" t="s">
        <v>484</v>
      </c>
      <c r="H179" s="95"/>
      <c r="I179" s="95"/>
      <c r="J179" s="95"/>
      <c r="K179" s="95"/>
      <c r="L179" s="95"/>
      <c r="M179" s="95"/>
      <c r="N179" s="95"/>
      <c r="O179" s="95"/>
      <c r="P179" s="99"/>
    </row>
    <row r="180" spans="1:17" s="36" customFormat="1" x14ac:dyDescent="0.25">
      <c r="A180" s="98"/>
      <c r="B180" s="98"/>
      <c r="C180" s="98"/>
      <c r="D180" s="98"/>
      <c r="E180" s="98"/>
      <c r="F180" s="98"/>
      <c r="G180" s="95" t="s">
        <v>485</v>
      </c>
      <c r="H180" s="95"/>
      <c r="I180" s="95"/>
      <c r="J180" s="95"/>
      <c r="K180" s="95"/>
      <c r="L180" s="95"/>
      <c r="M180" s="95"/>
      <c r="N180" s="95"/>
      <c r="O180" s="95"/>
      <c r="P180" s="99"/>
    </row>
    <row r="181" spans="1:17" s="1" customFormat="1" x14ac:dyDescent="0.25">
      <c r="A181" s="98"/>
      <c r="B181" s="98"/>
      <c r="C181" s="98"/>
      <c r="D181" s="98"/>
      <c r="E181" s="98"/>
      <c r="F181" s="98"/>
      <c r="G181" s="95" t="s">
        <v>370</v>
      </c>
      <c r="H181" s="95"/>
      <c r="I181" s="95"/>
      <c r="J181" s="95"/>
      <c r="K181" s="95"/>
      <c r="L181" s="95"/>
      <c r="M181" s="95"/>
      <c r="N181" s="95"/>
      <c r="O181" s="95"/>
      <c r="P181" s="99"/>
    </row>
    <row r="182" spans="1:17" s="1" customFormat="1" x14ac:dyDescent="0.25">
      <c r="A182" s="98"/>
      <c r="B182" s="98"/>
      <c r="C182" s="98"/>
      <c r="D182" s="98"/>
      <c r="E182" s="98"/>
      <c r="F182" s="98"/>
      <c r="G182" s="95" t="s">
        <v>371</v>
      </c>
      <c r="H182" s="95"/>
      <c r="I182" s="95"/>
      <c r="J182" s="95"/>
      <c r="K182" s="95"/>
      <c r="L182" s="95"/>
      <c r="M182" s="95"/>
      <c r="N182" s="95"/>
      <c r="O182" s="95"/>
      <c r="P182" s="99"/>
    </row>
    <row r="183" spans="1:17" s="1" customFormat="1" x14ac:dyDescent="0.25">
      <c r="A183" s="98"/>
      <c r="B183" s="98"/>
      <c r="C183" s="98"/>
      <c r="D183" s="98"/>
      <c r="E183" s="98"/>
      <c r="F183" s="98"/>
      <c r="G183" s="95" t="s">
        <v>372</v>
      </c>
      <c r="H183" s="95"/>
      <c r="I183" s="95"/>
      <c r="J183" s="95"/>
      <c r="K183" s="95"/>
      <c r="L183" s="95"/>
      <c r="M183" s="95"/>
      <c r="N183" s="95"/>
      <c r="O183" s="95"/>
      <c r="P183" s="99"/>
    </row>
    <row r="184" spans="1:17" s="50" customFormat="1" ht="12.75" x14ac:dyDescent="0.2">
      <c r="A184" s="46" t="s">
        <v>269</v>
      </c>
      <c r="B184" s="92" t="s">
        <v>144</v>
      </c>
      <c r="C184" s="92"/>
      <c r="D184" s="92"/>
      <c r="E184" s="92"/>
      <c r="F184" s="92" t="s">
        <v>145</v>
      </c>
      <c r="G184" s="92"/>
      <c r="H184" s="92"/>
      <c r="I184" s="9">
        <v>789.5</v>
      </c>
      <c r="J184" s="46" t="s">
        <v>102</v>
      </c>
      <c r="K184" s="93">
        <v>0</v>
      </c>
      <c r="L184" s="93"/>
      <c r="M184" s="48">
        <f t="shared" si="9"/>
        <v>0</v>
      </c>
      <c r="N184" s="94" t="s">
        <v>17</v>
      </c>
      <c r="O184" s="94"/>
      <c r="P184" s="94"/>
      <c r="Q184" s="48">
        <f t="shared" si="10"/>
        <v>0</v>
      </c>
    </row>
    <row r="185" spans="1:17" s="51" customFormat="1" x14ac:dyDescent="0.25">
      <c r="A185" s="46"/>
      <c r="B185" s="46"/>
      <c r="C185" s="46"/>
      <c r="D185" s="46"/>
      <c r="E185" s="46"/>
      <c r="F185" s="46"/>
      <c r="G185" s="95" t="s">
        <v>494</v>
      </c>
      <c r="H185" s="95"/>
      <c r="I185" s="95"/>
      <c r="J185" s="95"/>
      <c r="K185" s="95"/>
      <c r="L185" s="95"/>
      <c r="M185" s="95"/>
      <c r="N185" s="95"/>
      <c r="O185" s="95"/>
      <c r="P185" s="49"/>
    </row>
    <row r="186" spans="1:17" s="51" customFormat="1" x14ac:dyDescent="0.25">
      <c r="A186" s="98"/>
      <c r="B186" s="98"/>
      <c r="C186" s="98"/>
      <c r="D186" s="98"/>
      <c r="E186" s="98"/>
      <c r="F186" s="98"/>
      <c r="G186" s="95" t="s">
        <v>368</v>
      </c>
      <c r="H186" s="95"/>
      <c r="I186" s="95"/>
      <c r="J186" s="95"/>
      <c r="K186" s="95"/>
      <c r="L186" s="95"/>
      <c r="M186" s="95"/>
      <c r="N186" s="95"/>
      <c r="O186" s="95"/>
      <c r="P186" s="99"/>
    </row>
    <row r="187" spans="1:17" s="51" customFormat="1" x14ac:dyDescent="0.25">
      <c r="A187" s="98"/>
      <c r="B187" s="98"/>
      <c r="C187" s="98"/>
      <c r="D187" s="98"/>
      <c r="E187" s="98"/>
      <c r="F187" s="98"/>
      <c r="G187" s="95" t="s">
        <v>484</v>
      </c>
      <c r="H187" s="95"/>
      <c r="I187" s="95"/>
      <c r="J187" s="95"/>
      <c r="K187" s="95"/>
      <c r="L187" s="95"/>
      <c r="M187" s="95"/>
      <c r="N187" s="95"/>
      <c r="O187" s="95"/>
      <c r="P187" s="99"/>
    </row>
    <row r="188" spans="1:17" s="51" customFormat="1" x14ac:dyDescent="0.25">
      <c r="A188" s="98"/>
      <c r="B188" s="98"/>
      <c r="C188" s="98"/>
      <c r="D188" s="98"/>
      <c r="E188" s="98"/>
      <c r="F188" s="98"/>
      <c r="G188" s="95" t="s">
        <v>485</v>
      </c>
      <c r="H188" s="95"/>
      <c r="I188" s="95"/>
      <c r="J188" s="95"/>
      <c r="K188" s="95"/>
      <c r="L188" s="95"/>
      <c r="M188" s="95"/>
      <c r="N188" s="95"/>
      <c r="O188" s="95"/>
      <c r="P188" s="99"/>
    </row>
    <row r="189" spans="1:17" s="51" customFormat="1" x14ac:dyDescent="0.25">
      <c r="A189" s="98"/>
      <c r="B189" s="98"/>
      <c r="C189" s="98"/>
      <c r="D189" s="98"/>
      <c r="E189" s="98"/>
      <c r="F189" s="98"/>
      <c r="G189" s="95" t="s">
        <v>370</v>
      </c>
      <c r="H189" s="95"/>
      <c r="I189" s="95"/>
      <c r="J189" s="95"/>
      <c r="K189" s="95"/>
      <c r="L189" s="95"/>
      <c r="M189" s="95"/>
      <c r="N189" s="95"/>
      <c r="O189" s="95"/>
      <c r="P189" s="99"/>
    </row>
    <row r="190" spans="1:17" s="51" customFormat="1" x14ac:dyDescent="0.25">
      <c r="A190" s="98"/>
      <c r="B190" s="98"/>
      <c r="C190" s="98"/>
      <c r="D190" s="98"/>
      <c r="E190" s="98"/>
      <c r="F190" s="98"/>
      <c r="G190" s="95" t="s">
        <v>371</v>
      </c>
      <c r="H190" s="95"/>
      <c r="I190" s="95"/>
      <c r="J190" s="95"/>
      <c r="K190" s="95"/>
      <c r="L190" s="95"/>
      <c r="M190" s="95"/>
      <c r="N190" s="95"/>
      <c r="O190" s="95"/>
      <c r="P190" s="99"/>
    </row>
    <row r="191" spans="1:17" s="51" customFormat="1" x14ac:dyDescent="0.25">
      <c r="A191" s="98"/>
      <c r="B191" s="98"/>
      <c r="C191" s="98"/>
      <c r="D191" s="98"/>
      <c r="E191" s="98"/>
      <c r="F191" s="98"/>
      <c r="G191" s="95" t="s">
        <v>372</v>
      </c>
      <c r="H191" s="95"/>
      <c r="I191" s="95"/>
      <c r="J191" s="95"/>
      <c r="K191" s="95"/>
      <c r="L191" s="95"/>
      <c r="M191" s="95"/>
      <c r="N191" s="95"/>
      <c r="O191" s="95"/>
      <c r="P191" s="99"/>
    </row>
    <row r="192" spans="1:17" s="1" customFormat="1" x14ac:dyDescent="0.25">
      <c r="A192" s="8" t="s">
        <v>143</v>
      </c>
      <c r="B192" s="92" t="s">
        <v>146</v>
      </c>
      <c r="C192" s="92"/>
      <c r="D192" s="92"/>
      <c r="E192" s="92"/>
      <c r="F192" s="101" t="s">
        <v>147</v>
      </c>
      <c r="G192" s="101"/>
      <c r="H192" s="101"/>
      <c r="I192" s="9">
        <v>91.6</v>
      </c>
      <c r="J192" s="8" t="s">
        <v>102</v>
      </c>
      <c r="K192" s="93">
        <v>0</v>
      </c>
      <c r="L192" s="93"/>
      <c r="M192" s="10">
        <f t="shared" si="9"/>
        <v>0</v>
      </c>
      <c r="N192" s="94" t="s">
        <v>17</v>
      </c>
      <c r="O192" s="94"/>
      <c r="P192" s="94"/>
      <c r="Q192" s="10">
        <f t="shared" si="10"/>
        <v>0</v>
      </c>
    </row>
    <row r="193" spans="1:17" s="1" customFormat="1" x14ac:dyDescent="0.25">
      <c r="A193" s="98"/>
      <c r="B193" s="98"/>
      <c r="C193" s="98"/>
      <c r="D193" s="98"/>
      <c r="E193" s="98"/>
      <c r="F193" s="98"/>
      <c r="G193" s="95" t="s">
        <v>368</v>
      </c>
      <c r="H193" s="95"/>
      <c r="I193" s="95"/>
      <c r="J193" s="95"/>
      <c r="K193" s="95"/>
      <c r="L193" s="95"/>
      <c r="M193" s="95"/>
      <c r="N193" s="95"/>
      <c r="O193" s="95"/>
      <c r="P193" s="99"/>
    </row>
    <row r="194" spans="1:17" s="1" customFormat="1" x14ac:dyDescent="0.25">
      <c r="A194" s="98"/>
      <c r="B194" s="98"/>
      <c r="C194" s="98"/>
      <c r="D194" s="98"/>
      <c r="E194" s="98"/>
      <c r="F194" s="98"/>
      <c r="G194" s="95" t="s">
        <v>374</v>
      </c>
      <c r="H194" s="95"/>
      <c r="I194" s="95"/>
      <c r="J194" s="95"/>
      <c r="K194" s="95"/>
      <c r="L194" s="95"/>
      <c r="M194" s="95"/>
      <c r="N194" s="95"/>
      <c r="O194" s="95"/>
      <c r="P194" s="99"/>
    </row>
    <row r="195" spans="1:17" s="1" customFormat="1" ht="15.75" thickBot="1" x14ac:dyDescent="0.3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</row>
    <row r="196" spans="1:17" s="1" customFormat="1" ht="15.75" thickTop="1" x14ac:dyDescent="0.25">
      <c r="A196" s="5"/>
      <c r="B196" s="5"/>
      <c r="C196" s="5"/>
      <c r="D196" s="5"/>
      <c r="E196" s="5"/>
      <c r="F196" s="5"/>
      <c r="G196" s="11" t="s">
        <v>44</v>
      </c>
      <c r="H196" s="96" t="s">
        <v>124</v>
      </c>
      <c r="I196" s="96"/>
      <c r="J196" s="96"/>
      <c r="K196" s="96"/>
      <c r="L196" s="97">
        <f>SUM(M144,M148,M152,M155,M158,M164,M170,M177,M184,M192)</f>
        <v>0</v>
      </c>
      <c r="M196" s="97"/>
      <c r="N196" s="97">
        <f>1.21*L196</f>
        <v>0</v>
      </c>
      <c r="O196" s="97"/>
      <c r="P196" s="97"/>
      <c r="Q196" s="97"/>
    </row>
    <row r="197" spans="1:17" s="1" customFormat="1" x14ac:dyDescent="0.25">
      <c r="A197" s="100" t="s">
        <v>148</v>
      </c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</row>
    <row r="198" spans="1:17" s="1" customFormat="1" x14ac:dyDescent="0.25">
      <c r="A198" s="8" t="s">
        <v>270</v>
      </c>
      <c r="B198" s="92" t="s">
        <v>150</v>
      </c>
      <c r="C198" s="92"/>
      <c r="D198" s="92"/>
      <c r="E198" s="92"/>
      <c r="F198" s="101" t="s">
        <v>151</v>
      </c>
      <c r="G198" s="101"/>
      <c r="H198" s="101"/>
      <c r="I198" s="9">
        <v>1</v>
      </c>
      <c r="J198" s="8" t="s">
        <v>21</v>
      </c>
      <c r="K198" s="93">
        <v>0</v>
      </c>
      <c r="L198" s="93"/>
      <c r="M198" s="10">
        <f t="shared" ref="M198:M224" si="11">I198*K198</f>
        <v>0</v>
      </c>
      <c r="N198" s="94" t="s">
        <v>17</v>
      </c>
      <c r="O198" s="94"/>
      <c r="P198" s="94"/>
      <c r="Q198" s="10">
        <f t="shared" ref="Q198:Q224" si="12">1.21*M198</f>
        <v>0</v>
      </c>
    </row>
    <row r="199" spans="1:17" s="1" customFormat="1" x14ac:dyDescent="0.25">
      <c r="A199" s="8" t="s">
        <v>140</v>
      </c>
      <c r="B199" s="92" t="s">
        <v>150</v>
      </c>
      <c r="C199" s="92"/>
      <c r="D199" s="92"/>
      <c r="E199" s="92"/>
      <c r="F199" s="101" t="s">
        <v>153</v>
      </c>
      <c r="G199" s="101"/>
      <c r="H199" s="101"/>
      <c r="I199" s="9">
        <v>1</v>
      </c>
      <c r="J199" s="8" t="s">
        <v>21</v>
      </c>
      <c r="K199" s="93">
        <v>0</v>
      </c>
      <c r="L199" s="93"/>
      <c r="M199" s="10">
        <f t="shared" si="11"/>
        <v>0</v>
      </c>
      <c r="N199" s="94" t="s">
        <v>17</v>
      </c>
      <c r="O199" s="94"/>
      <c r="P199" s="94"/>
      <c r="Q199" s="10">
        <f t="shared" si="12"/>
        <v>0</v>
      </c>
    </row>
    <row r="200" spans="1:17" s="1" customFormat="1" x14ac:dyDescent="0.25">
      <c r="A200" s="8" t="s">
        <v>82</v>
      </c>
      <c r="B200" s="92" t="s">
        <v>155</v>
      </c>
      <c r="C200" s="92"/>
      <c r="D200" s="92"/>
      <c r="E200" s="92"/>
      <c r="F200" s="101" t="s">
        <v>156</v>
      </c>
      <c r="G200" s="101"/>
      <c r="H200" s="101"/>
      <c r="I200" s="9">
        <v>1.76</v>
      </c>
      <c r="J200" s="8" t="s">
        <v>49</v>
      </c>
      <c r="K200" s="93">
        <v>0</v>
      </c>
      <c r="L200" s="93"/>
      <c r="M200" s="10">
        <f t="shared" si="11"/>
        <v>0</v>
      </c>
      <c r="N200" s="94" t="s">
        <v>17</v>
      </c>
      <c r="O200" s="94"/>
      <c r="P200" s="94"/>
      <c r="Q200" s="10">
        <f t="shared" si="12"/>
        <v>0</v>
      </c>
    </row>
    <row r="201" spans="1:17" s="1" customFormat="1" x14ac:dyDescent="0.25">
      <c r="A201" s="5"/>
      <c r="B201" s="5"/>
      <c r="C201" s="5"/>
      <c r="D201" s="5"/>
      <c r="E201" s="5"/>
      <c r="F201" s="5"/>
      <c r="G201" s="95" t="s">
        <v>385</v>
      </c>
      <c r="H201" s="95"/>
      <c r="I201" s="95"/>
      <c r="J201" s="95"/>
      <c r="K201" s="95"/>
      <c r="L201" s="95"/>
      <c r="M201" s="95"/>
      <c r="N201" s="95"/>
      <c r="O201" s="95"/>
    </row>
    <row r="202" spans="1:17" s="1" customFormat="1" x14ac:dyDescent="0.25">
      <c r="A202" s="8" t="s">
        <v>85</v>
      </c>
      <c r="B202" s="92" t="s">
        <v>158</v>
      </c>
      <c r="C202" s="92"/>
      <c r="D202" s="92"/>
      <c r="E202" s="92"/>
      <c r="F202" s="101" t="s">
        <v>159</v>
      </c>
      <c r="G202" s="101"/>
      <c r="H202" s="101"/>
      <c r="I202" s="9">
        <v>3</v>
      </c>
      <c r="J202" s="8" t="s">
        <v>21</v>
      </c>
      <c r="K202" s="93">
        <v>0</v>
      </c>
      <c r="L202" s="93"/>
      <c r="M202" s="10">
        <f t="shared" si="11"/>
        <v>0</v>
      </c>
      <c r="N202" s="94" t="s">
        <v>17</v>
      </c>
      <c r="O202" s="94"/>
      <c r="P202" s="94"/>
      <c r="Q202" s="10">
        <f t="shared" si="12"/>
        <v>0</v>
      </c>
    </row>
    <row r="203" spans="1:17" s="1" customFormat="1" x14ac:dyDescent="0.25">
      <c r="A203" s="8" t="s">
        <v>271</v>
      </c>
      <c r="B203" s="92" t="s">
        <v>158</v>
      </c>
      <c r="C203" s="92"/>
      <c r="D203" s="92"/>
      <c r="E203" s="92"/>
      <c r="F203" s="101" t="s">
        <v>161</v>
      </c>
      <c r="G203" s="101"/>
      <c r="H203" s="101"/>
      <c r="I203" s="9">
        <v>1</v>
      </c>
      <c r="J203" s="8" t="s">
        <v>21</v>
      </c>
      <c r="K203" s="93">
        <v>0</v>
      </c>
      <c r="L203" s="93"/>
      <c r="M203" s="10">
        <f t="shared" si="11"/>
        <v>0</v>
      </c>
      <c r="N203" s="94" t="s">
        <v>17</v>
      </c>
      <c r="O203" s="94"/>
      <c r="P203" s="94"/>
      <c r="Q203" s="10">
        <f t="shared" si="12"/>
        <v>0</v>
      </c>
    </row>
    <row r="204" spans="1:17" s="1" customFormat="1" x14ac:dyDescent="0.25">
      <c r="A204" s="8" t="s">
        <v>272</v>
      </c>
      <c r="B204" s="92" t="s">
        <v>163</v>
      </c>
      <c r="C204" s="92"/>
      <c r="D204" s="92"/>
      <c r="E204" s="92"/>
      <c r="F204" s="101" t="s">
        <v>164</v>
      </c>
      <c r="G204" s="101"/>
      <c r="H204" s="101"/>
      <c r="I204" s="9">
        <v>106.16</v>
      </c>
      <c r="J204" s="8" t="s">
        <v>78</v>
      </c>
      <c r="K204" s="93">
        <v>0</v>
      </c>
      <c r="L204" s="93"/>
      <c r="M204" s="10">
        <f t="shared" si="11"/>
        <v>0</v>
      </c>
      <c r="N204" s="94" t="s">
        <v>17</v>
      </c>
      <c r="O204" s="94"/>
      <c r="P204" s="94"/>
      <c r="Q204" s="10">
        <f t="shared" si="12"/>
        <v>0</v>
      </c>
    </row>
    <row r="205" spans="1:17" s="5" customFormat="1" ht="12.75" x14ac:dyDescent="0.2">
      <c r="G205" s="95" t="s">
        <v>442</v>
      </c>
      <c r="H205" s="95"/>
      <c r="I205" s="95"/>
      <c r="J205" s="95"/>
      <c r="K205" s="95"/>
      <c r="L205" s="95"/>
      <c r="M205" s="95"/>
      <c r="N205" s="95"/>
      <c r="O205" s="95"/>
    </row>
    <row r="206" spans="1:17" s="1" customFormat="1" x14ac:dyDescent="0.25">
      <c r="A206" s="98"/>
      <c r="B206" s="98"/>
      <c r="C206" s="98"/>
      <c r="D206" s="98"/>
      <c r="E206" s="98"/>
      <c r="F206" s="98"/>
      <c r="G206" s="95" t="s">
        <v>380</v>
      </c>
      <c r="H206" s="95"/>
      <c r="I206" s="95"/>
      <c r="J206" s="95"/>
      <c r="K206" s="95"/>
      <c r="L206" s="95"/>
      <c r="M206" s="95"/>
      <c r="N206" s="95"/>
      <c r="O206" s="95"/>
      <c r="P206" s="99"/>
    </row>
    <row r="207" spans="1:17" s="1" customFormat="1" x14ac:dyDescent="0.25">
      <c r="A207" s="98"/>
      <c r="B207" s="98"/>
      <c r="C207" s="98"/>
      <c r="D207" s="98"/>
      <c r="E207" s="98"/>
      <c r="F207" s="98"/>
      <c r="G207" s="95" t="s">
        <v>381</v>
      </c>
      <c r="H207" s="95"/>
      <c r="I207" s="95"/>
      <c r="J207" s="95"/>
      <c r="K207" s="95"/>
      <c r="L207" s="95"/>
      <c r="M207" s="95"/>
      <c r="N207" s="95"/>
      <c r="O207" s="95"/>
      <c r="P207" s="99"/>
    </row>
    <row r="208" spans="1:17" s="1" customFormat="1" x14ac:dyDescent="0.25">
      <c r="A208" s="98"/>
      <c r="B208" s="98"/>
      <c r="C208" s="98"/>
      <c r="D208" s="98"/>
      <c r="E208" s="98"/>
      <c r="F208" s="98"/>
      <c r="G208" s="95" t="s">
        <v>382</v>
      </c>
      <c r="H208" s="95"/>
      <c r="I208" s="95"/>
      <c r="J208" s="95"/>
      <c r="K208" s="95"/>
      <c r="L208" s="95"/>
      <c r="M208" s="95"/>
      <c r="N208" s="95"/>
      <c r="O208" s="95"/>
      <c r="P208" s="99"/>
    </row>
    <row r="209" spans="1:17" s="1" customFormat="1" x14ac:dyDescent="0.25">
      <c r="A209" s="98"/>
      <c r="B209" s="98"/>
      <c r="C209" s="98"/>
      <c r="D209" s="98"/>
      <c r="E209" s="98"/>
      <c r="F209" s="98"/>
      <c r="G209" s="95" t="s">
        <v>383</v>
      </c>
      <c r="H209" s="95"/>
      <c r="I209" s="95"/>
      <c r="J209" s="95"/>
      <c r="K209" s="95"/>
      <c r="L209" s="95"/>
      <c r="M209" s="95"/>
      <c r="N209" s="95"/>
      <c r="O209" s="95"/>
      <c r="P209" s="99"/>
    </row>
    <row r="210" spans="1:17" s="1" customFormat="1" x14ac:dyDescent="0.25">
      <c r="A210" s="98"/>
      <c r="B210" s="98"/>
      <c r="C210" s="98"/>
      <c r="D210" s="98"/>
      <c r="E210" s="98"/>
      <c r="F210" s="98"/>
      <c r="G210" s="95" t="s">
        <v>378</v>
      </c>
      <c r="H210" s="95"/>
      <c r="I210" s="95"/>
      <c r="J210" s="95"/>
      <c r="K210" s="95"/>
      <c r="L210" s="95"/>
      <c r="M210" s="95"/>
      <c r="N210" s="95"/>
      <c r="O210" s="95"/>
      <c r="P210" s="99"/>
    </row>
    <row r="211" spans="1:17" s="1" customFormat="1" x14ac:dyDescent="0.25">
      <c r="A211" s="98"/>
      <c r="B211" s="98"/>
      <c r="C211" s="98"/>
      <c r="D211" s="98"/>
      <c r="E211" s="98"/>
      <c r="F211" s="98"/>
      <c r="G211" s="95" t="s">
        <v>384</v>
      </c>
      <c r="H211" s="95"/>
      <c r="I211" s="95"/>
      <c r="J211" s="95"/>
      <c r="K211" s="95"/>
      <c r="L211" s="95"/>
      <c r="M211" s="95"/>
      <c r="N211" s="95"/>
      <c r="O211" s="95"/>
      <c r="P211" s="99"/>
    </row>
    <row r="212" spans="1:17" s="1" customFormat="1" x14ac:dyDescent="0.25">
      <c r="A212" s="8" t="s">
        <v>273</v>
      </c>
      <c r="B212" s="92" t="s">
        <v>165</v>
      </c>
      <c r="C212" s="92"/>
      <c r="D212" s="92"/>
      <c r="E212" s="92"/>
      <c r="F212" s="101" t="s">
        <v>166</v>
      </c>
      <c r="G212" s="101"/>
      <c r="H212" s="101"/>
      <c r="I212" s="9">
        <v>56</v>
      </c>
      <c r="J212" s="8" t="s">
        <v>78</v>
      </c>
      <c r="K212" s="93">
        <v>0</v>
      </c>
      <c r="L212" s="93"/>
      <c r="M212" s="10">
        <f t="shared" si="11"/>
        <v>0</v>
      </c>
      <c r="N212" s="94" t="s">
        <v>17</v>
      </c>
      <c r="O212" s="94"/>
      <c r="P212" s="94"/>
      <c r="Q212" s="10">
        <f t="shared" si="12"/>
        <v>0</v>
      </c>
    </row>
    <row r="213" spans="1:17" s="5" customFormat="1" ht="12.75" x14ac:dyDescent="0.2">
      <c r="G213" s="95" t="s">
        <v>442</v>
      </c>
      <c r="H213" s="95"/>
      <c r="I213" s="95"/>
      <c r="J213" s="95"/>
      <c r="K213" s="95"/>
      <c r="L213" s="95"/>
      <c r="M213" s="95"/>
      <c r="N213" s="95"/>
      <c r="O213" s="95"/>
    </row>
    <row r="214" spans="1:17" s="1" customFormat="1" x14ac:dyDescent="0.25">
      <c r="A214" s="98"/>
      <c r="B214" s="98"/>
      <c r="C214" s="98"/>
      <c r="D214" s="98"/>
      <c r="E214" s="98"/>
      <c r="F214" s="98"/>
      <c r="G214" s="95" t="s">
        <v>378</v>
      </c>
      <c r="H214" s="95"/>
      <c r="I214" s="95"/>
      <c r="J214" s="95"/>
      <c r="K214" s="95"/>
      <c r="L214" s="95"/>
      <c r="M214" s="95"/>
      <c r="N214" s="95"/>
      <c r="O214" s="95"/>
      <c r="P214" s="99"/>
    </row>
    <row r="215" spans="1:17" s="1" customFormat="1" x14ac:dyDescent="0.25">
      <c r="A215" s="98"/>
      <c r="B215" s="98"/>
      <c r="C215" s="98"/>
      <c r="D215" s="98"/>
      <c r="E215" s="98"/>
      <c r="F215" s="98"/>
      <c r="G215" s="95" t="s">
        <v>379</v>
      </c>
      <c r="H215" s="95"/>
      <c r="I215" s="95"/>
      <c r="J215" s="95"/>
      <c r="K215" s="95"/>
      <c r="L215" s="95"/>
      <c r="M215" s="95"/>
      <c r="N215" s="95"/>
      <c r="O215" s="95"/>
      <c r="P215" s="99"/>
    </row>
    <row r="216" spans="1:17" s="1" customFormat="1" x14ac:dyDescent="0.25">
      <c r="A216" s="8" t="s">
        <v>274</v>
      </c>
      <c r="B216" s="92" t="s">
        <v>168</v>
      </c>
      <c r="C216" s="92"/>
      <c r="D216" s="92"/>
      <c r="E216" s="92"/>
      <c r="F216" s="101" t="s">
        <v>169</v>
      </c>
      <c r="G216" s="101"/>
      <c r="H216" s="101"/>
      <c r="I216" s="9">
        <v>5</v>
      </c>
      <c r="J216" s="8" t="s">
        <v>21</v>
      </c>
      <c r="K216" s="93">
        <v>0</v>
      </c>
      <c r="L216" s="93"/>
      <c r="M216" s="10">
        <f t="shared" si="11"/>
        <v>0</v>
      </c>
      <c r="N216" s="94" t="s">
        <v>17</v>
      </c>
      <c r="O216" s="94"/>
      <c r="P216" s="94"/>
      <c r="Q216" s="10">
        <f t="shared" si="12"/>
        <v>0</v>
      </c>
    </row>
    <row r="217" spans="1:17" s="5" customFormat="1" ht="12.75" x14ac:dyDescent="0.2">
      <c r="G217" s="95" t="s">
        <v>442</v>
      </c>
      <c r="H217" s="95"/>
      <c r="I217" s="95"/>
      <c r="J217" s="95"/>
      <c r="K217" s="95"/>
      <c r="L217" s="95"/>
      <c r="M217" s="95"/>
      <c r="N217" s="95"/>
      <c r="O217" s="95"/>
    </row>
    <row r="218" spans="1:17" s="1" customFormat="1" x14ac:dyDescent="0.25">
      <c r="A218" s="98"/>
      <c r="B218" s="98"/>
      <c r="C218" s="98"/>
      <c r="D218" s="98"/>
      <c r="E218" s="98"/>
      <c r="F218" s="98"/>
      <c r="G218" s="95" t="s">
        <v>375</v>
      </c>
      <c r="H218" s="95"/>
      <c r="I218" s="95"/>
      <c r="J218" s="95"/>
      <c r="K218" s="95"/>
      <c r="L218" s="95"/>
      <c r="M218" s="95"/>
      <c r="N218" s="95"/>
      <c r="O218" s="95"/>
      <c r="P218" s="99"/>
    </row>
    <row r="219" spans="1:17" s="1" customFormat="1" x14ac:dyDescent="0.25">
      <c r="A219" s="98"/>
      <c r="B219" s="98"/>
      <c r="C219" s="98"/>
      <c r="D219" s="98"/>
      <c r="E219" s="98"/>
      <c r="F219" s="98"/>
      <c r="G219" s="95" t="s">
        <v>376</v>
      </c>
      <c r="H219" s="95"/>
      <c r="I219" s="95"/>
      <c r="J219" s="95"/>
      <c r="K219" s="95"/>
      <c r="L219" s="95"/>
      <c r="M219" s="95"/>
      <c r="N219" s="95"/>
      <c r="O219" s="95"/>
      <c r="P219" s="99"/>
    </row>
    <row r="220" spans="1:17" s="1" customFormat="1" x14ac:dyDescent="0.25">
      <c r="A220" s="98"/>
      <c r="B220" s="98"/>
      <c r="C220" s="98"/>
      <c r="D220" s="98"/>
      <c r="E220" s="98"/>
      <c r="F220" s="98"/>
      <c r="G220" s="95" t="s">
        <v>377</v>
      </c>
      <c r="H220" s="95"/>
      <c r="I220" s="95"/>
      <c r="J220" s="95"/>
      <c r="K220" s="95"/>
      <c r="L220" s="95"/>
      <c r="M220" s="95"/>
      <c r="N220" s="95"/>
      <c r="O220" s="95"/>
      <c r="P220" s="99"/>
    </row>
    <row r="221" spans="1:17" s="1" customFormat="1" x14ac:dyDescent="0.25">
      <c r="A221" s="98"/>
      <c r="B221" s="98"/>
      <c r="C221" s="98"/>
      <c r="D221" s="98"/>
      <c r="E221" s="98"/>
      <c r="F221" s="98"/>
      <c r="G221" s="95" t="s">
        <v>338</v>
      </c>
      <c r="H221" s="95"/>
      <c r="I221" s="95"/>
      <c r="J221" s="95"/>
      <c r="K221" s="95"/>
      <c r="L221" s="95"/>
      <c r="M221" s="95"/>
      <c r="N221" s="95"/>
      <c r="O221" s="95"/>
      <c r="P221" s="99"/>
    </row>
    <row r="222" spans="1:17" s="1" customFormat="1" x14ac:dyDescent="0.25">
      <c r="A222" s="8" t="s">
        <v>275</v>
      </c>
      <c r="B222" s="92" t="s">
        <v>170</v>
      </c>
      <c r="C222" s="92"/>
      <c r="D222" s="92"/>
      <c r="E222" s="92"/>
      <c r="F222" s="101" t="s">
        <v>171</v>
      </c>
      <c r="G222" s="101"/>
      <c r="H222" s="101"/>
      <c r="I222" s="9">
        <v>2</v>
      </c>
      <c r="J222" s="8" t="s">
        <v>21</v>
      </c>
      <c r="K222" s="93">
        <v>0</v>
      </c>
      <c r="L222" s="93"/>
      <c r="M222" s="10">
        <f t="shared" si="11"/>
        <v>0</v>
      </c>
      <c r="N222" s="94" t="s">
        <v>17</v>
      </c>
      <c r="O222" s="94"/>
      <c r="P222" s="94"/>
      <c r="Q222" s="10">
        <f t="shared" si="12"/>
        <v>0</v>
      </c>
    </row>
    <row r="223" spans="1:17" s="5" customFormat="1" ht="12.75" x14ac:dyDescent="0.2">
      <c r="G223" s="95" t="s">
        <v>442</v>
      </c>
      <c r="H223" s="95"/>
      <c r="I223" s="95"/>
      <c r="J223" s="95"/>
      <c r="K223" s="95"/>
      <c r="L223" s="95"/>
      <c r="M223" s="95"/>
      <c r="N223" s="95"/>
      <c r="O223" s="95"/>
    </row>
    <row r="224" spans="1:17" s="1" customFormat="1" x14ac:dyDescent="0.25">
      <c r="A224" s="8" t="s">
        <v>276</v>
      </c>
      <c r="B224" s="92" t="s">
        <v>172</v>
      </c>
      <c r="C224" s="92"/>
      <c r="D224" s="92"/>
      <c r="E224" s="92"/>
      <c r="F224" s="101" t="s">
        <v>173</v>
      </c>
      <c r="G224" s="101"/>
      <c r="H224" s="101"/>
      <c r="I224" s="9">
        <v>106.16</v>
      </c>
      <c r="J224" s="8" t="s">
        <v>78</v>
      </c>
      <c r="K224" s="93">
        <v>0</v>
      </c>
      <c r="L224" s="93"/>
      <c r="M224" s="10">
        <f t="shared" si="11"/>
        <v>0</v>
      </c>
      <c r="N224" s="94" t="s">
        <v>17</v>
      </c>
      <c r="O224" s="94"/>
      <c r="P224" s="94"/>
      <c r="Q224" s="10">
        <f t="shared" si="12"/>
        <v>0</v>
      </c>
    </row>
    <row r="225" spans="1:17" s="1" customFormat="1" x14ac:dyDescent="0.25">
      <c r="A225" s="5"/>
      <c r="B225" s="5"/>
      <c r="C225" s="5"/>
      <c r="D225" s="5"/>
      <c r="E225" s="5"/>
      <c r="F225" s="5"/>
      <c r="G225" s="95" t="s">
        <v>386</v>
      </c>
      <c r="H225" s="95"/>
      <c r="I225" s="95"/>
      <c r="J225" s="95"/>
      <c r="K225" s="95"/>
      <c r="L225" s="95"/>
      <c r="M225" s="95"/>
      <c r="N225" s="95"/>
      <c r="O225" s="95"/>
    </row>
    <row r="226" spans="1:17" s="1" customFormat="1" ht="15.75" thickBot="1" x14ac:dyDescent="0.3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</row>
    <row r="227" spans="1:17" s="1" customFormat="1" ht="15.75" thickTop="1" x14ac:dyDescent="0.25">
      <c r="A227" s="5"/>
      <c r="B227" s="5"/>
      <c r="C227" s="5"/>
      <c r="D227" s="5"/>
      <c r="E227" s="5"/>
      <c r="F227" s="5"/>
      <c r="G227" s="11" t="s">
        <v>44</v>
      </c>
      <c r="H227" s="96" t="s">
        <v>148</v>
      </c>
      <c r="I227" s="96"/>
      <c r="J227" s="96"/>
      <c r="K227" s="96"/>
      <c r="L227" s="97">
        <f>SUM(M198:M224)</f>
        <v>0</v>
      </c>
      <c r="M227" s="97"/>
      <c r="N227" s="97">
        <f>1.21*L227</f>
        <v>0</v>
      </c>
      <c r="O227" s="97"/>
      <c r="P227" s="97"/>
      <c r="Q227" s="97"/>
    </row>
    <row r="228" spans="1:17" s="1" customFormat="1" x14ac:dyDescent="0.25">
      <c r="A228" s="100" t="s">
        <v>174</v>
      </c>
      <c r="B228" s="100"/>
      <c r="C228" s="100"/>
      <c r="D228" s="100"/>
      <c r="E228" s="100"/>
      <c r="F228" s="100"/>
      <c r="G228" s="100"/>
      <c r="H228" s="100"/>
      <c r="I228" s="100"/>
      <c r="J228" s="100"/>
      <c r="K228" s="100"/>
      <c r="L228" s="100"/>
      <c r="M228" s="100"/>
      <c r="N228" s="100"/>
      <c r="O228" s="100"/>
      <c r="P228" s="100"/>
      <c r="Q228" s="100"/>
    </row>
    <row r="229" spans="1:17" s="1" customFormat="1" x14ac:dyDescent="0.25">
      <c r="A229" s="8" t="s">
        <v>277</v>
      </c>
      <c r="B229" s="92" t="s">
        <v>175</v>
      </c>
      <c r="C229" s="92"/>
      <c r="D229" s="92"/>
      <c r="E229" s="92"/>
      <c r="F229" s="101" t="s">
        <v>176</v>
      </c>
      <c r="G229" s="101"/>
      <c r="H229" s="101"/>
      <c r="I229" s="12" t="s">
        <v>71</v>
      </c>
      <c r="J229" s="8" t="s">
        <v>49</v>
      </c>
      <c r="K229" s="93">
        <v>0</v>
      </c>
      <c r="L229" s="93"/>
      <c r="M229" s="10">
        <f t="shared" ref="M229:M272" si="13">I229*K229</f>
        <v>0</v>
      </c>
      <c r="N229" s="94" t="s">
        <v>17</v>
      </c>
      <c r="O229" s="94"/>
      <c r="P229" s="94"/>
      <c r="Q229" s="10">
        <f t="shared" ref="Q229:Q272" si="14">1.21*M229</f>
        <v>0</v>
      </c>
    </row>
    <row r="230" spans="1:17" s="1" customFormat="1" x14ac:dyDescent="0.25">
      <c r="A230" s="98"/>
      <c r="B230" s="98"/>
      <c r="C230" s="98"/>
      <c r="D230" s="98"/>
      <c r="E230" s="98"/>
      <c r="F230" s="98"/>
      <c r="G230" s="95" t="s">
        <v>392</v>
      </c>
      <c r="H230" s="95"/>
      <c r="I230" s="95"/>
      <c r="J230" s="95"/>
      <c r="K230" s="95"/>
      <c r="L230" s="95"/>
      <c r="M230" s="95"/>
      <c r="N230" s="95"/>
      <c r="O230" s="95"/>
      <c r="P230" s="99"/>
    </row>
    <row r="231" spans="1:17" s="1" customFormat="1" x14ac:dyDescent="0.25">
      <c r="A231" s="98"/>
      <c r="B231" s="98"/>
      <c r="C231" s="98"/>
      <c r="D231" s="98"/>
      <c r="E231" s="98"/>
      <c r="F231" s="98"/>
      <c r="G231" s="95" t="s">
        <v>348</v>
      </c>
      <c r="H231" s="95"/>
      <c r="I231" s="95"/>
      <c r="J231" s="95"/>
      <c r="K231" s="95"/>
      <c r="L231" s="95"/>
      <c r="M231" s="95"/>
      <c r="N231" s="95"/>
      <c r="O231" s="95"/>
      <c r="P231" s="99"/>
    </row>
    <row r="232" spans="1:17" s="1" customFormat="1" x14ac:dyDescent="0.25">
      <c r="A232" s="8" t="s">
        <v>53</v>
      </c>
      <c r="B232" s="92" t="s">
        <v>177</v>
      </c>
      <c r="C232" s="92"/>
      <c r="D232" s="92"/>
      <c r="E232" s="92"/>
      <c r="F232" s="101" t="s">
        <v>178</v>
      </c>
      <c r="G232" s="101"/>
      <c r="H232" s="101"/>
      <c r="I232" s="9">
        <v>18.564</v>
      </c>
      <c r="J232" s="8" t="s">
        <v>67</v>
      </c>
      <c r="K232" s="93">
        <v>0</v>
      </c>
      <c r="L232" s="93"/>
      <c r="M232" s="10">
        <f t="shared" si="13"/>
        <v>0</v>
      </c>
      <c r="N232" s="94" t="s">
        <v>17</v>
      </c>
      <c r="O232" s="94"/>
      <c r="P232" s="94"/>
      <c r="Q232" s="10">
        <f t="shared" si="14"/>
        <v>0</v>
      </c>
    </row>
    <row r="233" spans="1:17" s="1" customFormat="1" x14ac:dyDescent="0.25">
      <c r="A233" s="5"/>
      <c r="B233" s="5"/>
      <c r="C233" s="5"/>
      <c r="D233" s="5"/>
      <c r="E233" s="5"/>
      <c r="F233" s="5"/>
      <c r="G233" s="95" t="s">
        <v>347</v>
      </c>
      <c r="H233" s="95"/>
      <c r="I233" s="95"/>
      <c r="J233" s="95"/>
      <c r="K233" s="95"/>
      <c r="L233" s="95"/>
      <c r="M233" s="95"/>
      <c r="N233" s="95"/>
      <c r="O233" s="95"/>
    </row>
    <row r="234" spans="1:17" s="1" customFormat="1" x14ac:dyDescent="0.25">
      <c r="A234" s="8" t="s">
        <v>278</v>
      </c>
      <c r="B234" s="92" t="s">
        <v>179</v>
      </c>
      <c r="C234" s="92"/>
      <c r="D234" s="92"/>
      <c r="E234" s="92"/>
      <c r="F234" s="101" t="s">
        <v>180</v>
      </c>
      <c r="G234" s="101"/>
      <c r="H234" s="101"/>
      <c r="I234" s="9">
        <v>5.7270000000000003</v>
      </c>
      <c r="J234" s="8" t="s">
        <v>49</v>
      </c>
      <c r="K234" s="93">
        <v>0</v>
      </c>
      <c r="L234" s="93"/>
      <c r="M234" s="10">
        <f t="shared" si="13"/>
        <v>0</v>
      </c>
      <c r="N234" s="94" t="s">
        <v>17</v>
      </c>
      <c r="O234" s="94"/>
      <c r="P234" s="94"/>
      <c r="Q234" s="10">
        <f t="shared" si="14"/>
        <v>0</v>
      </c>
    </row>
    <row r="235" spans="1:17" s="1" customFormat="1" x14ac:dyDescent="0.25">
      <c r="A235" s="8"/>
      <c r="B235" s="8"/>
      <c r="C235" s="8"/>
      <c r="D235" s="8"/>
      <c r="E235" s="8"/>
      <c r="F235" s="13"/>
      <c r="G235" s="95" t="s">
        <v>388</v>
      </c>
      <c r="H235" s="95"/>
      <c r="I235" s="95"/>
      <c r="J235" s="95"/>
      <c r="K235" s="95"/>
      <c r="L235" s="95"/>
      <c r="M235" s="95"/>
      <c r="N235" s="95"/>
      <c r="O235" s="95"/>
      <c r="P235" s="12"/>
    </row>
    <row r="236" spans="1:17" s="1" customFormat="1" x14ac:dyDescent="0.25">
      <c r="A236" s="8"/>
      <c r="B236" s="8"/>
      <c r="C236" s="8"/>
      <c r="D236" s="8"/>
      <c r="E236" s="8"/>
      <c r="F236" s="13"/>
      <c r="G236" s="95" t="s">
        <v>389</v>
      </c>
      <c r="H236" s="95"/>
      <c r="I236" s="95"/>
      <c r="J236" s="95"/>
      <c r="K236" s="95"/>
      <c r="L236" s="95"/>
      <c r="M236" s="95"/>
      <c r="N236" s="95"/>
      <c r="O236" s="95"/>
      <c r="P236" s="12"/>
    </row>
    <row r="237" spans="1:17" s="1" customFormat="1" x14ac:dyDescent="0.25">
      <c r="A237" s="8"/>
      <c r="B237" s="8"/>
      <c r="C237" s="8"/>
      <c r="D237" s="8"/>
      <c r="E237" s="8"/>
      <c r="F237" s="13"/>
      <c r="G237" s="95" t="s">
        <v>390</v>
      </c>
      <c r="H237" s="95"/>
      <c r="I237" s="95"/>
      <c r="J237" s="95"/>
      <c r="K237" s="95"/>
      <c r="L237" s="95"/>
      <c r="M237" s="95"/>
      <c r="N237" s="95"/>
      <c r="O237" s="95"/>
      <c r="P237" s="12"/>
    </row>
    <row r="238" spans="1:17" s="1" customFormat="1" x14ac:dyDescent="0.25">
      <c r="A238" s="8"/>
      <c r="B238" s="8"/>
      <c r="C238" s="8"/>
      <c r="D238" s="8"/>
      <c r="E238" s="8"/>
      <c r="F238" s="13"/>
      <c r="G238" s="95" t="s">
        <v>391</v>
      </c>
      <c r="H238" s="95"/>
      <c r="I238" s="95"/>
      <c r="J238" s="95"/>
      <c r="K238" s="95"/>
      <c r="L238" s="95"/>
      <c r="M238" s="95"/>
      <c r="N238" s="95"/>
      <c r="O238" s="95"/>
      <c r="P238" s="12"/>
    </row>
    <row r="239" spans="1:17" s="1" customFormat="1" x14ac:dyDescent="0.25">
      <c r="A239" s="8" t="s">
        <v>75</v>
      </c>
      <c r="B239" s="92" t="s">
        <v>182</v>
      </c>
      <c r="C239" s="92"/>
      <c r="D239" s="92"/>
      <c r="E239" s="92"/>
      <c r="F239" s="101" t="s">
        <v>183</v>
      </c>
      <c r="G239" s="101"/>
      <c r="H239" s="101"/>
      <c r="I239" s="9">
        <v>577.28160000000003</v>
      </c>
      <c r="J239" s="8" t="s">
        <v>67</v>
      </c>
      <c r="K239" s="93">
        <v>0</v>
      </c>
      <c r="L239" s="93"/>
      <c r="M239" s="10">
        <f t="shared" si="13"/>
        <v>0</v>
      </c>
      <c r="N239" s="94" t="s">
        <v>17</v>
      </c>
      <c r="O239" s="94"/>
      <c r="P239" s="94"/>
      <c r="Q239" s="10">
        <f t="shared" si="14"/>
        <v>0</v>
      </c>
    </row>
    <row r="240" spans="1:17" s="1" customFormat="1" x14ac:dyDescent="0.25">
      <c r="A240" s="5"/>
      <c r="B240" s="5"/>
      <c r="C240" s="5"/>
      <c r="D240" s="5"/>
      <c r="E240" s="5"/>
      <c r="F240" s="5"/>
      <c r="G240" s="95" t="s">
        <v>387</v>
      </c>
      <c r="H240" s="95"/>
      <c r="I240" s="95"/>
      <c r="J240" s="95"/>
      <c r="K240" s="95"/>
      <c r="L240" s="95"/>
      <c r="M240" s="95"/>
      <c r="N240" s="95"/>
      <c r="O240" s="95"/>
    </row>
    <row r="241" spans="1:17" s="1" customFormat="1" x14ac:dyDescent="0.25">
      <c r="A241" s="8" t="s">
        <v>79</v>
      </c>
      <c r="B241" s="92" t="s">
        <v>184</v>
      </c>
      <c r="C241" s="92"/>
      <c r="D241" s="92"/>
      <c r="E241" s="92"/>
      <c r="F241" s="101" t="s">
        <v>185</v>
      </c>
      <c r="G241" s="101"/>
      <c r="H241" s="101"/>
      <c r="I241" s="9">
        <v>1</v>
      </c>
      <c r="J241" s="8" t="s">
        <v>21</v>
      </c>
      <c r="K241" s="93">
        <v>0</v>
      </c>
      <c r="L241" s="93"/>
      <c r="M241" s="10">
        <f t="shared" si="13"/>
        <v>0</v>
      </c>
      <c r="N241" s="94" t="s">
        <v>17</v>
      </c>
      <c r="O241" s="94"/>
      <c r="P241" s="94"/>
      <c r="Q241" s="10">
        <f t="shared" si="14"/>
        <v>0</v>
      </c>
    </row>
    <row r="242" spans="1:17" s="1" customFormat="1" x14ac:dyDescent="0.25">
      <c r="A242" s="8" t="s">
        <v>279</v>
      </c>
      <c r="B242" s="92" t="s">
        <v>186</v>
      </c>
      <c r="C242" s="92"/>
      <c r="D242" s="92"/>
      <c r="E242" s="92"/>
      <c r="F242" s="101" t="s">
        <v>187</v>
      </c>
      <c r="G242" s="101"/>
      <c r="H242" s="101"/>
      <c r="I242" s="9">
        <v>2</v>
      </c>
      <c r="J242" s="8" t="s">
        <v>21</v>
      </c>
      <c r="K242" s="93">
        <v>0</v>
      </c>
      <c r="L242" s="93"/>
      <c r="M242" s="10">
        <f t="shared" si="13"/>
        <v>0</v>
      </c>
      <c r="N242" s="94" t="s">
        <v>17</v>
      </c>
      <c r="O242" s="94"/>
      <c r="P242" s="94"/>
      <c r="Q242" s="10">
        <f t="shared" si="14"/>
        <v>0</v>
      </c>
    </row>
    <row r="243" spans="1:17" s="1" customFormat="1" x14ac:dyDescent="0.25">
      <c r="A243" s="8" t="s">
        <v>129</v>
      </c>
      <c r="B243" s="92" t="s">
        <v>189</v>
      </c>
      <c r="C243" s="92"/>
      <c r="D243" s="92"/>
      <c r="E243" s="92"/>
      <c r="F243" s="101" t="s">
        <v>190</v>
      </c>
      <c r="G243" s="101"/>
      <c r="H243" s="101"/>
      <c r="I243" s="9">
        <v>3</v>
      </c>
      <c r="J243" s="8" t="s">
        <v>21</v>
      </c>
      <c r="K243" s="93">
        <v>0</v>
      </c>
      <c r="L243" s="93"/>
      <c r="M243" s="10">
        <f t="shared" si="13"/>
        <v>0</v>
      </c>
      <c r="N243" s="94" t="s">
        <v>17</v>
      </c>
      <c r="O243" s="94"/>
      <c r="P243" s="94"/>
      <c r="Q243" s="10">
        <f t="shared" si="14"/>
        <v>0</v>
      </c>
    </row>
    <row r="244" spans="1:17" s="1" customFormat="1" x14ac:dyDescent="0.25">
      <c r="A244" s="8" t="s">
        <v>97</v>
      </c>
      <c r="B244" s="92" t="s">
        <v>191</v>
      </c>
      <c r="C244" s="92"/>
      <c r="D244" s="92"/>
      <c r="E244" s="92"/>
      <c r="F244" s="101" t="s">
        <v>192</v>
      </c>
      <c r="G244" s="101"/>
      <c r="H244" s="101"/>
      <c r="I244" s="9">
        <v>3</v>
      </c>
      <c r="J244" s="8" t="s">
        <v>21</v>
      </c>
      <c r="K244" s="93">
        <v>0</v>
      </c>
      <c r="L244" s="93"/>
      <c r="M244" s="10">
        <f t="shared" si="13"/>
        <v>0</v>
      </c>
      <c r="N244" s="94" t="s">
        <v>17</v>
      </c>
      <c r="O244" s="94"/>
      <c r="P244" s="94"/>
      <c r="Q244" s="10">
        <f t="shared" si="14"/>
        <v>0</v>
      </c>
    </row>
    <row r="245" spans="1:17" s="1" customFormat="1" ht="28.5" customHeight="1" x14ac:dyDescent="0.25">
      <c r="A245" s="8" t="s">
        <v>103</v>
      </c>
      <c r="B245" s="92" t="s">
        <v>193</v>
      </c>
      <c r="C245" s="92"/>
      <c r="D245" s="92"/>
      <c r="E245" s="92"/>
      <c r="F245" s="101" t="s">
        <v>194</v>
      </c>
      <c r="G245" s="101"/>
      <c r="H245" s="101"/>
      <c r="I245" s="9">
        <v>16</v>
      </c>
      <c r="J245" s="8" t="s">
        <v>21</v>
      </c>
      <c r="K245" s="93">
        <v>0</v>
      </c>
      <c r="L245" s="93"/>
      <c r="M245" s="10">
        <f t="shared" si="13"/>
        <v>0</v>
      </c>
      <c r="N245" s="94" t="s">
        <v>17</v>
      </c>
      <c r="O245" s="94"/>
      <c r="P245" s="94"/>
      <c r="Q245" s="10">
        <f t="shared" si="14"/>
        <v>0</v>
      </c>
    </row>
    <row r="246" spans="1:17" s="1" customFormat="1" x14ac:dyDescent="0.25">
      <c r="A246" s="8" t="s">
        <v>62</v>
      </c>
      <c r="B246" s="92" t="s">
        <v>196</v>
      </c>
      <c r="C246" s="92"/>
      <c r="D246" s="92"/>
      <c r="E246" s="92"/>
      <c r="F246" s="101" t="s">
        <v>197</v>
      </c>
      <c r="G246" s="101"/>
      <c r="H246" s="101"/>
      <c r="I246" s="9">
        <v>410.5</v>
      </c>
      <c r="J246" s="8" t="s">
        <v>78</v>
      </c>
      <c r="K246" s="93">
        <v>0</v>
      </c>
      <c r="L246" s="93"/>
      <c r="M246" s="10">
        <f t="shared" si="13"/>
        <v>0</v>
      </c>
      <c r="N246" s="94" t="s">
        <v>17</v>
      </c>
      <c r="O246" s="94"/>
      <c r="P246" s="94"/>
      <c r="Q246" s="10">
        <f t="shared" si="14"/>
        <v>0</v>
      </c>
    </row>
    <row r="247" spans="1:17" s="1" customFormat="1" x14ac:dyDescent="0.25">
      <c r="A247" s="98"/>
      <c r="B247" s="98"/>
      <c r="C247" s="98"/>
      <c r="D247" s="98"/>
      <c r="E247" s="98"/>
      <c r="F247" s="98"/>
      <c r="G247" s="95" t="s">
        <v>394</v>
      </c>
      <c r="H247" s="95"/>
      <c r="I247" s="95"/>
      <c r="J247" s="95"/>
      <c r="K247" s="95"/>
      <c r="L247" s="95"/>
      <c r="M247" s="95"/>
      <c r="N247" s="95"/>
      <c r="O247" s="95"/>
      <c r="P247" s="99"/>
    </row>
    <row r="248" spans="1:17" s="1" customFormat="1" x14ac:dyDescent="0.25">
      <c r="A248" s="98"/>
      <c r="B248" s="98"/>
      <c r="C248" s="98"/>
      <c r="D248" s="98"/>
      <c r="E248" s="98"/>
      <c r="F248" s="98"/>
      <c r="G248" s="95" t="s">
        <v>396</v>
      </c>
      <c r="H248" s="95"/>
      <c r="I248" s="95"/>
      <c r="J248" s="95"/>
      <c r="K248" s="95"/>
      <c r="L248" s="95"/>
      <c r="M248" s="95"/>
      <c r="N248" s="95"/>
      <c r="O248" s="95"/>
      <c r="P248" s="99"/>
    </row>
    <row r="249" spans="1:17" s="1" customFormat="1" x14ac:dyDescent="0.25">
      <c r="A249" s="8" t="s">
        <v>59</v>
      </c>
      <c r="B249" s="92" t="s">
        <v>196</v>
      </c>
      <c r="C249" s="92"/>
      <c r="D249" s="92"/>
      <c r="E249" s="92"/>
      <c r="F249" s="101" t="s">
        <v>198</v>
      </c>
      <c r="G249" s="101"/>
      <c r="H249" s="101"/>
      <c r="I249" s="9">
        <v>270.5</v>
      </c>
      <c r="J249" s="8" t="s">
        <v>78</v>
      </c>
      <c r="K249" s="93">
        <v>0</v>
      </c>
      <c r="L249" s="93"/>
      <c r="M249" s="10">
        <f t="shared" si="13"/>
        <v>0</v>
      </c>
      <c r="N249" s="94" t="s">
        <v>17</v>
      </c>
      <c r="O249" s="94"/>
      <c r="P249" s="94"/>
      <c r="Q249" s="10">
        <f t="shared" si="14"/>
        <v>0</v>
      </c>
    </row>
    <row r="250" spans="1:17" s="1" customFormat="1" x14ac:dyDescent="0.25">
      <c r="A250" s="8"/>
      <c r="B250" s="8"/>
      <c r="C250" s="8"/>
      <c r="D250" s="8"/>
      <c r="E250" s="8"/>
      <c r="F250" s="13"/>
      <c r="G250" s="95" t="s">
        <v>394</v>
      </c>
      <c r="H250" s="95"/>
      <c r="I250" s="95"/>
      <c r="J250" s="95"/>
      <c r="K250" s="95"/>
      <c r="L250" s="95"/>
      <c r="M250" s="95"/>
      <c r="N250" s="95"/>
      <c r="O250" s="95"/>
      <c r="P250" s="12"/>
    </row>
    <row r="251" spans="1:17" s="1" customFormat="1" x14ac:dyDescent="0.25">
      <c r="A251" s="8"/>
      <c r="B251" s="8"/>
      <c r="C251" s="8"/>
      <c r="D251" s="8"/>
      <c r="E251" s="8"/>
      <c r="F251" s="13"/>
      <c r="G251" s="95" t="s">
        <v>395</v>
      </c>
      <c r="H251" s="95"/>
      <c r="I251" s="95"/>
      <c r="J251" s="95"/>
      <c r="K251" s="95"/>
      <c r="L251" s="95"/>
      <c r="M251" s="95"/>
      <c r="N251" s="95"/>
      <c r="O251" s="95"/>
      <c r="P251" s="12"/>
    </row>
    <row r="252" spans="1:17" s="1" customFormat="1" x14ac:dyDescent="0.25">
      <c r="A252" s="8" t="s">
        <v>223</v>
      </c>
      <c r="B252" s="92" t="s">
        <v>199</v>
      </c>
      <c r="C252" s="92"/>
      <c r="D252" s="92"/>
      <c r="E252" s="92"/>
      <c r="F252" s="101" t="s">
        <v>200</v>
      </c>
      <c r="G252" s="101"/>
      <c r="H252" s="101"/>
      <c r="I252" s="9">
        <v>195.7</v>
      </c>
      <c r="J252" s="8" t="s">
        <v>78</v>
      </c>
      <c r="K252" s="93">
        <v>0</v>
      </c>
      <c r="L252" s="93"/>
      <c r="M252" s="10">
        <f t="shared" si="13"/>
        <v>0</v>
      </c>
      <c r="N252" s="94" t="s">
        <v>17</v>
      </c>
      <c r="O252" s="94"/>
      <c r="P252" s="94"/>
      <c r="Q252" s="10">
        <f t="shared" si="14"/>
        <v>0</v>
      </c>
    </row>
    <row r="253" spans="1:17" s="1" customFormat="1" x14ac:dyDescent="0.25">
      <c r="A253" s="5"/>
      <c r="B253" s="5"/>
      <c r="C253" s="5"/>
      <c r="D253" s="5"/>
      <c r="E253" s="5"/>
      <c r="F253" s="5"/>
      <c r="G253" s="95" t="s">
        <v>393</v>
      </c>
      <c r="H253" s="95"/>
      <c r="I253" s="95"/>
      <c r="J253" s="95"/>
      <c r="K253" s="95"/>
      <c r="L253" s="95"/>
      <c r="M253" s="95"/>
      <c r="N253" s="95"/>
      <c r="O253" s="95"/>
    </row>
    <row r="254" spans="1:17" s="1" customFormat="1" x14ac:dyDescent="0.25">
      <c r="A254" s="8" t="s">
        <v>222</v>
      </c>
      <c r="B254" s="92" t="s">
        <v>202</v>
      </c>
      <c r="C254" s="92"/>
      <c r="D254" s="92"/>
      <c r="E254" s="92"/>
      <c r="F254" s="101" t="s">
        <v>203</v>
      </c>
      <c r="G254" s="101"/>
      <c r="H254" s="101"/>
      <c r="I254" s="9">
        <v>342.9</v>
      </c>
      <c r="J254" s="8" t="s">
        <v>78</v>
      </c>
      <c r="K254" s="93">
        <v>0</v>
      </c>
      <c r="L254" s="93"/>
      <c r="M254" s="10">
        <f t="shared" si="13"/>
        <v>0</v>
      </c>
      <c r="N254" s="94" t="s">
        <v>17</v>
      </c>
      <c r="O254" s="94"/>
      <c r="P254" s="94"/>
      <c r="Q254" s="10">
        <f t="shared" si="14"/>
        <v>0</v>
      </c>
    </row>
    <row r="255" spans="1:17" s="1" customFormat="1" x14ac:dyDescent="0.25">
      <c r="A255" s="98"/>
      <c r="B255" s="98"/>
      <c r="C255" s="98"/>
      <c r="D255" s="98"/>
      <c r="E255" s="98"/>
      <c r="F255" s="98"/>
      <c r="G255" s="95" t="s">
        <v>337</v>
      </c>
      <c r="H255" s="95"/>
      <c r="I255" s="95"/>
      <c r="J255" s="95"/>
      <c r="K255" s="95"/>
      <c r="L255" s="95"/>
      <c r="M255" s="95"/>
      <c r="N255" s="95"/>
      <c r="O255" s="95"/>
      <c r="P255" s="99"/>
    </row>
    <row r="256" spans="1:17" s="1" customFormat="1" x14ac:dyDescent="0.25">
      <c r="A256" s="98"/>
      <c r="B256" s="98"/>
      <c r="C256" s="98"/>
      <c r="D256" s="98"/>
      <c r="E256" s="98"/>
      <c r="F256" s="98"/>
      <c r="G256" s="95" t="s">
        <v>397</v>
      </c>
      <c r="H256" s="95"/>
      <c r="I256" s="95"/>
      <c r="J256" s="95"/>
      <c r="K256" s="95"/>
      <c r="L256" s="95"/>
      <c r="M256" s="95"/>
      <c r="N256" s="95"/>
      <c r="O256" s="95"/>
      <c r="P256" s="99"/>
    </row>
    <row r="257" spans="1:17" s="1" customFormat="1" x14ac:dyDescent="0.25">
      <c r="A257" s="8" t="s">
        <v>280</v>
      </c>
      <c r="B257" s="92" t="s">
        <v>205</v>
      </c>
      <c r="C257" s="92"/>
      <c r="D257" s="92"/>
      <c r="E257" s="92"/>
      <c r="F257" s="101" t="s">
        <v>206</v>
      </c>
      <c r="G257" s="101"/>
      <c r="H257" s="101"/>
      <c r="I257" s="9">
        <v>342.9</v>
      </c>
      <c r="J257" s="8" t="s">
        <v>78</v>
      </c>
      <c r="K257" s="93">
        <v>0</v>
      </c>
      <c r="L257" s="93"/>
      <c r="M257" s="10">
        <f t="shared" si="13"/>
        <v>0</v>
      </c>
      <c r="N257" s="94" t="s">
        <v>17</v>
      </c>
      <c r="O257" s="94"/>
      <c r="P257" s="94"/>
      <c r="Q257" s="10">
        <f t="shared" si="14"/>
        <v>0</v>
      </c>
    </row>
    <row r="258" spans="1:17" s="1" customFormat="1" x14ac:dyDescent="0.25">
      <c r="A258" s="98"/>
      <c r="B258" s="98"/>
      <c r="C258" s="98"/>
      <c r="D258" s="98"/>
      <c r="E258" s="98"/>
      <c r="F258" s="98"/>
      <c r="G258" s="95" t="s">
        <v>337</v>
      </c>
      <c r="H258" s="95"/>
      <c r="I258" s="95"/>
      <c r="J258" s="95"/>
      <c r="K258" s="95"/>
      <c r="L258" s="95"/>
      <c r="M258" s="95"/>
      <c r="N258" s="95"/>
      <c r="O258" s="95"/>
      <c r="P258" s="99"/>
    </row>
    <row r="259" spans="1:17" s="1" customFormat="1" x14ac:dyDescent="0.25">
      <c r="A259" s="98"/>
      <c r="B259" s="98"/>
      <c r="C259" s="98"/>
      <c r="D259" s="98"/>
      <c r="E259" s="98"/>
      <c r="F259" s="98"/>
      <c r="G259" s="95" t="s">
        <v>397</v>
      </c>
      <c r="H259" s="95"/>
      <c r="I259" s="95"/>
      <c r="J259" s="95"/>
      <c r="K259" s="95"/>
      <c r="L259" s="95"/>
      <c r="M259" s="95"/>
      <c r="N259" s="95"/>
      <c r="O259" s="95"/>
      <c r="P259" s="99"/>
    </row>
    <row r="260" spans="1:17" s="1" customFormat="1" x14ac:dyDescent="0.25">
      <c r="A260" s="8" t="s">
        <v>68</v>
      </c>
      <c r="B260" s="92" t="s">
        <v>207</v>
      </c>
      <c r="C260" s="92"/>
      <c r="D260" s="92"/>
      <c r="E260" s="92"/>
      <c r="F260" s="101" t="s">
        <v>208</v>
      </c>
      <c r="G260" s="101"/>
      <c r="H260" s="101"/>
      <c r="I260" s="9">
        <v>7.5439999999999996</v>
      </c>
      <c r="J260" s="8" t="s">
        <v>102</v>
      </c>
      <c r="K260" s="93">
        <v>0</v>
      </c>
      <c r="L260" s="93"/>
      <c r="M260" s="10">
        <f t="shared" si="13"/>
        <v>0</v>
      </c>
      <c r="N260" s="94" t="s">
        <v>17</v>
      </c>
      <c r="O260" s="94"/>
      <c r="P260" s="94"/>
      <c r="Q260" s="10">
        <f t="shared" si="14"/>
        <v>0</v>
      </c>
    </row>
    <row r="261" spans="1:17" s="1" customFormat="1" x14ac:dyDescent="0.25">
      <c r="A261" s="5"/>
      <c r="B261" s="5"/>
      <c r="C261" s="5"/>
      <c r="D261" s="5"/>
      <c r="E261" s="5"/>
      <c r="F261" s="5"/>
      <c r="G261" s="95" t="s">
        <v>405</v>
      </c>
      <c r="H261" s="95"/>
      <c r="I261" s="95"/>
      <c r="J261" s="95"/>
      <c r="K261" s="95"/>
      <c r="L261" s="95"/>
      <c r="M261" s="95"/>
      <c r="N261" s="95"/>
      <c r="O261" s="95"/>
    </row>
    <row r="262" spans="1:17" s="1" customFormat="1" x14ac:dyDescent="0.25">
      <c r="A262" s="8" t="s">
        <v>72</v>
      </c>
      <c r="B262" s="92" t="s">
        <v>209</v>
      </c>
      <c r="C262" s="92"/>
      <c r="D262" s="92"/>
      <c r="E262" s="92"/>
      <c r="F262" s="101" t="s">
        <v>210</v>
      </c>
      <c r="G262" s="101"/>
      <c r="H262" s="101"/>
      <c r="I262" s="9">
        <v>7.02</v>
      </c>
      <c r="J262" s="8" t="s">
        <v>49</v>
      </c>
      <c r="K262" s="93">
        <v>0</v>
      </c>
      <c r="L262" s="93"/>
      <c r="M262" s="10">
        <f t="shared" si="13"/>
        <v>0</v>
      </c>
      <c r="N262" s="94" t="s">
        <v>17</v>
      </c>
      <c r="O262" s="94"/>
      <c r="P262" s="94"/>
      <c r="Q262" s="10">
        <f t="shared" si="14"/>
        <v>0</v>
      </c>
    </row>
    <row r="263" spans="1:17" s="1" customFormat="1" x14ac:dyDescent="0.25">
      <c r="A263" s="98"/>
      <c r="B263" s="98"/>
      <c r="C263" s="98"/>
      <c r="D263" s="98"/>
      <c r="E263" s="98"/>
      <c r="F263" s="98"/>
      <c r="G263" s="95" t="s">
        <v>401</v>
      </c>
      <c r="H263" s="95"/>
      <c r="I263" s="95"/>
      <c r="J263" s="95"/>
      <c r="K263" s="95"/>
      <c r="L263" s="95"/>
      <c r="M263" s="95"/>
      <c r="N263" s="95"/>
      <c r="O263" s="95"/>
      <c r="P263" s="99"/>
    </row>
    <row r="264" spans="1:17" s="1" customFormat="1" x14ac:dyDescent="0.25">
      <c r="A264" s="98"/>
      <c r="B264" s="98"/>
      <c r="C264" s="98"/>
      <c r="D264" s="98"/>
      <c r="E264" s="98"/>
      <c r="F264" s="98"/>
      <c r="G264" s="95" t="s">
        <v>402</v>
      </c>
      <c r="H264" s="95"/>
      <c r="I264" s="95"/>
      <c r="J264" s="95"/>
      <c r="K264" s="95"/>
      <c r="L264" s="95"/>
      <c r="M264" s="95"/>
      <c r="N264" s="95"/>
      <c r="O264" s="95"/>
      <c r="P264" s="99"/>
    </row>
    <row r="265" spans="1:17" s="1" customFormat="1" x14ac:dyDescent="0.25">
      <c r="A265" s="98"/>
      <c r="B265" s="98"/>
      <c r="C265" s="98"/>
      <c r="D265" s="98"/>
      <c r="E265" s="98"/>
      <c r="F265" s="98"/>
      <c r="G265" s="95" t="s">
        <v>403</v>
      </c>
      <c r="H265" s="95"/>
      <c r="I265" s="95"/>
      <c r="J265" s="95"/>
      <c r="K265" s="95"/>
      <c r="L265" s="95"/>
      <c r="M265" s="95"/>
      <c r="N265" s="95"/>
      <c r="O265" s="95"/>
      <c r="P265" s="99"/>
    </row>
    <row r="266" spans="1:17" s="1" customFormat="1" x14ac:dyDescent="0.25">
      <c r="A266" s="98"/>
      <c r="B266" s="98"/>
      <c r="C266" s="98"/>
      <c r="D266" s="98"/>
      <c r="E266" s="98"/>
      <c r="F266" s="98"/>
      <c r="G266" s="95" t="s">
        <v>404</v>
      </c>
      <c r="H266" s="95"/>
      <c r="I266" s="95"/>
      <c r="J266" s="95"/>
      <c r="K266" s="95"/>
      <c r="L266" s="95"/>
      <c r="M266" s="95"/>
      <c r="N266" s="95"/>
      <c r="O266" s="95"/>
      <c r="P266" s="99"/>
    </row>
    <row r="267" spans="1:17" s="1" customFormat="1" x14ac:dyDescent="0.25">
      <c r="A267" s="8" t="s">
        <v>50</v>
      </c>
      <c r="B267" s="92" t="s">
        <v>211</v>
      </c>
      <c r="C267" s="92"/>
      <c r="D267" s="92"/>
      <c r="E267" s="92"/>
      <c r="F267" s="101" t="s">
        <v>212</v>
      </c>
      <c r="G267" s="101"/>
      <c r="H267" s="101"/>
      <c r="I267" s="9">
        <v>737.1</v>
      </c>
      <c r="J267" s="8" t="s">
        <v>67</v>
      </c>
      <c r="K267" s="93">
        <v>0</v>
      </c>
      <c r="L267" s="93"/>
      <c r="M267" s="10">
        <f t="shared" si="13"/>
        <v>0</v>
      </c>
      <c r="N267" s="94" t="s">
        <v>17</v>
      </c>
      <c r="O267" s="94"/>
      <c r="P267" s="94"/>
      <c r="Q267" s="10">
        <f t="shared" si="14"/>
        <v>0</v>
      </c>
    </row>
    <row r="268" spans="1:17" s="1" customFormat="1" x14ac:dyDescent="0.25">
      <c r="A268" s="5"/>
      <c r="B268" s="5"/>
      <c r="C268" s="5"/>
      <c r="D268" s="5"/>
      <c r="E268" s="5"/>
      <c r="F268" s="5"/>
      <c r="G268" s="95" t="s">
        <v>400</v>
      </c>
      <c r="H268" s="95"/>
      <c r="I268" s="95"/>
      <c r="J268" s="95"/>
      <c r="K268" s="95"/>
      <c r="L268" s="95"/>
      <c r="M268" s="95"/>
      <c r="N268" s="95"/>
      <c r="O268" s="95"/>
    </row>
    <row r="269" spans="1:17" s="1" customFormat="1" x14ac:dyDescent="0.25">
      <c r="A269" s="8" t="s">
        <v>46</v>
      </c>
      <c r="B269" s="92" t="s">
        <v>213</v>
      </c>
      <c r="C269" s="92"/>
      <c r="D269" s="92"/>
      <c r="E269" s="92"/>
      <c r="F269" s="101" t="s">
        <v>214</v>
      </c>
      <c r="G269" s="101"/>
      <c r="H269" s="101"/>
      <c r="I269" s="9">
        <v>319.5</v>
      </c>
      <c r="J269" s="8" t="s">
        <v>78</v>
      </c>
      <c r="K269" s="93">
        <v>0</v>
      </c>
      <c r="L269" s="93"/>
      <c r="M269" s="10">
        <f t="shared" si="13"/>
        <v>0</v>
      </c>
      <c r="N269" s="94" t="s">
        <v>17</v>
      </c>
      <c r="O269" s="94"/>
      <c r="P269" s="94"/>
      <c r="Q269" s="10">
        <f t="shared" si="14"/>
        <v>0</v>
      </c>
    </row>
    <row r="270" spans="1:17" s="1" customFormat="1" x14ac:dyDescent="0.25">
      <c r="A270" s="98"/>
      <c r="B270" s="98"/>
      <c r="C270" s="98"/>
      <c r="D270" s="98"/>
      <c r="E270" s="98"/>
      <c r="F270" s="98"/>
      <c r="G270" s="95" t="s">
        <v>394</v>
      </c>
      <c r="H270" s="95"/>
      <c r="I270" s="95"/>
      <c r="J270" s="95"/>
      <c r="K270" s="95"/>
      <c r="L270" s="95"/>
      <c r="M270" s="95"/>
      <c r="N270" s="95"/>
      <c r="O270" s="95"/>
      <c r="P270" s="99"/>
    </row>
    <row r="271" spans="1:17" s="1" customFormat="1" x14ac:dyDescent="0.25">
      <c r="A271" s="98"/>
      <c r="B271" s="98"/>
      <c r="C271" s="98"/>
      <c r="D271" s="98"/>
      <c r="E271" s="98"/>
      <c r="F271" s="98"/>
      <c r="G271" s="95" t="s">
        <v>399</v>
      </c>
      <c r="H271" s="95"/>
      <c r="I271" s="95"/>
      <c r="J271" s="95"/>
      <c r="K271" s="95"/>
      <c r="L271" s="95"/>
      <c r="M271" s="95"/>
      <c r="N271" s="95"/>
      <c r="O271" s="95"/>
      <c r="P271" s="99"/>
    </row>
    <row r="272" spans="1:17" s="1" customFormat="1" x14ac:dyDescent="0.25">
      <c r="A272" s="8" t="s">
        <v>91</v>
      </c>
      <c r="B272" s="92" t="s">
        <v>215</v>
      </c>
      <c r="C272" s="92"/>
      <c r="D272" s="92"/>
      <c r="E272" s="92"/>
      <c r="F272" s="101" t="s">
        <v>216</v>
      </c>
      <c r="G272" s="101"/>
      <c r="H272" s="101"/>
      <c r="I272" s="9">
        <v>31</v>
      </c>
      <c r="J272" s="8" t="s">
        <v>102</v>
      </c>
      <c r="K272" s="93">
        <v>0</v>
      </c>
      <c r="L272" s="93"/>
      <c r="M272" s="10">
        <f t="shared" si="13"/>
        <v>0</v>
      </c>
      <c r="N272" s="94" t="s">
        <v>17</v>
      </c>
      <c r="O272" s="94"/>
      <c r="P272" s="94"/>
      <c r="Q272" s="10">
        <f t="shared" si="14"/>
        <v>0</v>
      </c>
    </row>
    <row r="273" spans="1:17" s="1" customFormat="1" x14ac:dyDescent="0.25">
      <c r="A273" s="5"/>
      <c r="B273" s="5"/>
      <c r="C273" s="5"/>
      <c r="D273" s="5"/>
      <c r="E273" s="5"/>
      <c r="F273" s="5"/>
      <c r="G273" s="95" t="s">
        <v>398</v>
      </c>
      <c r="H273" s="95"/>
      <c r="I273" s="95"/>
      <c r="J273" s="95"/>
      <c r="K273" s="95"/>
      <c r="L273" s="95"/>
      <c r="M273" s="95"/>
      <c r="N273" s="95"/>
      <c r="O273" s="95"/>
    </row>
    <row r="274" spans="1:17" s="1" customFormat="1" ht="15.75" thickBot="1" x14ac:dyDescent="0.3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</row>
    <row r="275" spans="1:17" s="1" customFormat="1" ht="15.75" thickTop="1" x14ac:dyDescent="0.25">
      <c r="A275" s="5"/>
      <c r="B275" s="5"/>
      <c r="C275" s="5"/>
      <c r="D275" s="5"/>
      <c r="E275" s="5"/>
      <c r="F275" s="5"/>
      <c r="G275" s="11" t="s">
        <v>44</v>
      </c>
      <c r="H275" s="96" t="s">
        <v>174</v>
      </c>
      <c r="I275" s="96"/>
      <c r="J275" s="96"/>
      <c r="K275" s="96"/>
      <c r="L275" s="97">
        <f>SUM(M229:M272)</f>
        <v>0</v>
      </c>
      <c r="M275" s="97"/>
      <c r="N275" s="97">
        <f>1.21*L275</f>
        <v>0</v>
      </c>
      <c r="O275" s="97"/>
      <c r="P275" s="97"/>
      <c r="Q275" s="97"/>
    </row>
    <row r="276" spans="1:17" s="1" customFormat="1" ht="15.75" thickBot="1" x14ac:dyDescent="0.3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</row>
    <row r="277" spans="1:17" s="1" customFormat="1" ht="15.75" thickTop="1" x14ac:dyDescent="0.25">
      <c r="A277" s="5"/>
      <c r="B277" s="5"/>
      <c r="C277" s="5"/>
      <c r="D277" s="96" t="s">
        <v>217</v>
      </c>
      <c r="E277" s="96"/>
      <c r="F277" s="96"/>
      <c r="G277" s="96" t="s">
        <v>11</v>
      </c>
      <c r="H277" s="96"/>
      <c r="I277" s="96"/>
      <c r="J277" s="96"/>
      <c r="K277" s="96"/>
      <c r="L277" s="97">
        <f>SUM(L42,L110,L118,L132,L142,L196,L227,L275)</f>
        <v>0</v>
      </c>
      <c r="M277" s="97"/>
      <c r="N277" s="97"/>
      <c r="O277" s="97"/>
      <c r="P277" s="103">
        <f>1.21*L277</f>
        <v>0</v>
      </c>
      <c r="Q277" s="103"/>
    </row>
    <row r="278" spans="1:17" s="1" customFormat="1" x14ac:dyDescent="0.25">
      <c r="A278" s="100" t="s">
        <v>218</v>
      </c>
      <c r="B278" s="100"/>
      <c r="C278" s="100"/>
      <c r="D278" s="100"/>
      <c r="E278" s="100"/>
      <c r="F278" s="100"/>
      <c r="G278" s="100"/>
      <c r="H278" s="100"/>
      <c r="I278" s="100"/>
      <c r="J278" s="100"/>
      <c r="K278" s="100"/>
      <c r="L278" s="100"/>
      <c r="M278" s="100"/>
      <c r="N278" s="100"/>
      <c r="O278" s="100"/>
      <c r="P278" s="100"/>
      <c r="Q278" s="100"/>
    </row>
    <row r="279" spans="1:17" s="36" customFormat="1" x14ac:dyDescent="0.25">
      <c r="A279" s="39" t="s">
        <v>469</v>
      </c>
      <c r="B279" s="43"/>
      <c r="C279" s="43"/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</row>
    <row r="280" spans="1:17" s="36" customFormat="1" x14ac:dyDescent="0.25">
      <c r="A280" s="39" t="s">
        <v>470</v>
      </c>
      <c r="B280" s="43"/>
      <c r="C280" s="43"/>
      <c r="D280" s="43"/>
      <c r="E280" s="43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</row>
    <row r="281" spans="1:17" s="36" customFormat="1" x14ac:dyDescent="0.25">
      <c r="A281" s="39" t="s">
        <v>471</v>
      </c>
      <c r="B281" s="43"/>
      <c r="C281" s="43"/>
      <c r="D281" s="43"/>
      <c r="E281" s="43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</row>
    <row r="282" spans="1:17" s="36" customFormat="1" x14ac:dyDescent="0.25">
      <c r="A282" s="39" t="s">
        <v>472</v>
      </c>
      <c r="B282" s="43"/>
      <c r="C282" s="43"/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</row>
    <row r="283" spans="1:17" s="1" customFormat="1" x14ac:dyDescent="0.25">
      <c r="A283" s="100" t="s">
        <v>12</v>
      </c>
      <c r="B283" s="100"/>
      <c r="C283" s="100"/>
      <c r="D283" s="100"/>
      <c r="E283" s="100"/>
      <c r="F283" s="100"/>
      <c r="G283" s="100"/>
      <c r="H283" s="100"/>
      <c r="I283" s="100"/>
      <c r="J283" s="100"/>
      <c r="K283" s="100"/>
      <c r="L283" s="100"/>
      <c r="M283" s="100"/>
      <c r="N283" s="100"/>
      <c r="O283" s="100"/>
      <c r="P283" s="100"/>
      <c r="Q283" s="100"/>
    </row>
    <row r="284" spans="1:17" s="1" customFormat="1" x14ac:dyDescent="0.25">
      <c r="A284" s="8" t="s">
        <v>94</v>
      </c>
      <c r="B284" s="92" t="s">
        <v>38</v>
      </c>
      <c r="C284" s="92"/>
      <c r="D284" s="92"/>
      <c r="E284" s="92"/>
      <c r="F284" s="101" t="s">
        <v>39</v>
      </c>
      <c r="G284" s="101"/>
      <c r="H284" s="101"/>
      <c r="I284" s="9">
        <v>16.52383</v>
      </c>
      <c r="J284" s="8" t="s">
        <v>40</v>
      </c>
      <c r="K284" s="93">
        <v>0</v>
      </c>
      <c r="L284" s="93"/>
      <c r="M284" s="10">
        <f>I284*K284</f>
        <v>0</v>
      </c>
      <c r="N284" s="94" t="s">
        <v>17</v>
      </c>
      <c r="O284" s="94"/>
      <c r="P284" s="94"/>
      <c r="Q284" s="10">
        <f t="shared" ref="Q284" si="15">1.21*M284</f>
        <v>0</v>
      </c>
    </row>
    <row r="285" spans="1:17" s="1" customFormat="1" x14ac:dyDescent="0.25">
      <c r="A285" s="5"/>
      <c r="B285" s="5"/>
      <c r="C285" s="5"/>
      <c r="D285" s="5"/>
      <c r="E285" s="5"/>
      <c r="F285" s="5"/>
      <c r="G285" s="95" t="s">
        <v>413</v>
      </c>
      <c r="H285" s="95"/>
      <c r="I285" s="95"/>
      <c r="J285" s="95"/>
      <c r="K285" s="95"/>
      <c r="L285" s="95"/>
      <c r="M285" s="95"/>
      <c r="N285" s="95"/>
      <c r="O285" s="95"/>
    </row>
    <row r="286" spans="1:17" s="1" customFormat="1" ht="15.75" thickBot="1" x14ac:dyDescent="0.3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</row>
    <row r="287" spans="1:17" s="1" customFormat="1" ht="15.75" thickTop="1" x14ac:dyDescent="0.25">
      <c r="A287" s="5"/>
      <c r="B287" s="5"/>
      <c r="C287" s="5"/>
      <c r="D287" s="5"/>
      <c r="E287" s="5"/>
      <c r="F287" s="5"/>
      <c r="G287" s="11" t="s">
        <v>44</v>
      </c>
      <c r="H287" s="96" t="s">
        <v>12</v>
      </c>
      <c r="I287" s="96"/>
      <c r="J287" s="96"/>
      <c r="K287" s="96"/>
      <c r="L287" s="97">
        <f>M284</f>
        <v>0</v>
      </c>
      <c r="M287" s="97"/>
      <c r="N287" s="97">
        <f>1.21*L287</f>
        <v>0</v>
      </c>
      <c r="O287" s="97"/>
      <c r="P287" s="97"/>
      <c r="Q287" s="97"/>
    </row>
    <row r="288" spans="1:17" s="1" customFormat="1" x14ac:dyDescent="0.25">
      <c r="A288" s="100" t="s">
        <v>45</v>
      </c>
      <c r="B288" s="100"/>
      <c r="C288" s="100"/>
      <c r="D288" s="100"/>
      <c r="E288" s="100"/>
      <c r="F288" s="100"/>
      <c r="G288" s="100"/>
      <c r="H288" s="100"/>
      <c r="I288" s="100"/>
      <c r="J288" s="100"/>
      <c r="K288" s="100"/>
      <c r="L288" s="100"/>
      <c r="M288" s="100"/>
      <c r="N288" s="100"/>
      <c r="O288" s="100"/>
      <c r="P288" s="100"/>
      <c r="Q288" s="100"/>
    </row>
    <row r="289" spans="1:17" s="1" customFormat="1" x14ac:dyDescent="0.25">
      <c r="A289" s="8" t="s">
        <v>56</v>
      </c>
      <c r="B289" s="92" t="s">
        <v>219</v>
      </c>
      <c r="C289" s="92"/>
      <c r="D289" s="92"/>
      <c r="E289" s="92"/>
      <c r="F289" s="101" t="s">
        <v>220</v>
      </c>
      <c r="G289" s="101"/>
      <c r="H289" s="101"/>
      <c r="I289" s="9">
        <v>4.1711999999999998</v>
      </c>
      <c r="J289" s="8" t="s">
        <v>49</v>
      </c>
      <c r="K289" s="93">
        <v>0</v>
      </c>
      <c r="L289" s="93"/>
      <c r="M289" s="10">
        <f t="shared" ref="M289:M311" si="16">I289*K289</f>
        <v>0</v>
      </c>
      <c r="N289" s="94" t="s">
        <v>17</v>
      </c>
      <c r="O289" s="94"/>
      <c r="P289" s="94"/>
      <c r="Q289" s="10">
        <f t="shared" ref="Q289:Q311" si="17">1.21*M289</f>
        <v>0</v>
      </c>
    </row>
    <row r="290" spans="1:17" s="1" customFormat="1" x14ac:dyDescent="0.25">
      <c r="A290" s="5"/>
      <c r="B290" s="5"/>
      <c r="C290" s="5"/>
      <c r="D290" s="5"/>
      <c r="E290" s="5"/>
      <c r="F290" s="5"/>
      <c r="G290" s="95" t="s">
        <v>412</v>
      </c>
      <c r="H290" s="95"/>
      <c r="I290" s="95"/>
      <c r="J290" s="95"/>
      <c r="K290" s="95"/>
      <c r="L290" s="95"/>
      <c r="M290" s="95"/>
      <c r="N290" s="95"/>
      <c r="O290" s="95"/>
    </row>
    <row r="291" spans="1:17" s="1" customFormat="1" x14ac:dyDescent="0.25">
      <c r="A291" s="8" t="s">
        <v>281</v>
      </c>
      <c r="B291" s="92" t="s">
        <v>47</v>
      </c>
      <c r="C291" s="92"/>
      <c r="D291" s="92"/>
      <c r="E291" s="92"/>
      <c r="F291" s="101" t="s">
        <v>48</v>
      </c>
      <c r="G291" s="101"/>
      <c r="H291" s="101"/>
      <c r="I291" s="9">
        <v>12.952</v>
      </c>
      <c r="J291" s="8" t="s">
        <v>49</v>
      </c>
      <c r="K291" s="93">
        <v>0</v>
      </c>
      <c r="L291" s="93"/>
      <c r="M291" s="10">
        <f t="shared" si="16"/>
        <v>0</v>
      </c>
      <c r="N291" s="94" t="s">
        <v>17</v>
      </c>
      <c r="O291" s="94"/>
      <c r="P291" s="94"/>
      <c r="Q291" s="10">
        <f t="shared" si="17"/>
        <v>0</v>
      </c>
    </row>
    <row r="292" spans="1:17" s="1" customFormat="1" x14ac:dyDescent="0.25">
      <c r="A292" s="8"/>
      <c r="B292" s="8"/>
      <c r="C292" s="8"/>
      <c r="D292" s="8"/>
      <c r="E292" s="8"/>
      <c r="F292" s="13"/>
      <c r="G292" s="95" t="s">
        <v>406</v>
      </c>
      <c r="H292" s="95"/>
      <c r="I292" s="95"/>
      <c r="J292" s="95"/>
      <c r="K292" s="95"/>
      <c r="L292" s="95"/>
      <c r="M292" s="95"/>
      <c r="N292" s="95"/>
      <c r="O292" s="95"/>
      <c r="P292" s="12"/>
    </row>
    <row r="293" spans="1:17" s="1" customFormat="1" x14ac:dyDescent="0.25">
      <c r="A293" s="8"/>
      <c r="B293" s="8"/>
      <c r="C293" s="8"/>
      <c r="D293" s="8"/>
      <c r="E293" s="8"/>
      <c r="F293" s="13"/>
      <c r="G293" s="95" t="s">
        <v>407</v>
      </c>
      <c r="H293" s="95"/>
      <c r="I293" s="95"/>
      <c r="J293" s="95"/>
      <c r="K293" s="95"/>
      <c r="L293" s="95"/>
      <c r="M293" s="95"/>
      <c r="N293" s="95"/>
      <c r="O293" s="95"/>
      <c r="P293" s="12"/>
    </row>
    <row r="294" spans="1:17" s="1" customFormat="1" x14ac:dyDescent="0.25">
      <c r="A294" s="8"/>
      <c r="B294" s="8"/>
      <c r="C294" s="8"/>
      <c r="D294" s="8"/>
      <c r="E294" s="8"/>
      <c r="F294" s="13"/>
      <c r="G294" s="95" t="s">
        <v>408</v>
      </c>
      <c r="H294" s="95"/>
      <c r="I294" s="95"/>
      <c r="J294" s="95"/>
      <c r="K294" s="95"/>
      <c r="L294" s="95"/>
      <c r="M294" s="95"/>
      <c r="N294" s="95"/>
      <c r="O294" s="95"/>
      <c r="P294" s="12"/>
    </row>
    <row r="295" spans="1:17" s="1" customFormat="1" x14ac:dyDescent="0.25">
      <c r="A295" s="8"/>
      <c r="B295" s="8"/>
      <c r="C295" s="8"/>
      <c r="D295" s="8"/>
      <c r="E295" s="8"/>
      <c r="F295" s="13"/>
      <c r="G295" s="95" t="s">
        <v>409</v>
      </c>
      <c r="H295" s="95"/>
      <c r="I295" s="95"/>
      <c r="J295" s="95"/>
      <c r="K295" s="95"/>
      <c r="L295" s="95"/>
      <c r="M295" s="95"/>
      <c r="N295" s="95"/>
      <c r="O295" s="95"/>
      <c r="P295" s="12"/>
    </row>
    <row r="296" spans="1:17" s="1" customFormat="1" x14ac:dyDescent="0.25">
      <c r="A296" s="8"/>
      <c r="B296" s="8"/>
      <c r="C296" s="8"/>
      <c r="D296" s="8"/>
      <c r="E296" s="8"/>
      <c r="F296" s="13"/>
      <c r="G296" s="95" t="s">
        <v>410</v>
      </c>
      <c r="H296" s="95"/>
      <c r="I296" s="95"/>
      <c r="J296" s="95"/>
      <c r="K296" s="95"/>
      <c r="L296" s="95"/>
      <c r="M296" s="95"/>
      <c r="N296" s="95"/>
      <c r="O296" s="95"/>
      <c r="P296" s="12"/>
    </row>
    <row r="297" spans="1:17" s="1" customFormat="1" x14ac:dyDescent="0.25">
      <c r="A297" s="8"/>
      <c r="B297" s="8"/>
      <c r="C297" s="8"/>
      <c r="D297" s="8"/>
      <c r="E297" s="8"/>
      <c r="F297" s="13"/>
      <c r="G297" s="95" t="s">
        <v>411</v>
      </c>
      <c r="H297" s="95"/>
      <c r="I297" s="95"/>
      <c r="J297" s="95"/>
      <c r="K297" s="95"/>
      <c r="L297" s="95"/>
      <c r="M297" s="95"/>
      <c r="N297" s="95"/>
      <c r="O297" s="95"/>
      <c r="P297" s="12"/>
    </row>
    <row r="298" spans="1:17" s="1" customFormat="1" x14ac:dyDescent="0.25">
      <c r="A298" s="8" t="s">
        <v>201</v>
      </c>
      <c r="B298" s="92" t="s">
        <v>54</v>
      </c>
      <c r="C298" s="92"/>
      <c r="D298" s="92"/>
      <c r="E298" s="92"/>
      <c r="F298" s="101" t="s">
        <v>55</v>
      </c>
      <c r="G298" s="101"/>
      <c r="H298" s="101"/>
      <c r="I298" s="12" t="s">
        <v>221</v>
      </c>
      <c r="J298" s="8" t="s">
        <v>49</v>
      </c>
      <c r="K298" s="93">
        <v>0</v>
      </c>
      <c r="L298" s="93"/>
      <c r="M298" s="10">
        <f t="shared" si="16"/>
        <v>0</v>
      </c>
      <c r="N298" s="94" t="s">
        <v>17</v>
      </c>
      <c r="O298" s="94"/>
      <c r="P298" s="94"/>
      <c r="Q298" s="10">
        <f t="shared" si="17"/>
        <v>0</v>
      </c>
    </row>
    <row r="299" spans="1:17" s="1" customFormat="1" x14ac:dyDescent="0.25">
      <c r="A299" s="5"/>
      <c r="B299" s="5"/>
      <c r="C299" s="5"/>
      <c r="D299" s="5"/>
      <c r="E299" s="5"/>
      <c r="F299" s="5"/>
      <c r="G299" s="95" t="s">
        <v>414</v>
      </c>
      <c r="H299" s="95"/>
      <c r="I299" s="95"/>
      <c r="J299" s="95"/>
      <c r="K299" s="95"/>
      <c r="L299" s="95"/>
      <c r="M299" s="95"/>
      <c r="N299" s="95"/>
      <c r="O299" s="95"/>
    </row>
    <row r="300" spans="1:17" s="1" customFormat="1" x14ac:dyDescent="0.25">
      <c r="A300" s="8" t="s">
        <v>282</v>
      </c>
      <c r="B300" s="92" t="s">
        <v>57</v>
      </c>
      <c r="C300" s="92"/>
      <c r="D300" s="92"/>
      <c r="E300" s="92"/>
      <c r="F300" s="101" t="s">
        <v>58</v>
      </c>
      <c r="G300" s="101"/>
      <c r="H300" s="101"/>
      <c r="I300" s="9">
        <v>5.3760000000000003</v>
      </c>
      <c r="J300" s="8" t="s">
        <v>49</v>
      </c>
      <c r="K300" s="93">
        <v>0</v>
      </c>
      <c r="L300" s="93"/>
      <c r="M300" s="10">
        <f t="shared" si="16"/>
        <v>0</v>
      </c>
      <c r="N300" s="94" t="s">
        <v>17</v>
      </c>
      <c r="O300" s="94"/>
      <c r="P300" s="94"/>
      <c r="Q300" s="10">
        <f t="shared" si="17"/>
        <v>0</v>
      </c>
    </row>
    <row r="301" spans="1:17" s="1" customFormat="1" x14ac:dyDescent="0.25">
      <c r="A301" s="98"/>
      <c r="B301" s="98"/>
      <c r="C301" s="98"/>
      <c r="D301" s="98"/>
      <c r="E301" s="98"/>
      <c r="F301" s="98"/>
      <c r="G301" s="95" t="s">
        <v>317</v>
      </c>
      <c r="H301" s="95"/>
      <c r="I301" s="95"/>
      <c r="J301" s="95"/>
      <c r="K301" s="95"/>
      <c r="L301" s="95"/>
      <c r="M301" s="95"/>
      <c r="N301" s="95"/>
      <c r="O301" s="95"/>
      <c r="P301" s="99"/>
    </row>
    <row r="302" spans="1:17" s="1" customFormat="1" x14ac:dyDescent="0.25">
      <c r="A302" s="98"/>
      <c r="B302" s="98"/>
      <c r="C302" s="98"/>
      <c r="D302" s="98"/>
      <c r="E302" s="98"/>
      <c r="F302" s="98"/>
      <c r="G302" s="95" t="s">
        <v>482</v>
      </c>
      <c r="H302" s="95"/>
      <c r="I302" s="95"/>
      <c r="J302" s="95"/>
      <c r="K302" s="95"/>
      <c r="L302" s="95"/>
      <c r="M302" s="95"/>
      <c r="N302" s="95"/>
      <c r="O302" s="95"/>
      <c r="P302" s="99"/>
    </row>
    <row r="303" spans="1:17" s="1" customFormat="1" x14ac:dyDescent="0.25">
      <c r="A303" s="8" t="s">
        <v>283</v>
      </c>
      <c r="B303" s="92" t="s">
        <v>224</v>
      </c>
      <c r="C303" s="92"/>
      <c r="D303" s="92"/>
      <c r="E303" s="92"/>
      <c r="F303" s="101" t="s">
        <v>225</v>
      </c>
      <c r="G303" s="101"/>
      <c r="H303" s="101"/>
      <c r="I303" s="9">
        <v>889.8</v>
      </c>
      <c r="J303" s="8" t="s">
        <v>102</v>
      </c>
      <c r="K303" s="93">
        <v>0</v>
      </c>
      <c r="L303" s="93"/>
      <c r="M303" s="10">
        <f t="shared" si="16"/>
        <v>0</v>
      </c>
      <c r="N303" s="94" t="s">
        <v>17</v>
      </c>
      <c r="O303" s="94"/>
      <c r="P303" s="94"/>
      <c r="Q303" s="10">
        <f t="shared" si="17"/>
        <v>0</v>
      </c>
    </row>
    <row r="304" spans="1:17" s="1" customFormat="1" x14ac:dyDescent="0.25">
      <c r="A304" s="5"/>
      <c r="B304" s="5"/>
      <c r="C304" s="5"/>
      <c r="D304" s="5"/>
      <c r="E304" s="5"/>
      <c r="F304" s="5"/>
      <c r="G304" s="95" t="s">
        <v>416</v>
      </c>
      <c r="H304" s="95"/>
      <c r="I304" s="95"/>
      <c r="J304" s="95"/>
      <c r="K304" s="95"/>
      <c r="L304" s="95"/>
      <c r="M304" s="95"/>
      <c r="N304" s="95"/>
      <c r="O304" s="95"/>
    </row>
    <row r="305" spans="1:17" s="1" customFormat="1" x14ac:dyDescent="0.25">
      <c r="A305" s="8" t="s">
        <v>284</v>
      </c>
      <c r="B305" s="92" t="s">
        <v>100</v>
      </c>
      <c r="C305" s="92"/>
      <c r="D305" s="92"/>
      <c r="E305" s="92"/>
      <c r="F305" s="101" t="s">
        <v>101</v>
      </c>
      <c r="G305" s="101"/>
      <c r="H305" s="101"/>
      <c r="I305" s="9">
        <v>12.8</v>
      </c>
      <c r="J305" s="8" t="s">
        <v>102</v>
      </c>
      <c r="K305" s="93">
        <v>0</v>
      </c>
      <c r="L305" s="93"/>
      <c r="M305" s="10">
        <f t="shared" si="16"/>
        <v>0</v>
      </c>
      <c r="N305" s="94" t="s">
        <v>17</v>
      </c>
      <c r="O305" s="94"/>
      <c r="P305" s="94"/>
      <c r="Q305" s="10">
        <f t="shared" si="17"/>
        <v>0</v>
      </c>
    </row>
    <row r="306" spans="1:17" s="1" customFormat="1" x14ac:dyDescent="0.25">
      <c r="A306" s="98"/>
      <c r="B306" s="98"/>
      <c r="C306" s="98"/>
      <c r="D306" s="98"/>
      <c r="E306" s="98"/>
      <c r="F306" s="98"/>
      <c r="G306" s="95" t="s">
        <v>330</v>
      </c>
      <c r="H306" s="95"/>
      <c r="I306" s="95"/>
      <c r="J306" s="95"/>
      <c r="K306" s="95"/>
      <c r="L306" s="95"/>
      <c r="M306" s="95"/>
      <c r="N306" s="95"/>
      <c r="O306" s="95"/>
      <c r="P306" s="99"/>
    </row>
    <row r="307" spans="1:17" s="1" customFormat="1" x14ac:dyDescent="0.25">
      <c r="A307" s="98"/>
      <c r="B307" s="98"/>
      <c r="C307" s="98"/>
      <c r="D307" s="98"/>
      <c r="E307" s="98"/>
      <c r="F307" s="98"/>
      <c r="G307" s="95" t="s">
        <v>331</v>
      </c>
      <c r="H307" s="95"/>
      <c r="I307" s="95"/>
      <c r="J307" s="95"/>
      <c r="K307" s="95"/>
      <c r="L307" s="95"/>
      <c r="M307" s="95"/>
      <c r="N307" s="95"/>
      <c r="O307" s="95"/>
      <c r="P307" s="99"/>
    </row>
    <row r="308" spans="1:17" s="1" customFormat="1" x14ac:dyDescent="0.25">
      <c r="A308" s="98"/>
      <c r="B308" s="98"/>
      <c r="C308" s="98"/>
      <c r="D308" s="98"/>
      <c r="E308" s="98"/>
      <c r="F308" s="98"/>
      <c r="G308" s="95" t="s">
        <v>483</v>
      </c>
      <c r="H308" s="95"/>
      <c r="I308" s="95"/>
      <c r="J308" s="95"/>
      <c r="K308" s="95"/>
      <c r="L308" s="95"/>
      <c r="M308" s="95"/>
      <c r="N308" s="95"/>
      <c r="O308" s="95"/>
      <c r="P308" s="99"/>
    </row>
    <row r="309" spans="1:17" s="1" customFormat="1" x14ac:dyDescent="0.25">
      <c r="A309" s="8" t="s">
        <v>285</v>
      </c>
      <c r="B309" s="92" t="s">
        <v>226</v>
      </c>
      <c r="C309" s="92"/>
      <c r="D309" s="92"/>
      <c r="E309" s="92"/>
      <c r="F309" s="101" t="s">
        <v>227</v>
      </c>
      <c r="G309" s="101"/>
      <c r="H309" s="101"/>
      <c r="I309" s="9">
        <v>889.8</v>
      </c>
      <c r="J309" s="8" t="s">
        <v>102</v>
      </c>
      <c r="K309" s="93">
        <v>0</v>
      </c>
      <c r="L309" s="93"/>
      <c r="M309" s="10">
        <f t="shared" si="16"/>
        <v>0</v>
      </c>
      <c r="N309" s="94" t="s">
        <v>17</v>
      </c>
      <c r="O309" s="94"/>
      <c r="P309" s="94"/>
      <c r="Q309" s="10">
        <f t="shared" si="17"/>
        <v>0</v>
      </c>
    </row>
    <row r="310" spans="1:17" s="1" customFormat="1" x14ac:dyDescent="0.25">
      <c r="A310" s="5"/>
      <c r="B310" s="5"/>
      <c r="C310" s="5"/>
      <c r="D310" s="5"/>
      <c r="E310" s="5"/>
      <c r="F310" s="5"/>
      <c r="G310" s="95" t="s">
        <v>416</v>
      </c>
      <c r="H310" s="95"/>
      <c r="I310" s="95"/>
      <c r="J310" s="95"/>
      <c r="K310" s="95"/>
      <c r="L310" s="95"/>
      <c r="M310" s="95"/>
      <c r="N310" s="95"/>
      <c r="O310" s="95"/>
    </row>
    <row r="311" spans="1:17" s="1" customFormat="1" x14ac:dyDescent="0.25">
      <c r="A311" s="8" t="s">
        <v>286</v>
      </c>
      <c r="B311" s="92" t="s">
        <v>104</v>
      </c>
      <c r="C311" s="92"/>
      <c r="D311" s="92"/>
      <c r="E311" s="92"/>
      <c r="F311" s="101" t="s">
        <v>105</v>
      </c>
      <c r="G311" s="101"/>
      <c r="H311" s="101"/>
      <c r="I311" s="12" t="s">
        <v>228</v>
      </c>
      <c r="J311" s="8" t="s">
        <v>49</v>
      </c>
      <c r="K311" s="93">
        <v>0</v>
      </c>
      <c r="L311" s="93"/>
      <c r="M311" s="10">
        <f t="shared" si="16"/>
        <v>0</v>
      </c>
      <c r="N311" s="94" t="s">
        <v>17</v>
      </c>
      <c r="O311" s="94"/>
      <c r="P311" s="94"/>
      <c r="Q311" s="10">
        <f t="shared" si="17"/>
        <v>0</v>
      </c>
    </row>
    <row r="312" spans="1:17" s="1" customFormat="1" x14ac:dyDescent="0.25">
      <c r="A312" s="98"/>
      <c r="B312" s="98"/>
      <c r="C312" s="98"/>
      <c r="D312" s="98"/>
      <c r="E312" s="98"/>
      <c r="F312" s="98"/>
      <c r="G312" s="95" t="s">
        <v>328</v>
      </c>
      <c r="H312" s="95"/>
      <c r="I312" s="95"/>
      <c r="J312" s="95"/>
      <c r="K312" s="95"/>
      <c r="L312" s="95"/>
      <c r="M312" s="95"/>
      <c r="N312" s="95"/>
      <c r="O312" s="95"/>
      <c r="P312" s="99"/>
    </row>
    <row r="313" spans="1:17" s="1" customFormat="1" x14ac:dyDescent="0.25">
      <c r="A313" s="98"/>
      <c r="B313" s="98"/>
      <c r="C313" s="98"/>
      <c r="D313" s="98"/>
      <c r="E313" s="98"/>
      <c r="F313" s="98"/>
      <c r="G313" s="95" t="s">
        <v>415</v>
      </c>
      <c r="H313" s="95"/>
      <c r="I313" s="95"/>
      <c r="J313" s="95"/>
      <c r="K313" s="95"/>
      <c r="L313" s="95"/>
      <c r="M313" s="95"/>
      <c r="N313" s="95"/>
      <c r="O313" s="95"/>
      <c r="P313" s="99"/>
    </row>
    <row r="314" spans="1:17" s="1" customFormat="1" ht="15.75" thickBot="1" x14ac:dyDescent="0.3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</row>
    <row r="315" spans="1:17" s="1" customFormat="1" ht="15.75" thickTop="1" x14ac:dyDescent="0.25">
      <c r="A315" s="5"/>
      <c r="B315" s="5"/>
      <c r="C315" s="5"/>
      <c r="D315" s="5"/>
      <c r="E315" s="5"/>
      <c r="F315" s="5"/>
      <c r="G315" s="11" t="s">
        <v>44</v>
      </c>
      <c r="H315" s="96" t="s">
        <v>45</v>
      </c>
      <c r="I315" s="96"/>
      <c r="J315" s="96"/>
      <c r="K315" s="96"/>
      <c r="L315" s="97">
        <f>SUM(M289:M311)</f>
        <v>0</v>
      </c>
      <c r="M315" s="97"/>
      <c r="N315" s="97">
        <f>1.21*L315</f>
        <v>0</v>
      </c>
      <c r="O315" s="97"/>
      <c r="P315" s="97"/>
      <c r="Q315" s="97"/>
    </row>
    <row r="316" spans="1:17" s="1" customFormat="1" x14ac:dyDescent="0.25">
      <c r="A316" s="100" t="s">
        <v>106</v>
      </c>
      <c r="B316" s="100"/>
      <c r="C316" s="100"/>
      <c r="D316" s="100"/>
      <c r="E316" s="100"/>
      <c r="F316" s="100"/>
      <c r="G316" s="100"/>
      <c r="H316" s="100"/>
      <c r="I316" s="100"/>
      <c r="J316" s="100"/>
      <c r="K316" s="100"/>
      <c r="L316" s="100"/>
      <c r="M316" s="100"/>
      <c r="N316" s="100"/>
      <c r="O316" s="100"/>
      <c r="P316" s="100"/>
      <c r="Q316" s="100"/>
    </row>
    <row r="317" spans="1:17" s="1" customFormat="1" x14ac:dyDescent="0.25">
      <c r="A317" s="8" t="s">
        <v>287</v>
      </c>
      <c r="B317" s="92" t="s">
        <v>110</v>
      </c>
      <c r="C317" s="92"/>
      <c r="D317" s="92"/>
      <c r="E317" s="92"/>
      <c r="F317" s="101" t="s">
        <v>111</v>
      </c>
      <c r="G317" s="101"/>
      <c r="H317" s="101"/>
      <c r="I317" s="9">
        <v>10.224</v>
      </c>
      <c r="J317" s="8" t="s">
        <v>49</v>
      </c>
      <c r="K317" s="93">
        <v>0</v>
      </c>
      <c r="L317" s="93"/>
      <c r="M317" s="10">
        <f>I317*K317</f>
        <v>0</v>
      </c>
      <c r="N317" s="94" t="s">
        <v>17</v>
      </c>
      <c r="O317" s="94"/>
      <c r="P317" s="94"/>
      <c r="Q317" s="10">
        <f t="shared" ref="Q317" si="18">1.21*M317</f>
        <v>0</v>
      </c>
    </row>
    <row r="318" spans="1:17" s="1" customFormat="1" x14ac:dyDescent="0.25">
      <c r="A318" s="8"/>
      <c r="B318" s="8"/>
      <c r="C318" s="8"/>
      <c r="D318" s="8"/>
      <c r="E318" s="8"/>
      <c r="F318" s="13"/>
      <c r="G318" s="95" t="s">
        <v>424</v>
      </c>
      <c r="H318" s="95"/>
      <c r="I318" s="95"/>
      <c r="J318" s="95"/>
      <c r="K318" s="95"/>
      <c r="L318" s="95"/>
      <c r="M318" s="95"/>
      <c r="N318" s="95"/>
      <c r="O318" s="95"/>
      <c r="P318" s="12"/>
    </row>
    <row r="319" spans="1:17" s="1" customFormat="1" x14ac:dyDescent="0.25">
      <c r="A319" s="8"/>
      <c r="B319" s="8"/>
      <c r="C319" s="8"/>
      <c r="D319" s="8"/>
      <c r="E319" s="8"/>
      <c r="F319" s="13"/>
      <c r="G319" s="95" t="s">
        <v>425</v>
      </c>
      <c r="H319" s="95"/>
      <c r="I319" s="95"/>
      <c r="J319" s="95"/>
      <c r="K319" s="95"/>
      <c r="L319" s="95"/>
      <c r="M319" s="95"/>
      <c r="N319" s="95"/>
      <c r="O319" s="95"/>
      <c r="P319" s="12"/>
    </row>
    <row r="320" spans="1:17" s="1" customFormat="1" x14ac:dyDescent="0.25">
      <c r="A320" s="8"/>
      <c r="B320" s="8"/>
      <c r="C320" s="8"/>
      <c r="D320" s="8"/>
      <c r="E320" s="8"/>
      <c r="F320" s="13"/>
      <c r="G320" s="95" t="s">
        <v>426</v>
      </c>
      <c r="H320" s="95"/>
      <c r="I320" s="95"/>
      <c r="J320" s="95"/>
      <c r="K320" s="95"/>
      <c r="L320" s="95"/>
      <c r="M320" s="95"/>
      <c r="N320" s="95"/>
      <c r="O320" s="95"/>
      <c r="P320" s="12"/>
    </row>
    <row r="321" spans="1:17" s="1" customFormat="1" x14ac:dyDescent="0.25">
      <c r="A321" s="8"/>
      <c r="B321" s="8"/>
      <c r="C321" s="8"/>
      <c r="D321" s="8"/>
      <c r="E321" s="8"/>
      <c r="F321" s="13"/>
      <c r="G321" s="95" t="s">
        <v>409</v>
      </c>
      <c r="H321" s="95"/>
      <c r="I321" s="95"/>
      <c r="J321" s="95"/>
      <c r="K321" s="95"/>
      <c r="L321" s="95"/>
      <c r="M321" s="95"/>
      <c r="N321" s="95"/>
      <c r="O321" s="95"/>
      <c r="P321" s="12"/>
    </row>
    <row r="322" spans="1:17" s="1" customFormat="1" ht="15.75" thickBot="1" x14ac:dyDescent="0.3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</row>
    <row r="323" spans="1:17" s="1" customFormat="1" ht="15.75" thickTop="1" x14ac:dyDescent="0.25">
      <c r="A323" s="5"/>
      <c r="B323" s="5"/>
      <c r="C323" s="5"/>
      <c r="D323" s="5"/>
      <c r="E323" s="5"/>
      <c r="F323" s="5"/>
      <c r="G323" s="11" t="s">
        <v>44</v>
      </c>
      <c r="H323" s="96" t="s">
        <v>106</v>
      </c>
      <c r="I323" s="96"/>
      <c r="J323" s="96"/>
      <c r="K323" s="96"/>
      <c r="L323" s="97">
        <f>M317</f>
        <v>0</v>
      </c>
      <c r="M323" s="97"/>
      <c r="N323" s="97">
        <f>1.21*L323</f>
        <v>0</v>
      </c>
      <c r="O323" s="97"/>
      <c r="P323" s="97"/>
      <c r="Q323" s="97"/>
    </row>
    <row r="324" spans="1:17" s="1" customFormat="1" x14ac:dyDescent="0.25">
      <c r="A324" s="100" t="s">
        <v>112</v>
      </c>
      <c r="B324" s="100"/>
      <c r="C324" s="100"/>
      <c r="D324" s="100"/>
      <c r="E324" s="100"/>
      <c r="F324" s="100"/>
      <c r="G324" s="100"/>
      <c r="H324" s="100"/>
      <c r="I324" s="100"/>
      <c r="J324" s="100"/>
      <c r="K324" s="100"/>
      <c r="L324" s="100"/>
      <c r="M324" s="100"/>
      <c r="N324" s="100"/>
      <c r="O324" s="100"/>
      <c r="P324" s="100"/>
      <c r="Q324" s="100"/>
    </row>
    <row r="325" spans="1:17" s="1" customFormat="1" x14ac:dyDescent="0.25">
      <c r="A325" s="8" t="s">
        <v>288</v>
      </c>
      <c r="B325" s="92" t="s">
        <v>113</v>
      </c>
      <c r="C325" s="92"/>
      <c r="D325" s="92"/>
      <c r="E325" s="92"/>
      <c r="F325" s="101" t="s">
        <v>114</v>
      </c>
      <c r="G325" s="101"/>
      <c r="H325" s="101"/>
      <c r="I325" s="12" t="s">
        <v>229</v>
      </c>
      <c r="J325" s="8" t="s">
        <v>40</v>
      </c>
      <c r="K325" s="93">
        <v>0</v>
      </c>
      <c r="L325" s="93"/>
      <c r="M325" s="10">
        <f t="shared" ref="M325:M330" si="19">I325*K325</f>
        <v>0</v>
      </c>
      <c r="N325" s="94" t="s">
        <v>17</v>
      </c>
      <c r="O325" s="94"/>
      <c r="P325" s="94"/>
      <c r="Q325" s="10">
        <f t="shared" ref="Q325:Q330" si="20">1.21*M325</f>
        <v>0</v>
      </c>
    </row>
    <row r="326" spans="1:17" s="1" customFormat="1" x14ac:dyDescent="0.25">
      <c r="A326" s="98"/>
      <c r="B326" s="98"/>
      <c r="C326" s="98"/>
      <c r="D326" s="98"/>
      <c r="E326" s="98"/>
      <c r="F326" s="98"/>
      <c r="G326" s="95" t="s">
        <v>360</v>
      </c>
      <c r="H326" s="95"/>
      <c r="I326" s="95"/>
      <c r="J326" s="95"/>
      <c r="K326" s="95"/>
      <c r="L326" s="95"/>
      <c r="M326" s="95"/>
      <c r="N326" s="95"/>
      <c r="O326" s="95"/>
      <c r="P326" s="99"/>
    </row>
    <row r="327" spans="1:17" s="1" customFormat="1" x14ac:dyDescent="0.25">
      <c r="A327" s="98"/>
      <c r="B327" s="98"/>
      <c r="C327" s="98"/>
      <c r="D327" s="98"/>
      <c r="E327" s="98"/>
      <c r="F327" s="98"/>
      <c r="G327" s="95" t="s">
        <v>423</v>
      </c>
      <c r="H327" s="95"/>
      <c r="I327" s="95"/>
      <c r="J327" s="95"/>
      <c r="K327" s="95"/>
      <c r="L327" s="95"/>
      <c r="M327" s="95"/>
      <c r="N327" s="95"/>
      <c r="O327" s="95"/>
      <c r="P327" s="99"/>
    </row>
    <row r="328" spans="1:17" s="1" customFormat="1" x14ac:dyDescent="0.25">
      <c r="A328" s="8" t="s">
        <v>289</v>
      </c>
      <c r="B328" s="92" t="s">
        <v>116</v>
      </c>
      <c r="C328" s="92"/>
      <c r="D328" s="92"/>
      <c r="E328" s="92"/>
      <c r="F328" s="101" t="s">
        <v>117</v>
      </c>
      <c r="G328" s="101"/>
      <c r="H328" s="101"/>
      <c r="I328" s="9">
        <v>1</v>
      </c>
      <c r="J328" s="8" t="s">
        <v>49</v>
      </c>
      <c r="K328" s="93">
        <v>0</v>
      </c>
      <c r="L328" s="93"/>
      <c r="M328" s="10">
        <f t="shared" si="19"/>
        <v>0</v>
      </c>
      <c r="N328" s="94" t="s">
        <v>17</v>
      </c>
      <c r="O328" s="94"/>
      <c r="P328" s="94"/>
      <c r="Q328" s="10">
        <f t="shared" si="20"/>
        <v>0</v>
      </c>
    </row>
    <row r="329" spans="1:17" s="1" customFormat="1" x14ac:dyDescent="0.25">
      <c r="A329" s="5"/>
      <c r="B329" s="5"/>
      <c r="C329" s="5"/>
      <c r="D329" s="5"/>
      <c r="E329" s="5"/>
      <c r="F329" s="5"/>
      <c r="G329" s="95" t="s">
        <v>422</v>
      </c>
      <c r="H329" s="95"/>
      <c r="I329" s="95"/>
      <c r="J329" s="95"/>
      <c r="K329" s="95"/>
      <c r="L329" s="95"/>
      <c r="M329" s="95"/>
      <c r="N329" s="95"/>
      <c r="O329" s="95"/>
    </row>
    <row r="330" spans="1:17" s="1" customFormat="1" x14ac:dyDescent="0.25">
      <c r="A330" s="8" t="s">
        <v>290</v>
      </c>
      <c r="B330" s="92" t="s">
        <v>230</v>
      </c>
      <c r="C330" s="92"/>
      <c r="D330" s="92"/>
      <c r="E330" s="92"/>
      <c r="F330" s="101" t="s">
        <v>231</v>
      </c>
      <c r="G330" s="101"/>
      <c r="H330" s="101"/>
      <c r="I330" s="9">
        <v>24.795000000000002</v>
      </c>
      <c r="J330" s="8" t="s">
        <v>49</v>
      </c>
      <c r="K330" s="93">
        <v>0</v>
      </c>
      <c r="L330" s="93"/>
      <c r="M330" s="10">
        <f t="shared" si="19"/>
        <v>0</v>
      </c>
      <c r="N330" s="94" t="s">
        <v>17</v>
      </c>
      <c r="O330" s="94"/>
      <c r="P330" s="94"/>
      <c r="Q330" s="10">
        <f t="shared" si="20"/>
        <v>0</v>
      </c>
    </row>
    <row r="331" spans="1:17" s="1" customFormat="1" x14ac:dyDescent="0.25">
      <c r="A331" s="98"/>
      <c r="B331" s="98"/>
      <c r="C331" s="98"/>
      <c r="D331" s="98"/>
      <c r="E331" s="98"/>
      <c r="F331" s="98"/>
      <c r="G331" s="95" t="s">
        <v>418</v>
      </c>
      <c r="H331" s="95"/>
      <c r="I331" s="95"/>
      <c r="J331" s="95"/>
      <c r="K331" s="95"/>
      <c r="L331" s="95"/>
      <c r="M331" s="95"/>
      <c r="N331" s="95"/>
      <c r="O331" s="95"/>
      <c r="P331" s="99"/>
    </row>
    <row r="332" spans="1:17" s="1" customFormat="1" x14ac:dyDescent="0.25">
      <c r="A332" s="98"/>
      <c r="B332" s="98"/>
      <c r="C332" s="98"/>
      <c r="D332" s="98"/>
      <c r="E332" s="98"/>
      <c r="F332" s="98"/>
      <c r="G332" s="95" t="s">
        <v>419</v>
      </c>
      <c r="H332" s="95"/>
      <c r="I332" s="95"/>
      <c r="J332" s="95"/>
      <c r="K332" s="95"/>
      <c r="L332" s="95"/>
      <c r="M332" s="95"/>
      <c r="N332" s="95"/>
      <c r="O332" s="95"/>
      <c r="P332" s="99"/>
    </row>
    <row r="333" spans="1:17" s="1" customFormat="1" x14ac:dyDescent="0.25">
      <c r="A333" s="98"/>
      <c r="B333" s="98"/>
      <c r="C333" s="98"/>
      <c r="D333" s="98"/>
      <c r="E333" s="98"/>
      <c r="F333" s="98"/>
      <c r="G333" s="95" t="s">
        <v>420</v>
      </c>
      <c r="H333" s="95"/>
      <c r="I333" s="95"/>
      <c r="J333" s="95"/>
      <c r="K333" s="95"/>
      <c r="L333" s="95"/>
      <c r="M333" s="95"/>
      <c r="N333" s="95"/>
      <c r="O333" s="95"/>
      <c r="P333" s="99"/>
    </row>
    <row r="334" spans="1:17" s="1" customFormat="1" x14ac:dyDescent="0.25">
      <c r="A334" s="98"/>
      <c r="B334" s="98"/>
      <c r="C334" s="98"/>
      <c r="D334" s="98"/>
      <c r="E334" s="98"/>
      <c r="F334" s="98"/>
      <c r="G334" s="95" t="s">
        <v>421</v>
      </c>
      <c r="H334" s="95"/>
      <c r="I334" s="95"/>
      <c r="J334" s="95"/>
      <c r="K334" s="95"/>
      <c r="L334" s="95"/>
      <c r="M334" s="95"/>
      <c r="N334" s="95"/>
      <c r="O334" s="95"/>
      <c r="P334" s="99"/>
    </row>
    <row r="335" spans="1:17" s="1" customFormat="1" ht="15.75" thickBot="1" x14ac:dyDescent="0.3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</row>
    <row r="336" spans="1:17" s="1" customFormat="1" ht="15.75" thickTop="1" x14ac:dyDescent="0.25">
      <c r="A336" s="5"/>
      <c r="B336" s="5"/>
      <c r="C336" s="5"/>
      <c r="D336" s="5"/>
      <c r="E336" s="5"/>
      <c r="F336" s="5"/>
      <c r="G336" s="11" t="s">
        <v>44</v>
      </c>
      <c r="H336" s="96" t="s">
        <v>112</v>
      </c>
      <c r="I336" s="96"/>
      <c r="J336" s="96"/>
      <c r="K336" s="96"/>
      <c r="L336" s="97">
        <f>SUM(M325:M330)</f>
        <v>0</v>
      </c>
      <c r="M336" s="97"/>
      <c r="N336" s="97">
        <f>1.21*L336</f>
        <v>0</v>
      </c>
      <c r="O336" s="97"/>
      <c r="P336" s="97"/>
      <c r="Q336" s="97"/>
    </row>
    <row r="337" spans="1:17" s="1" customFormat="1" x14ac:dyDescent="0.25">
      <c r="A337" s="100" t="s">
        <v>121</v>
      </c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</row>
    <row r="338" spans="1:17" s="1" customFormat="1" x14ac:dyDescent="0.25">
      <c r="A338" s="8" t="s">
        <v>291</v>
      </c>
      <c r="B338" s="92" t="s">
        <v>122</v>
      </c>
      <c r="C338" s="92"/>
      <c r="D338" s="92"/>
      <c r="E338" s="92"/>
      <c r="F338" s="101" t="s">
        <v>123</v>
      </c>
      <c r="G338" s="101"/>
      <c r="H338" s="101"/>
      <c r="I338" s="9">
        <v>1.4279999999999999</v>
      </c>
      <c r="J338" s="8" t="s">
        <v>49</v>
      </c>
      <c r="K338" s="93">
        <v>0</v>
      </c>
      <c r="L338" s="93"/>
      <c r="M338" s="10">
        <f>I338*K338</f>
        <v>0</v>
      </c>
      <c r="N338" s="94" t="s">
        <v>17</v>
      </c>
      <c r="O338" s="94"/>
      <c r="P338" s="94"/>
      <c r="Q338" s="10">
        <f t="shared" ref="Q338" si="21">1.21*M338</f>
        <v>0</v>
      </c>
    </row>
    <row r="339" spans="1:17" s="1" customFormat="1" x14ac:dyDescent="0.25">
      <c r="A339" s="98"/>
      <c r="B339" s="98"/>
      <c r="C339" s="98"/>
      <c r="D339" s="98"/>
      <c r="E339" s="98"/>
      <c r="F339" s="98"/>
      <c r="G339" s="95" t="s">
        <v>362</v>
      </c>
      <c r="H339" s="95"/>
      <c r="I339" s="95"/>
      <c r="J339" s="95"/>
      <c r="K339" s="95"/>
      <c r="L339" s="95"/>
      <c r="M339" s="95"/>
      <c r="N339" s="95"/>
      <c r="O339" s="95"/>
      <c r="P339" s="99"/>
    </row>
    <row r="340" spans="1:17" s="1" customFormat="1" x14ac:dyDescent="0.25">
      <c r="A340" s="98"/>
      <c r="B340" s="98"/>
      <c r="C340" s="98"/>
      <c r="D340" s="98"/>
      <c r="E340" s="98"/>
      <c r="F340" s="98"/>
      <c r="G340" s="95" t="s">
        <v>427</v>
      </c>
      <c r="H340" s="95"/>
      <c r="I340" s="95"/>
      <c r="J340" s="95"/>
      <c r="K340" s="95"/>
      <c r="L340" s="95"/>
      <c r="M340" s="95"/>
      <c r="N340" s="95"/>
      <c r="O340" s="95"/>
      <c r="P340" s="99"/>
    </row>
    <row r="341" spans="1:17" s="1" customFormat="1" x14ac:dyDescent="0.25">
      <c r="A341" s="98"/>
      <c r="B341" s="98"/>
      <c r="C341" s="98"/>
      <c r="D341" s="98"/>
      <c r="E341" s="98"/>
      <c r="F341" s="98"/>
      <c r="G341" s="95" t="s">
        <v>364</v>
      </c>
      <c r="H341" s="95"/>
      <c r="I341" s="95"/>
      <c r="J341" s="95"/>
      <c r="K341" s="95"/>
      <c r="L341" s="95"/>
      <c r="M341" s="95"/>
      <c r="N341" s="95"/>
      <c r="O341" s="95"/>
      <c r="P341" s="99"/>
    </row>
    <row r="342" spans="1:17" s="1" customFormat="1" x14ac:dyDescent="0.25">
      <c r="A342" s="98"/>
      <c r="B342" s="98"/>
      <c r="C342" s="98"/>
      <c r="D342" s="98"/>
      <c r="E342" s="98"/>
      <c r="F342" s="98"/>
      <c r="G342" s="95" t="s">
        <v>428</v>
      </c>
      <c r="H342" s="95"/>
      <c r="I342" s="95"/>
      <c r="J342" s="95"/>
      <c r="K342" s="95"/>
      <c r="L342" s="95"/>
      <c r="M342" s="95"/>
      <c r="N342" s="95"/>
      <c r="O342" s="95"/>
      <c r="P342" s="99"/>
    </row>
    <row r="343" spans="1:17" s="1" customFormat="1" x14ac:dyDescent="0.25">
      <c r="A343" s="98"/>
      <c r="B343" s="98"/>
      <c r="C343" s="98"/>
      <c r="D343" s="98"/>
      <c r="E343" s="98"/>
      <c r="F343" s="98"/>
      <c r="G343" s="95" t="s">
        <v>429</v>
      </c>
      <c r="H343" s="95"/>
      <c r="I343" s="95"/>
      <c r="J343" s="95"/>
      <c r="K343" s="95"/>
      <c r="L343" s="95"/>
      <c r="M343" s="95"/>
      <c r="N343" s="95"/>
      <c r="O343" s="95"/>
      <c r="P343" s="99"/>
    </row>
    <row r="344" spans="1:17" s="1" customFormat="1" x14ac:dyDescent="0.25">
      <c r="A344" s="98"/>
      <c r="B344" s="98"/>
      <c r="C344" s="98"/>
      <c r="D344" s="98"/>
      <c r="E344" s="98"/>
      <c r="F344" s="98"/>
      <c r="G344" s="95" t="s">
        <v>430</v>
      </c>
      <c r="H344" s="95"/>
      <c r="I344" s="95"/>
      <c r="J344" s="95"/>
      <c r="K344" s="95"/>
      <c r="L344" s="95"/>
      <c r="M344" s="95"/>
      <c r="N344" s="95"/>
      <c r="O344" s="95"/>
      <c r="P344" s="99"/>
    </row>
    <row r="345" spans="1:17" s="1" customFormat="1" ht="15.75" thickBot="1" x14ac:dyDescent="0.3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</row>
    <row r="346" spans="1:17" s="1" customFormat="1" ht="15.75" thickTop="1" x14ac:dyDescent="0.25">
      <c r="A346" s="5"/>
      <c r="B346" s="5"/>
      <c r="C346" s="5"/>
      <c r="D346" s="5"/>
      <c r="E346" s="5"/>
      <c r="F346" s="5"/>
      <c r="G346" s="11" t="s">
        <v>44</v>
      </c>
      <c r="H346" s="96" t="s">
        <v>121</v>
      </c>
      <c r="I346" s="96"/>
      <c r="J346" s="96"/>
      <c r="K346" s="96"/>
      <c r="L346" s="97">
        <f>M338</f>
        <v>0</v>
      </c>
      <c r="M346" s="97"/>
      <c r="N346" s="97">
        <f>1.21*L346</f>
        <v>0</v>
      </c>
      <c r="O346" s="97"/>
      <c r="P346" s="97"/>
      <c r="Q346" s="97"/>
    </row>
    <row r="347" spans="1:17" s="37" customFormat="1" ht="12.75" x14ac:dyDescent="0.2">
      <c r="A347" s="100" t="s">
        <v>124</v>
      </c>
      <c r="B347" s="100"/>
      <c r="C347" s="100"/>
      <c r="D347" s="100"/>
      <c r="E347" s="100"/>
      <c r="F347" s="100"/>
      <c r="G347" s="100"/>
      <c r="H347" s="100"/>
      <c r="I347" s="100"/>
      <c r="J347" s="100"/>
      <c r="K347" s="100"/>
      <c r="L347" s="100"/>
      <c r="M347" s="100"/>
      <c r="N347" s="100"/>
      <c r="O347" s="100"/>
      <c r="P347" s="100"/>
      <c r="Q347" s="100"/>
    </row>
    <row r="348" spans="1:17" s="37" customFormat="1" ht="12.75" x14ac:dyDescent="0.2">
      <c r="A348" s="39" t="s">
        <v>181</v>
      </c>
      <c r="B348" s="92" t="s">
        <v>125</v>
      </c>
      <c r="C348" s="92"/>
      <c r="D348" s="92"/>
      <c r="E348" s="92"/>
      <c r="F348" s="92" t="s">
        <v>126</v>
      </c>
      <c r="G348" s="92"/>
      <c r="H348" s="92"/>
      <c r="I348" s="9">
        <v>5.2</v>
      </c>
      <c r="J348" s="39" t="s">
        <v>102</v>
      </c>
      <c r="K348" s="93">
        <v>0</v>
      </c>
      <c r="L348" s="93"/>
      <c r="M348" s="41">
        <f>I348*K348</f>
        <v>0</v>
      </c>
      <c r="N348" s="94" t="s">
        <v>17</v>
      </c>
      <c r="O348" s="94"/>
      <c r="P348" s="94"/>
      <c r="Q348" s="41">
        <f t="shared" ref="Q348" si="22">1.21*M348</f>
        <v>0</v>
      </c>
    </row>
    <row r="349" spans="1:17" s="36" customFormat="1" x14ac:dyDescent="0.25">
      <c r="A349" s="98"/>
      <c r="B349" s="98"/>
      <c r="C349" s="98"/>
      <c r="D349" s="98"/>
      <c r="E349" s="98"/>
      <c r="F349" s="98"/>
      <c r="G349" s="95" t="s">
        <v>368</v>
      </c>
      <c r="H349" s="95"/>
      <c r="I349" s="95"/>
      <c r="J349" s="95"/>
      <c r="K349" s="95"/>
      <c r="L349" s="95"/>
      <c r="M349" s="95"/>
      <c r="N349" s="95"/>
      <c r="O349" s="95"/>
      <c r="P349" s="99"/>
    </row>
    <row r="350" spans="1:17" s="36" customFormat="1" x14ac:dyDescent="0.25">
      <c r="A350" s="98"/>
      <c r="B350" s="98"/>
      <c r="C350" s="98"/>
      <c r="D350" s="98"/>
      <c r="E350" s="98"/>
      <c r="F350" s="98"/>
      <c r="G350" s="95" t="s">
        <v>473</v>
      </c>
      <c r="H350" s="95"/>
      <c r="I350" s="95"/>
      <c r="J350" s="95"/>
      <c r="K350" s="95"/>
      <c r="L350" s="95"/>
      <c r="M350" s="95"/>
      <c r="N350" s="95"/>
      <c r="O350" s="95"/>
      <c r="P350" s="99"/>
    </row>
    <row r="351" spans="1:17" s="36" customFormat="1" x14ac:dyDescent="0.25">
      <c r="A351" s="98"/>
      <c r="B351" s="98"/>
      <c r="C351" s="98"/>
      <c r="D351" s="98"/>
      <c r="E351" s="98"/>
      <c r="F351" s="98"/>
      <c r="G351" s="95" t="s">
        <v>474</v>
      </c>
      <c r="H351" s="95"/>
      <c r="I351" s="95"/>
      <c r="J351" s="95"/>
      <c r="K351" s="95"/>
      <c r="L351" s="95"/>
      <c r="M351" s="95"/>
      <c r="N351" s="95"/>
      <c r="O351" s="95"/>
      <c r="P351" s="99"/>
    </row>
    <row r="352" spans="1:17" s="37" customFormat="1" ht="12.75" x14ac:dyDescent="0.2">
      <c r="A352" s="39" t="s">
        <v>292</v>
      </c>
      <c r="B352" s="92" t="s">
        <v>475</v>
      </c>
      <c r="C352" s="92"/>
      <c r="D352" s="92"/>
      <c r="E352" s="92"/>
      <c r="F352" s="92" t="s">
        <v>476</v>
      </c>
      <c r="G352" s="92"/>
      <c r="H352" s="92"/>
      <c r="I352" s="9">
        <v>7.6</v>
      </c>
      <c r="J352" s="39" t="s">
        <v>102</v>
      </c>
      <c r="K352" s="93">
        <v>0</v>
      </c>
      <c r="L352" s="93"/>
      <c r="M352" s="41">
        <f>I352*K352</f>
        <v>0</v>
      </c>
      <c r="N352" s="94" t="s">
        <v>17</v>
      </c>
      <c r="O352" s="94"/>
      <c r="P352" s="94"/>
      <c r="Q352" s="41">
        <f t="shared" ref="Q352" si="23">1.21*M352</f>
        <v>0</v>
      </c>
    </row>
    <row r="353" spans="1:17" s="36" customFormat="1" x14ac:dyDescent="0.25">
      <c r="A353" s="37"/>
      <c r="B353" s="37"/>
      <c r="C353" s="37"/>
      <c r="D353" s="37"/>
      <c r="E353" s="37"/>
      <c r="F353" s="37"/>
      <c r="G353" s="95" t="s">
        <v>368</v>
      </c>
      <c r="H353" s="95"/>
      <c r="I353" s="95"/>
      <c r="J353" s="95"/>
      <c r="K353" s="95"/>
      <c r="L353" s="95"/>
      <c r="M353" s="95"/>
      <c r="N353" s="95"/>
      <c r="O353" s="95"/>
      <c r="P353" s="52"/>
    </row>
    <row r="354" spans="1:17" s="36" customFormat="1" x14ac:dyDescent="0.25">
      <c r="A354" s="37"/>
      <c r="B354" s="37"/>
      <c r="C354" s="37"/>
      <c r="D354" s="37"/>
      <c r="E354" s="37"/>
      <c r="F354" s="37"/>
      <c r="G354" s="95" t="s">
        <v>473</v>
      </c>
      <c r="H354" s="95"/>
      <c r="I354" s="95"/>
      <c r="J354" s="95"/>
      <c r="K354" s="95"/>
      <c r="L354" s="95"/>
      <c r="M354" s="95"/>
      <c r="N354" s="95"/>
      <c r="O354" s="95"/>
      <c r="P354" s="52"/>
    </row>
    <row r="355" spans="1:17" s="36" customFormat="1" x14ac:dyDescent="0.25">
      <c r="A355" s="37"/>
      <c r="B355" s="37"/>
      <c r="C355" s="37"/>
      <c r="D355" s="37"/>
      <c r="E355" s="37"/>
      <c r="F355" s="37"/>
      <c r="G355" s="95" t="s">
        <v>417</v>
      </c>
      <c r="H355" s="95"/>
      <c r="I355" s="95"/>
      <c r="J355" s="95"/>
      <c r="K355" s="95"/>
      <c r="L355" s="95"/>
      <c r="M355" s="95"/>
      <c r="N355" s="95"/>
      <c r="O355" s="95"/>
      <c r="P355" s="52"/>
    </row>
    <row r="356" spans="1:17" s="37" customFormat="1" ht="12.75" x14ac:dyDescent="0.2">
      <c r="A356" s="39" t="s">
        <v>204</v>
      </c>
      <c r="B356" s="92" t="s">
        <v>135</v>
      </c>
      <c r="C356" s="92"/>
      <c r="D356" s="92"/>
      <c r="E356" s="92"/>
      <c r="F356" s="92" t="s">
        <v>136</v>
      </c>
      <c r="G356" s="92"/>
      <c r="H356" s="92"/>
      <c r="I356" s="9">
        <v>5.2</v>
      </c>
      <c r="J356" s="39" t="s">
        <v>102</v>
      </c>
      <c r="K356" s="93">
        <v>0</v>
      </c>
      <c r="L356" s="93"/>
      <c r="M356" s="41">
        <f>I356*K356</f>
        <v>0</v>
      </c>
      <c r="N356" s="94" t="s">
        <v>17</v>
      </c>
      <c r="O356" s="94"/>
      <c r="P356" s="94"/>
      <c r="Q356" s="41">
        <f t="shared" ref="Q356" si="24">1.21*M356</f>
        <v>0</v>
      </c>
    </row>
    <row r="357" spans="1:17" s="36" customFormat="1" x14ac:dyDescent="0.25">
      <c r="A357" s="98"/>
      <c r="B357" s="98"/>
      <c r="C357" s="98"/>
      <c r="D357" s="98"/>
      <c r="E357" s="98"/>
      <c r="F357" s="98"/>
      <c r="G357" s="95" t="s">
        <v>368</v>
      </c>
      <c r="H357" s="95"/>
      <c r="I357" s="95"/>
      <c r="J357" s="95"/>
      <c r="K357" s="95"/>
      <c r="L357" s="95"/>
      <c r="M357" s="95"/>
      <c r="N357" s="95"/>
      <c r="O357" s="95"/>
      <c r="P357" s="99"/>
    </row>
    <row r="358" spans="1:17" s="36" customFormat="1" x14ac:dyDescent="0.25">
      <c r="A358" s="98"/>
      <c r="B358" s="98"/>
      <c r="C358" s="98"/>
      <c r="D358" s="98"/>
      <c r="E358" s="98"/>
      <c r="F358" s="98"/>
      <c r="G358" s="95" t="s">
        <v>473</v>
      </c>
      <c r="H358" s="95"/>
      <c r="I358" s="95"/>
      <c r="J358" s="95"/>
      <c r="K358" s="95"/>
      <c r="L358" s="95"/>
      <c r="M358" s="95"/>
      <c r="N358" s="95"/>
      <c r="O358" s="95"/>
      <c r="P358" s="99"/>
    </row>
    <row r="359" spans="1:17" s="36" customFormat="1" x14ac:dyDescent="0.25">
      <c r="A359" s="98"/>
      <c r="B359" s="98"/>
      <c r="C359" s="98"/>
      <c r="D359" s="98"/>
      <c r="E359" s="98"/>
      <c r="F359" s="98"/>
      <c r="G359" s="95" t="s">
        <v>474</v>
      </c>
      <c r="H359" s="95"/>
      <c r="I359" s="95"/>
      <c r="J359" s="95"/>
      <c r="K359" s="95"/>
      <c r="L359" s="95"/>
      <c r="M359" s="95"/>
      <c r="N359" s="95"/>
      <c r="O359" s="95"/>
      <c r="P359" s="99"/>
    </row>
    <row r="360" spans="1:17" s="37" customFormat="1" ht="12.75" x14ac:dyDescent="0.2">
      <c r="A360" s="39" t="s">
        <v>293</v>
      </c>
      <c r="B360" s="92" t="s">
        <v>138</v>
      </c>
      <c r="C360" s="92"/>
      <c r="D360" s="92"/>
      <c r="E360" s="92"/>
      <c r="F360" s="92" t="s">
        <v>139</v>
      </c>
      <c r="G360" s="92"/>
      <c r="H360" s="92"/>
      <c r="I360" s="9">
        <v>10.4</v>
      </c>
      <c r="J360" s="39" t="s">
        <v>102</v>
      </c>
      <c r="K360" s="93">
        <v>0</v>
      </c>
      <c r="L360" s="93"/>
      <c r="M360" s="41">
        <f>I360*K360</f>
        <v>0</v>
      </c>
      <c r="N360" s="94" t="s">
        <v>17</v>
      </c>
      <c r="O360" s="94"/>
      <c r="P360" s="94"/>
      <c r="Q360" s="41">
        <f t="shared" ref="Q360" si="25">1.21*M360</f>
        <v>0</v>
      </c>
    </row>
    <row r="361" spans="1:17" s="36" customFormat="1" x14ac:dyDescent="0.25">
      <c r="A361" s="98"/>
      <c r="B361" s="98"/>
      <c r="C361" s="98"/>
      <c r="D361" s="98"/>
      <c r="E361" s="98"/>
      <c r="F361" s="98"/>
      <c r="G361" s="95" t="s">
        <v>368</v>
      </c>
      <c r="H361" s="95"/>
      <c r="I361" s="95"/>
      <c r="J361" s="95"/>
      <c r="K361" s="95"/>
      <c r="L361" s="95"/>
      <c r="M361" s="95"/>
      <c r="N361" s="95"/>
      <c r="O361" s="95"/>
      <c r="P361" s="99"/>
    </row>
    <row r="362" spans="1:17" s="36" customFormat="1" x14ac:dyDescent="0.25">
      <c r="A362" s="98"/>
      <c r="B362" s="98"/>
      <c r="C362" s="98"/>
      <c r="D362" s="98"/>
      <c r="E362" s="98"/>
      <c r="F362" s="98"/>
      <c r="G362" s="95" t="s">
        <v>473</v>
      </c>
      <c r="H362" s="95"/>
      <c r="I362" s="95"/>
      <c r="J362" s="95"/>
      <c r="K362" s="95"/>
      <c r="L362" s="95"/>
      <c r="M362" s="95"/>
      <c r="N362" s="95"/>
      <c r="O362" s="95"/>
      <c r="P362" s="99"/>
    </row>
    <row r="363" spans="1:17" s="36" customFormat="1" x14ac:dyDescent="0.25">
      <c r="A363" s="98"/>
      <c r="B363" s="98"/>
      <c r="C363" s="98"/>
      <c r="D363" s="98"/>
      <c r="E363" s="98"/>
      <c r="F363" s="98"/>
      <c r="G363" s="95" t="s">
        <v>477</v>
      </c>
      <c r="H363" s="95"/>
      <c r="I363" s="95"/>
      <c r="J363" s="95"/>
      <c r="K363" s="95"/>
      <c r="L363" s="95"/>
      <c r="M363" s="95"/>
      <c r="N363" s="95"/>
      <c r="O363" s="95"/>
      <c r="P363" s="99"/>
    </row>
    <row r="364" spans="1:17" s="37" customFormat="1" ht="12.75" x14ac:dyDescent="0.2">
      <c r="A364" s="39" t="s">
        <v>294</v>
      </c>
      <c r="B364" s="92" t="s">
        <v>478</v>
      </c>
      <c r="C364" s="92"/>
      <c r="D364" s="92"/>
      <c r="E364" s="92"/>
      <c r="F364" s="92" t="s">
        <v>479</v>
      </c>
      <c r="G364" s="92"/>
      <c r="H364" s="92"/>
      <c r="I364" s="9">
        <v>7.6</v>
      </c>
      <c r="J364" s="39" t="s">
        <v>102</v>
      </c>
      <c r="K364" s="93">
        <v>0</v>
      </c>
      <c r="L364" s="93"/>
      <c r="M364" s="41">
        <f>I364*K364</f>
        <v>0</v>
      </c>
      <c r="N364" s="94" t="s">
        <v>17</v>
      </c>
      <c r="O364" s="94"/>
      <c r="P364" s="94"/>
      <c r="Q364" s="41">
        <f t="shared" ref="Q364" si="26">1.21*M364</f>
        <v>0</v>
      </c>
    </row>
    <row r="365" spans="1:17" s="36" customFormat="1" x14ac:dyDescent="0.25">
      <c r="A365" s="37"/>
      <c r="B365" s="37"/>
      <c r="C365" s="37"/>
      <c r="D365" s="37"/>
      <c r="E365" s="37"/>
      <c r="F365" s="37"/>
      <c r="G365" s="95" t="s">
        <v>368</v>
      </c>
      <c r="H365" s="95"/>
      <c r="I365" s="95"/>
      <c r="J365" s="95"/>
      <c r="K365" s="95"/>
      <c r="L365" s="95"/>
      <c r="M365" s="95"/>
      <c r="N365" s="95"/>
      <c r="O365" s="95"/>
      <c r="P365" s="52"/>
    </row>
    <row r="366" spans="1:17" s="36" customFormat="1" x14ac:dyDescent="0.25">
      <c r="A366" s="37"/>
      <c r="B366" s="37"/>
      <c r="C366" s="37"/>
      <c r="D366" s="37"/>
      <c r="E366" s="37"/>
      <c r="F366" s="37"/>
      <c r="G366" s="95" t="s">
        <v>473</v>
      </c>
      <c r="H366" s="95"/>
      <c r="I366" s="95"/>
      <c r="J366" s="95"/>
      <c r="K366" s="95"/>
      <c r="L366" s="95"/>
      <c r="M366" s="95"/>
      <c r="N366" s="95"/>
      <c r="O366" s="95"/>
      <c r="P366" s="52"/>
    </row>
    <row r="367" spans="1:17" s="36" customFormat="1" x14ac:dyDescent="0.25">
      <c r="A367" s="37"/>
      <c r="B367" s="37"/>
      <c r="C367" s="37"/>
      <c r="D367" s="37"/>
      <c r="E367" s="37"/>
      <c r="F367" s="37"/>
      <c r="G367" s="95" t="s">
        <v>417</v>
      </c>
      <c r="H367" s="95"/>
      <c r="I367" s="95"/>
      <c r="J367" s="95"/>
      <c r="K367" s="95"/>
      <c r="L367" s="95"/>
      <c r="M367" s="95"/>
      <c r="N367" s="95"/>
      <c r="O367" s="95"/>
      <c r="P367" s="52"/>
    </row>
    <row r="368" spans="1:17" s="37" customFormat="1" ht="12.75" x14ac:dyDescent="0.2">
      <c r="A368" s="39" t="s">
        <v>295</v>
      </c>
      <c r="B368" s="92" t="s">
        <v>141</v>
      </c>
      <c r="C368" s="92"/>
      <c r="D368" s="92"/>
      <c r="E368" s="92"/>
      <c r="F368" s="92" t="s">
        <v>142</v>
      </c>
      <c r="G368" s="92"/>
      <c r="H368" s="92"/>
      <c r="I368" s="9">
        <v>5.2</v>
      </c>
      <c r="J368" s="39" t="s">
        <v>102</v>
      </c>
      <c r="K368" s="93">
        <v>0</v>
      </c>
      <c r="L368" s="93"/>
      <c r="M368" s="41">
        <f>I368*K368</f>
        <v>0</v>
      </c>
      <c r="N368" s="94" t="s">
        <v>17</v>
      </c>
      <c r="O368" s="94"/>
      <c r="P368" s="94"/>
      <c r="Q368" s="41">
        <f t="shared" ref="Q368" si="27">1.21*M368</f>
        <v>0</v>
      </c>
    </row>
    <row r="369" spans="1:17" s="36" customFormat="1" x14ac:dyDescent="0.25">
      <c r="A369" s="98"/>
      <c r="B369" s="98"/>
      <c r="C369" s="98"/>
      <c r="D369" s="98"/>
      <c r="E369" s="98"/>
      <c r="F369" s="98"/>
      <c r="G369" s="95" t="s">
        <v>368</v>
      </c>
      <c r="H369" s="95"/>
      <c r="I369" s="95"/>
      <c r="J369" s="95"/>
      <c r="K369" s="95"/>
      <c r="L369" s="95"/>
      <c r="M369" s="95"/>
      <c r="N369" s="95"/>
      <c r="O369" s="95"/>
      <c r="P369" s="99"/>
    </row>
    <row r="370" spans="1:17" s="36" customFormat="1" x14ac:dyDescent="0.25">
      <c r="A370" s="98"/>
      <c r="B370" s="98"/>
      <c r="C370" s="98"/>
      <c r="D370" s="98"/>
      <c r="E370" s="98"/>
      <c r="F370" s="98"/>
      <c r="G370" s="95" t="s">
        <v>473</v>
      </c>
      <c r="H370" s="95"/>
      <c r="I370" s="95"/>
      <c r="J370" s="95"/>
      <c r="K370" s="95"/>
      <c r="L370" s="95"/>
      <c r="M370" s="95"/>
      <c r="N370" s="95"/>
      <c r="O370" s="95"/>
      <c r="P370" s="99"/>
    </row>
    <row r="371" spans="1:17" s="36" customFormat="1" x14ac:dyDescent="0.25">
      <c r="A371" s="98"/>
      <c r="B371" s="98"/>
      <c r="C371" s="98"/>
      <c r="D371" s="98"/>
      <c r="E371" s="98"/>
      <c r="F371" s="98"/>
      <c r="G371" s="95" t="s">
        <v>474</v>
      </c>
      <c r="H371" s="95"/>
      <c r="I371" s="95"/>
      <c r="J371" s="95"/>
      <c r="K371" s="95"/>
      <c r="L371" s="95"/>
      <c r="M371" s="95"/>
      <c r="N371" s="95"/>
      <c r="O371" s="95"/>
      <c r="P371" s="99"/>
    </row>
    <row r="372" spans="1:17" s="37" customFormat="1" ht="12.75" x14ac:dyDescent="0.2">
      <c r="A372" s="39" t="s">
        <v>195</v>
      </c>
      <c r="B372" s="92" t="s">
        <v>144</v>
      </c>
      <c r="C372" s="92"/>
      <c r="D372" s="92"/>
      <c r="E372" s="92"/>
      <c r="F372" s="92" t="s">
        <v>145</v>
      </c>
      <c r="G372" s="92"/>
      <c r="H372" s="92"/>
      <c r="I372" s="9">
        <v>5.2</v>
      </c>
      <c r="J372" s="39" t="s">
        <v>102</v>
      </c>
      <c r="K372" s="93">
        <v>0</v>
      </c>
      <c r="L372" s="93"/>
      <c r="M372" s="41">
        <f>I372*K372</f>
        <v>0</v>
      </c>
      <c r="N372" s="94" t="s">
        <v>17</v>
      </c>
      <c r="O372" s="94"/>
      <c r="P372" s="94"/>
      <c r="Q372" s="41">
        <f t="shared" ref="Q372" si="28">1.21*M372</f>
        <v>0</v>
      </c>
    </row>
    <row r="373" spans="1:17" s="36" customFormat="1" x14ac:dyDescent="0.25">
      <c r="A373" s="98"/>
      <c r="B373" s="98"/>
      <c r="C373" s="98"/>
      <c r="D373" s="98"/>
      <c r="E373" s="98"/>
      <c r="F373" s="98"/>
      <c r="G373" s="95" t="s">
        <v>368</v>
      </c>
      <c r="H373" s="95"/>
      <c r="I373" s="95"/>
      <c r="J373" s="95"/>
      <c r="K373" s="95"/>
      <c r="L373" s="95"/>
      <c r="M373" s="95"/>
      <c r="N373" s="95"/>
      <c r="O373" s="95"/>
      <c r="P373" s="99"/>
    </row>
    <row r="374" spans="1:17" s="36" customFormat="1" x14ac:dyDescent="0.25">
      <c r="A374" s="98"/>
      <c r="B374" s="98"/>
      <c r="C374" s="98"/>
      <c r="D374" s="98"/>
      <c r="E374" s="98"/>
      <c r="F374" s="98"/>
      <c r="G374" s="95" t="s">
        <v>473</v>
      </c>
      <c r="H374" s="95"/>
      <c r="I374" s="95"/>
      <c r="J374" s="95"/>
      <c r="K374" s="95"/>
      <c r="L374" s="95"/>
      <c r="M374" s="95"/>
      <c r="N374" s="95"/>
      <c r="O374" s="95"/>
      <c r="P374" s="99"/>
    </row>
    <row r="375" spans="1:17" s="36" customFormat="1" x14ac:dyDescent="0.25">
      <c r="A375" s="98"/>
      <c r="B375" s="98"/>
      <c r="C375" s="98"/>
      <c r="D375" s="98"/>
      <c r="E375" s="98"/>
      <c r="F375" s="98"/>
      <c r="G375" s="95" t="s">
        <v>474</v>
      </c>
      <c r="H375" s="95"/>
      <c r="I375" s="95"/>
      <c r="J375" s="95"/>
      <c r="K375" s="95"/>
      <c r="L375" s="95"/>
      <c r="M375" s="95"/>
      <c r="N375" s="95"/>
      <c r="O375" s="95"/>
      <c r="P375" s="99"/>
    </row>
    <row r="376" spans="1:17" s="37" customFormat="1" ht="12.75" x14ac:dyDescent="0.2">
      <c r="A376" s="39" t="s">
        <v>296</v>
      </c>
      <c r="B376" s="92" t="s">
        <v>144</v>
      </c>
      <c r="C376" s="92"/>
      <c r="D376" s="92"/>
      <c r="E376" s="92"/>
      <c r="F376" s="92" t="s">
        <v>480</v>
      </c>
      <c r="G376" s="92"/>
      <c r="H376" s="92"/>
      <c r="I376" s="9">
        <v>7.6</v>
      </c>
      <c r="J376" s="39" t="s">
        <v>102</v>
      </c>
      <c r="K376" s="93">
        <v>0</v>
      </c>
      <c r="L376" s="93"/>
      <c r="M376" s="41">
        <f>I376*K376</f>
        <v>0</v>
      </c>
      <c r="N376" s="94" t="s">
        <v>17</v>
      </c>
      <c r="O376" s="94"/>
      <c r="P376" s="94"/>
      <c r="Q376" s="41">
        <f t="shared" ref="Q376" si="29">1.21*M376</f>
        <v>0</v>
      </c>
    </row>
    <row r="377" spans="1:17" s="36" customFormat="1" x14ac:dyDescent="0.25">
      <c r="A377" s="37"/>
      <c r="B377" s="37"/>
      <c r="C377" s="37"/>
      <c r="D377" s="37"/>
      <c r="E377" s="37"/>
      <c r="F377" s="37"/>
      <c r="G377" s="95" t="s">
        <v>368</v>
      </c>
      <c r="H377" s="95"/>
      <c r="I377" s="95"/>
      <c r="J377" s="95"/>
      <c r="K377" s="95"/>
      <c r="L377" s="95"/>
      <c r="M377" s="95"/>
      <c r="N377" s="95"/>
      <c r="O377" s="95"/>
      <c r="P377" s="52"/>
    </row>
    <row r="378" spans="1:17" s="36" customFormat="1" x14ac:dyDescent="0.25">
      <c r="A378" s="37"/>
      <c r="B378" s="37"/>
      <c r="C378" s="37"/>
      <c r="D378" s="37"/>
      <c r="E378" s="37"/>
      <c r="F378" s="37"/>
      <c r="G378" s="95" t="s">
        <v>473</v>
      </c>
      <c r="H378" s="95"/>
      <c r="I378" s="95"/>
      <c r="J378" s="95"/>
      <c r="K378" s="95"/>
      <c r="L378" s="95"/>
      <c r="M378" s="95"/>
      <c r="N378" s="95"/>
      <c r="O378" s="95"/>
      <c r="P378" s="52"/>
    </row>
    <row r="379" spans="1:17" s="36" customFormat="1" x14ac:dyDescent="0.25">
      <c r="A379" s="37"/>
      <c r="B379" s="37"/>
      <c r="C379" s="37"/>
      <c r="D379" s="37"/>
      <c r="E379" s="37"/>
      <c r="F379" s="37"/>
      <c r="G379" s="95" t="s">
        <v>417</v>
      </c>
      <c r="H379" s="95"/>
      <c r="I379" s="95"/>
      <c r="J379" s="95"/>
      <c r="K379" s="95"/>
      <c r="L379" s="95"/>
      <c r="M379" s="95"/>
      <c r="N379" s="95"/>
      <c r="O379" s="95"/>
      <c r="P379" s="52"/>
    </row>
    <row r="380" spans="1:17" s="37" customFormat="1" ht="13.5" thickBot="1" x14ac:dyDescent="0.25"/>
    <row r="381" spans="1:17" s="37" customFormat="1" ht="13.5" thickTop="1" x14ac:dyDescent="0.2">
      <c r="G381" s="38" t="s">
        <v>44</v>
      </c>
      <c r="H381" s="96" t="s">
        <v>124</v>
      </c>
      <c r="I381" s="96"/>
      <c r="J381" s="96"/>
      <c r="K381" s="96"/>
      <c r="L381" s="97">
        <f>SUM(M348,M352,M356,M360,M364,M368,M372,M376)</f>
        <v>0</v>
      </c>
      <c r="M381" s="97"/>
      <c r="N381" s="97">
        <f>1.21*L381</f>
        <v>0</v>
      </c>
      <c r="O381" s="97"/>
      <c r="P381" s="97"/>
      <c r="Q381" s="97"/>
    </row>
    <row r="382" spans="1:17" s="1" customFormat="1" x14ac:dyDescent="0.25">
      <c r="A382" s="100" t="s">
        <v>232</v>
      </c>
      <c r="B382" s="100"/>
      <c r="C382" s="100"/>
      <c r="D382" s="100"/>
      <c r="E382" s="100"/>
      <c r="F382" s="100"/>
      <c r="G382" s="100"/>
      <c r="H382" s="100"/>
      <c r="I382" s="100"/>
      <c r="J382" s="100"/>
      <c r="K382" s="100"/>
      <c r="L382" s="100"/>
      <c r="M382" s="100"/>
      <c r="N382" s="100"/>
      <c r="O382" s="100"/>
      <c r="P382" s="100"/>
      <c r="Q382" s="100"/>
    </row>
    <row r="383" spans="1:17" s="1" customFormat="1" x14ac:dyDescent="0.25">
      <c r="A383" s="8" t="s">
        <v>297</v>
      </c>
      <c r="B383" s="92" t="s">
        <v>233</v>
      </c>
      <c r="C383" s="92"/>
      <c r="D383" s="92"/>
      <c r="E383" s="92"/>
      <c r="F383" s="101" t="s">
        <v>234</v>
      </c>
      <c r="G383" s="101"/>
      <c r="H383" s="101"/>
      <c r="I383" s="9">
        <v>18</v>
      </c>
      <c r="J383" s="8" t="s">
        <v>102</v>
      </c>
      <c r="K383" s="93">
        <v>0</v>
      </c>
      <c r="L383" s="93"/>
      <c r="M383" s="10">
        <f>I383*K383</f>
        <v>0</v>
      </c>
      <c r="N383" s="94" t="s">
        <v>17</v>
      </c>
      <c r="O383" s="94"/>
      <c r="P383" s="94"/>
      <c r="Q383" s="10">
        <f t="shared" ref="Q383" si="30">1.21*M383</f>
        <v>0</v>
      </c>
    </row>
    <row r="384" spans="1:17" s="1" customFormat="1" x14ac:dyDescent="0.25">
      <c r="A384" s="5"/>
      <c r="B384" s="5"/>
      <c r="C384" s="5"/>
      <c r="D384" s="5"/>
      <c r="E384" s="5"/>
      <c r="F384" s="5"/>
      <c r="G384" s="95" t="s">
        <v>432</v>
      </c>
      <c r="H384" s="95"/>
      <c r="I384" s="95"/>
      <c r="J384" s="95"/>
      <c r="K384" s="95"/>
      <c r="L384" s="95"/>
      <c r="M384" s="95"/>
      <c r="N384" s="95"/>
      <c r="O384" s="95"/>
    </row>
    <row r="385" spans="1:17" s="1" customFormat="1" ht="15.75" thickBot="1" x14ac:dyDescent="0.3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</row>
    <row r="386" spans="1:17" s="1" customFormat="1" ht="15.75" thickTop="1" x14ac:dyDescent="0.25">
      <c r="A386" s="5"/>
      <c r="B386" s="5"/>
      <c r="C386" s="5"/>
      <c r="D386" s="5"/>
      <c r="E386" s="5"/>
      <c r="F386" s="5"/>
      <c r="G386" s="11" t="s">
        <v>44</v>
      </c>
      <c r="H386" s="96" t="s">
        <v>232</v>
      </c>
      <c r="I386" s="96"/>
      <c r="J386" s="96"/>
      <c r="K386" s="96"/>
      <c r="L386" s="97">
        <f>M383</f>
        <v>0</v>
      </c>
      <c r="M386" s="97"/>
      <c r="N386" s="97">
        <f>1.21*L386</f>
        <v>0</v>
      </c>
      <c r="O386" s="97"/>
      <c r="P386" s="97"/>
      <c r="Q386" s="97"/>
    </row>
    <row r="387" spans="1:17" s="1" customFormat="1" x14ac:dyDescent="0.25">
      <c r="A387" s="100" t="s">
        <v>148</v>
      </c>
      <c r="B387" s="100"/>
      <c r="C387" s="100"/>
      <c r="D387" s="100"/>
      <c r="E387" s="100"/>
      <c r="F387" s="100"/>
      <c r="G387" s="100"/>
      <c r="H387" s="100"/>
      <c r="I387" s="100"/>
      <c r="J387" s="100"/>
      <c r="K387" s="100"/>
      <c r="L387" s="100"/>
      <c r="M387" s="100"/>
      <c r="N387" s="100"/>
      <c r="O387" s="100"/>
      <c r="P387" s="100"/>
      <c r="Q387" s="100"/>
    </row>
    <row r="388" spans="1:17" s="1" customFormat="1" x14ac:dyDescent="0.25">
      <c r="A388" s="8" t="s">
        <v>298</v>
      </c>
      <c r="B388" s="92" t="s">
        <v>158</v>
      </c>
      <c r="C388" s="92"/>
      <c r="D388" s="92"/>
      <c r="E388" s="92"/>
      <c r="F388" s="101" t="s">
        <v>235</v>
      </c>
      <c r="G388" s="101"/>
      <c r="H388" s="101"/>
      <c r="I388" s="9">
        <v>1</v>
      </c>
      <c r="J388" s="8" t="s">
        <v>21</v>
      </c>
      <c r="K388" s="93">
        <v>0</v>
      </c>
      <c r="L388" s="93"/>
      <c r="M388" s="10">
        <f t="shared" ref="M388:M391" si="31">I388*K388</f>
        <v>0</v>
      </c>
      <c r="N388" s="94" t="s">
        <v>17</v>
      </c>
      <c r="O388" s="94"/>
      <c r="P388" s="94"/>
      <c r="Q388" s="10">
        <f t="shared" ref="Q388:Q391" si="32">1.21*M388</f>
        <v>0</v>
      </c>
    </row>
    <row r="389" spans="1:17" s="1" customFormat="1" x14ac:dyDescent="0.25">
      <c r="A389" s="8" t="s">
        <v>19</v>
      </c>
      <c r="B389" s="92" t="s">
        <v>165</v>
      </c>
      <c r="C389" s="92"/>
      <c r="D389" s="92"/>
      <c r="E389" s="92"/>
      <c r="F389" s="101" t="s">
        <v>237</v>
      </c>
      <c r="G389" s="101"/>
      <c r="H389" s="101"/>
      <c r="I389" s="9">
        <v>2.5</v>
      </c>
      <c r="J389" s="8" t="s">
        <v>78</v>
      </c>
      <c r="K389" s="93">
        <v>0</v>
      </c>
      <c r="L389" s="93"/>
      <c r="M389" s="10">
        <f t="shared" si="31"/>
        <v>0</v>
      </c>
      <c r="N389" s="94" t="s">
        <v>17</v>
      </c>
      <c r="O389" s="94"/>
      <c r="P389" s="94"/>
      <c r="Q389" s="10">
        <f t="shared" si="32"/>
        <v>0</v>
      </c>
    </row>
    <row r="390" spans="1:17" s="1" customFormat="1" x14ac:dyDescent="0.25">
      <c r="A390" s="5"/>
      <c r="B390" s="5"/>
      <c r="C390" s="5"/>
      <c r="D390" s="5"/>
      <c r="E390" s="5"/>
      <c r="F390" s="5"/>
      <c r="G390" s="95" t="s">
        <v>431</v>
      </c>
      <c r="H390" s="95"/>
      <c r="I390" s="95"/>
      <c r="J390" s="95"/>
      <c r="K390" s="95"/>
      <c r="L390" s="95"/>
      <c r="M390" s="95"/>
      <c r="N390" s="95"/>
      <c r="O390" s="95"/>
    </row>
    <row r="391" spans="1:17" s="1" customFormat="1" x14ac:dyDescent="0.25">
      <c r="A391" s="8" t="s">
        <v>498</v>
      </c>
      <c r="B391" s="92" t="s">
        <v>172</v>
      </c>
      <c r="C391" s="92"/>
      <c r="D391" s="92"/>
      <c r="E391" s="92"/>
      <c r="F391" s="101" t="s">
        <v>173</v>
      </c>
      <c r="G391" s="101"/>
      <c r="H391" s="101"/>
      <c r="I391" s="9">
        <v>2.5</v>
      </c>
      <c r="J391" s="8" t="s">
        <v>78</v>
      </c>
      <c r="K391" s="93">
        <v>0</v>
      </c>
      <c r="L391" s="93"/>
      <c r="M391" s="10">
        <f t="shared" si="31"/>
        <v>0</v>
      </c>
      <c r="N391" s="94" t="s">
        <v>17</v>
      </c>
      <c r="O391" s="94"/>
      <c r="P391" s="94"/>
      <c r="Q391" s="10">
        <f t="shared" si="32"/>
        <v>0</v>
      </c>
    </row>
    <row r="392" spans="1:17" s="1" customFormat="1" x14ac:dyDescent="0.25">
      <c r="A392" s="5"/>
      <c r="B392" s="5"/>
      <c r="C392" s="5"/>
      <c r="D392" s="5"/>
      <c r="E392" s="5"/>
      <c r="F392" s="5"/>
      <c r="G392" s="95" t="s">
        <v>431</v>
      </c>
      <c r="H392" s="95"/>
      <c r="I392" s="95"/>
      <c r="J392" s="95"/>
      <c r="K392" s="95"/>
      <c r="L392" s="95"/>
      <c r="M392" s="95"/>
      <c r="N392" s="95"/>
      <c r="O392" s="95"/>
    </row>
    <row r="393" spans="1:17" s="1" customFormat="1" ht="15.75" thickBot="1" x14ac:dyDescent="0.3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</row>
    <row r="394" spans="1:17" s="1" customFormat="1" ht="15.75" thickTop="1" x14ac:dyDescent="0.25">
      <c r="A394" s="5"/>
      <c r="B394" s="5"/>
      <c r="C394" s="5"/>
      <c r="D394" s="5"/>
      <c r="E394" s="5"/>
      <c r="F394" s="5"/>
      <c r="G394" s="11" t="s">
        <v>44</v>
      </c>
      <c r="H394" s="96" t="s">
        <v>148</v>
      </c>
      <c r="I394" s="96"/>
      <c r="J394" s="96"/>
      <c r="K394" s="96"/>
      <c r="L394" s="97">
        <f>SUM(M388:M391)</f>
        <v>0</v>
      </c>
      <c r="M394" s="97"/>
      <c r="N394" s="97">
        <f>1.21*L394</f>
        <v>0</v>
      </c>
      <c r="O394" s="97"/>
      <c r="P394" s="97"/>
      <c r="Q394" s="97"/>
    </row>
    <row r="395" spans="1:17" s="1" customFormat="1" x14ac:dyDescent="0.25">
      <c r="A395" s="100" t="s">
        <v>174</v>
      </c>
      <c r="B395" s="100"/>
      <c r="C395" s="100"/>
      <c r="D395" s="100"/>
      <c r="E395" s="100"/>
      <c r="F395" s="100"/>
      <c r="G395" s="100"/>
      <c r="H395" s="100"/>
      <c r="I395" s="100"/>
      <c r="J395" s="100"/>
      <c r="K395" s="100"/>
      <c r="L395" s="100"/>
      <c r="M395" s="100"/>
      <c r="N395" s="100"/>
      <c r="O395" s="100"/>
      <c r="P395" s="100"/>
      <c r="Q395" s="100"/>
    </row>
    <row r="396" spans="1:17" s="1" customFormat="1" x14ac:dyDescent="0.25">
      <c r="A396" s="8" t="s">
        <v>499</v>
      </c>
      <c r="B396" s="92" t="s">
        <v>175</v>
      </c>
      <c r="C396" s="92"/>
      <c r="D396" s="92"/>
      <c r="E396" s="92"/>
      <c r="F396" s="101" t="s">
        <v>176</v>
      </c>
      <c r="G396" s="101"/>
      <c r="H396" s="101"/>
      <c r="I396" s="9">
        <v>5.532</v>
      </c>
      <c r="J396" s="8" t="s">
        <v>49</v>
      </c>
      <c r="K396" s="93">
        <v>0</v>
      </c>
      <c r="L396" s="93"/>
      <c r="M396" s="10">
        <f t="shared" ref="M396:M411" si="33">I396*K396</f>
        <v>0</v>
      </c>
      <c r="N396" s="94" t="s">
        <v>17</v>
      </c>
      <c r="O396" s="94"/>
      <c r="P396" s="94"/>
      <c r="Q396" s="10">
        <f t="shared" ref="Q396:Q411" si="34">1.21*M396</f>
        <v>0</v>
      </c>
    </row>
    <row r="397" spans="1:17" s="1" customFormat="1" ht="15.75" customHeight="1" x14ac:dyDescent="0.25">
      <c r="A397" s="98"/>
      <c r="B397" s="98"/>
      <c r="C397" s="98"/>
      <c r="D397" s="98"/>
      <c r="E397" s="98"/>
      <c r="F397" s="98"/>
      <c r="G397" s="95" t="s">
        <v>436</v>
      </c>
      <c r="H397" s="95"/>
      <c r="I397" s="95"/>
      <c r="J397" s="95"/>
      <c r="K397" s="95"/>
      <c r="L397" s="95"/>
      <c r="M397" s="95"/>
      <c r="N397" s="95"/>
      <c r="O397" s="95"/>
      <c r="P397" s="99"/>
    </row>
    <row r="398" spans="1:17" s="1" customFormat="1" ht="15.75" customHeight="1" x14ac:dyDescent="0.25">
      <c r="A398" s="98"/>
      <c r="B398" s="98"/>
      <c r="C398" s="98"/>
      <c r="D398" s="98"/>
      <c r="E398" s="98"/>
      <c r="F398" s="98"/>
      <c r="G398" s="95" t="s">
        <v>437</v>
      </c>
      <c r="H398" s="95"/>
      <c r="I398" s="95"/>
      <c r="J398" s="95"/>
      <c r="K398" s="95"/>
      <c r="L398" s="95"/>
      <c r="M398" s="95"/>
      <c r="N398" s="95"/>
      <c r="O398" s="95"/>
      <c r="P398" s="99"/>
    </row>
    <row r="399" spans="1:17" s="1" customFormat="1" x14ac:dyDescent="0.25">
      <c r="A399" s="8" t="s">
        <v>500</v>
      </c>
      <c r="B399" s="92" t="s">
        <v>177</v>
      </c>
      <c r="C399" s="92"/>
      <c r="D399" s="92"/>
      <c r="E399" s="92"/>
      <c r="F399" s="101" t="s">
        <v>178</v>
      </c>
      <c r="G399" s="101"/>
      <c r="H399" s="101"/>
      <c r="I399" s="9">
        <v>604.09439999999995</v>
      </c>
      <c r="J399" s="8" t="s">
        <v>67</v>
      </c>
      <c r="K399" s="93">
        <v>0</v>
      </c>
      <c r="L399" s="93"/>
      <c r="M399" s="10">
        <f t="shared" si="33"/>
        <v>0</v>
      </c>
      <c r="N399" s="94" t="s">
        <v>17</v>
      </c>
      <c r="O399" s="94"/>
      <c r="P399" s="94"/>
      <c r="Q399" s="10">
        <f t="shared" si="34"/>
        <v>0</v>
      </c>
    </row>
    <row r="400" spans="1:17" s="1" customFormat="1" x14ac:dyDescent="0.25">
      <c r="A400" s="5"/>
      <c r="B400" s="5"/>
      <c r="C400" s="5"/>
      <c r="D400" s="5"/>
      <c r="E400" s="5"/>
      <c r="F400" s="5"/>
      <c r="G400" s="95" t="s">
        <v>435</v>
      </c>
      <c r="H400" s="95"/>
      <c r="I400" s="95"/>
      <c r="J400" s="95"/>
      <c r="K400" s="95"/>
      <c r="L400" s="95"/>
      <c r="M400" s="95"/>
      <c r="N400" s="95"/>
      <c r="O400" s="95"/>
    </row>
    <row r="401" spans="1:17" s="1" customFormat="1" x14ac:dyDescent="0.25">
      <c r="A401" s="8" t="s">
        <v>501</v>
      </c>
      <c r="B401" s="92" t="s">
        <v>238</v>
      </c>
      <c r="C401" s="92"/>
      <c r="D401" s="92"/>
      <c r="E401" s="92"/>
      <c r="F401" s="101" t="s">
        <v>239</v>
      </c>
      <c r="G401" s="101"/>
      <c r="H401" s="101"/>
      <c r="I401" s="12" t="s">
        <v>240</v>
      </c>
      <c r="J401" s="8" t="s">
        <v>49</v>
      </c>
      <c r="K401" s="93">
        <v>0</v>
      </c>
      <c r="L401" s="93"/>
      <c r="M401" s="10">
        <f t="shared" si="33"/>
        <v>0</v>
      </c>
      <c r="N401" s="94" t="s">
        <v>17</v>
      </c>
      <c r="O401" s="94"/>
      <c r="P401" s="94"/>
      <c r="Q401" s="10">
        <f t="shared" si="34"/>
        <v>0</v>
      </c>
    </row>
    <row r="402" spans="1:17" s="1" customFormat="1" x14ac:dyDescent="0.25">
      <c r="A402" s="8"/>
      <c r="B402" s="8"/>
      <c r="C402" s="8"/>
      <c r="D402" s="8"/>
      <c r="E402" s="8"/>
      <c r="F402" s="13"/>
      <c r="G402" s="95" t="s">
        <v>433</v>
      </c>
      <c r="H402" s="95"/>
      <c r="I402" s="95"/>
      <c r="J402" s="95"/>
      <c r="K402" s="95"/>
      <c r="L402" s="95"/>
      <c r="M402" s="95"/>
      <c r="N402" s="95"/>
      <c r="O402" s="95"/>
      <c r="P402" s="12"/>
    </row>
    <row r="403" spans="1:17" s="1" customFormat="1" x14ac:dyDescent="0.25">
      <c r="A403" s="8"/>
      <c r="B403" s="8"/>
      <c r="C403" s="8"/>
      <c r="D403" s="8"/>
      <c r="E403" s="8"/>
      <c r="F403" s="13"/>
      <c r="G403" s="95" t="s">
        <v>434</v>
      </c>
      <c r="H403" s="95"/>
      <c r="I403" s="95"/>
      <c r="J403" s="95"/>
      <c r="K403" s="95"/>
      <c r="L403" s="95"/>
      <c r="M403" s="95"/>
      <c r="N403" s="95"/>
      <c r="O403" s="95"/>
      <c r="P403" s="12"/>
    </row>
    <row r="404" spans="1:17" s="1" customFormat="1" x14ac:dyDescent="0.25">
      <c r="A404" s="8" t="s">
        <v>502</v>
      </c>
      <c r="B404" s="92" t="s">
        <v>241</v>
      </c>
      <c r="C404" s="92"/>
      <c r="D404" s="92"/>
      <c r="E404" s="92"/>
      <c r="F404" s="101" t="s">
        <v>242</v>
      </c>
      <c r="G404" s="101"/>
      <c r="H404" s="101"/>
      <c r="I404" s="9">
        <v>89.90625</v>
      </c>
      <c r="J404" s="8" t="s">
        <v>67</v>
      </c>
      <c r="K404" s="93">
        <v>0</v>
      </c>
      <c r="L404" s="93"/>
      <c r="M404" s="10">
        <f t="shared" si="33"/>
        <v>0</v>
      </c>
      <c r="N404" s="94" t="s">
        <v>17</v>
      </c>
      <c r="O404" s="94"/>
      <c r="P404" s="94"/>
      <c r="Q404" s="10">
        <f t="shared" si="34"/>
        <v>0</v>
      </c>
    </row>
    <row r="405" spans="1:17" s="1" customFormat="1" x14ac:dyDescent="0.25">
      <c r="A405" s="5"/>
      <c r="B405" s="5"/>
      <c r="C405" s="5"/>
      <c r="D405" s="5"/>
      <c r="E405" s="5"/>
      <c r="F405" s="5"/>
      <c r="G405" s="95" t="s">
        <v>441</v>
      </c>
      <c r="H405" s="95"/>
      <c r="I405" s="95"/>
      <c r="J405" s="95"/>
      <c r="K405" s="95"/>
      <c r="L405" s="95"/>
      <c r="M405" s="95"/>
      <c r="N405" s="95"/>
      <c r="O405" s="95"/>
    </row>
    <row r="406" spans="1:17" s="1" customFormat="1" x14ac:dyDescent="0.25">
      <c r="A406" s="8" t="s">
        <v>503</v>
      </c>
      <c r="B406" s="92" t="s">
        <v>243</v>
      </c>
      <c r="C406" s="92"/>
      <c r="D406" s="92"/>
      <c r="E406" s="92"/>
      <c r="F406" s="101" t="s">
        <v>244</v>
      </c>
      <c r="G406" s="101"/>
      <c r="H406" s="101"/>
      <c r="I406" s="9">
        <v>42.63</v>
      </c>
      <c r="J406" s="8" t="s">
        <v>245</v>
      </c>
      <c r="K406" s="93">
        <v>0</v>
      </c>
      <c r="L406" s="93"/>
      <c r="M406" s="10">
        <f t="shared" si="33"/>
        <v>0</v>
      </c>
      <c r="N406" s="94" t="s">
        <v>17</v>
      </c>
      <c r="O406" s="94"/>
      <c r="P406" s="94"/>
      <c r="Q406" s="10">
        <f t="shared" si="34"/>
        <v>0</v>
      </c>
    </row>
    <row r="407" spans="1:17" s="1" customFormat="1" x14ac:dyDescent="0.25">
      <c r="A407" s="98"/>
      <c r="B407" s="98"/>
      <c r="C407" s="98"/>
      <c r="D407" s="98"/>
      <c r="E407" s="98"/>
      <c r="F407" s="98"/>
      <c r="G407" s="95" t="s">
        <v>439</v>
      </c>
      <c r="H407" s="95"/>
      <c r="I407" s="95"/>
      <c r="J407" s="95"/>
      <c r="K407" s="95"/>
      <c r="L407" s="95"/>
      <c r="M407" s="95"/>
      <c r="N407" s="95"/>
      <c r="O407" s="95"/>
      <c r="P407" s="99"/>
    </row>
    <row r="408" spans="1:17" s="1" customFormat="1" x14ac:dyDescent="0.25">
      <c r="A408" s="98"/>
      <c r="B408" s="98"/>
      <c r="C408" s="98"/>
      <c r="D408" s="98"/>
      <c r="E408" s="98"/>
      <c r="F408" s="98"/>
      <c r="G408" s="95" t="s">
        <v>440</v>
      </c>
      <c r="H408" s="95"/>
      <c r="I408" s="95"/>
      <c r="J408" s="95"/>
      <c r="K408" s="95"/>
      <c r="L408" s="95"/>
      <c r="M408" s="95"/>
      <c r="N408" s="95"/>
      <c r="O408" s="95"/>
      <c r="P408" s="99"/>
    </row>
    <row r="409" spans="1:17" s="1" customFormat="1" x14ac:dyDescent="0.25">
      <c r="A409" s="8" t="s">
        <v>504</v>
      </c>
      <c r="B409" s="92" t="s">
        <v>246</v>
      </c>
      <c r="C409" s="92"/>
      <c r="D409" s="92"/>
      <c r="E409" s="92"/>
      <c r="F409" s="101" t="s">
        <v>247</v>
      </c>
      <c r="G409" s="101"/>
      <c r="H409" s="101"/>
      <c r="I409" s="9">
        <v>32.5</v>
      </c>
      <c r="J409" s="8" t="s">
        <v>78</v>
      </c>
      <c r="K409" s="93">
        <v>0</v>
      </c>
      <c r="L409" s="93"/>
      <c r="M409" s="10">
        <f t="shared" si="33"/>
        <v>0</v>
      </c>
      <c r="N409" s="94" t="s">
        <v>17</v>
      </c>
      <c r="O409" s="94"/>
      <c r="P409" s="94"/>
      <c r="Q409" s="10">
        <f t="shared" si="34"/>
        <v>0</v>
      </c>
    </row>
    <row r="410" spans="1:17" s="1" customFormat="1" x14ac:dyDescent="0.25">
      <c r="A410" s="5"/>
      <c r="B410" s="5"/>
      <c r="C410" s="5"/>
      <c r="D410" s="5"/>
      <c r="E410" s="5"/>
      <c r="F410" s="5"/>
      <c r="G410" s="95" t="s">
        <v>438</v>
      </c>
      <c r="H410" s="95"/>
      <c r="I410" s="95"/>
      <c r="J410" s="95"/>
      <c r="K410" s="95"/>
      <c r="L410" s="95"/>
      <c r="M410" s="95"/>
      <c r="N410" s="95"/>
      <c r="O410" s="95"/>
    </row>
    <row r="411" spans="1:17" s="50" customFormat="1" ht="12.75" x14ac:dyDescent="0.2">
      <c r="A411" s="46" t="s">
        <v>505</v>
      </c>
      <c r="B411" s="92" t="s">
        <v>490</v>
      </c>
      <c r="C411" s="92"/>
      <c r="D411" s="92"/>
      <c r="E411" s="92"/>
      <c r="F411" s="92" t="s">
        <v>491</v>
      </c>
      <c r="G411" s="92"/>
      <c r="H411" s="92"/>
      <c r="I411" s="9">
        <v>1</v>
      </c>
      <c r="J411" s="46" t="s">
        <v>492</v>
      </c>
      <c r="K411" s="93">
        <v>0</v>
      </c>
      <c r="L411" s="93"/>
      <c r="M411" s="53">
        <f t="shared" si="33"/>
        <v>0</v>
      </c>
      <c r="N411" s="94" t="s">
        <v>17</v>
      </c>
      <c r="O411" s="94"/>
      <c r="P411" s="94"/>
      <c r="Q411" s="53">
        <f t="shared" si="34"/>
        <v>0</v>
      </c>
    </row>
    <row r="412" spans="1:17" s="51" customFormat="1" x14ac:dyDescent="0.25">
      <c r="A412" s="50"/>
      <c r="B412" s="50"/>
      <c r="C412" s="50"/>
      <c r="D412" s="50"/>
      <c r="E412" s="50"/>
      <c r="F412" s="50"/>
      <c r="G412" s="95" t="s">
        <v>493</v>
      </c>
      <c r="H412" s="95"/>
      <c r="I412" s="95"/>
      <c r="J412" s="95"/>
      <c r="K412" s="95"/>
      <c r="L412" s="95"/>
      <c r="M412" s="95"/>
      <c r="N412" s="95"/>
      <c r="O412" s="95"/>
      <c r="P412" s="52"/>
    </row>
    <row r="413" spans="1:17" s="1" customFormat="1" ht="15.75" thickBot="1" x14ac:dyDescent="0.3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</row>
    <row r="414" spans="1:17" s="1" customFormat="1" ht="15.75" thickTop="1" x14ac:dyDescent="0.25">
      <c r="A414" s="5"/>
      <c r="B414" s="5"/>
      <c r="C414" s="5"/>
      <c r="D414" s="5"/>
      <c r="E414" s="5"/>
      <c r="F414" s="5"/>
      <c r="G414" s="11" t="s">
        <v>44</v>
      </c>
      <c r="H414" s="96" t="s">
        <v>174</v>
      </c>
      <c r="I414" s="96"/>
      <c r="J414" s="96"/>
      <c r="K414" s="96"/>
      <c r="L414" s="97">
        <f>SUM(M396:M409)</f>
        <v>0</v>
      </c>
      <c r="M414" s="97"/>
      <c r="N414" s="97">
        <f>+Q411+Q409+Q406+Q404+Q401+Q399+Q396</f>
        <v>0</v>
      </c>
      <c r="O414" s="97"/>
      <c r="P414" s="97"/>
      <c r="Q414" s="97"/>
    </row>
    <row r="415" spans="1:17" s="1" customFormat="1" ht="15.75" thickBot="1" x14ac:dyDescent="0.3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</row>
    <row r="416" spans="1:17" s="1" customFormat="1" ht="15.75" thickTop="1" x14ac:dyDescent="0.25">
      <c r="A416" s="5"/>
      <c r="B416" s="5"/>
      <c r="C416" s="5"/>
      <c r="D416" s="96" t="s">
        <v>217</v>
      </c>
      <c r="E416" s="96"/>
      <c r="F416" s="96"/>
      <c r="G416" s="96" t="s">
        <v>218</v>
      </c>
      <c r="H416" s="96"/>
      <c r="I416" s="96"/>
      <c r="J416" s="96"/>
      <c r="K416" s="96"/>
      <c r="L416" s="97">
        <f>SUM(L287,L315,L323,L336,L346,L381,L386,L394,L414)</f>
        <v>0</v>
      </c>
      <c r="M416" s="97"/>
      <c r="N416" s="97"/>
      <c r="O416" s="97"/>
      <c r="P416" s="103">
        <f>1.21*L416</f>
        <v>0</v>
      </c>
      <c r="Q416" s="103"/>
    </row>
    <row r="417" spans="1:17" s="1" customFormat="1" ht="15.75" thickBot="1" x14ac:dyDescent="0.3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</row>
    <row r="418" spans="1:17" s="1" customFormat="1" ht="15.75" thickTop="1" x14ac:dyDescent="0.25">
      <c r="A418" s="5"/>
      <c r="B418" s="5"/>
      <c r="C418" s="5"/>
      <c r="D418" s="96" t="s">
        <v>248</v>
      </c>
      <c r="E418" s="96"/>
      <c r="F418" s="96"/>
      <c r="G418" s="96" t="s">
        <v>10</v>
      </c>
      <c r="H418" s="96"/>
      <c r="I418" s="96"/>
      <c r="J418" s="96"/>
      <c r="K418" s="96"/>
      <c r="L418" s="97">
        <f>SUM(L277,L416)</f>
        <v>0</v>
      </c>
      <c r="M418" s="97"/>
      <c r="N418" s="97"/>
      <c r="O418" s="97"/>
      <c r="P418" s="97">
        <f>1.21*L418</f>
        <v>0</v>
      </c>
      <c r="Q418" s="97"/>
    </row>
    <row r="419" spans="1:17" s="1" customFormat="1" ht="11.25" customHeight="1" x14ac:dyDescent="0.25">
      <c r="A419" s="102"/>
      <c r="B419" s="102"/>
      <c r="C419" s="54"/>
      <c r="D419" s="54"/>
    </row>
  </sheetData>
  <mergeCells count="1073">
    <mergeCell ref="B411:E411"/>
    <mergeCell ref="F411:H411"/>
    <mergeCell ref="K411:L411"/>
    <mergeCell ref="N411:P411"/>
    <mergeCell ref="G412:O412"/>
    <mergeCell ref="G185:O185"/>
    <mergeCell ref="G87:O87"/>
    <mergeCell ref="G93:O93"/>
    <mergeCell ref="B6:E6"/>
    <mergeCell ref="F6:H6"/>
    <mergeCell ref="K6:L6"/>
    <mergeCell ref="N6:P6"/>
    <mergeCell ref="A8:Q8"/>
    <mergeCell ref="A9:Q9"/>
    <mergeCell ref="A1:N1"/>
    <mergeCell ref="O1:Q1"/>
    <mergeCell ref="A2:F3"/>
    <mergeCell ref="G2:N3"/>
    <mergeCell ref="O2:Q2"/>
    <mergeCell ref="A4:Q4"/>
    <mergeCell ref="A186:A191"/>
    <mergeCell ref="B186:B191"/>
    <mergeCell ref="C186:C191"/>
    <mergeCell ref="D186:D191"/>
    <mergeCell ref="E186:E191"/>
    <mergeCell ref="F186:F191"/>
    <mergeCell ref="G186:O186"/>
    <mergeCell ref="P186:P191"/>
    <mergeCell ref="G187:O187"/>
    <mergeCell ref="G188:O188"/>
    <mergeCell ref="G189:O189"/>
    <mergeCell ref="G190:O190"/>
    <mergeCell ref="G191:O191"/>
    <mergeCell ref="B184:E184"/>
    <mergeCell ref="F184:H184"/>
    <mergeCell ref="K184:L184"/>
    <mergeCell ref="N184:P184"/>
    <mergeCell ref="B15:E15"/>
    <mergeCell ref="F15:H15"/>
    <mergeCell ref="K15:L15"/>
    <mergeCell ref="N15:P15"/>
    <mergeCell ref="B23:E23"/>
    <mergeCell ref="F23:H23"/>
    <mergeCell ref="K23:L23"/>
    <mergeCell ref="N23:P23"/>
    <mergeCell ref="A10:Q10"/>
    <mergeCell ref="B11:E11"/>
    <mergeCell ref="F11:H11"/>
    <mergeCell ref="K11:L11"/>
    <mergeCell ref="N11:P11"/>
    <mergeCell ref="B14:E14"/>
    <mergeCell ref="F14:H14"/>
    <mergeCell ref="K14:L14"/>
    <mergeCell ref="N14:P14"/>
    <mergeCell ref="B34:E34"/>
    <mergeCell ref="F34:H34"/>
    <mergeCell ref="K34:L34"/>
    <mergeCell ref="N34:P34"/>
    <mergeCell ref="B36:E36"/>
    <mergeCell ref="F36:H36"/>
    <mergeCell ref="K36:L36"/>
    <mergeCell ref="N36:P36"/>
    <mergeCell ref="B32:E32"/>
    <mergeCell ref="F32:H32"/>
    <mergeCell ref="K32:L32"/>
    <mergeCell ref="N32:P32"/>
    <mergeCell ref="B33:E33"/>
    <mergeCell ref="F33:H33"/>
    <mergeCell ref="K33:L33"/>
    <mergeCell ref="N33:P33"/>
    <mergeCell ref="B28:E28"/>
    <mergeCell ref="F28:H28"/>
    <mergeCell ref="K28:L28"/>
    <mergeCell ref="N28:P28"/>
    <mergeCell ref="B31:E31"/>
    <mergeCell ref="F31:H31"/>
    <mergeCell ref="K31:L31"/>
    <mergeCell ref="N31:P31"/>
    <mergeCell ref="B49:E49"/>
    <mergeCell ref="F49:H49"/>
    <mergeCell ref="K49:L49"/>
    <mergeCell ref="N49:P49"/>
    <mergeCell ref="D45:D48"/>
    <mergeCell ref="E45:E48"/>
    <mergeCell ref="E50:E53"/>
    <mergeCell ref="F50:F53"/>
    <mergeCell ref="H42:K42"/>
    <mergeCell ref="L42:M42"/>
    <mergeCell ref="N42:Q42"/>
    <mergeCell ref="A43:Q43"/>
    <mergeCell ref="B44:E44"/>
    <mergeCell ref="F44:H44"/>
    <mergeCell ref="K44:L44"/>
    <mergeCell ref="N44:P44"/>
    <mergeCell ref="B62:E62"/>
    <mergeCell ref="F62:H62"/>
    <mergeCell ref="K62:L62"/>
    <mergeCell ref="N62:P62"/>
    <mergeCell ref="F45:F48"/>
    <mergeCell ref="G45:O45"/>
    <mergeCell ref="P45:P48"/>
    <mergeCell ref="G46:O46"/>
    <mergeCell ref="G47:O47"/>
    <mergeCell ref="G48:O48"/>
    <mergeCell ref="G50:O50"/>
    <mergeCell ref="P50:P53"/>
    <mergeCell ref="G51:O51"/>
    <mergeCell ref="G52:O52"/>
    <mergeCell ref="G53:O53"/>
    <mergeCell ref="A45:A48"/>
    <mergeCell ref="B45:B48"/>
    <mergeCell ref="C45:C48"/>
    <mergeCell ref="B56:E56"/>
    <mergeCell ref="F56:H56"/>
    <mergeCell ref="K56:L56"/>
    <mergeCell ref="N56:P56"/>
    <mergeCell ref="B59:E59"/>
    <mergeCell ref="F59:H59"/>
    <mergeCell ref="K59:L59"/>
    <mergeCell ref="N59:P59"/>
    <mergeCell ref="B72:E72"/>
    <mergeCell ref="F72:H72"/>
    <mergeCell ref="K72:L72"/>
    <mergeCell ref="N72:P72"/>
    <mergeCell ref="G69:O69"/>
    <mergeCell ref="B54:E54"/>
    <mergeCell ref="F54:H54"/>
    <mergeCell ref="K54:L54"/>
    <mergeCell ref="N54:P54"/>
    <mergeCell ref="P68:P69"/>
    <mergeCell ref="H110:K110"/>
    <mergeCell ref="L110:M110"/>
    <mergeCell ref="N110:Q110"/>
    <mergeCell ref="P103:P105"/>
    <mergeCell ref="G104:O104"/>
    <mergeCell ref="G105:O105"/>
    <mergeCell ref="B77:E77"/>
    <mergeCell ref="B96:E96"/>
    <mergeCell ref="F96:H96"/>
    <mergeCell ref="K96:L96"/>
    <mergeCell ref="N96:P96"/>
    <mergeCell ref="F94:F95"/>
    <mergeCell ref="G94:O94"/>
    <mergeCell ref="P94:P95"/>
    <mergeCell ref="G95:O95"/>
    <mergeCell ref="E68:E69"/>
    <mergeCell ref="F68:F69"/>
    <mergeCell ref="G68:O68"/>
    <mergeCell ref="G136:O136"/>
    <mergeCell ref="G137:O137"/>
    <mergeCell ref="G138:O138"/>
    <mergeCell ref="G139:O139"/>
    <mergeCell ref="A111:Q111"/>
    <mergeCell ref="B112:E112"/>
    <mergeCell ref="F112:H112"/>
    <mergeCell ref="K112:L112"/>
    <mergeCell ref="N112:P112"/>
    <mergeCell ref="B82:E82"/>
    <mergeCell ref="F82:H82"/>
    <mergeCell ref="K82:L82"/>
    <mergeCell ref="N82:P82"/>
    <mergeCell ref="B86:E86"/>
    <mergeCell ref="F86:H86"/>
    <mergeCell ref="K86:L86"/>
    <mergeCell ref="N86:P86"/>
    <mergeCell ref="P83:P85"/>
    <mergeCell ref="G84:O84"/>
    <mergeCell ref="A119:Q119"/>
    <mergeCell ref="B120:E120"/>
    <mergeCell ref="F120:H120"/>
    <mergeCell ref="K120:L120"/>
    <mergeCell ref="N120:P120"/>
    <mergeCell ref="F103:F105"/>
    <mergeCell ref="G103:O103"/>
    <mergeCell ref="A107:A108"/>
    <mergeCell ref="B107:B108"/>
    <mergeCell ref="C107:C108"/>
    <mergeCell ref="D107:D108"/>
    <mergeCell ref="E107:E108"/>
    <mergeCell ref="F107:F108"/>
    <mergeCell ref="F170:H170"/>
    <mergeCell ref="K170:L170"/>
    <mergeCell ref="N170:P170"/>
    <mergeCell ref="G165:O165"/>
    <mergeCell ref="P165:P169"/>
    <mergeCell ref="G166:O166"/>
    <mergeCell ref="B123:E123"/>
    <mergeCell ref="F123:H123"/>
    <mergeCell ref="K123:L123"/>
    <mergeCell ref="N123:P123"/>
    <mergeCell ref="G122:O122"/>
    <mergeCell ref="B114:E114"/>
    <mergeCell ref="F114:H114"/>
    <mergeCell ref="K114:L114"/>
    <mergeCell ref="N114:P114"/>
    <mergeCell ref="H118:K118"/>
    <mergeCell ref="L118:M118"/>
    <mergeCell ref="N118:Q118"/>
    <mergeCell ref="K134:L134"/>
    <mergeCell ref="N134:P134"/>
    <mergeCell ref="H142:K142"/>
    <mergeCell ref="L142:M142"/>
    <mergeCell ref="N142:Q142"/>
    <mergeCell ref="G115:O115"/>
    <mergeCell ref="G116:O116"/>
    <mergeCell ref="G140:O140"/>
    <mergeCell ref="C135:C140"/>
    <mergeCell ref="D135:D140"/>
    <mergeCell ref="E135:E140"/>
    <mergeCell ref="F135:F140"/>
    <mergeCell ref="G135:O135"/>
    <mergeCell ref="P135:P140"/>
    <mergeCell ref="C165:C169"/>
    <mergeCell ref="D165:D169"/>
    <mergeCell ref="E165:E169"/>
    <mergeCell ref="F165:F169"/>
    <mergeCell ref="P193:P194"/>
    <mergeCell ref="G194:O194"/>
    <mergeCell ref="A135:A140"/>
    <mergeCell ref="B135:B140"/>
    <mergeCell ref="B126:E126"/>
    <mergeCell ref="F126:H126"/>
    <mergeCell ref="K126:L126"/>
    <mergeCell ref="N126:P126"/>
    <mergeCell ref="H132:K132"/>
    <mergeCell ref="L132:M132"/>
    <mergeCell ref="N132:Q132"/>
    <mergeCell ref="G127:O127"/>
    <mergeCell ref="G128:O128"/>
    <mergeCell ref="G129:O129"/>
    <mergeCell ref="G130:O130"/>
    <mergeCell ref="P178:P183"/>
    <mergeCell ref="G179:O179"/>
    <mergeCell ref="A193:A194"/>
    <mergeCell ref="B193:B194"/>
    <mergeCell ref="C193:C194"/>
    <mergeCell ref="D193:D194"/>
    <mergeCell ref="E193:E194"/>
    <mergeCell ref="F193:F194"/>
    <mergeCell ref="B164:E164"/>
    <mergeCell ref="F164:H164"/>
    <mergeCell ref="K164:L164"/>
    <mergeCell ref="N164:P164"/>
    <mergeCell ref="B170:E170"/>
    <mergeCell ref="B203:E203"/>
    <mergeCell ref="F203:H203"/>
    <mergeCell ref="K203:L203"/>
    <mergeCell ref="N203:P203"/>
    <mergeCell ref="B199:E199"/>
    <mergeCell ref="F199:H199"/>
    <mergeCell ref="K199:L199"/>
    <mergeCell ref="N199:P199"/>
    <mergeCell ref="B200:E200"/>
    <mergeCell ref="F200:H200"/>
    <mergeCell ref="K200:L200"/>
    <mergeCell ref="N200:P200"/>
    <mergeCell ref="G201:O201"/>
    <mergeCell ref="H196:K196"/>
    <mergeCell ref="L196:M196"/>
    <mergeCell ref="N196:Q196"/>
    <mergeCell ref="A197:Q197"/>
    <mergeCell ref="B198:E198"/>
    <mergeCell ref="F198:H198"/>
    <mergeCell ref="K198:L198"/>
    <mergeCell ref="N198:P198"/>
    <mergeCell ref="B224:E224"/>
    <mergeCell ref="F224:H224"/>
    <mergeCell ref="K224:L224"/>
    <mergeCell ref="N224:P224"/>
    <mergeCell ref="H227:K227"/>
    <mergeCell ref="L227:M227"/>
    <mergeCell ref="N227:Q227"/>
    <mergeCell ref="B222:E222"/>
    <mergeCell ref="F222:H222"/>
    <mergeCell ref="K222:L222"/>
    <mergeCell ref="N222:P222"/>
    <mergeCell ref="G218:O218"/>
    <mergeCell ref="P218:P221"/>
    <mergeCell ref="G225:O225"/>
    <mergeCell ref="B204:E204"/>
    <mergeCell ref="F204:H204"/>
    <mergeCell ref="K204:L204"/>
    <mergeCell ref="N204:P204"/>
    <mergeCell ref="B212:E212"/>
    <mergeCell ref="F212:H212"/>
    <mergeCell ref="K212:L212"/>
    <mergeCell ref="N212:P212"/>
    <mergeCell ref="G207:O207"/>
    <mergeCell ref="G208:O208"/>
    <mergeCell ref="B241:E241"/>
    <mergeCell ref="F241:H241"/>
    <mergeCell ref="K241:L241"/>
    <mergeCell ref="N241:P241"/>
    <mergeCell ref="B242:E242"/>
    <mergeCell ref="F242:H242"/>
    <mergeCell ref="K242:L242"/>
    <mergeCell ref="N242:P242"/>
    <mergeCell ref="B234:E234"/>
    <mergeCell ref="F234:H234"/>
    <mergeCell ref="K234:L234"/>
    <mergeCell ref="N234:P234"/>
    <mergeCell ref="B239:E239"/>
    <mergeCell ref="F239:H239"/>
    <mergeCell ref="K239:L239"/>
    <mergeCell ref="N239:P239"/>
    <mergeCell ref="A228:Q228"/>
    <mergeCell ref="B229:E229"/>
    <mergeCell ref="F229:H229"/>
    <mergeCell ref="K229:L229"/>
    <mergeCell ref="N229:P229"/>
    <mergeCell ref="B232:E232"/>
    <mergeCell ref="F232:H232"/>
    <mergeCell ref="K232:L232"/>
    <mergeCell ref="N232:P232"/>
    <mergeCell ref="P230:P231"/>
    <mergeCell ref="A230:A231"/>
    <mergeCell ref="B230:B231"/>
    <mergeCell ref="C230:C231"/>
    <mergeCell ref="D230:D231"/>
    <mergeCell ref="E230:E231"/>
    <mergeCell ref="F230:F231"/>
    <mergeCell ref="K245:L245"/>
    <mergeCell ref="N245:P245"/>
    <mergeCell ref="B246:E246"/>
    <mergeCell ref="F246:H246"/>
    <mergeCell ref="K246:L246"/>
    <mergeCell ref="N246:P246"/>
    <mergeCell ref="P247:P248"/>
    <mergeCell ref="G248:O248"/>
    <mergeCell ref="G250:O250"/>
    <mergeCell ref="G251:O251"/>
    <mergeCell ref="B243:E243"/>
    <mergeCell ref="F243:H243"/>
    <mergeCell ref="K243:L243"/>
    <mergeCell ref="N243:P243"/>
    <mergeCell ref="B244:E244"/>
    <mergeCell ref="F244:H244"/>
    <mergeCell ref="K244:L244"/>
    <mergeCell ref="N244:P244"/>
    <mergeCell ref="B267:E267"/>
    <mergeCell ref="F267:H267"/>
    <mergeCell ref="K267:L267"/>
    <mergeCell ref="N267:P267"/>
    <mergeCell ref="B269:E269"/>
    <mergeCell ref="F269:H269"/>
    <mergeCell ref="K269:L269"/>
    <mergeCell ref="N269:P269"/>
    <mergeCell ref="G270:O270"/>
    <mergeCell ref="P270:P271"/>
    <mergeCell ref="G271:O271"/>
    <mergeCell ref="G268:O268"/>
    <mergeCell ref="B260:E260"/>
    <mergeCell ref="F260:H260"/>
    <mergeCell ref="K260:L260"/>
    <mergeCell ref="N260:P260"/>
    <mergeCell ref="B262:E262"/>
    <mergeCell ref="F262:H262"/>
    <mergeCell ref="K262:L262"/>
    <mergeCell ref="N262:P262"/>
    <mergeCell ref="C270:C271"/>
    <mergeCell ref="D270:D271"/>
    <mergeCell ref="E270:E271"/>
    <mergeCell ref="F270:F271"/>
    <mergeCell ref="G261:O261"/>
    <mergeCell ref="H287:K287"/>
    <mergeCell ref="L287:M287"/>
    <mergeCell ref="N287:Q287"/>
    <mergeCell ref="G285:O285"/>
    <mergeCell ref="D277:F277"/>
    <mergeCell ref="G277:K277"/>
    <mergeCell ref="L277:O277"/>
    <mergeCell ref="P277:Q277"/>
    <mergeCell ref="A278:Q278"/>
    <mergeCell ref="A283:Q283"/>
    <mergeCell ref="B272:E272"/>
    <mergeCell ref="F272:H272"/>
    <mergeCell ref="K272:L272"/>
    <mergeCell ref="N272:P272"/>
    <mergeCell ref="H275:K275"/>
    <mergeCell ref="L275:M275"/>
    <mergeCell ref="N275:Q275"/>
    <mergeCell ref="G273:O273"/>
    <mergeCell ref="B309:E309"/>
    <mergeCell ref="F309:H309"/>
    <mergeCell ref="K309:L309"/>
    <mergeCell ref="N309:P309"/>
    <mergeCell ref="B311:E311"/>
    <mergeCell ref="F311:H311"/>
    <mergeCell ref="K311:L311"/>
    <mergeCell ref="N311:P311"/>
    <mergeCell ref="B303:E303"/>
    <mergeCell ref="F303:H303"/>
    <mergeCell ref="K303:L303"/>
    <mergeCell ref="N303:P303"/>
    <mergeCell ref="B305:E305"/>
    <mergeCell ref="F305:H305"/>
    <mergeCell ref="K305:L305"/>
    <mergeCell ref="N305:P305"/>
    <mergeCell ref="B298:E298"/>
    <mergeCell ref="F298:H298"/>
    <mergeCell ref="K298:L298"/>
    <mergeCell ref="N298:P298"/>
    <mergeCell ref="B300:E300"/>
    <mergeCell ref="F300:H300"/>
    <mergeCell ref="K300:L300"/>
    <mergeCell ref="N300:P300"/>
    <mergeCell ref="G299:O299"/>
    <mergeCell ref="F301:F302"/>
    <mergeCell ref="G301:O301"/>
    <mergeCell ref="P301:P302"/>
    <mergeCell ref="G302:O302"/>
    <mergeCell ref="G304:O304"/>
    <mergeCell ref="P306:P308"/>
    <mergeCell ref="G307:O307"/>
    <mergeCell ref="H323:K323"/>
    <mergeCell ref="L323:M323"/>
    <mergeCell ref="N323:Q323"/>
    <mergeCell ref="A324:Q324"/>
    <mergeCell ref="B325:E325"/>
    <mergeCell ref="F325:H325"/>
    <mergeCell ref="K325:L325"/>
    <mergeCell ref="N325:P325"/>
    <mergeCell ref="G329:O329"/>
    <mergeCell ref="B328:E328"/>
    <mergeCell ref="F328:H328"/>
    <mergeCell ref="K328:L328"/>
    <mergeCell ref="H315:K315"/>
    <mergeCell ref="L315:M315"/>
    <mergeCell ref="N315:Q315"/>
    <mergeCell ref="A316:Q316"/>
    <mergeCell ref="B317:E317"/>
    <mergeCell ref="F317:H317"/>
    <mergeCell ref="K317:L317"/>
    <mergeCell ref="N317:P317"/>
    <mergeCell ref="H386:K386"/>
    <mergeCell ref="L386:M386"/>
    <mergeCell ref="N386:Q386"/>
    <mergeCell ref="A387:Q387"/>
    <mergeCell ref="B388:E388"/>
    <mergeCell ref="F388:H388"/>
    <mergeCell ref="K388:L388"/>
    <mergeCell ref="N388:P388"/>
    <mergeCell ref="H346:K346"/>
    <mergeCell ref="L346:M346"/>
    <mergeCell ref="N346:Q346"/>
    <mergeCell ref="A382:Q382"/>
    <mergeCell ref="B383:E383"/>
    <mergeCell ref="F383:H383"/>
    <mergeCell ref="K383:L383"/>
    <mergeCell ref="N383:P383"/>
    <mergeCell ref="H336:K336"/>
    <mergeCell ref="L336:M336"/>
    <mergeCell ref="N336:Q336"/>
    <mergeCell ref="A337:Q337"/>
    <mergeCell ref="B338:E338"/>
    <mergeCell ref="F338:H338"/>
    <mergeCell ref="K338:L338"/>
    <mergeCell ref="N338:P338"/>
    <mergeCell ref="A339:A344"/>
    <mergeCell ref="B339:B344"/>
    <mergeCell ref="C339:C344"/>
    <mergeCell ref="D339:D344"/>
    <mergeCell ref="E339:E344"/>
    <mergeCell ref="F339:F344"/>
    <mergeCell ref="B348:E348"/>
    <mergeCell ref="F348:H348"/>
    <mergeCell ref="B401:E401"/>
    <mergeCell ref="F401:H401"/>
    <mergeCell ref="K401:L401"/>
    <mergeCell ref="N401:P401"/>
    <mergeCell ref="H394:K394"/>
    <mergeCell ref="L394:M394"/>
    <mergeCell ref="N394:Q394"/>
    <mergeCell ref="A395:Q395"/>
    <mergeCell ref="B396:E396"/>
    <mergeCell ref="F396:H396"/>
    <mergeCell ref="K396:L396"/>
    <mergeCell ref="N396:P396"/>
    <mergeCell ref="B389:E389"/>
    <mergeCell ref="F389:H389"/>
    <mergeCell ref="K389:L389"/>
    <mergeCell ref="N389:P389"/>
    <mergeCell ref="B391:E391"/>
    <mergeCell ref="F391:H391"/>
    <mergeCell ref="K391:L391"/>
    <mergeCell ref="N391:P391"/>
    <mergeCell ref="B397:B398"/>
    <mergeCell ref="C397:C398"/>
    <mergeCell ref="D397:D398"/>
    <mergeCell ref="E397:E398"/>
    <mergeCell ref="F397:F398"/>
    <mergeCell ref="G390:O390"/>
    <mergeCell ref="A419:B419"/>
    <mergeCell ref="C419:D419"/>
    <mergeCell ref="G35:O35"/>
    <mergeCell ref="G57:O57"/>
    <mergeCell ref="G58:O58"/>
    <mergeCell ref="G55:O55"/>
    <mergeCell ref="A50:A53"/>
    <mergeCell ref="B50:B53"/>
    <mergeCell ref="C50:C53"/>
    <mergeCell ref="D50:D53"/>
    <mergeCell ref="D416:F416"/>
    <mergeCell ref="G416:K416"/>
    <mergeCell ref="L416:O416"/>
    <mergeCell ref="B404:E404"/>
    <mergeCell ref="F404:H404"/>
    <mergeCell ref="K404:L404"/>
    <mergeCell ref="N404:P404"/>
    <mergeCell ref="B406:E406"/>
    <mergeCell ref="F406:H406"/>
    <mergeCell ref="P416:Q416"/>
    <mergeCell ref="D418:F418"/>
    <mergeCell ref="G418:K418"/>
    <mergeCell ref="L418:O418"/>
    <mergeCell ref="P418:Q418"/>
    <mergeCell ref="B409:E409"/>
    <mergeCell ref="F409:H409"/>
    <mergeCell ref="K409:L409"/>
    <mergeCell ref="N409:P409"/>
    <mergeCell ref="H414:K414"/>
    <mergeCell ref="L414:M414"/>
    <mergeCell ref="N414:Q414"/>
    <mergeCell ref="G410:O410"/>
    <mergeCell ref="G107:O107"/>
    <mergeCell ref="B102:E102"/>
    <mergeCell ref="F102:H102"/>
    <mergeCell ref="K102:L102"/>
    <mergeCell ref="N102:P102"/>
    <mergeCell ref="P97:P101"/>
    <mergeCell ref="G98:O98"/>
    <mergeCell ref="G99:O99"/>
    <mergeCell ref="G100:O100"/>
    <mergeCell ref="G101:O101"/>
    <mergeCell ref="P107:P108"/>
    <mergeCell ref="G108:O108"/>
    <mergeCell ref="A103:A105"/>
    <mergeCell ref="B103:B105"/>
    <mergeCell ref="C103:C105"/>
    <mergeCell ref="D103:D105"/>
    <mergeCell ref="E103:E105"/>
    <mergeCell ref="B106:E106"/>
    <mergeCell ref="F106:H106"/>
    <mergeCell ref="K106:L106"/>
    <mergeCell ref="N106:P106"/>
    <mergeCell ref="P88:P91"/>
    <mergeCell ref="B92:E92"/>
    <mergeCell ref="F92:H92"/>
    <mergeCell ref="K92:L92"/>
    <mergeCell ref="N92:P92"/>
    <mergeCell ref="G89:O89"/>
    <mergeCell ref="G90:O90"/>
    <mergeCell ref="G91:O91"/>
    <mergeCell ref="A94:A95"/>
    <mergeCell ref="B94:B95"/>
    <mergeCell ref="C94:C95"/>
    <mergeCell ref="D94:D95"/>
    <mergeCell ref="E94:E95"/>
    <mergeCell ref="A97:A101"/>
    <mergeCell ref="B97:B101"/>
    <mergeCell ref="C97:C101"/>
    <mergeCell ref="D97:D101"/>
    <mergeCell ref="E97:E101"/>
    <mergeCell ref="F97:F101"/>
    <mergeCell ref="G97:O97"/>
    <mergeCell ref="A83:A85"/>
    <mergeCell ref="B83:B85"/>
    <mergeCell ref="C83:C85"/>
    <mergeCell ref="D83:D85"/>
    <mergeCell ref="E83:E85"/>
    <mergeCell ref="F83:F85"/>
    <mergeCell ref="G83:O83"/>
    <mergeCell ref="G81:O81"/>
    <mergeCell ref="A78:A79"/>
    <mergeCell ref="B78:B79"/>
    <mergeCell ref="G60:O60"/>
    <mergeCell ref="D68:D69"/>
    <mergeCell ref="A88:A91"/>
    <mergeCell ref="B88:B91"/>
    <mergeCell ref="C88:C91"/>
    <mergeCell ref="D88:D91"/>
    <mergeCell ref="E88:E91"/>
    <mergeCell ref="F88:F91"/>
    <mergeCell ref="G88:O88"/>
    <mergeCell ref="B75:E75"/>
    <mergeCell ref="F75:H75"/>
    <mergeCell ref="K75:L75"/>
    <mergeCell ref="N75:P75"/>
    <mergeCell ref="P73:P74"/>
    <mergeCell ref="B67:E67"/>
    <mergeCell ref="F67:H67"/>
    <mergeCell ref="K67:L67"/>
    <mergeCell ref="N67:P67"/>
    <mergeCell ref="B70:E70"/>
    <mergeCell ref="F70:H70"/>
    <mergeCell ref="K70:L70"/>
    <mergeCell ref="N70:P70"/>
    <mergeCell ref="C60:C61"/>
    <mergeCell ref="D60:D61"/>
    <mergeCell ref="E60:E61"/>
    <mergeCell ref="F60:F61"/>
    <mergeCell ref="G66:O66"/>
    <mergeCell ref="A63:A64"/>
    <mergeCell ref="B63:B64"/>
    <mergeCell ref="C63:C64"/>
    <mergeCell ref="D63:D64"/>
    <mergeCell ref="E63:E64"/>
    <mergeCell ref="F63:F64"/>
    <mergeCell ref="G63:O63"/>
    <mergeCell ref="G64:O64"/>
    <mergeCell ref="G71:O71"/>
    <mergeCell ref="A68:A69"/>
    <mergeCell ref="B68:B69"/>
    <mergeCell ref="C68:C69"/>
    <mergeCell ref="B65:E65"/>
    <mergeCell ref="F65:H65"/>
    <mergeCell ref="K65:L65"/>
    <mergeCell ref="N65:P65"/>
    <mergeCell ref="P63:P64"/>
    <mergeCell ref="A133:Q133"/>
    <mergeCell ref="B134:E134"/>
    <mergeCell ref="F134:H134"/>
    <mergeCell ref="G76:O76"/>
    <mergeCell ref="A73:A74"/>
    <mergeCell ref="B73:B74"/>
    <mergeCell ref="C73:C74"/>
    <mergeCell ref="D73:D74"/>
    <mergeCell ref="E73:E74"/>
    <mergeCell ref="F73:F74"/>
    <mergeCell ref="G73:O73"/>
    <mergeCell ref="G74:O74"/>
    <mergeCell ref="G85:O85"/>
    <mergeCell ref="P60:P61"/>
    <mergeCell ref="G61:O61"/>
    <mergeCell ref="C78:C79"/>
    <mergeCell ref="D78:D79"/>
    <mergeCell ref="E78:E79"/>
    <mergeCell ref="F78:F79"/>
    <mergeCell ref="G78:O78"/>
    <mergeCell ref="G79:O79"/>
    <mergeCell ref="F77:H77"/>
    <mergeCell ref="K77:L77"/>
    <mergeCell ref="N77:P77"/>
    <mergeCell ref="B80:E80"/>
    <mergeCell ref="F80:H80"/>
    <mergeCell ref="K80:L80"/>
    <mergeCell ref="N80:P80"/>
    <mergeCell ref="P78:P79"/>
    <mergeCell ref="G113:O113"/>
    <mergeCell ref="A60:A61"/>
    <mergeCell ref="B60:B61"/>
    <mergeCell ref="P124:P125"/>
    <mergeCell ref="G125:O125"/>
    <mergeCell ref="A121:A122"/>
    <mergeCell ref="B121:B122"/>
    <mergeCell ref="C121:C122"/>
    <mergeCell ref="D121:D122"/>
    <mergeCell ref="E121:E122"/>
    <mergeCell ref="F121:F122"/>
    <mergeCell ref="G121:O121"/>
    <mergeCell ref="P121:P122"/>
    <mergeCell ref="A124:A125"/>
    <mergeCell ref="B124:B125"/>
    <mergeCell ref="C124:C125"/>
    <mergeCell ref="D124:D125"/>
    <mergeCell ref="E124:E125"/>
    <mergeCell ref="F124:F125"/>
    <mergeCell ref="G124:O124"/>
    <mergeCell ref="A143:Q143"/>
    <mergeCell ref="B144:E144"/>
    <mergeCell ref="F144:H144"/>
    <mergeCell ref="K144:L144"/>
    <mergeCell ref="N144:P144"/>
    <mergeCell ref="A145:A147"/>
    <mergeCell ref="B145:B147"/>
    <mergeCell ref="C145:C147"/>
    <mergeCell ref="D145:D147"/>
    <mergeCell ref="E145:E147"/>
    <mergeCell ref="F145:F147"/>
    <mergeCell ref="G145:O145"/>
    <mergeCell ref="P145:P147"/>
    <mergeCell ref="G146:O146"/>
    <mergeCell ref="G147:O147"/>
    <mergeCell ref="G159:O159"/>
    <mergeCell ref="G160:O160"/>
    <mergeCell ref="A149:A151"/>
    <mergeCell ref="B152:E152"/>
    <mergeCell ref="F152:H152"/>
    <mergeCell ref="K152:L152"/>
    <mergeCell ref="N152:P152"/>
    <mergeCell ref="A153:A154"/>
    <mergeCell ref="B153:B154"/>
    <mergeCell ref="C153:C154"/>
    <mergeCell ref="D153:D154"/>
    <mergeCell ref="E153:E154"/>
    <mergeCell ref="F153:F154"/>
    <mergeCell ref="G153:O153"/>
    <mergeCell ref="P149:P151"/>
    <mergeCell ref="G150:O150"/>
    <mergeCell ref="G151:O151"/>
    <mergeCell ref="B149:B151"/>
    <mergeCell ref="C149:C151"/>
    <mergeCell ref="D149:D151"/>
    <mergeCell ref="E149:E151"/>
    <mergeCell ref="F149:F151"/>
    <mergeCell ref="G149:O149"/>
    <mergeCell ref="B148:E148"/>
    <mergeCell ref="F148:H148"/>
    <mergeCell ref="K148:L148"/>
    <mergeCell ref="N148:P148"/>
    <mergeCell ref="P153:P154"/>
    <mergeCell ref="G154:O154"/>
    <mergeCell ref="B155:E155"/>
    <mergeCell ref="F155:H155"/>
    <mergeCell ref="K155:L155"/>
    <mergeCell ref="N155:P155"/>
    <mergeCell ref="A178:A183"/>
    <mergeCell ref="B178:B183"/>
    <mergeCell ref="C178:C183"/>
    <mergeCell ref="D178:D183"/>
    <mergeCell ref="E178:E183"/>
    <mergeCell ref="F178:F183"/>
    <mergeCell ref="G178:O178"/>
    <mergeCell ref="G163:O163"/>
    <mergeCell ref="A156:A157"/>
    <mergeCell ref="B156:B157"/>
    <mergeCell ref="C156:C157"/>
    <mergeCell ref="D156:D157"/>
    <mergeCell ref="E156:E157"/>
    <mergeCell ref="F156:F157"/>
    <mergeCell ref="G156:O156"/>
    <mergeCell ref="G157:O157"/>
    <mergeCell ref="B177:E177"/>
    <mergeCell ref="F177:H177"/>
    <mergeCell ref="K177:L177"/>
    <mergeCell ref="N177:P177"/>
    <mergeCell ref="G161:O161"/>
    <mergeCell ref="G162:O162"/>
    <mergeCell ref="B158:E158"/>
    <mergeCell ref="F158:H158"/>
    <mergeCell ref="K158:L158"/>
    <mergeCell ref="N158:P158"/>
    <mergeCell ref="P156:P157"/>
    <mergeCell ref="G167:O167"/>
    <mergeCell ref="G168:O168"/>
    <mergeCell ref="G169:O169"/>
    <mergeCell ref="A165:A169"/>
    <mergeCell ref="B165:B169"/>
    <mergeCell ref="B192:E192"/>
    <mergeCell ref="F192:H192"/>
    <mergeCell ref="K192:L192"/>
    <mergeCell ref="N192:P192"/>
    <mergeCell ref="A218:A221"/>
    <mergeCell ref="B218:B221"/>
    <mergeCell ref="C218:C221"/>
    <mergeCell ref="D218:D221"/>
    <mergeCell ref="E218:E221"/>
    <mergeCell ref="F218:F221"/>
    <mergeCell ref="G171:O171"/>
    <mergeCell ref="P171:P176"/>
    <mergeCell ref="G172:O172"/>
    <mergeCell ref="G173:O173"/>
    <mergeCell ref="G174:O174"/>
    <mergeCell ref="G175:O175"/>
    <mergeCell ref="G176:O176"/>
    <mergeCell ref="G180:O180"/>
    <mergeCell ref="G181:O181"/>
    <mergeCell ref="G182:O182"/>
    <mergeCell ref="G183:O183"/>
    <mergeCell ref="A171:A176"/>
    <mergeCell ref="B171:B176"/>
    <mergeCell ref="C171:C176"/>
    <mergeCell ref="D171:D176"/>
    <mergeCell ref="E171:E176"/>
    <mergeCell ref="F171:F176"/>
    <mergeCell ref="G193:O193"/>
    <mergeCell ref="B216:E216"/>
    <mergeCell ref="F216:H216"/>
    <mergeCell ref="K216:L216"/>
    <mergeCell ref="N216:P216"/>
    <mergeCell ref="B202:E202"/>
    <mergeCell ref="F202:H202"/>
    <mergeCell ref="K202:L202"/>
    <mergeCell ref="N202:P202"/>
    <mergeCell ref="G256:O256"/>
    <mergeCell ref="G240:O240"/>
    <mergeCell ref="G235:O235"/>
    <mergeCell ref="G236:O236"/>
    <mergeCell ref="G237:O237"/>
    <mergeCell ref="G238:O238"/>
    <mergeCell ref="G219:O219"/>
    <mergeCell ref="G220:O220"/>
    <mergeCell ref="G221:O221"/>
    <mergeCell ref="G233:O233"/>
    <mergeCell ref="G230:O230"/>
    <mergeCell ref="G231:O231"/>
    <mergeCell ref="P214:P215"/>
    <mergeCell ref="G215:O215"/>
    <mergeCell ref="G217:O217"/>
    <mergeCell ref="G205:O205"/>
    <mergeCell ref="G223:O223"/>
    <mergeCell ref="B254:E254"/>
    <mergeCell ref="F254:H254"/>
    <mergeCell ref="K254:L254"/>
    <mergeCell ref="N254:P254"/>
    <mergeCell ref="P255:P256"/>
    <mergeCell ref="B252:E252"/>
    <mergeCell ref="F252:H252"/>
    <mergeCell ref="K252:L252"/>
    <mergeCell ref="N252:P252"/>
    <mergeCell ref="B245:E245"/>
    <mergeCell ref="F245:H245"/>
    <mergeCell ref="A206:A211"/>
    <mergeCell ref="B206:B211"/>
    <mergeCell ref="C206:C211"/>
    <mergeCell ref="D206:D211"/>
    <mergeCell ref="E206:E211"/>
    <mergeCell ref="F206:F211"/>
    <mergeCell ref="G206:O206"/>
    <mergeCell ref="P206:P211"/>
    <mergeCell ref="A214:A215"/>
    <mergeCell ref="B214:B215"/>
    <mergeCell ref="C214:C215"/>
    <mergeCell ref="D214:D215"/>
    <mergeCell ref="E214:E215"/>
    <mergeCell ref="F214:F215"/>
    <mergeCell ref="G214:O214"/>
    <mergeCell ref="G209:O209"/>
    <mergeCell ref="G210:O210"/>
    <mergeCell ref="G211:O211"/>
    <mergeCell ref="G213:O213"/>
    <mergeCell ref="A247:A248"/>
    <mergeCell ref="B247:B248"/>
    <mergeCell ref="C247:C248"/>
    <mergeCell ref="D247:D248"/>
    <mergeCell ref="E247:E248"/>
    <mergeCell ref="F247:F248"/>
    <mergeCell ref="G247:O247"/>
    <mergeCell ref="B249:E249"/>
    <mergeCell ref="F249:H249"/>
    <mergeCell ref="K249:L249"/>
    <mergeCell ref="N249:P249"/>
    <mergeCell ref="A258:A259"/>
    <mergeCell ref="B258:B259"/>
    <mergeCell ref="C258:C259"/>
    <mergeCell ref="D258:D259"/>
    <mergeCell ref="E258:E259"/>
    <mergeCell ref="F258:F259"/>
    <mergeCell ref="G258:O258"/>
    <mergeCell ref="P258:P259"/>
    <mergeCell ref="G253:O253"/>
    <mergeCell ref="G259:O259"/>
    <mergeCell ref="A255:A256"/>
    <mergeCell ref="B255:B256"/>
    <mergeCell ref="C255:C256"/>
    <mergeCell ref="D255:D256"/>
    <mergeCell ref="E255:E256"/>
    <mergeCell ref="F255:F256"/>
    <mergeCell ref="G255:O255"/>
    <mergeCell ref="B257:E257"/>
    <mergeCell ref="F257:H257"/>
    <mergeCell ref="K257:L257"/>
    <mergeCell ref="N257:P257"/>
    <mergeCell ref="G293:O293"/>
    <mergeCell ref="G294:O294"/>
    <mergeCell ref="G295:O295"/>
    <mergeCell ref="G296:O296"/>
    <mergeCell ref="G297:O297"/>
    <mergeCell ref="G263:O263"/>
    <mergeCell ref="P263:P266"/>
    <mergeCell ref="G264:O264"/>
    <mergeCell ref="G265:O265"/>
    <mergeCell ref="G266:O266"/>
    <mergeCell ref="A288:Q288"/>
    <mergeCell ref="B289:E289"/>
    <mergeCell ref="F289:H289"/>
    <mergeCell ref="K289:L289"/>
    <mergeCell ref="N289:P289"/>
    <mergeCell ref="B291:E291"/>
    <mergeCell ref="F291:H291"/>
    <mergeCell ref="K291:L291"/>
    <mergeCell ref="N291:P291"/>
    <mergeCell ref="G290:O290"/>
    <mergeCell ref="B284:E284"/>
    <mergeCell ref="F284:H284"/>
    <mergeCell ref="K284:L284"/>
    <mergeCell ref="N284:P284"/>
    <mergeCell ref="A263:A266"/>
    <mergeCell ref="B263:B266"/>
    <mergeCell ref="C263:C266"/>
    <mergeCell ref="D263:D266"/>
    <mergeCell ref="E263:E266"/>
    <mergeCell ref="F263:F266"/>
    <mergeCell ref="A270:A271"/>
    <mergeCell ref="B270:B271"/>
    <mergeCell ref="G308:O308"/>
    <mergeCell ref="G326:O326"/>
    <mergeCell ref="P326:P327"/>
    <mergeCell ref="G327:O327"/>
    <mergeCell ref="A326:A327"/>
    <mergeCell ref="B326:B327"/>
    <mergeCell ref="C326:C327"/>
    <mergeCell ref="D326:D327"/>
    <mergeCell ref="E326:E327"/>
    <mergeCell ref="F326:F327"/>
    <mergeCell ref="G331:O331"/>
    <mergeCell ref="P331:P334"/>
    <mergeCell ref="G332:O332"/>
    <mergeCell ref="G333:O333"/>
    <mergeCell ref="G334:O334"/>
    <mergeCell ref="A306:A308"/>
    <mergeCell ref="B306:B308"/>
    <mergeCell ref="C306:C308"/>
    <mergeCell ref="D306:D308"/>
    <mergeCell ref="E306:E308"/>
    <mergeCell ref="F306:F308"/>
    <mergeCell ref="A312:A313"/>
    <mergeCell ref="B312:B313"/>
    <mergeCell ref="C312:C313"/>
    <mergeCell ref="D312:D313"/>
    <mergeCell ref="E312:E313"/>
    <mergeCell ref="F312:F313"/>
    <mergeCell ref="N328:P328"/>
    <mergeCell ref="B330:E330"/>
    <mergeCell ref="F330:H330"/>
    <mergeCell ref="K330:L330"/>
    <mergeCell ref="N330:P330"/>
    <mergeCell ref="G402:O402"/>
    <mergeCell ref="G403:O403"/>
    <mergeCell ref="G400:O400"/>
    <mergeCell ref="G397:O397"/>
    <mergeCell ref="K406:L406"/>
    <mergeCell ref="N406:P406"/>
    <mergeCell ref="B399:E399"/>
    <mergeCell ref="F399:H399"/>
    <mergeCell ref="K399:L399"/>
    <mergeCell ref="N399:P399"/>
    <mergeCell ref="P407:P408"/>
    <mergeCell ref="A301:A302"/>
    <mergeCell ref="B301:B302"/>
    <mergeCell ref="C301:C302"/>
    <mergeCell ref="D301:D302"/>
    <mergeCell ref="E301:E302"/>
    <mergeCell ref="G312:O312"/>
    <mergeCell ref="P312:P313"/>
    <mergeCell ref="G313:O313"/>
    <mergeCell ref="G310:O310"/>
    <mergeCell ref="A331:A334"/>
    <mergeCell ref="B331:B334"/>
    <mergeCell ref="C331:C334"/>
    <mergeCell ref="D331:D334"/>
    <mergeCell ref="E331:E334"/>
    <mergeCell ref="F331:F334"/>
    <mergeCell ref="G306:O306"/>
    <mergeCell ref="G408:O408"/>
    <mergeCell ref="G405:O405"/>
    <mergeCell ref="P397:P398"/>
    <mergeCell ref="G398:O398"/>
    <mergeCell ref="G392:O392"/>
    <mergeCell ref="G384:O384"/>
    <mergeCell ref="G339:O339"/>
    <mergeCell ref="P339:P344"/>
    <mergeCell ref="G340:O340"/>
    <mergeCell ref="G341:O341"/>
    <mergeCell ref="G342:O342"/>
    <mergeCell ref="G343:O343"/>
    <mergeCell ref="G344:O344"/>
    <mergeCell ref="G318:O318"/>
    <mergeCell ref="G319:O319"/>
    <mergeCell ref="G320:O320"/>
    <mergeCell ref="G321:O321"/>
    <mergeCell ref="G292:O292"/>
    <mergeCell ref="A347:Q347"/>
    <mergeCell ref="A407:A408"/>
    <mergeCell ref="B407:B408"/>
    <mergeCell ref="C407:C408"/>
    <mergeCell ref="D407:D408"/>
    <mergeCell ref="E407:E408"/>
    <mergeCell ref="F407:F408"/>
    <mergeCell ref="G407:O407"/>
    <mergeCell ref="A397:A398"/>
    <mergeCell ref="B352:E352"/>
    <mergeCell ref="F352:H352"/>
    <mergeCell ref="K352:L352"/>
    <mergeCell ref="N352:P352"/>
    <mergeCell ref="G353:O353"/>
    <mergeCell ref="G355:O355"/>
    <mergeCell ref="B356:E356"/>
    <mergeCell ref="F356:H356"/>
    <mergeCell ref="K356:L356"/>
    <mergeCell ref="N356:P356"/>
    <mergeCell ref="G354:O354"/>
    <mergeCell ref="K348:L348"/>
    <mergeCell ref="N348:P348"/>
    <mergeCell ref="A349:A351"/>
    <mergeCell ref="B349:B351"/>
    <mergeCell ref="C349:C351"/>
    <mergeCell ref="D349:D351"/>
    <mergeCell ref="E349:E351"/>
    <mergeCell ref="F349:F351"/>
    <mergeCell ref="G349:O349"/>
    <mergeCell ref="P349:P351"/>
    <mergeCell ref="G350:O350"/>
    <mergeCell ref="G351:O351"/>
    <mergeCell ref="B360:E360"/>
    <mergeCell ref="F360:H360"/>
    <mergeCell ref="K360:L360"/>
    <mergeCell ref="N360:P360"/>
    <mergeCell ref="A361:A363"/>
    <mergeCell ref="B361:B363"/>
    <mergeCell ref="C361:C363"/>
    <mergeCell ref="D361:D363"/>
    <mergeCell ref="E361:E363"/>
    <mergeCell ref="F361:F363"/>
    <mergeCell ref="G361:O361"/>
    <mergeCell ref="P361:P363"/>
    <mergeCell ref="G362:O362"/>
    <mergeCell ref="G363:O363"/>
    <mergeCell ref="A357:A359"/>
    <mergeCell ref="B357:B359"/>
    <mergeCell ref="C357:C359"/>
    <mergeCell ref="D357:D359"/>
    <mergeCell ref="E357:E359"/>
    <mergeCell ref="F357:F359"/>
    <mergeCell ref="G357:O357"/>
    <mergeCell ref="P357:P359"/>
    <mergeCell ref="G358:O358"/>
    <mergeCell ref="G359:O359"/>
    <mergeCell ref="A369:A371"/>
    <mergeCell ref="B369:B371"/>
    <mergeCell ref="C369:C371"/>
    <mergeCell ref="D369:D371"/>
    <mergeCell ref="E369:E371"/>
    <mergeCell ref="F369:F371"/>
    <mergeCell ref="G369:O369"/>
    <mergeCell ref="P369:P371"/>
    <mergeCell ref="G370:O370"/>
    <mergeCell ref="G371:O371"/>
    <mergeCell ref="B364:E364"/>
    <mergeCell ref="F364:H364"/>
    <mergeCell ref="K364:L364"/>
    <mergeCell ref="N364:P364"/>
    <mergeCell ref="G365:O365"/>
    <mergeCell ref="G366:O366"/>
    <mergeCell ref="G367:O367"/>
    <mergeCell ref="B368:E368"/>
    <mergeCell ref="F368:H368"/>
    <mergeCell ref="K368:L368"/>
    <mergeCell ref="N368:P368"/>
    <mergeCell ref="B376:E376"/>
    <mergeCell ref="F376:H376"/>
    <mergeCell ref="K376:L376"/>
    <mergeCell ref="N376:P376"/>
    <mergeCell ref="G377:O377"/>
    <mergeCell ref="G378:O378"/>
    <mergeCell ref="G379:O379"/>
    <mergeCell ref="H381:K381"/>
    <mergeCell ref="L381:M381"/>
    <mergeCell ref="N381:Q381"/>
    <mergeCell ref="B372:E372"/>
    <mergeCell ref="F372:H372"/>
    <mergeCell ref="K372:L372"/>
    <mergeCell ref="N372:P372"/>
    <mergeCell ref="A373:A375"/>
    <mergeCell ref="B373:B375"/>
    <mergeCell ref="C373:C375"/>
    <mergeCell ref="D373:D375"/>
    <mergeCell ref="E373:E375"/>
    <mergeCell ref="F373:F375"/>
    <mergeCell ref="G373:O373"/>
    <mergeCell ref="P373:P375"/>
    <mergeCell ref="G374:O374"/>
    <mergeCell ref="G375:O375"/>
  </mergeCells>
  <pageMargins left="0.78740157480314965" right="0.78740157480314965" top="0.98425196850393704" bottom="0.98425196850393704" header="0.51181102362204722" footer="0.51181102362204722"/>
  <pageSetup paperSize="9" scale="78" orientation="landscape" horizontalDpi="4294967293" r:id="rId1"/>
  <rowBreaks count="11" manualBreakCount="11">
    <brk id="35" max="16383" man="1"/>
    <brk id="69" max="16383" man="1"/>
    <brk id="101" max="16383" man="1"/>
    <brk id="132" max="16383" man="1"/>
    <brk id="163" max="16" man="1"/>
    <brk id="201" max="16" man="1"/>
    <brk id="238" max="16" man="1"/>
    <brk id="277" max="16" man="1"/>
    <brk id="315" max="16" man="1"/>
    <brk id="351" max="16" man="1"/>
    <brk id="386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3</vt:i4>
      </vt:variant>
    </vt:vector>
  </HeadingPairs>
  <TitlesOfParts>
    <vt:vector size="6" baseType="lpstr">
      <vt:lpstr>Krycí list</vt:lpstr>
      <vt:lpstr>Rekapitulace</vt:lpstr>
      <vt:lpstr>Soupis prací</vt:lpstr>
      <vt:lpstr>'Krycí list'!Oblast_tisku</vt:lpstr>
      <vt:lpstr>Rekapitulace!Oblast_tisku</vt:lpstr>
      <vt:lpstr>'Soupis prací'!Oblast_tisku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capek</dc:creator>
  <cp:lastModifiedBy>hrebrinova</cp:lastModifiedBy>
  <cp:lastPrinted>2017-03-09T12:55:44Z</cp:lastPrinted>
  <dcterms:created xsi:type="dcterms:W3CDTF">2016-12-20T13:46:39Z</dcterms:created>
  <dcterms:modified xsi:type="dcterms:W3CDTF">2017-03-09T12:59:10Z</dcterms:modified>
</cp:coreProperties>
</file>