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alcChain.xml" ContentType="application/vnd.openxmlformats-officedocument.spreadsheetml.calcCh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Hefner\Desktop\ROZPOČTY\"/>
    </mc:Choice>
  </mc:AlternateContent>
  <bookViews>
    <workbookView xWindow="0" yWindow="0" windowWidth="0" windowHeight="0"/>
  </bookViews>
  <sheets>
    <sheet name="Rekapitulace stavby" sheetId="1" r:id="rId1"/>
    <sheet name="301122-2 - Oprava chodník..." sheetId="2" r:id="rId2"/>
    <sheet name="Pokyny pro vyplnění" sheetId="3" r:id="rId3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'301122-2 - Oprava chodník...'!$C$83:$K$120</definedName>
    <definedName name="_xlnm.Print_Area" localSheetId="1">'301122-2 - Oprava chodník...'!$C$4:$J$37,'301122-2 - Oprava chodník...'!$C$43:$J$67,'301122-2 - Oprava chodník...'!$C$73:$J$120</definedName>
    <definedName name="_xlnm.Print_Titles" localSheetId="1">'301122-2 - Oprava chodník...'!$83:$83</definedName>
    <definedName name="_xlnm.Print_Area" localSheetId="2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2" l="1" r="J35"/>
  <c r="J34"/>
  <c i="1" r="AY55"/>
  <c i="2" r="J33"/>
  <c i="1" r="AX55"/>
  <c i="2" r="BI119"/>
  <c r="BH119"/>
  <c r="BG119"/>
  <c r="BF119"/>
  <c r="T119"/>
  <c r="T118"/>
  <c r="R119"/>
  <c r="R118"/>
  <c r="P119"/>
  <c r="P118"/>
  <c r="BI116"/>
  <c r="BH116"/>
  <c r="BG116"/>
  <c r="BF116"/>
  <c r="T116"/>
  <c r="T115"/>
  <c r="R116"/>
  <c r="R115"/>
  <c r="P116"/>
  <c r="P115"/>
  <c r="BI113"/>
  <c r="BH113"/>
  <c r="BG113"/>
  <c r="BF113"/>
  <c r="T113"/>
  <c r="T112"/>
  <c r="R113"/>
  <c r="R112"/>
  <c r="P113"/>
  <c r="P112"/>
  <c r="BI110"/>
  <c r="BH110"/>
  <c r="BG110"/>
  <c r="BF110"/>
  <c r="T110"/>
  <c r="T109"/>
  <c r="T108"/>
  <c r="R110"/>
  <c r="R109"/>
  <c r="R108"/>
  <c r="P110"/>
  <c r="P109"/>
  <c r="P108"/>
  <c r="BI106"/>
  <c r="BH106"/>
  <c r="BG106"/>
  <c r="BF106"/>
  <c r="T106"/>
  <c r="T105"/>
  <c r="R106"/>
  <c r="R105"/>
  <c r="P106"/>
  <c r="P105"/>
  <c r="BI103"/>
  <c r="BH103"/>
  <c r="BG103"/>
  <c r="BF103"/>
  <c r="T103"/>
  <c r="T102"/>
  <c r="R103"/>
  <c r="R102"/>
  <c r="P103"/>
  <c r="P102"/>
  <c r="BI100"/>
  <c r="BH100"/>
  <c r="BG100"/>
  <c r="BF100"/>
  <c r="T100"/>
  <c r="R100"/>
  <c r="P100"/>
  <c r="BI99"/>
  <c r="BH99"/>
  <c r="BG99"/>
  <c r="BF99"/>
  <c r="T99"/>
  <c r="R99"/>
  <c r="P99"/>
  <c r="BI97"/>
  <c r="BH97"/>
  <c r="BG97"/>
  <c r="BF97"/>
  <c r="T97"/>
  <c r="R97"/>
  <c r="P97"/>
  <c r="BI95"/>
  <c r="BH95"/>
  <c r="BG95"/>
  <c r="BF95"/>
  <c r="T95"/>
  <c r="R95"/>
  <c r="P95"/>
  <c r="BI93"/>
  <c r="BH93"/>
  <c r="BG93"/>
  <c r="BF93"/>
  <c r="T93"/>
  <c r="R93"/>
  <c r="P93"/>
  <c r="BI92"/>
  <c r="BH92"/>
  <c r="BG92"/>
  <c r="BF92"/>
  <c r="T92"/>
  <c r="R92"/>
  <c r="P92"/>
  <c r="BI90"/>
  <c r="BH90"/>
  <c r="BG90"/>
  <c r="BF90"/>
  <c r="T90"/>
  <c r="R90"/>
  <c r="P90"/>
  <c r="BI87"/>
  <c r="BH87"/>
  <c r="BG87"/>
  <c r="BF87"/>
  <c r="T87"/>
  <c r="T86"/>
  <c r="R87"/>
  <c r="R86"/>
  <c r="P87"/>
  <c r="P86"/>
  <c r="F78"/>
  <c r="E76"/>
  <c r="F48"/>
  <c r="E46"/>
  <c r="J22"/>
  <c r="E22"/>
  <c r="J51"/>
  <c r="J21"/>
  <c r="J19"/>
  <c r="E19"/>
  <c r="J80"/>
  <c r="J18"/>
  <c r="J16"/>
  <c r="E16"/>
  <c r="F81"/>
  <c r="J15"/>
  <c r="J13"/>
  <c r="E13"/>
  <c r="F50"/>
  <c r="J12"/>
  <c r="J10"/>
  <c r="J78"/>
  <c i="1" r="L50"/>
  <c r="AM50"/>
  <c r="AM49"/>
  <c r="L49"/>
  <c r="AM47"/>
  <c r="L47"/>
  <c r="L45"/>
  <c r="L44"/>
  <c i="2" r="J99"/>
  <c r="BK113"/>
  <c r="J116"/>
  <c r="J119"/>
  <c r="J113"/>
  <c r="J100"/>
  <c r="J106"/>
  <c r="BK103"/>
  <c i="1" r="AS54"/>
  <c i="2" r="J95"/>
  <c r="J87"/>
  <c r="J103"/>
  <c r="J90"/>
  <c r="BK110"/>
  <c r="BK100"/>
  <c r="J110"/>
  <c r="BK116"/>
  <c r="J92"/>
  <c r="J97"/>
  <c r="BK90"/>
  <c r="BK119"/>
  <c r="BK93"/>
  <c r="J93"/>
  <c r="BK106"/>
  <c r="BK97"/>
  <c r="BK99"/>
  <c r="BK95"/>
  <c r="BK87"/>
  <c r="BK92"/>
  <c l="1" r="P89"/>
  <c r="BK96"/>
  <c r="J96"/>
  <c r="J59"/>
  <c r="T96"/>
  <c r="R89"/>
  <c r="R96"/>
  <c r="BK89"/>
  <c r="J89"/>
  <c r="J58"/>
  <c r="T89"/>
  <c r="T85"/>
  <c r="T84"/>
  <c r="P96"/>
  <c r="BK112"/>
  <c r="J112"/>
  <c r="J64"/>
  <c r="BK86"/>
  <c r="J86"/>
  <c r="J57"/>
  <c r="BK105"/>
  <c r="J105"/>
  <c r="J61"/>
  <c r="BK115"/>
  <c r="J115"/>
  <c r="J65"/>
  <c r="BK102"/>
  <c r="J102"/>
  <c r="J60"/>
  <c r="BK109"/>
  <c r="BK108"/>
  <c r="J108"/>
  <c r="J62"/>
  <c r="BK118"/>
  <c r="J118"/>
  <c r="J66"/>
  <c r="F51"/>
  <c r="J81"/>
  <c r="BE95"/>
  <c r="BE110"/>
  <c r="J50"/>
  <c r="F80"/>
  <c r="BE92"/>
  <c r="BE93"/>
  <c r="BE97"/>
  <c r="BE106"/>
  <c r="BE116"/>
  <c r="BE119"/>
  <c r="J48"/>
  <c r="BE99"/>
  <c r="BE100"/>
  <c r="BE103"/>
  <c r="BE87"/>
  <c r="BE90"/>
  <c r="BE113"/>
  <c r="F35"/>
  <c i="1" r="BD55"/>
  <c r="BD54"/>
  <c r="W33"/>
  <c i="2" r="F33"/>
  <c i="1" r="BB55"/>
  <c r="BB54"/>
  <c r="W31"/>
  <c i="2" r="F34"/>
  <c i="1" r="BC55"/>
  <c r="BC54"/>
  <c r="W32"/>
  <c i="2" r="J32"/>
  <c i="1" r="AW55"/>
  <c i="2" r="F32"/>
  <c i="1" r="BA55"/>
  <c r="BA54"/>
  <c r="AW54"/>
  <c r="AK30"/>
  <c i="2" l="1" r="R85"/>
  <c r="R84"/>
  <c r="P85"/>
  <c r="P84"/>
  <c i="1" r="AU55"/>
  <c i="2" r="BK85"/>
  <c r="BK84"/>
  <c r="J84"/>
  <c r="J109"/>
  <c r="J63"/>
  <c i="1" r="AX54"/>
  <c i="2" r="J31"/>
  <c i="1" r="AV55"/>
  <c r="AT55"/>
  <c r="AU54"/>
  <c r="AY54"/>
  <c r="W30"/>
  <c i="2" r="J28"/>
  <c i="1" r="AG55"/>
  <c r="AG54"/>
  <c r="AK26"/>
  <c i="2" r="F31"/>
  <c i="1" r="AZ55"/>
  <c r="AZ54"/>
  <c r="W29"/>
  <c i="2" l="1" r="J85"/>
  <c r="J56"/>
  <c r="J55"/>
  <c r="J37"/>
  <c i="1" r="AN55"/>
  <c r="AV54"/>
  <c r="AK29"/>
  <c r="AK35"/>
  <c l="1"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<sst xmlns="http://schemas.openxmlformats.org/spreadsheetml/2006/main">
  <si>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</si>
  <si>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</si>
  <si>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</si>
  <si>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</si>
  <si>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</si>
  <si>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{0071860d-8633-42f2-b8a0-4d083dfad406}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</si>
  <si>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</si>
  <si>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</si>
  <si>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</si>
  <si>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</si>
  <si>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</si>
  <si>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</si>
  <si>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</si>
  <si>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</si>
  <si>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301122-2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</si>
  <si>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</si>
  <si>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</si>
  <si>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chodníků v Ploužnici, město Ralsko</t>
  </si>
  <si>
    <t>KSO:</t>
  </si>
  <si>
    <t/>
  </si>
  <si>
    <t>CC-CZ:</t>
  </si>
  <si>
    <t>Místo:</t>
  </si>
  <si>
    <t>p.č.70/4, 70/3 a 62/4</t>
  </si>
  <si>
    <t>Datum:</t>
  </si>
  <si>
    <t>16. 1. 2023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</si>
  <si>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</si>
  <si>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</si>
  <si>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</si>
  <si>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</si>
  <si>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</si>
  <si>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</si>
  <si>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</si>
  <si>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</si>
  <si>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</si>
  <si>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</si>
  <si>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</si>
  <si>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</si>
  <si>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</si>
  <si>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</si>
  <si>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</si>
  <si>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</si>
  <si>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</si>
  <si>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</si>
  <si>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</si>
  <si>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</si>
  <si>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</si>
  <si>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</si>
  <si>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</si>
  <si>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</si>
  <si>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</si>
  <si>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</si>
  <si>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</si>
  <si>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</si>
  <si>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</si>
  <si>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</si>
  <si>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</si>
  <si>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</si>
  <si>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</si>
  <si>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</si>
  <si>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</si>
  <si>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</si>
  <si>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</si>
  <si>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</si>
  <si>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</si>
  <si>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</si>
  <si>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</si>
  <si>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</si>
  <si>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</si>
  <si>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</si>
  <si>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</si>
  <si>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</si>
  <si>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</si>
  <si>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</si>
  <si>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</si>
  <si>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</si>
  <si>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</si>
  <si>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</si>
  <si>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</si>
  <si>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</si>
  <si>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</si>
  <si>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</si>
  <si>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</si>
  <si>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</si>
  <si>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</si>
  <si>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</si>
  <si>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</si>
  <si>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</si>
  <si>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</si>
  <si>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</si>
  <si>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</si>
  <si>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</si>
  <si>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</si>
  <si>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</si>
  <si>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</si>
  <si>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</si>
  <si>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</si>
  <si>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</si>
  <si>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</si>
  <si>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</si>
  <si>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</si>
  <si>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</si>
  <si>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</si>
  <si>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</si>
  <si>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</si>
  <si>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</si>
  <si>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</si>
  <si>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</si>
  <si>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</si>
  <si>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</si>
  <si>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</si>
  <si>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</si>
  <si>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</si>
  <si>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113107181</t>
  </si>
  <si>
    <t>Odstranění podkladů nebo krytů strojně plochy jednotlivě přes 50 m2 do 200 m2 s přemístěním hmot na skládku na vzdálenost do 20 m nebo s naložením na dopravní prostředek živičných, o tl. vrstvy do 50 mm</t>
  </si>
  <si>
    <t>m2</t>
  </si>
  <si>
    <t>4</t>
  </si>
  <si>
    <t>-1445422714</t>
  </si>
  <si>
    <t>Online PSC</t>
  </si>
  <si>
    <t>https://podminky.urs.cz/item/CS_URS_2023_01/113107181</t>
  </si>
  <si>
    <t>5</t>
  </si>
  <si>
    <t>Komunikace pozemní</t>
  </si>
  <si>
    <t>596841120</t>
  </si>
  <si>
    <t>Kladení dlažby z betonových nebo kameninových dlaždic komunikací pro pěší s vyplněním spár a se smetením přebytečného materiálu na vzdálenost do 3 m s ložem z cementové malty tl. do 30 mm velikosti dlaždic do 0,09 m2, pro plochy do 50 m2</t>
  </si>
  <si>
    <t>-205737334</t>
  </si>
  <si>
    <t>https://podminky.urs.cz/item/CS_URS_2022_02/596841120</t>
  </si>
  <si>
    <t>3</t>
  </si>
  <si>
    <t>M</t>
  </si>
  <si>
    <t>59245221</t>
  </si>
  <si>
    <t>dlažba zámková tvaru I základní pro nevidomé 196x161x60mm přírodní</t>
  </si>
  <si>
    <t>8</t>
  </si>
  <si>
    <t>-1797874672</t>
  </si>
  <si>
    <t>596841121</t>
  </si>
  <si>
    <t>Kladení dlažby z betonových nebo kameninových dlaždic komunikací pro pěší s vyplněním spár a se smetením přebytečného materiálu na vzdálenost do 3 m s ložem z cementové malty tl. do 30 mm velikosti dlaždic do 0,09 m2, pro plochy přes 50 do 100 m2</t>
  </si>
  <si>
    <t>-1533382830</t>
  </si>
  <si>
    <t>https://podminky.urs.cz/item/CS_URS_2022_02/596841121</t>
  </si>
  <si>
    <t>59245212</t>
  </si>
  <si>
    <t>dlažba zámková tvaru I 196x161x60mm přírodní</t>
  </si>
  <si>
    <t>1288157994</t>
  </si>
  <si>
    <t>9</t>
  </si>
  <si>
    <t>Ostatní konstrukce a práce, bourání</t>
  </si>
  <si>
    <t>6</t>
  </si>
  <si>
    <t>916231213</t>
  </si>
  <si>
    <t>Osazení chodníkového obrubníku betonového se zřízením lože, s vyplněním a zatřením spár cementovou maltou stojatého s boční opěrou z betonu prostého, do lože z betonu prostého</t>
  </si>
  <si>
    <t>m</t>
  </si>
  <si>
    <t>-1399865484</t>
  </si>
  <si>
    <t>https://podminky.urs.cz/item/CS_URS_2022_02/916231213</t>
  </si>
  <si>
    <t>7</t>
  </si>
  <si>
    <t>59217016</t>
  </si>
  <si>
    <t>obrubník betonový chodníkový 1000x80x250mm</t>
  </si>
  <si>
    <t>-2118903479</t>
  </si>
  <si>
    <t>916991121</t>
  </si>
  <si>
    <t>Lože pod obrubníky, krajníky nebo obruby z dlažebních kostek z betonu prostého</t>
  </si>
  <si>
    <t>m3</t>
  </si>
  <si>
    <t>67976508</t>
  </si>
  <si>
    <t>https://podminky.urs.cz/item/CS_URS_2022_02/916991121</t>
  </si>
  <si>
    <t>997</t>
  </si>
  <si>
    <t>Přesun sutě</t>
  </si>
  <si>
    <t>997221551</t>
  </si>
  <si>
    <t>Vodorovná doprava suti bez naložení, ale se složením a s hrubým urovnáním ze sypkých materiálů, na vzdálenost do 1 km</t>
  </si>
  <si>
    <t>t</t>
  </si>
  <si>
    <t>-1428853534</t>
  </si>
  <si>
    <t>https://podminky.urs.cz/item/CS_URS_2022_02/997221551</t>
  </si>
  <si>
    <t>998</t>
  </si>
  <si>
    <t>Přesun hmot</t>
  </si>
  <si>
    <t>10</t>
  </si>
  <si>
    <t>998223011</t>
  </si>
  <si>
    <t>Přesun hmot pro pozemní komunikace s krytem dlážděným dopravní vzdálenost do 200 m jakékoliv délky objektu</t>
  </si>
  <si>
    <t>-662614695</t>
  </si>
  <si>
    <t>https://podminky.urs.cz/item/CS_URS_2022_02/998223011</t>
  </si>
  <si>
    <t>VRN</t>
  </si>
  <si>
    <t>Vedlejší rozpočtové náklady</t>
  </si>
  <si>
    <t>VRN1</t>
  </si>
  <si>
    <t>Průzkumné, geodetické a projektové práce</t>
  </si>
  <si>
    <t>11</t>
  </si>
  <si>
    <t>012002000</t>
  </si>
  <si>
    <t>Geodetické práce - vytýčení podzemních vedení stávajících inženýrských sítí</t>
  </si>
  <si>
    <t>kus</t>
  </si>
  <si>
    <t>1024</t>
  </si>
  <si>
    <t>-953044747</t>
  </si>
  <si>
    <t>https://podminky.urs.cz/item/CS_URS_2022_02/012002000</t>
  </si>
  <si>
    <t>VRN3</t>
  </si>
  <si>
    <t>Zařízení staveniště</t>
  </si>
  <si>
    <t>12</t>
  </si>
  <si>
    <t>030001000</t>
  </si>
  <si>
    <t>Zařízení staveniště - provizorní skládky, dopravní značení apod.</t>
  </si>
  <si>
    <t>1612347151</t>
  </si>
  <si>
    <t>https://podminky.urs.cz/item/CS_URS_2022_02/030001000</t>
  </si>
  <si>
    <t>VRN4</t>
  </si>
  <si>
    <t>Inženýrská činnost</t>
  </si>
  <si>
    <t>13</t>
  </si>
  <si>
    <t>040001000</t>
  </si>
  <si>
    <t>Inženýrská činnost - zpracování DIO včetně projednání s PČR a MěÚ Česká Lípa</t>
  </si>
  <si>
    <t>1427659495</t>
  </si>
  <si>
    <t>https://podminky.urs.cz/item/CS_URS_2022_02/040001000</t>
  </si>
  <si>
    <t>VRN6</t>
  </si>
  <si>
    <t>Územní vlivy</t>
  </si>
  <si>
    <t>14</t>
  </si>
  <si>
    <t>060001000</t>
  </si>
  <si>
    <t>Územní vlivy - provoz na sousedících komunikacích, značení výstražnou páskou apod.</t>
  </si>
  <si>
    <t>-1507122289</t>
  </si>
  <si>
    <t>https://podminky.urs.cz/item/CS_URS_2022_02/060001000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</si>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</sst>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5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5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6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5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8" fillId="0" borderId="15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8" fillId="0" borderId="15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19" fillId="4" borderId="8" xfId="0" applyFont="1" applyFill="1" applyBorder="1" applyAlignment="1" applyProtection="1">
      <alignment horizontal="center" vertical="center"/>
    </xf>
    <xf numFmtId="0" fontId="19" fillId="4" borderId="8" xfId="0" applyFont="1" applyFill="1" applyBorder="1" applyAlignment="1" applyProtection="1">
      <alignment horizontal="right" vertical="center"/>
    </xf>
    <xf numFmtId="0" fontId="19" fillId="4" borderId="9" xfId="0" applyFont="1" applyFill="1" applyBorder="1" applyAlignment="1" applyProtection="1">
      <alignment horizontal="center" vertical="center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7" fillId="0" borderId="15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166" fontId="25" fillId="0" borderId="21" xfId="0" applyNumberFormat="1" applyFont="1" applyBorder="1" applyAlignment="1" applyProtection="1">
      <alignment vertical="center"/>
    </xf>
    <xf numFmtId="4" fontId="25" fillId="0" borderId="22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19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28" fillId="0" borderId="13" xfId="0" applyNumberFormat="1" applyFont="1" applyBorder="1" applyAlignment="1" applyProtection="1"/>
    <xf numFmtId="166" fontId="28" fillId="0" borderId="14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3" xfId="0" applyFont="1" applyBorder="1" applyAlignment="1" applyProtection="1">
      <alignment horizontal="center" vertical="center"/>
    </xf>
    <xf numFmtId="49" fontId="19" fillId="0" borderId="23" xfId="0" applyNumberFormat="1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left" vertical="center" wrapText="1"/>
    </xf>
    <xf numFmtId="0" fontId="19" fillId="0" borderId="23" xfId="0" applyFont="1" applyBorder="1" applyAlignment="1" applyProtection="1">
      <alignment horizontal="center" vertical="center" wrapText="1"/>
    </xf>
    <xf numFmtId="167" fontId="19" fillId="0" borderId="23" xfId="0" applyNumberFormat="1" applyFont="1" applyBorder="1" applyAlignment="1" applyProtection="1">
      <alignment vertical="center"/>
    </xf>
    <xf numFmtId="4" fontId="19" fillId="2" borderId="23" xfId="0" applyNumberFormat="1" applyFont="1" applyFill="1" applyBorder="1" applyAlignment="1" applyProtection="1">
      <alignment vertical="center"/>
      <protection locked="0"/>
    </xf>
    <xf numFmtId="4" fontId="19" fillId="0" borderId="23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20" fillId="2" borderId="15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6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0" xfId="0" applyFont="1" applyAlignment="1" applyProtection="1">
      <alignment horizontal="left" vertical="center"/>
    </xf>
    <xf numFmtId="0" fontId="31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2" fillId="0" borderId="23" xfId="0" applyFont="1" applyBorder="1" applyAlignment="1" applyProtection="1">
      <alignment horizontal="center" vertical="center"/>
    </xf>
    <xf numFmtId="49" fontId="32" fillId="0" borderId="23" xfId="0" applyNumberFormat="1" applyFont="1" applyBorder="1" applyAlignment="1" applyProtection="1">
      <alignment horizontal="left" vertical="center" wrapText="1"/>
    </xf>
    <xf numFmtId="0" fontId="32" fillId="0" borderId="23" xfId="0" applyFont="1" applyBorder="1" applyAlignment="1" applyProtection="1">
      <alignment horizontal="left" vertical="center" wrapText="1"/>
    </xf>
    <xf numFmtId="0" fontId="32" fillId="0" borderId="23" xfId="0" applyFont="1" applyBorder="1" applyAlignment="1" applyProtection="1">
      <alignment horizontal="center" vertical="center" wrapText="1"/>
    </xf>
    <xf numFmtId="167" fontId="32" fillId="0" borderId="23" xfId="0" applyNumberFormat="1" applyFont="1" applyBorder="1" applyAlignment="1" applyProtection="1">
      <alignment vertical="center"/>
    </xf>
    <xf numFmtId="4" fontId="32" fillId="2" borderId="23" xfId="0" applyNumberFormat="1" applyFont="1" applyFill="1" applyBorder="1" applyAlignment="1" applyProtection="1">
      <alignment vertical="center"/>
      <protection locked="0"/>
    </xf>
    <xf numFmtId="4" fontId="32" fillId="0" borderId="23" xfId="0" applyNumberFormat="1" applyFont="1" applyBorder="1" applyAlignment="1" applyProtection="1">
      <alignment vertical="center"/>
    </xf>
    <xf numFmtId="0" fontId="33" fillId="0" borderId="23" xfId="0" applyFont="1" applyBorder="1" applyAlignment="1" applyProtection="1">
      <alignment vertical="center"/>
    </xf>
    <xf numFmtId="0" fontId="33" fillId="0" borderId="4" xfId="0" applyFont="1" applyBorder="1" applyAlignment="1">
      <alignment vertical="center"/>
    </xf>
    <xf numFmtId="0" fontId="32" fillId="2" borderId="15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4" fillId="0" borderId="24" xfId="0" applyFont="1" applyBorder="1" applyAlignment="1">
      <alignment vertical="center" wrapText="1"/>
    </xf>
    <xf numFmtId="0" fontId="34" fillId="0" borderId="25" xfId="0" applyFont="1" applyBorder="1" applyAlignment="1">
      <alignment vertical="center" wrapText="1"/>
    </xf>
    <xf numFmtId="0" fontId="34" fillId="0" borderId="26" xfId="0" applyFont="1" applyBorder="1" applyAlignment="1">
      <alignment vertical="center" wrapText="1"/>
    </xf>
    <xf numFmtId="0" fontId="34" fillId="0" borderId="27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7" xfId="0" applyFont="1" applyBorder="1" applyAlignment="1">
      <alignment vertical="center" wrapText="1"/>
    </xf>
    <xf numFmtId="0" fontId="36" fillId="0" borderId="29" xfId="0" applyFont="1" applyBorder="1" applyAlignment="1">
      <alignment horizontal="left" wrapText="1"/>
    </xf>
    <xf numFmtId="0" fontId="34" fillId="0" borderId="28" xfId="0" applyFont="1" applyBorder="1" applyAlignment="1">
      <alignment vertical="center" wrapText="1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8" fillId="0" borderId="27" xfId="0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vertical="center"/>
    </xf>
    <xf numFmtId="49" fontId="37" fillId="0" borderId="1" xfId="0" applyNumberFormat="1" applyFont="1" applyBorder="1" applyAlignment="1">
      <alignment horizontal="left" vertical="center" wrapText="1"/>
    </xf>
    <xf numFmtId="49" fontId="37" fillId="0" borderId="1" xfId="0" applyNumberFormat="1" applyFont="1" applyBorder="1" applyAlignment="1">
      <alignment vertical="center" wrapText="1"/>
    </xf>
    <xf numFmtId="0" fontId="34" fillId="0" borderId="30" xfId="0" applyFont="1" applyBorder="1" applyAlignment="1">
      <alignment vertical="center" wrapText="1"/>
    </xf>
    <xf numFmtId="0" fontId="39" fillId="0" borderId="29" xfId="0" applyFont="1" applyBorder="1" applyAlignment="1">
      <alignment vertical="center" wrapText="1"/>
    </xf>
    <xf numFmtId="0" fontId="34" fillId="0" borderId="31" xfId="0" applyFont="1" applyBorder="1" applyAlignment="1">
      <alignment vertical="center" wrapText="1"/>
    </xf>
    <xf numFmtId="0" fontId="34" fillId="0" borderId="1" xfId="0" applyFont="1" applyBorder="1" applyAlignment="1">
      <alignment vertical="top"/>
    </xf>
    <xf numFmtId="0" fontId="34" fillId="0" borderId="0" xfId="0" applyFont="1" applyAlignment="1">
      <alignment vertical="top"/>
    </xf>
    <xf numFmtId="0" fontId="34" fillId="0" borderId="24" xfId="0" applyFont="1" applyBorder="1" applyAlignment="1">
      <alignment horizontal="left" vertical="center"/>
    </xf>
    <xf numFmtId="0" fontId="34" fillId="0" borderId="25" xfId="0" applyFont="1" applyBorder="1" applyAlignment="1">
      <alignment horizontal="left" vertical="center"/>
    </xf>
    <xf numFmtId="0" fontId="34" fillId="0" borderId="26" xfId="0" applyFont="1" applyBorder="1" applyAlignment="1">
      <alignment horizontal="left" vertical="center"/>
    </xf>
    <xf numFmtId="0" fontId="34" fillId="0" borderId="27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4" fillId="0" borderId="28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36" fillId="0" borderId="29" xfId="0" applyFont="1" applyBorder="1" applyAlignment="1">
      <alignment horizontal="left" vertical="center"/>
    </xf>
    <xf numFmtId="0" fontId="36" fillId="0" borderId="29" xfId="0" applyFont="1" applyBorder="1" applyAlignment="1">
      <alignment horizontal="center" vertical="center"/>
    </xf>
    <xf numFmtId="0" fontId="40" fillId="0" borderId="29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0" fontId="34" fillId="0" borderId="30" xfId="0" applyFont="1" applyBorder="1" applyAlignment="1">
      <alignment horizontal="left" vertical="center"/>
    </xf>
    <xf numFmtId="0" fontId="39" fillId="0" borderId="29" xfId="0" applyFont="1" applyBorder="1" applyAlignment="1">
      <alignment horizontal="left" vertical="center"/>
    </xf>
    <xf numFmtId="0" fontId="34" fillId="0" borderId="3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left" vertical="center" wrapText="1"/>
    </xf>
    <xf numFmtId="0" fontId="34" fillId="0" borderId="25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8" fillId="0" borderId="28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/>
    </xf>
    <xf numFmtId="0" fontId="38" fillId="0" borderId="30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3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top"/>
    </xf>
    <xf numFmtId="0" fontId="37" fillId="0" borderId="1" xfId="0" applyFont="1" applyBorder="1" applyAlignment="1">
      <alignment horizontal="center" vertical="top"/>
    </xf>
    <xf numFmtId="0" fontId="38" fillId="0" borderId="30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36" fillId="0" borderId="1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36" fillId="0" borderId="29" xfId="0" applyFont="1" applyBorder="1" applyAlignment="1">
      <alignment vertical="center"/>
    </xf>
    <xf numFmtId="0" fontId="37" fillId="0" borderId="1" xfId="0" applyFont="1" applyBorder="1" applyAlignment="1">
      <alignment vertical="top"/>
    </xf>
    <xf numFmtId="49" fontId="37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6" fillId="0" borderId="29" xfId="0" applyFont="1" applyBorder="1" applyAlignment="1">
      <alignment horizontal="left"/>
    </xf>
    <xf numFmtId="0" fontId="40" fillId="0" borderId="29" xfId="0" applyFont="1" applyBorder="1" applyAlignment="1"/>
    <xf numFmtId="0" fontId="34" fillId="0" borderId="27" xfId="0" applyFont="1" applyBorder="1" applyAlignment="1">
      <alignment vertical="top"/>
    </xf>
    <xf numFmtId="0" fontId="34" fillId="0" borderId="28" xfId="0" applyFont="1" applyBorder="1" applyAlignment="1">
      <alignment vertical="top"/>
    </xf>
    <xf numFmtId="0" fontId="34" fillId="0" borderId="30" xfId="0" applyFont="1" applyBorder="1" applyAlignment="1">
      <alignment vertical="top"/>
    </xf>
    <xf numFmtId="0" fontId="34" fillId="0" borderId="29" xfId="0" applyFont="1" applyBorder="1" applyAlignment="1">
      <alignment vertical="top"/>
    </xf>
    <xf numFmtId="0" fontId="34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13107181" TargetMode="External" /><Relationship Id="rId2" Type="http://schemas.openxmlformats.org/officeDocument/2006/relationships/hyperlink" Target="https://podminky.urs.cz/item/CS_URS_2022_02/596841120" TargetMode="External" /><Relationship Id="rId3" Type="http://schemas.openxmlformats.org/officeDocument/2006/relationships/hyperlink" Target="https://podminky.urs.cz/item/CS_URS_2022_02/596841121" TargetMode="External" /><Relationship Id="rId4" Type="http://schemas.openxmlformats.org/officeDocument/2006/relationships/hyperlink" Target="https://podminky.urs.cz/item/CS_URS_2022_02/916231213" TargetMode="External" /><Relationship Id="rId5" Type="http://schemas.openxmlformats.org/officeDocument/2006/relationships/hyperlink" Target="https://podminky.urs.cz/item/CS_URS_2022_02/916991121" TargetMode="External" /><Relationship Id="rId6" Type="http://schemas.openxmlformats.org/officeDocument/2006/relationships/hyperlink" Target="https://podminky.urs.cz/item/CS_URS_2022_02/997221551" TargetMode="External" /><Relationship Id="rId7" Type="http://schemas.openxmlformats.org/officeDocument/2006/relationships/hyperlink" Target="https://podminky.urs.cz/item/CS_URS_2022_02/998223011" TargetMode="External" /><Relationship Id="rId8" Type="http://schemas.openxmlformats.org/officeDocument/2006/relationships/hyperlink" Target="https://podminky.urs.cz/item/CS_URS_2022_02/012002000" TargetMode="External" /><Relationship Id="rId9" Type="http://schemas.openxmlformats.org/officeDocument/2006/relationships/hyperlink" Target="https://podminky.urs.cz/item/CS_URS_2022_02/030001000" TargetMode="External" /><Relationship Id="rId10" Type="http://schemas.openxmlformats.org/officeDocument/2006/relationships/hyperlink" Target="https://podminky.urs.cz/item/CS_URS_2022_02/040001000" TargetMode="External" /><Relationship Id="rId11" Type="http://schemas.openxmlformats.org/officeDocument/2006/relationships/hyperlink" Target="https://podminky.urs.cz/item/CS_URS_2022_02/060001000" TargetMode="External" /><Relationship Id="rId12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s="1" customFormat="1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s="1" customFormat="1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s="1" customFormat="1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20</v>
      </c>
      <c r="AL7" s="20"/>
      <c r="AM7" s="20"/>
      <c r="AN7" s="25" t="s">
        <v>19</v>
      </c>
      <c r="AO7" s="20"/>
      <c r="AP7" s="20"/>
      <c r="AQ7" s="20"/>
      <c r="AR7" s="18"/>
      <c r="BE7" s="29"/>
      <c r="BS7" s="15" t="s">
        <v>6</v>
      </c>
    </row>
    <row r="8" s="1" customFormat="1" ht="12" customHeight="1">
      <c r="B8" s="19"/>
      <c r="C8" s="20"/>
      <c r="D8" s="30" t="s">
        <v>21</v>
      </c>
      <c r="E8" s="20"/>
      <c r="F8" s="20"/>
      <c r="G8" s="20"/>
      <c r="H8" s="20"/>
      <c r="I8" s="20"/>
      <c r="J8" s="20"/>
      <c r="K8" s="25" t="s">
        <v>22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23</v>
      </c>
      <c r="AL8" s="20"/>
      <c r="AM8" s="20"/>
      <c r="AN8" s="31" t="s">
        <v>24</v>
      </c>
      <c r="AO8" s="20"/>
      <c r="AP8" s="20"/>
      <c r="AQ8" s="20"/>
      <c r="AR8" s="18"/>
      <c r="BE8" s="29"/>
      <c r="BS8" s="15" t="s">
        <v>6</v>
      </c>
    </row>
    <row r="9" s="1" customFormat="1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s="1" customFormat="1" ht="12" customHeight="1">
      <c r="B10" s="19"/>
      <c r="C10" s="20"/>
      <c r="D10" s="30" t="s">
        <v>25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26</v>
      </c>
      <c r="AL10" s="20"/>
      <c r="AM10" s="20"/>
      <c r="AN10" s="25" t="s">
        <v>19</v>
      </c>
      <c r="AO10" s="20"/>
      <c r="AP10" s="20"/>
      <c r="AQ10" s="20"/>
      <c r="AR10" s="18"/>
      <c r="BE10" s="29"/>
      <c r="BS10" s="15" t="s">
        <v>6</v>
      </c>
    </row>
    <row r="11" s="1" customFormat="1" ht="18.48" customHeight="1">
      <c r="B11" s="19"/>
      <c r="C11" s="20"/>
      <c r="D11" s="20"/>
      <c r="E11" s="25" t="s">
        <v>27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28</v>
      </c>
      <c r="AL11" s="20"/>
      <c r="AM11" s="20"/>
      <c r="AN11" s="25" t="s">
        <v>19</v>
      </c>
      <c r="AO11" s="20"/>
      <c r="AP11" s="20"/>
      <c r="AQ11" s="20"/>
      <c r="AR11" s="18"/>
      <c r="BE11" s="29"/>
      <c r="BS11" s="15" t="s">
        <v>6</v>
      </c>
    </row>
    <row r="12" s="1" customFormat="1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s="1" customFormat="1" ht="12" customHeight="1">
      <c r="B13" s="19"/>
      <c r="C13" s="20"/>
      <c r="D13" s="30" t="s">
        <v>29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26</v>
      </c>
      <c r="AL13" s="20"/>
      <c r="AM13" s="20"/>
      <c r="AN13" s="32" t="s">
        <v>30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30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28</v>
      </c>
      <c r="AL14" s="20"/>
      <c r="AM14" s="20"/>
      <c r="AN14" s="32" t="s">
        <v>30</v>
      </c>
      <c r="AO14" s="20"/>
      <c r="AP14" s="20"/>
      <c r="AQ14" s="20"/>
      <c r="AR14" s="18"/>
      <c r="BE14" s="29"/>
      <c r="BS14" s="15" t="s">
        <v>6</v>
      </c>
    </row>
    <row r="15" s="1" customFormat="1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s="1" customFormat="1" ht="12" customHeight="1">
      <c r="B16" s="19"/>
      <c r="C16" s="20"/>
      <c r="D16" s="30" t="s">
        <v>31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26</v>
      </c>
      <c r="AL16" s="20"/>
      <c r="AM16" s="20"/>
      <c r="AN16" s="25" t="s">
        <v>19</v>
      </c>
      <c r="AO16" s="20"/>
      <c r="AP16" s="20"/>
      <c r="AQ16" s="20"/>
      <c r="AR16" s="18"/>
      <c r="BE16" s="29"/>
      <c r="BS16" s="15" t="s">
        <v>4</v>
      </c>
    </row>
    <row r="17" s="1" customFormat="1" ht="18.48" customHeight="1">
      <c r="B17" s="19"/>
      <c r="C17" s="20"/>
      <c r="D17" s="20"/>
      <c r="E17" s="25" t="s">
        <v>27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28</v>
      </c>
      <c r="AL17" s="20"/>
      <c r="AM17" s="20"/>
      <c r="AN17" s="25" t="s">
        <v>19</v>
      </c>
      <c r="AO17" s="20"/>
      <c r="AP17" s="20"/>
      <c r="AQ17" s="20"/>
      <c r="AR17" s="18"/>
      <c r="BE17" s="29"/>
      <c r="BS17" s="15" t="s">
        <v>32</v>
      </c>
    </row>
    <row r="18" s="1" customFormat="1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s="1" customFormat="1" ht="12" customHeight="1">
      <c r="B19" s="19"/>
      <c r="C19" s="20"/>
      <c r="D19" s="30" t="s">
        <v>33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26</v>
      </c>
      <c r="AL19" s="20"/>
      <c r="AM19" s="20"/>
      <c r="AN19" s="25" t="s">
        <v>19</v>
      </c>
      <c r="AO19" s="20"/>
      <c r="AP19" s="20"/>
      <c r="AQ19" s="20"/>
      <c r="AR19" s="18"/>
      <c r="BE19" s="29"/>
      <c r="BS19" s="15" t="s">
        <v>6</v>
      </c>
    </row>
    <row r="20" s="1" customFormat="1" ht="18.48" customHeight="1">
      <c r="B20" s="19"/>
      <c r="C20" s="20"/>
      <c r="D20" s="20"/>
      <c r="E20" s="25" t="s">
        <v>27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28</v>
      </c>
      <c r="AL20" s="20"/>
      <c r="AM20" s="20"/>
      <c r="AN20" s="25" t="s">
        <v>19</v>
      </c>
      <c r="AO20" s="20"/>
      <c r="AP20" s="20"/>
      <c r="AQ20" s="20"/>
      <c r="AR20" s="18"/>
      <c r="BE20" s="29"/>
      <c r="BS20" s="15" t="s">
        <v>4</v>
      </c>
    </row>
    <row r="21" s="1" customFormat="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s="1" customFormat="1" ht="12" customHeight="1">
      <c r="B22" s="19"/>
      <c r="C22" s="20"/>
      <c r="D22" s="30" t="s">
        <v>34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s="1" customFormat="1" ht="47.25" customHeight="1">
      <c r="B23" s="19"/>
      <c r="C23" s="20"/>
      <c r="D23" s="20"/>
      <c r="E23" s="34" t="s">
        <v>35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s="1" customFormat="1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s="1" customFormat="1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2" customFormat="1" ht="25.92" customHeight="1">
      <c r="A26" s="36"/>
      <c r="B26" s="37"/>
      <c r="C26" s="38"/>
      <c r="D26" s="39" t="s">
        <v>36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ROUND(AG54,2)</f>
        <v>0</v>
      </c>
      <c r="AL26" s="40"/>
      <c r="AM26" s="40"/>
      <c r="AN26" s="40"/>
      <c r="AO26" s="40"/>
      <c r="AP26" s="38"/>
      <c r="AQ26" s="38"/>
      <c r="AR26" s="42"/>
      <c r="BE26" s="29"/>
    </row>
    <row r="27" s="2" customFormat="1" ht="6.96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2"/>
      <c r="BE27" s="29"/>
    </row>
    <row r="28" s="2" customFormat="1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37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38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39</v>
      </c>
      <c r="AL28" s="43"/>
      <c r="AM28" s="43"/>
      <c r="AN28" s="43"/>
      <c r="AO28" s="43"/>
      <c r="AP28" s="38"/>
      <c r="AQ28" s="38"/>
      <c r="AR28" s="42"/>
      <c r="BE28" s="29"/>
    </row>
    <row r="29" s="3" customFormat="1" ht="14.4" customHeight="1">
      <c r="A29" s="3"/>
      <c r="B29" s="44"/>
      <c r="C29" s="45"/>
      <c r="D29" s="30" t="s">
        <v>40</v>
      </c>
      <c r="E29" s="45"/>
      <c r="F29" s="30" t="s">
        <v>41</v>
      </c>
      <c r="G29" s="45"/>
      <c r="H29" s="45"/>
      <c r="I29" s="45"/>
      <c r="J29" s="45"/>
      <c r="K29" s="45"/>
      <c r="L29" s="46">
        <v>0.20999999999999999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7">
        <f>ROUND(AZ54, 2)</f>
        <v>0</v>
      </c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7">
        <f>ROUND(AV54, 2)</f>
        <v>0</v>
      </c>
      <c r="AL29" s="45"/>
      <c r="AM29" s="45"/>
      <c r="AN29" s="45"/>
      <c r="AO29" s="45"/>
      <c r="AP29" s="45"/>
      <c r="AQ29" s="45"/>
      <c r="AR29" s="48"/>
      <c r="BE29" s="49"/>
    </row>
    <row r="30" s="3" customFormat="1" ht="14.4" customHeight="1">
      <c r="A30" s="3"/>
      <c r="B30" s="44"/>
      <c r="C30" s="45"/>
      <c r="D30" s="45"/>
      <c r="E30" s="45"/>
      <c r="F30" s="30" t="s">
        <v>42</v>
      </c>
      <c r="G30" s="45"/>
      <c r="H30" s="45"/>
      <c r="I30" s="45"/>
      <c r="J30" s="45"/>
      <c r="K30" s="45"/>
      <c r="L30" s="46">
        <v>0.14999999999999999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7">
        <f>ROUND(BA54, 2)</f>
        <v>0</v>
      </c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7">
        <f>ROUND(AW54, 2)</f>
        <v>0</v>
      </c>
      <c r="AL30" s="45"/>
      <c r="AM30" s="45"/>
      <c r="AN30" s="45"/>
      <c r="AO30" s="45"/>
      <c r="AP30" s="45"/>
      <c r="AQ30" s="45"/>
      <c r="AR30" s="48"/>
      <c r="BE30" s="49"/>
    </row>
    <row r="31" hidden="1" s="3" customFormat="1" ht="14.4" customHeight="1">
      <c r="A31" s="3"/>
      <c r="B31" s="44"/>
      <c r="C31" s="45"/>
      <c r="D31" s="45"/>
      <c r="E31" s="45"/>
      <c r="F31" s="30" t="s">
        <v>43</v>
      </c>
      <c r="G31" s="45"/>
      <c r="H31" s="45"/>
      <c r="I31" s="45"/>
      <c r="J31" s="45"/>
      <c r="K31" s="45"/>
      <c r="L31" s="46">
        <v>0.20999999999999999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7">
        <f>ROUND(BB54, 2)</f>
        <v>0</v>
      </c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7">
        <v>0</v>
      </c>
      <c r="AL31" s="45"/>
      <c r="AM31" s="45"/>
      <c r="AN31" s="45"/>
      <c r="AO31" s="45"/>
      <c r="AP31" s="45"/>
      <c r="AQ31" s="45"/>
      <c r="AR31" s="48"/>
      <c r="BE31" s="49"/>
    </row>
    <row r="32" hidden="1" s="3" customFormat="1" ht="14.4" customHeight="1">
      <c r="A32" s="3"/>
      <c r="B32" s="44"/>
      <c r="C32" s="45"/>
      <c r="D32" s="45"/>
      <c r="E32" s="45"/>
      <c r="F32" s="30" t="s">
        <v>44</v>
      </c>
      <c r="G32" s="45"/>
      <c r="H32" s="45"/>
      <c r="I32" s="45"/>
      <c r="J32" s="45"/>
      <c r="K32" s="45"/>
      <c r="L32" s="46">
        <v>0.14999999999999999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7">
        <f>ROUND(BC54,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7">
        <v>0</v>
      </c>
      <c r="AL32" s="45"/>
      <c r="AM32" s="45"/>
      <c r="AN32" s="45"/>
      <c r="AO32" s="45"/>
      <c r="AP32" s="45"/>
      <c r="AQ32" s="45"/>
      <c r="AR32" s="48"/>
      <c r="BE32" s="49"/>
    </row>
    <row r="33" hidden="1" s="3" customFormat="1" ht="14.4" customHeight="1">
      <c r="A33" s="3"/>
      <c r="B33" s="44"/>
      <c r="C33" s="45"/>
      <c r="D33" s="45"/>
      <c r="E33" s="45"/>
      <c r="F33" s="30" t="s">
        <v>45</v>
      </c>
      <c r="G33" s="45"/>
      <c r="H33" s="45"/>
      <c r="I33" s="45"/>
      <c r="J33" s="45"/>
      <c r="K33" s="45"/>
      <c r="L33" s="46">
        <v>0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7">
        <f>ROUND(BD54,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7">
        <v>0</v>
      </c>
      <c r="AL33" s="45"/>
      <c r="AM33" s="45"/>
      <c r="AN33" s="45"/>
      <c r="AO33" s="45"/>
      <c r="AP33" s="45"/>
      <c r="AQ33" s="45"/>
      <c r="AR33" s="48"/>
      <c r="BE33" s="3"/>
    </row>
    <row r="34" s="2" customFormat="1" ht="6.96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2"/>
      <c r="BE34" s="36"/>
    </row>
    <row r="35" s="2" customFormat="1" ht="25.92" customHeight="1">
      <c r="A35" s="36"/>
      <c r="B35" s="37"/>
      <c r="C35" s="50"/>
      <c r="D35" s="51" t="s">
        <v>46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3" t="s">
        <v>47</v>
      </c>
      <c r="U35" s="52"/>
      <c r="V35" s="52"/>
      <c r="W35" s="52"/>
      <c r="X35" s="54" t="s">
        <v>48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5">
        <f>SUM(AK26:AK33)</f>
        <v>0</v>
      </c>
      <c r="AL35" s="52"/>
      <c r="AM35" s="52"/>
      <c r="AN35" s="52"/>
      <c r="AO35" s="56"/>
      <c r="AP35" s="50"/>
      <c r="AQ35" s="50"/>
      <c r="AR35" s="42"/>
      <c r="BE35" s="36"/>
    </row>
    <row r="36" s="2" customFormat="1" ht="6.96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2"/>
      <c r="BE36" s="36"/>
    </row>
    <row r="37" s="2" customFormat="1" ht="6.96" customHeight="1">
      <c r="A37" s="36"/>
      <c r="B37" s="57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42"/>
      <c r="BE37" s="36"/>
    </row>
    <row r="41" s="2" customFormat="1" ht="6.96" customHeight="1">
      <c r="A41" s="36"/>
      <c r="B41" s="59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42"/>
      <c r="BE41" s="36"/>
    </row>
    <row r="42" s="2" customFormat="1" ht="24.96" customHeight="1">
      <c r="A42" s="36"/>
      <c r="B42" s="37"/>
      <c r="C42" s="21" t="s">
        <v>49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2"/>
      <c r="BE42" s="36"/>
    </row>
    <row r="43" s="2" customFormat="1" ht="6.96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2"/>
      <c r="BE43" s="36"/>
    </row>
    <row r="44" s="4" customFormat="1" ht="12" customHeight="1">
      <c r="A44" s="4"/>
      <c r="B44" s="61"/>
      <c r="C44" s="30" t="s">
        <v>13</v>
      </c>
      <c r="D44" s="62"/>
      <c r="E44" s="62"/>
      <c r="F44" s="62"/>
      <c r="G44" s="62"/>
      <c r="H44" s="62"/>
      <c r="I44" s="62"/>
      <c r="J44" s="62"/>
      <c r="K44" s="62"/>
      <c r="L44" s="62" t="str">
        <f>K5</f>
        <v>301122-2</v>
      </c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3"/>
      <c r="BE44" s="4"/>
    </row>
    <row r="45" s="5" customFormat="1" ht="36.96" customHeight="1">
      <c r="A45" s="5"/>
      <c r="B45" s="64"/>
      <c r="C45" s="65" t="s">
        <v>16</v>
      </c>
      <c r="D45" s="66"/>
      <c r="E45" s="66"/>
      <c r="F45" s="66"/>
      <c r="G45" s="66"/>
      <c r="H45" s="66"/>
      <c r="I45" s="66"/>
      <c r="J45" s="66"/>
      <c r="K45" s="66"/>
      <c r="L45" s="67" t="str">
        <f>K6</f>
        <v>Oprava chodníků v Ploužnici, město Ralsko</v>
      </c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8"/>
      <c r="BE45" s="5"/>
    </row>
    <row r="46" s="2" customFormat="1" ht="6.96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2"/>
      <c r="BE46" s="36"/>
    </row>
    <row r="47" s="2" customFormat="1" ht="12" customHeight="1">
      <c r="A47" s="36"/>
      <c r="B47" s="37"/>
      <c r="C47" s="30" t="s">
        <v>21</v>
      </c>
      <c r="D47" s="38"/>
      <c r="E47" s="38"/>
      <c r="F47" s="38"/>
      <c r="G47" s="38"/>
      <c r="H47" s="38"/>
      <c r="I47" s="38"/>
      <c r="J47" s="38"/>
      <c r="K47" s="38"/>
      <c r="L47" s="69" t="str">
        <f>IF(K8="","",K8)</f>
        <v>p.č.70/4, 70/3 a 62/4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0" t="s">
        <v>23</v>
      </c>
      <c r="AJ47" s="38"/>
      <c r="AK47" s="38"/>
      <c r="AL47" s="38"/>
      <c r="AM47" s="70" t="str">
        <f>IF(AN8= "","",AN8)</f>
        <v>16. 1. 2023</v>
      </c>
      <c r="AN47" s="70"/>
      <c r="AO47" s="38"/>
      <c r="AP47" s="38"/>
      <c r="AQ47" s="38"/>
      <c r="AR47" s="42"/>
      <c r="BE47" s="36"/>
    </row>
    <row r="48" s="2" customFormat="1" ht="6.96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2"/>
      <c r="BE48" s="36"/>
    </row>
    <row r="49" s="2" customFormat="1" ht="15.15" customHeight="1">
      <c r="A49" s="36"/>
      <c r="B49" s="37"/>
      <c r="C49" s="30" t="s">
        <v>25</v>
      </c>
      <c r="D49" s="38"/>
      <c r="E49" s="38"/>
      <c r="F49" s="38"/>
      <c r="G49" s="38"/>
      <c r="H49" s="38"/>
      <c r="I49" s="38"/>
      <c r="J49" s="38"/>
      <c r="K49" s="38"/>
      <c r="L49" s="62" t="str">
        <f>IF(E11= "","",E11)</f>
        <v xml:space="preserve"> 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0" t="s">
        <v>31</v>
      </c>
      <c r="AJ49" s="38"/>
      <c r="AK49" s="38"/>
      <c r="AL49" s="38"/>
      <c r="AM49" s="71" t="str">
        <f>IF(E17="","",E17)</f>
        <v xml:space="preserve"> </v>
      </c>
      <c r="AN49" s="62"/>
      <c r="AO49" s="62"/>
      <c r="AP49" s="62"/>
      <c r="AQ49" s="38"/>
      <c r="AR49" s="42"/>
      <c r="AS49" s="72" t="s">
        <v>50</v>
      </c>
      <c r="AT49" s="73"/>
      <c r="AU49" s="74"/>
      <c r="AV49" s="74"/>
      <c r="AW49" s="74"/>
      <c r="AX49" s="74"/>
      <c r="AY49" s="74"/>
      <c r="AZ49" s="74"/>
      <c r="BA49" s="74"/>
      <c r="BB49" s="74"/>
      <c r="BC49" s="74"/>
      <c r="BD49" s="75"/>
      <c r="BE49" s="36"/>
    </row>
    <row r="50" s="2" customFormat="1" ht="15.15" customHeight="1">
      <c r="A50" s="36"/>
      <c r="B50" s="37"/>
      <c r="C50" s="30" t="s">
        <v>29</v>
      </c>
      <c r="D50" s="38"/>
      <c r="E50" s="38"/>
      <c r="F50" s="38"/>
      <c r="G50" s="38"/>
      <c r="H50" s="38"/>
      <c r="I50" s="38"/>
      <c r="J50" s="38"/>
      <c r="K50" s="38"/>
      <c r="L50" s="62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0" t="s">
        <v>33</v>
      </c>
      <c r="AJ50" s="38"/>
      <c r="AK50" s="38"/>
      <c r="AL50" s="38"/>
      <c r="AM50" s="71" t="str">
        <f>IF(E20="","",E20)</f>
        <v xml:space="preserve"> </v>
      </c>
      <c r="AN50" s="62"/>
      <c r="AO50" s="62"/>
      <c r="AP50" s="62"/>
      <c r="AQ50" s="38"/>
      <c r="AR50" s="42"/>
      <c r="AS50" s="76"/>
      <c r="AT50" s="77"/>
      <c r="AU50" s="78"/>
      <c r="AV50" s="78"/>
      <c r="AW50" s="78"/>
      <c r="AX50" s="78"/>
      <c r="AY50" s="78"/>
      <c r="AZ50" s="78"/>
      <c r="BA50" s="78"/>
      <c r="BB50" s="78"/>
      <c r="BC50" s="78"/>
      <c r="BD50" s="79"/>
      <c r="BE50" s="36"/>
    </row>
    <row r="51" s="2" customFormat="1" ht="10.8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2"/>
      <c r="AS51" s="80"/>
      <c r="AT51" s="81"/>
      <c r="AU51" s="82"/>
      <c r="AV51" s="82"/>
      <c r="AW51" s="82"/>
      <c r="AX51" s="82"/>
      <c r="AY51" s="82"/>
      <c r="AZ51" s="82"/>
      <c r="BA51" s="82"/>
      <c r="BB51" s="82"/>
      <c r="BC51" s="82"/>
      <c r="BD51" s="83"/>
      <c r="BE51" s="36"/>
    </row>
    <row r="52" s="2" customFormat="1" ht="29.28" customHeight="1">
      <c r="A52" s="36"/>
      <c r="B52" s="37"/>
      <c r="C52" s="84" t="s">
        <v>51</v>
      </c>
      <c r="D52" s="85"/>
      <c r="E52" s="85"/>
      <c r="F52" s="85"/>
      <c r="G52" s="85"/>
      <c r="H52" s="86"/>
      <c r="I52" s="87" t="s">
        <v>52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8" t="s">
        <v>53</v>
      </c>
      <c r="AH52" s="85"/>
      <c r="AI52" s="85"/>
      <c r="AJ52" s="85"/>
      <c r="AK52" s="85"/>
      <c r="AL52" s="85"/>
      <c r="AM52" s="85"/>
      <c r="AN52" s="87" t="s">
        <v>54</v>
      </c>
      <c r="AO52" s="85"/>
      <c r="AP52" s="85"/>
      <c r="AQ52" s="89" t="s">
        <v>55</v>
      </c>
      <c r="AR52" s="42"/>
      <c r="AS52" s="90" t="s">
        <v>56</v>
      </c>
      <c r="AT52" s="91" t="s">
        <v>57</v>
      </c>
      <c r="AU52" s="91" t="s">
        <v>58</v>
      </c>
      <c r="AV52" s="91" t="s">
        <v>59</v>
      </c>
      <c r="AW52" s="91" t="s">
        <v>60</v>
      </c>
      <c r="AX52" s="91" t="s">
        <v>61</v>
      </c>
      <c r="AY52" s="91" t="s">
        <v>62</v>
      </c>
      <c r="AZ52" s="91" t="s">
        <v>63</v>
      </c>
      <c r="BA52" s="91" t="s">
        <v>64</v>
      </c>
      <c r="BB52" s="91" t="s">
        <v>65</v>
      </c>
      <c r="BC52" s="91" t="s">
        <v>66</v>
      </c>
      <c r="BD52" s="92" t="s">
        <v>67</v>
      </c>
      <c r="BE52" s="36"/>
    </row>
    <row r="53" s="2" customFormat="1" ht="10.8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2"/>
      <c r="AS53" s="93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5"/>
      <c r="BE53" s="36"/>
    </row>
    <row r="54" s="6" customFormat="1" ht="32.4" customHeight="1">
      <c r="A54" s="6"/>
      <c r="B54" s="96"/>
      <c r="C54" s="97" t="s">
        <v>68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9">
        <f>ROUND(AG55,2)</f>
        <v>0</v>
      </c>
      <c r="AH54" s="99"/>
      <c r="AI54" s="99"/>
      <c r="AJ54" s="99"/>
      <c r="AK54" s="99"/>
      <c r="AL54" s="99"/>
      <c r="AM54" s="99"/>
      <c r="AN54" s="100">
        <f>SUM(AG54,AT54)</f>
        <v>0</v>
      </c>
      <c r="AO54" s="100"/>
      <c r="AP54" s="100"/>
      <c r="AQ54" s="101" t="s">
        <v>19</v>
      </c>
      <c r="AR54" s="102"/>
      <c r="AS54" s="103">
        <f>ROUND(AS55,2)</f>
        <v>0</v>
      </c>
      <c r="AT54" s="104">
        <f>ROUND(SUM(AV54:AW54),2)</f>
        <v>0</v>
      </c>
      <c r="AU54" s="105">
        <f>ROUND(AU55,5)</f>
        <v>0</v>
      </c>
      <c r="AV54" s="104">
        <f>ROUND(AZ54*L29,2)</f>
        <v>0</v>
      </c>
      <c r="AW54" s="104">
        <f>ROUND(BA54*L30,2)</f>
        <v>0</v>
      </c>
      <c r="AX54" s="104">
        <f>ROUND(BB54*L29,2)</f>
        <v>0</v>
      </c>
      <c r="AY54" s="104">
        <f>ROUND(BC54*L30,2)</f>
        <v>0</v>
      </c>
      <c r="AZ54" s="104">
        <f>ROUND(AZ55,2)</f>
        <v>0</v>
      </c>
      <c r="BA54" s="104">
        <f>ROUND(BA55,2)</f>
        <v>0</v>
      </c>
      <c r="BB54" s="104">
        <f>ROUND(BB55,2)</f>
        <v>0</v>
      </c>
      <c r="BC54" s="104">
        <f>ROUND(BC55,2)</f>
        <v>0</v>
      </c>
      <c r="BD54" s="106">
        <f>ROUND(BD55,2)</f>
        <v>0</v>
      </c>
      <c r="BE54" s="6"/>
      <c r="BS54" s="107" t="s">
        <v>69</v>
      </c>
      <c r="BT54" s="107" t="s">
        <v>70</v>
      </c>
      <c r="BV54" s="107" t="s">
        <v>71</v>
      </c>
      <c r="BW54" s="107" t="s">
        <v>5</v>
      </c>
      <c r="BX54" s="107" t="s">
        <v>72</v>
      </c>
      <c r="CL54" s="107" t="s">
        <v>19</v>
      </c>
    </row>
    <row r="55" s="7" customFormat="1" ht="24.75" customHeight="1">
      <c r="A55" s="108" t="s">
        <v>73</v>
      </c>
      <c r="B55" s="109"/>
      <c r="C55" s="110"/>
      <c r="D55" s="111" t="s">
        <v>14</v>
      </c>
      <c r="E55" s="111"/>
      <c r="F55" s="111"/>
      <c r="G55" s="111"/>
      <c r="H55" s="111"/>
      <c r="I55" s="112"/>
      <c r="J55" s="111" t="s">
        <v>17</v>
      </c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3">
        <f>'301122-2 - Oprava chodník...'!J28</f>
        <v>0</v>
      </c>
      <c r="AH55" s="112"/>
      <c r="AI55" s="112"/>
      <c r="AJ55" s="112"/>
      <c r="AK55" s="112"/>
      <c r="AL55" s="112"/>
      <c r="AM55" s="112"/>
      <c r="AN55" s="113">
        <f>SUM(AG55,AT55)</f>
        <v>0</v>
      </c>
      <c r="AO55" s="112"/>
      <c r="AP55" s="112"/>
      <c r="AQ55" s="114" t="s">
        <v>74</v>
      </c>
      <c r="AR55" s="115"/>
      <c r="AS55" s="116">
        <v>0</v>
      </c>
      <c r="AT55" s="117">
        <f>ROUND(SUM(AV55:AW55),2)</f>
        <v>0</v>
      </c>
      <c r="AU55" s="118">
        <f>'301122-2 - Oprava chodník...'!P84</f>
        <v>0</v>
      </c>
      <c r="AV55" s="117">
        <f>'301122-2 - Oprava chodník...'!J31</f>
        <v>0</v>
      </c>
      <c r="AW55" s="117">
        <f>'301122-2 - Oprava chodník...'!J32</f>
        <v>0</v>
      </c>
      <c r="AX55" s="117">
        <f>'301122-2 - Oprava chodník...'!J33</f>
        <v>0</v>
      </c>
      <c r="AY55" s="117">
        <f>'301122-2 - Oprava chodník...'!J34</f>
        <v>0</v>
      </c>
      <c r="AZ55" s="117">
        <f>'301122-2 - Oprava chodník...'!F31</f>
        <v>0</v>
      </c>
      <c r="BA55" s="117">
        <f>'301122-2 - Oprava chodník...'!F32</f>
        <v>0</v>
      </c>
      <c r="BB55" s="117">
        <f>'301122-2 - Oprava chodník...'!F33</f>
        <v>0</v>
      </c>
      <c r="BC55" s="117">
        <f>'301122-2 - Oprava chodník...'!F34</f>
        <v>0</v>
      </c>
      <c r="BD55" s="119">
        <f>'301122-2 - Oprava chodník...'!F35</f>
        <v>0</v>
      </c>
      <c r="BE55" s="7"/>
      <c r="BT55" s="120" t="s">
        <v>75</v>
      </c>
      <c r="BU55" s="120" t="s">
        <v>76</v>
      </c>
      <c r="BV55" s="120" t="s">
        <v>71</v>
      </c>
      <c r="BW55" s="120" t="s">
        <v>5</v>
      </c>
      <c r="BX55" s="120" t="s">
        <v>72</v>
      </c>
      <c r="CL55" s="120" t="s">
        <v>19</v>
      </c>
    </row>
    <row r="56" s="2" customFormat="1" ht="30" customHeight="1">
      <c r="A56" s="36"/>
      <c r="B56" s="37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42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</row>
    <row r="57" s="2" customFormat="1" ht="6.96" customHeight="1">
      <c r="A57" s="36"/>
      <c r="B57" s="57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42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</row>
  </sheetData>
  <sheetProtection sheet="1" formatColumns="0" formatRows="0" objects="1" scenarios="1" spinCount="100000" saltValue="arO47gv5MIj9LfbwEuKwuhcRVbooO0KY3Qd2jW9JSpTlUQWiG8ugjU76DUOARzAvR+sLoZ0DTcUB2sxDZ4xhjg==" hashValue="KeJ0drDg4rtYbyLrRTO14SrFDkpYGgWLi71TNbYWbrm93wv/1fQk+uW/Suj4DJCup1tkHeWbrqZSDxCiMNUKvw==" algorithmName="SHA-512" password="CC35"/>
  <mergeCells count="42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AR2:BE2"/>
  </mergeCells>
  <hyperlinks>
    <hyperlink ref="A55" location="'301122-2 - Oprava chodník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5</v>
      </c>
    </row>
    <row r="3" s="1" customFormat="1" ht="6.96" customHeight="1">
      <c r="B3" s="121"/>
      <c r="C3" s="122"/>
      <c r="D3" s="122"/>
      <c r="E3" s="122"/>
      <c r="F3" s="122"/>
      <c r="G3" s="122"/>
      <c r="H3" s="122"/>
      <c r="I3" s="122"/>
      <c r="J3" s="122"/>
      <c r="K3" s="122"/>
      <c r="L3" s="18"/>
      <c r="AT3" s="15" t="s">
        <v>77</v>
      </c>
    </row>
    <row r="4" s="1" customFormat="1" ht="24.96" customHeight="1">
      <c r="B4" s="18"/>
      <c r="D4" s="123" t="s">
        <v>78</v>
      </c>
      <c r="L4" s="18"/>
      <c r="M4" s="124" t="s">
        <v>10</v>
      </c>
      <c r="AT4" s="15" t="s">
        <v>4</v>
      </c>
    </row>
    <row r="5" s="1" customFormat="1" ht="6.96" customHeight="1">
      <c r="B5" s="18"/>
      <c r="L5" s="18"/>
    </row>
    <row r="6" s="2" customFormat="1" ht="12" customHeight="1">
      <c r="A6" s="36"/>
      <c r="B6" s="42"/>
      <c r="C6" s="36"/>
      <c r="D6" s="125" t="s">
        <v>16</v>
      </c>
      <c r="E6" s="36"/>
      <c r="F6" s="36"/>
      <c r="G6" s="36"/>
      <c r="H6" s="36"/>
      <c r="I6" s="36"/>
      <c r="J6" s="36"/>
      <c r="K6" s="36"/>
      <c r="L6" s="12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="2" customFormat="1" ht="16.5" customHeight="1">
      <c r="A7" s="36"/>
      <c r="B7" s="42"/>
      <c r="C7" s="36"/>
      <c r="D7" s="36"/>
      <c r="E7" s="127" t="s">
        <v>17</v>
      </c>
      <c r="F7" s="36"/>
      <c r="G7" s="36"/>
      <c r="H7" s="36"/>
      <c r="I7" s="36"/>
      <c r="J7" s="36"/>
      <c r="K7" s="36"/>
      <c r="L7" s="12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="2" customFormat="1">
      <c r="A8" s="36"/>
      <c r="B8" s="42"/>
      <c r="C8" s="36"/>
      <c r="D8" s="36"/>
      <c r="E8" s="36"/>
      <c r="F8" s="36"/>
      <c r="G8" s="36"/>
      <c r="H8" s="36"/>
      <c r="I8" s="36"/>
      <c r="J8" s="36"/>
      <c r="K8" s="36"/>
      <c r="L8" s="12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="2" customFormat="1" ht="12" customHeight="1">
      <c r="A9" s="36"/>
      <c r="B9" s="42"/>
      <c r="C9" s="36"/>
      <c r="D9" s="125" t="s">
        <v>18</v>
      </c>
      <c r="E9" s="36"/>
      <c r="F9" s="128" t="s">
        <v>19</v>
      </c>
      <c r="G9" s="36"/>
      <c r="H9" s="36"/>
      <c r="I9" s="125" t="s">
        <v>20</v>
      </c>
      <c r="J9" s="128" t="s">
        <v>19</v>
      </c>
      <c r="K9" s="36"/>
      <c r="L9" s="12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="2" customFormat="1" ht="12" customHeight="1">
      <c r="A10" s="36"/>
      <c r="B10" s="42"/>
      <c r="C10" s="36"/>
      <c r="D10" s="125" t="s">
        <v>21</v>
      </c>
      <c r="E10" s="36"/>
      <c r="F10" s="128" t="s">
        <v>22</v>
      </c>
      <c r="G10" s="36"/>
      <c r="H10" s="36"/>
      <c r="I10" s="125" t="s">
        <v>23</v>
      </c>
      <c r="J10" s="129" t="str">
        <f>'Rekapitulace stavby'!AN8</f>
        <v>16. 1. 2023</v>
      </c>
      <c r="K10" s="36"/>
      <c r="L10" s="12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="2" customFormat="1" ht="10.8" customHeight="1">
      <c r="A11" s="36"/>
      <c r="B11" s="42"/>
      <c r="C11" s="36"/>
      <c r="D11" s="36"/>
      <c r="E11" s="36"/>
      <c r="F11" s="36"/>
      <c r="G11" s="36"/>
      <c r="H11" s="36"/>
      <c r="I11" s="36"/>
      <c r="J11" s="36"/>
      <c r="K11" s="36"/>
      <c r="L11" s="12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="2" customFormat="1" ht="12" customHeight="1">
      <c r="A12" s="36"/>
      <c r="B12" s="42"/>
      <c r="C12" s="36"/>
      <c r="D12" s="125" t="s">
        <v>25</v>
      </c>
      <c r="E12" s="36"/>
      <c r="F12" s="36"/>
      <c r="G12" s="36"/>
      <c r="H12" s="36"/>
      <c r="I12" s="125" t="s">
        <v>26</v>
      </c>
      <c r="J12" s="128" t="str">
        <f>IF('Rekapitulace stavby'!AN10="","",'Rekapitulace stavby'!AN10)</f>
        <v/>
      </c>
      <c r="K12" s="36"/>
      <c r="L12" s="12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="2" customFormat="1" ht="18" customHeight="1">
      <c r="A13" s="36"/>
      <c r="B13" s="42"/>
      <c r="C13" s="36"/>
      <c r="D13" s="36"/>
      <c r="E13" s="128" t="str">
        <f>IF('Rekapitulace stavby'!E11="","",'Rekapitulace stavby'!E11)</f>
        <v xml:space="preserve"> </v>
      </c>
      <c r="F13" s="36"/>
      <c r="G13" s="36"/>
      <c r="H13" s="36"/>
      <c r="I13" s="125" t="s">
        <v>28</v>
      </c>
      <c r="J13" s="128" t="str">
        <f>IF('Rekapitulace stavby'!AN11="","",'Rekapitulace stavby'!AN11)</f>
        <v/>
      </c>
      <c r="K13" s="36"/>
      <c r="L13" s="12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="2" customFormat="1" ht="6.96" customHeight="1">
      <c r="A14" s="36"/>
      <c r="B14" s="42"/>
      <c r="C14" s="36"/>
      <c r="D14" s="36"/>
      <c r="E14" s="36"/>
      <c r="F14" s="36"/>
      <c r="G14" s="36"/>
      <c r="H14" s="36"/>
      <c r="I14" s="36"/>
      <c r="J14" s="36"/>
      <c r="K14" s="36"/>
      <c r="L14" s="12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="2" customFormat="1" ht="12" customHeight="1">
      <c r="A15" s="36"/>
      <c r="B15" s="42"/>
      <c r="C15" s="36"/>
      <c r="D15" s="125" t="s">
        <v>29</v>
      </c>
      <c r="E15" s="36"/>
      <c r="F15" s="36"/>
      <c r="G15" s="36"/>
      <c r="H15" s="36"/>
      <c r="I15" s="125" t="s">
        <v>26</v>
      </c>
      <c r="J15" s="31" t="str">
        <f>'Rekapitulace stavby'!AN13</f>
        <v>Vyplň údaj</v>
      </c>
      <c r="K15" s="36"/>
      <c r="L15" s="12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="2" customFormat="1" ht="18" customHeight="1">
      <c r="A16" s="36"/>
      <c r="B16" s="42"/>
      <c r="C16" s="36"/>
      <c r="D16" s="36"/>
      <c r="E16" s="31" t="str">
        <f>'Rekapitulace stavby'!E14</f>
        <v>Vyplň údaj</v>
      </c>
      <c r="F16" s="128"/>
      <c r="G16" s="128"/>
      <c r="H16" s="128"/>
      <c r="I16" s="125" t="s">
        <v>28</v>
      </c>
      <c r="J16" s="31" t="str">
        <f>'Rekapitulace stavby'!AN14</f>
        <v>Vyplň údaj</v>
      </c>
      <c r="K16" s="36"/>
      <c r="L16" s="12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="2" customFormat="1" ht="6.96" customHeight="1">
      <c r="A17" s="36"/>
      <c r="B17" s="42"/>
      <c r="C17" s="36"/>
      <c r="D17" s="36"/>
      <c r="E17" s="36"/>
      <c r="F17" s="36"/>
      <c r="G17" s="36"/>
      <c r="H17" s="36"/>
      <c r="I17" s="36"/>
      <c r="J17" s="36"/>
      <c r="K17" s="36"/>
      <c r="L17" s="12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="2" customFormat="1" ht="12" customHeight="1">
      <c r="A18" s="36"/>
      <c r="B18" s="42"/>
      <c r="C18" s="36"/>
      <c r="D18" s="125" t="s">
        <v>31</v>
      </c>
      <c r="E18" s="36"/>
      <c r="F18" s="36"/>
      <c r="G18" s="36"/>
      <c r="H18" s="36"/>
      <c r="I18" s="125" t="s">
        <v>26</v>
      </c>
      <c r="J18" s="128" t="str">
        <f>IF('Rekapitulace stavby'!AN16="","",'Rekapitulace stavby'!AN16)</f>
        <v/>
      </c>
      <c r="K18" s="36"/>
      <c r="L18" s="12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="2" customFormat="1" ht="18" customHeight="1">
      <c r="A19" s="36"/>
      <c r="B19" s="42"/>
      <c r="C19" s="36"/>
      <c r="D19" s="36"/>
      <c r="E19" s="128" t="str">
        <f>IF('Rekapitulace stavby'!E17="","",'Rekapitulace stavby'!E17)</f>
        <v xml:space="preserve"> </v>
      </c>
      <c r="F19" s="36"/>
      <c r="G19" s="36"/>
      <c r="H19" s="36"/>
      <c r="I19" s="125" t="s">
        <v>28</v>
      </c>
      <c r="J19" s="128" t="str">
        <f>IF('Rekapitulace stavby'!AN17="","",'Rekapitulace stavby'!AN17)</f>
        <v/>
      </c>
      <c r="K19" s="36"/>
      <c r="L19" s="12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="2" customFormat="1" ht="6.96" customHeight="1">
      <c r="A20" s="36"/>
      <c r="B20" s="42"/>
      <c r="C20" s="36"/>
      <c r="D20" s="36"/>
      <c r="E20" s="36"/>
      <c r="F20" s="36"/>
      <c r="G20" s="36"/>
      <c r="H20" s="36"/>
      <c r="I20" s="36"/>
      <c r="J20" s="36"/>
      <c r="K20" s="36"/>
      <c r="L20" s="12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="2" customFormat="1" ht="12" customHeight="1">
      <c r="A21" s="36"/>
      <c r="B21" s="42"/>
      <c r="C21" s="36"/>
      <c r="D21" s="125" t="s">
        <v>33</v>
      </c>
      <c r="E21" s="36"/>
      <c r="F21" s="36"/>
      <c r="G21" s="36"/>
      <c r="H21" s="36"/>
      <c r="I21" s="125" t="s">
        <v>26</v>
      </c>
      <c r="J21" s="128" t="str">
        <f>IF('Rekapitulace stavby'!AN19="","",'Rekapitulace stavby'!AN19)</f>
        <v/>
      </c>
      <c r="K21" s="36"/>
      <c r="L21" s="12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="2" customFormat="1" ht="18" customHeight="1">
      <c r="A22" s="36"/>
      <c r="B22" s="42"/>
      <c r="C22" s="36"/>
      <c r="D22" s="36"/>
      <c r="E22" s="128" t="str">
        <f>IF('Rekapitulace stavby'!E20="","",'Rekapitulace stavby'!E20)</f>
        <v xml:space="preserve"> </v>
      </c>
      <c r="F22" s="36"/>
      <c r="G22" s="36"/>
      <c r="H22" s="36"/>
      <c r="I22" s="125" t="s">
        <v>28</v>
      </c>
      <c r="J22" s="128" t="str">
        <f>IF('Rekapitulace stavby'!AN20="","",'Rekapitulace stavby'!AN20)</f>
        <v/>
      </c>
      <c r="K22" s="36"/>
      <c r="L22" s="12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="2" customFormat="1" ht="6.96" customHeight="1">
      <c r="A23" s="36"/>
      <c r="B23" s="42"/>
      <c r="C23" s="36"/>
      <c r="D23" s="36"/>
      <c r="E23" s="36"/>
      <c r="F23" s="36"/>
      <c r="G23" s="36"/>
      <c r="H23" s="36"/>
      <c r="I23" s="36"/>
      <c r="J23" s="36"/>
      <c r="K23" s="36"/>
      <c r="L23" s="12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="2" customFormat="1" ht="12" customHeight="1">
      <c r="A24" s="36"/>
      <c r="B24" s="42"/>
      <c r="C24" s="36"/>
      <c r="D24" s="125" t="s">
        <v>34</v>
      </c>
      <c r="E24" s="36"/>
      <c r="F24" s="36"/>
      <c r="G24" s="36"/>
      <c r="H24" s="36"/>
      <c r="I24" s="36"/>
      <c r="J24" s="36"/>
      <c r="K24" s="36"/>
      <c r="L24" s="12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="8" customFormat="1" ht="47.25" customHeight="1">
      <c r="A25" s="130"/>
      <c r="B25" s="131"/>
      <c r="C25" s="130"/>
      <c r="D25" s="130"/>
      <c r="E25" s="132" t="s">
        <v>35</v>
      </c>
      <c r="F25" s="132"/>
      <c r="G25" s="132"/>
      <c r="H25" s="132"/>
      <c r="I25" s="130"/>
      <c r="J25" s="130"/>
      <c r="K25" s="130"/>
      <c r="L25" s="133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</row>
    <row r="26" s="2" customFormat="1" ht="6.96" customHeight="1">
      <c r="A26" s="36"/>
      <c r="B26" s="42"/>
      <c r="C26" s="36"/>
      <c r="D26" s="36"/>
      <c r="E26" s="36"/>
      <c r="F26" s="36"/>
      <c r="G26" s="36"/>
      <c r="H26" s="36"/>
      <c r="I26" s="36"/>
      <c r="J26" s="36"/>
      <c r="K26" s="36"/>
      <c r="L26" s="12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="2" customFormat="1" ht="6.96" customHeight="1">
      <c r="A27" s="36"/>
      <c r="B27" s="42"/>
      <c r="C27" s="36"/>
      <c r="D27" s="134"/>
      <c r="E27" s="134"/>
      <c r="F27" s="134"/>
      <c r="G27" s="134"/>
      <c r="H27" s="134"/>
      <c r="I27" s="134"/>
      <c r="J27" s="134"/>
      <c r="K27" s="134"/>
      <c r="L27" s="12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="2" customFormat="1" ht="25.44" customHeight="1">
      <c r="A28" s="36"/>
      <c r="B28" s="42"/>
      <c r="C28" s="36"/>
      <c r="D28" s="135" t="s">
        <v>36</v>
      </c>
      <c r="E28" s="36"/>
      <c r="F28" s="36"/>
      <c r="G28" s="36"/>
      <c r="H28" s="36"/>
      <c r="I28" s="36"/>
      <c r="J28" s="136">
        <f>ROUND(J84, 2)</f>
        <v>0</v>
      </c>
      <c r="K28" s="36"/>
      <c r="L28" s="12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="2" customFormat="1" ht="6.96" customHeight="1">
      <c r="A29" s="36"/>
      <c r="B29" s="42"/>
      <c r="C29" s="36"/>
      <c r="D29" s="134"/>
      <c r="E29" s="134"/>
      <c r="F29" s="134"/>
      <c r="G29" s="134"/>
      <c r="H29" s="134"/>
      <c r="I29" s="134"/>
      <c r="J29" s="134"/>
      <c r="K29" s="134"/>
      <c r="L29" s="12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="2" customFormat="1" ht="14.4" customHeight="1">
      <c r="A30" s="36"/>
      <c r="B30" s="42"/>
      <c r="C30" s="36"/>
      <c r="D30" s="36"/>
      <c r="E30" s="36"/>
      <c r="F30" s="137" t="s">
        <v>38</v>
      </c>
      <c r="G30" s="36"/>
      <c r="H30" s="36"/>
      <c r="I30" s="137" t="s">
        <v>37</v>
      </c>
      <c r="J30" s="137" t="s">
        <v>39</v>
      </c>
      <c r="K30" s="36"/>
      <c r="L30" s="12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="2" customFormat="1" ht="14.4" customHeight="1">
      <c r="A31" s="36"/>
      <c r="B31" s="42"/>
      <c r="C31" s="36"/>
      <c r="D31" s="138" t="s">
        <v>40</v>
      </c>
      <c r="E31" s="125" t="s">
        <v>41</v>
      </c>
      <c r="F31" s="139">
        <f>ROUND((SUM(BE84:BE120)),  2)</f>
        <v>0</v>
      </c>
      <c r="G31" s="36"/>
      <c r="H31" s="36"/>
      <c r="I31" s="140">
        <v>0.20999999999999999</v>
      </c>
      <c r="J31" s="139">
        <f>ROUND(((SUM(BE84:BE120))*I31),  2)</f>
        <v>0</v>
      </c>
      <c r="K31" s="36"/>
      <c r="L31" s="12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="2" customFormat="1" ht="14.4" customHeight="1">
      <c r="A32" s="36"/>
      <c r="B32" s="42"/>
      <c r="C32" s="36"/>
      <c r="D32" s="36"/>
      <c r="E32" s="125" t="s">
        <v>42</v>
      </c>
      <c r="F32" s="139">
        <f>ROUND((SUM(BF84:BF120)),  2)</f>
        <v>0</v>
      </c>
      <c r="G32" s="36"/>
      <c r="H32" s="36"/>
      <c r="I32" s="140">
        <v>0.14999999999999999</v>
      </c>
      <c r="J32" s="139">
        <f>ROUND(((SUM(BF84:BF120))*I32),  2)</f>
        <v>0</v>
      </c>
      <c r="K32" s="36"/>
      <c r="L32" s="12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hidden="1" s="2" customFormat="1" ht="14.4" customHeight="1">
      <c r="A33" s="36"/>
      <c r="B33" s="42"/>
      <c r="C33" s="36"/>
      <c r="D33" s="36"/>
      <c r="E33" s="125" t="s">
        <v>43</v>
      </c>
      <c r="F33" s="139">
        <f>ROUND((SUM(BG84:BG120)),  2)</f>
        <v>0</v>
      </c>
      <c r="G33" s="36"/>
      <c r="H33" s="36"/>
      <c r="I33" s="140">
        <v>0.20999999999999999</v>
      </c>
      <c r="J33" s="139">
        <f>0</f>
        <v>0</v>
      </c>
      <c r="K33" s="36"/>
      <c r="L33" s="12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hidden="1" s="2" customFormat="1" ht="14.4" customHeight="1">
      <c r="A34" s="36"/>
      <c r="B34" s="42"/>
      <c r="C34" s="36"/>
      <c r="D34" s="36"/>
      <c r="E34" s="125" t="s">
        <v>44</v>
      </c>
      <c r="F34" s="139">
        <f>ROUND((SUM(BH84:BH120)),  2)</f>
        <v>0</v>
      </c>
      <c r="G34" s="36"/>
      <c r="H34" s="36"/>
      <c r="I34" s="140">
        <v>0.14999999999999999</v>
      </c>
      <c r="J34" s="139">
        <f>0</f>
        <v>0</v>
      </c>
      <c r="K34" s="36"/>
      <c r="L34" s="12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hidden="1" s="2" customFormat="1" ht="14.4" customHeight="1">
      <c r="A35" s="36"/>
      <c r="B35" s="42"/>
      <c r="C35" s="36"/>
      <c r="D35" s="36"/>
      <c r="E35" s="125" t="s">
        <v>45</v>
      </c>
      <c r="F35" s="139">
        <f>ROUND((SUM(BI84:BI120)),  2)</f>
        <v>0</v>
      </c>
      <c r="G35" s="36"/>
      <c r="H35" s="36"/>
      <c r="I35" s="140">
        <v>0</v>
      </c>
      <c r="J35" s="139">
        <f>0</f>
        <v>0</v>
      </c>
      <c r="K35" s="36"/>
      <c r="L35" s="12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="2" customFormat="1" ht="6.96" customHeight="1">
      <c r="A36" s="36"/>
      <c r="B36" s="42"/>
      <c r="C36" s="36"/>
      <c r="D36" s="36"/>
      <c r="E36" s="36"/>
      <c r="F36" s="36"/>
      <c r="G36" s="36"/>
      <c r="H36" s="36"/>
      <c r="I36" s="36"/>
      <c r="J36" s="36"/>
      <c r="K36" s="36"/>
      <c r="L36" s="12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="2" customFormat="1" ht="25.44" customHeight="1">
      <c r="A37" s="36"/>
      <c r="B37" s="42"/>
      <c r="C37" s="141"/>
      <c r="D37" s="142" t="s">
        <v>46</v>
      </c>
      <c r="E37" s="143"/>
      <c r="F37" s="143"/>
      <c r="G37" s="144" t="s">
        <v>47</v>
      </c>
      <c r="H37" s="145" t="s">
        <v>48</v>
      </c>
      <c r="I37" s="143"/>
      <c r="J37" s="146">
        <f>SUM(J28:J35)</f>
        <v>0</v>
      </c>
      <c r="K37" s="147"/>
      <c r="L37" s="12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="2" customFormat="1" ht="14.4" customHeight="1">
      <c r="A38" s="36"/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2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42" s="2" customFormat="1" ht="6.96" customHeight="1">
      <c r="A42" s="36"/>
      <c r="B42" s="150"/>
      <c r="C42" s="151"/>
      <c r="D42" s="151"/>
      <c r="E42" s="151"/>
      <c r="F42" s="151"/>
      <c r="G42" s="151"/>
      <c r="H42" s="151"/>
      <c r="I42" s="151"/>
      <c r="J42" s="151"/>
      <c r="K42" s="151"/>
      <c r="L42" s="12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3" s="2" customFormat="1" ht="24.96" customHeight="1">
      <c r="A43" s="36"/>
      <c r="B43" s="37"/>
      <c r="C43" s="21" t="s">
        <v>79</v>
      </c>
      <c r="D43" s="38"/>
      <c r="E43" s="38"/>
      <c r="F43" s="38"/>
      <c r="G43" s="38"/>
      <c r="H43" s="38"/>
      <c r="I43" s="38"/>
      <c r="J43" s="38"/>
      <c r="K43" s="38"/>
      <c r="L43" s="12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</row>
    <row r="44" s="2" customFormat="1" ht="6.96" customHeight="1">
      <c r="A44" s="36"/>
      <c r="B44" s="37"/>
      <c r="C44" s="38"/>
      <c r="D44" s="38"/>
      <c r="E44" s="38"/>
      <c r="F44" s="38"/>
      <c r="G44" s="38"/>
      <c r="H44" s="38"/>
      <c r="I44" s="38"/>
      <c r="J44" s="38"/>
      <c r="K44" s="38"/>
      <c r="L44" s="12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="2" customFormat="1" ht="12" customHeight="1">
      <c r="A45" s="36"/>
      <c r="B45" s="37"/>
      <c r="C45" s="30" t="s">
        <v>16</v>
      </c>
      <c r="D45" s="38"/>
      <c r="E45" s="38"/>
      <c r="F45" s="38"/>
      <c r="G45" s="38"/>
      <c r="H45" s="38"/>
      <c r="I45" s="38"/>
      <c r="J45" s="38"/>
      <c r="K45" s="38"/>
      <c r="L45" s="12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="2" customFormat="1" ht="16.5" customHeight="1">
      <c r="A46" s="36"/>
      <c r="B46" s="37"/>
      <c r="C46" s="38"/>
      <c r="D46" s="38"/>
      <c r="E46" s="67" t="str">
        <f>E7</f>
        <v>Oprava chodníků v Ploužnici, město Ralsko</v>
      </c>
      <c r="F46" s="38"/>
      <c r="G46" s="38"/>
      <c r="H46" s="38"/>
      <c r="I46" s="38"/>
      <c r="J46" s="38"/>
      <c r="K46" s="38"/>
      <c r="L46" s="12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="2" customFormat="1" ht="6.96" customHeight="1">
      <c r="A47" s="36"/>
      <c r="B47" s="37"/>
      <c r="C47" s="38"/>
      <c r="D47" s="38"/>
      <c r="E47" s="38"/>
      <c r="F47" s="38"/>
      <c r="G47" s="38"/>
      <c r="H47" s="38"/>
      <c r="I47" s="38"/>
      <c r="J47" s="38"/>
      <c r="K47" s="38"/>
      <c r="L47" s="12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="2" customFormat="1" ht="12" customHeight="1">
      <c r="A48" s="36"/>
      <c r="B48" s="37"/>
      <c r="C48" s="30" t="s">
        <v>21</v>
      </c>
      <c r="D48" s="38"/>
      <c r="E48" s="38"/>
      <c r="F48" s="25" t="str">
        <f>F10</f>
        <v>p.č.70/4, 70/3 a 62/4</v>
      </c>
      <c r="G48" s="38"/>
      <c r="H48" s="38"/>
      <c r="I48" s="30" t="s">
        <v>23</v>
      </c>
      <c r="J48" s="70" t="str">
        <f>IF(J10="","",J10)</f>
        <v>16. 1. 2023</v>
      </c>
      <c r="K48" s="38"/>
      <c r="L48" s="12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="2" customFormat="1" ht="6.96" customHeight="1">
      <c r="A49" s="36"/>
      <c r="B49" s="37"/>
      <c r="C49" s="38"/>
      <c r="D49" s="38"/>
      <c r="E49" s="38"/>
      <c r="F49" s="38"/>
      <c r="G49" s="38"/>
      <c r="H49" s="38"/>
      <c r="I49" s="38"/>
      <c r="J49" s="38"/>
      <c r="K49" s="38"/>
      <c r="L49" s="12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="2" customFormat="1" ht="15.15" customHeight="1">
      <c r="A50" s="36"/>
      <c r="B50" s="37"/>
      <c r="C50" s="30" t="s">
        <v>25</v>
      </c>
      <c r="D50" s="38"/>
      <c r="E50" s="38"/>
      <c r="F50" s="25" t="str">
        <f>E13</f>
        <v xml:space="preserve"> </v>
      </c>
      <c r="G50" s="38"/>
      <c r="H50" s="38"/>
      <c r="I50" s="30" t="s">
        <v>31</v>
      </c>
      <c r="J50" s="34" t="str">
        <f>E19</f>
        <v xml:space="preserve"> </v>
      </c>
      <c r="K50" s="38"/>
      <c r="L50" s="12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="2" customFormat="1" ht="15.15" customHeight="1">
      <c r="A51" s="36"/>
      <c r="B51" s="37"/>
      <c r="C51" s="30" t="s">
        <v>29</v>
      </c>
      <c r="D51" s="38"/>
      <c r="E51" s="38"/>
      <c r="F51" s="25" t="str">
        <f>IF(E16="","",E16)</f>
        <v>Vyplň údaj</v>
      </c>
      <c r="G51" s="38"/>
      <c r="H51" s="38"/>
      <c r="I51" s="30" t="s">
        <v>33</v>
      </c>
      <c r="J51" s="34" t="str">
        <f>E22</f>
        <v xml:space="preserve"> </v>
      </c>
      <c r="K51" s="38"/>
      <c r="L51" s="12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="2" customFormat="1" ht="10.32" customHeight="1">
      <c r="A52" s="36"/>
      <c r="B52" s="37"/>
      <c r="C52" s="38"/>
      <c r="D52" s="38"/>
      <c r="E52" s="38"/>
      <c r="F52" s="38"/>
      <c r="G52" s="38"/>
      <c r="H52" s="38"/>
      <c r="I52" s="38"/>
      <c r="J52" s="38"/>
      <c r="K52" s="38"/>
      <c r="L52" s="12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="2" customFormat="1" ht="29.28" customHeight="1">
      <c r="A53" s="36"/>
      <c r="B53" s="37"/>
      <c r="C53" s="152" t="s">
        <v>80</v>
      </c>
      <c r="D53" s="153"/>
      <c r="E53" s="153"/>
      <c r="F53" s="153"/>
      <c r="G53" s="153"/>
      <c r="H53" s="153"/>
      <c r="I53" s="153"/>
      <c r="J53" s="154" t="s">
        <v>81</v>
      </c>
      <c r="K53" s="153"/>
      <c r="L53" s="12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="2" customFormat="1" ht="10.32" customHeight="1">
      <c r="A54" s="36"/>
      <c r="B54" s="37"/>
      <c r="C54" s="38"/>
      <c r="D54" s="38"/>
      <c r="E54" s="38"/>
      <c r="F54" s="38"/>
      <c r="G54" s="38"/>
      <c r="H54" s="38"/>
      <c r="I54" s="38"/>
      <c r="J54" s="38"/>
      <c r="K54" s="38"/>
      <c r="L54" s="12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="2" customFormat="1" ht="22.8" customHeight="1">
      <c r="A55" s="36"/>
      <c r="B55" s="37"/>
      <c r="C55" s="155" t="s">
        <v>68</v>
      </c>
      <c r="D55" s="38"/>
      <c r="E55" s="38"/>
      <c r="F55" s="38"/>
      <c r="G55" s="38"/>
      <c r="H55" s="38"/>
      <c r="I55" s="38"/>
      <c r="J55" s="100">
        <f>J84</f>
        <v>0</v>
      </c>
      <c r="K55" s="38"/>
      <c r="L55" s="12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U55" s="15" t="s">
        <v>82</v>
      </c>
    </row>
    <row r="56" s="9" customFormat="1" ht="24.96" customHeight="1">
      <c r="A56" s="9"/>
      <c r="B56" s="156"/>
      <c r="C56" s="157"/>
      <c r="D56" s="158" t="s">
        <v>83</v>
      </c>
      <c r="E56" s="159"/>
      <c r="F56" s="159"/>
      <c r="G56" s="159"/>
      <c r="H56" s="159"/>
      <c r="I56" s="159"/>
      <c r="J56" s="160">
        <f>J85</f>
        <v>0</v>
      </c>
      <c r="K56" s="157"/>
      <c r="L56" s="161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="10" customFormat="1" ht="19.92" customHeight="1">
      <c r="A57" s="10"/>
      <c r="B57" s="162"/>
      <c r="C57" s="163"/>
      <c r="D57" s="164" t="s">
        <v>84</v>
      </c>
      <c r="E57" s="165"/>
      <c r="F57" s="165"/>
      <c r="G57" s="165"/>
      <c r="H57" s="165"/>
      <c r="I57" s="165"/>
      <c r="J57" s="166">
        <f>J86</f>
        <v>0</v>
      </c>
      <c r="K57" s="163"/>
      <c r="L57" s="167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</row>
    <row r="58" s="10" customFormat="1" ht="19.92" customHeight="1">
      <c r="A58" s="10"/>
      <c r="B58" s="162"/>
      <c r="C58" s="163"/>
      <c r="D58" s="164" t="s">
        <v>85</v>
      </c>
      <c r="E58" s="165"/>
      <c r="F58" s="165"/>
      <c r="G58" s="165"/>
      <c r="H58" s="165"/>
      <c r="I58" s="165"/>
      <c r="J58" s="166">
        <f>J89</f>
        <v>0</v>
      </c>
      <c r="K58" s="163"/>
      <c r="L58" s="167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</row>
    <row r="59" s="10" customFormat="1" ht="19.92" customHeight="1">
      <c r="A59" s="10"/>
      <c r="B59" s="162"/>
      <c r="C59" s="163"/>
      <c r="D59" s="164" t="s">
        <v>86</v>
      </c>
      <c r="E59" s="165"/>
      <c r="F59" s="165"/>
      <c r="G59" s="165"/>
      <c r="H59" s="165"/>
      <c r="I59" s="165"/>
      <c r="J59" s="166">
        <f>J96</f>
        <v>0</v>
      </c>
      <c r="K59" s="163"/>
      <c r="L59" s="167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</row>
    <row r="60" s="10" customFormat="1" ht="19.92" customHeight="1">
      <c r="A60" s="10"/>
      <c r="B60" s="162"/>
      <c r="C60" s="163"/>
      <c r="D60" s="164" t="s">
        <v>87</v>
      </c>
      <c r="E60" s="165"/>
      <c r="F60" s="165"/>
      <c r="G60" s="165"/>
      <c r="H60" s="165"/>
      <c r="I60" s="165"/>
      <c r="J60" s="166">
        <f>J102</f>
        <v>0</v>
      </c>
      <c r="K60" s="163"/>
      <c r="L60" s="167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</row>
    <row r="61" s="10" customFormat="1" ht="19.92" customHeight="1">
      <c r="A61" s="10"/>
      <c r="B61" s="162"/>
      <c r="C61" s="163"/>
      <c r="D61" s="164" t="s">
        <v>88</v>
      </c>
      <c r="E61" s="165"/>
      <c r="F61" s="165"/>
      <c r="G61" s="165"/>
      <c r="H61" s="165"/>
      <c r="I61" s="165"/>
      <c r="J61" s="166">
        <f>J105</f>
        <v>0</v>
      </c>
      <c r="K61" s="163"/>
      <c r="L61" s="16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9" customFormat="1" ht="24.96" customHeight="1">
      <c r="A62" s="9"/>
      <c r="B62" s="156"/>
      <c r="C62" s="157"/>
      <c r="D62" s="158" t="s">
        <v>89</v>
      </c>
      <c r="E62" s="159"/>
      <c r="F62" s="159"/>
      <c r="G62" s="159"/>
      <c r="H62" s="159"/>
      <c r="I62" s="159"/>
      <c r="J62" s="160">
        <f>J108</f>
        <v>0</v>
      </c>
      <c r="K62" s="157"/>
      <c r="L62" s="161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10" customFormat="1" ht="19.92" customHeight="1">
      <c r="A63" s="10"/>
      <c r="B63" s="162"/>
      <c r="C63" s="163"/>
      <c r="D63" s="164" t="s">
        <v>90</v>
      </c>
      <c r="E63" s="165"/>
      <c r="F63" s="165"/>
      <c r="G63" s="165"/>
      <c r="H63" s="165"/>
      <c r="I63" s="165"/>
      <c r="J63" s="166">
        <f>J109</f>
        <v>0</v>
      </c>
      <c r="K63" s="163"/>
      <c r="L63" s="16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62"/>
      <c r="C64" s="163"/>
      <c r="D64" s="164" t="s">
        <v>91</v>
      </c>
      <c r="E64" s="165"/>
      <c r="F64" s="165"/>
      <c r="G64" s="165"/>
      <c r="H64" s="165"/>
      <c r="I64" s="165"/>
      <c r="J64" s="166">
        <f>J112</f>
        <v>0</v>
      </c>
      <c r="K64" s="163"/>
      <c r="L64" s="16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62"/>
      <c r="C65" s="163"/>
      <c r="D65" s="164" t="s">
        <v>92</v>
      </c>
      <c r="E65" s="165"/>
      <c r="F65" s="165"/>
      <c r="G65" s="165"/>
      <c r="H65" s="165"/>
      <c r="I65" s="165"/>
      <c r="J65" s="166">
        <f>J115</f>
        <v>0</v>
      </c>
      <c r="K65" s="163"/>
      <c r="L65" s="167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62"/>
      <c r="C66" s="163"/>
      <c r="D66" s="164" t="s">
        <v>93</v>
      </c>
      <c r="E66" s="165"/>
      <c r="F66" s="165"/>
      <c r="G66" s="165"/>
      <c r="H66" s="165"/>
      <c r="I66" s="165"/>
      <c r="J66" s="166">
        <f>J118</f>
        <v>0</v>
      </c>
      <c r="K66" s="163"/>
      <c r="L66" s="167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2" customFormat="1" ht="21.84" customHeight="1">
      <c r="A67" s="36"/>
      <c r="B67" s="37"/>
      <c r="C67" s="38"/>
      <c r="D67" s="38"/>
      <c r="E67" s="38"/>
      <c r="F67" s="38"/>
      <c r="G67" s="38"/>
      <c r="H67" s="38"/>
      <c r="I67" s="38"/>
      <c r="J67" s="38"/>
      <c r="K67" s="38"/>
      <c r="L67" s="12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="2" customFormat="1" ht="6.96" customHeight="1">
      <c r="A68" s="36"/>
      <c r="B68" s="57"/>
      <c r="C68" s="58"/>
      <c r="D68" s="58"/>
      <c r="E68" s="58"/>
      <c r="F68" s="58"/>
      <c r="G68" s="58"/>
      <c r="H68" s="58"/>
      <c r="I68" s="58"/>
      <c r="J68" s="58"/>
      <c r="K68" s="58"/>
      <c r="L68" s="12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72" s="2" customFormat="1" ht="6.96" customHeight="1">
      <c r="A72" s="36"/>
      <c r="B72" s="59"/>
      <c r="C72" s="60"/>
      <c r="D72" s="60"/>
      <c r="E72" s="60"/>
      <c r="F72" s="60"/>
      <c r="G72" s="60"/>
      <c r="H72" s="60"/>
      <c r="I72" s="60"/>
      <c r="J72" s="60"/>
      <c r="K72" s="60"/>
      <c r="L72" s="12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="2" customFormat="1" ht="24.96" customHeight="1">
      <c r="A73" s="36"/>
      <c r="B73" s="37"/>
      <c r="C73" s="21" t="s">
        <v>94</v>
      </c>
      <c r="D73" s="38"/>
      <c r="E73" s="38"/>
      <c r="F73" s="38"/>
      <c r="G73" s="38"/>
      <c r="H73" s="38"/>
      <c r="I73" s="38"/>
      <c r="J73" s="38"/>
      <c r="K73" s="38"/>
      <c r="L73" s="12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="2" customFormat="1" ht="6.96" customHeight="1">
      <c r="A74" s="36"/>
      <c r="B74" s="37"/>
      <c r="C74" s="38"/>
      <c r="D74" s="38"/>
      <c r="E74" s="38"/>
      <c r="F74" s="38"/>
      <c r="G74" s="38"/>
      <c r="H74" s="38"/>
      <c r="I74" s="38"/>
      <c r="J74" s="38"/>
      <c r="K74" s="38"/>
      <c r="L74" s="12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="2" customFormat="1" ht="12" customHeight="1">
      <c r="A75" s="36"/>
      <c r="B75" s="37"/>
      <c r="C75" s="30" t="s">
        <v>16</v>
      </c>
      <c r="D75" s="38"/>
      <c r="E75" s="38"/>
      <c r="F75" s="38"/>
      <c r="G75" s="38"/>
      <c r="H75" s="38"/>
      <c r="I75" s="38"/>
      <c r="J75" s="38"/>
      <c r="K75" s="38"/>
      <c r="L75" s="12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="2" customFormat="1" ht="16.5" customHeight="1">
      <c r="A76" s="36"/>
      <c r="B76" s="37"/>
      <c r="C76" s="38"/>
      <c r="D76" s="38"/>
      <c r="E76" s="67" t="str">
        <f>E7</f>
        <v>Oprava chodníků v Ploužnici, město Ralsko</v>
      </c>
      <c r="F76" s="38"/>
      <c r="G76" s="38"/>
      <c r="H76" s="38"/>
      <c r="I76" s="38"/>
      <c r="J76" s="38"/>
      <c r="K76" s="38"/>
      <c r="L76" s="12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="2" customFormat="1" ht="6.96" customHeight="1">
      <c r="A77" s="36"/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12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="2" customFormat="1" ht="12" customHeight="1">
      <c r="A78" s="36"/>
      <c r="B78" s="37"/>
      <c r="C78" s="30" t="s">
        <v>21</v>
      </c>
      <c r="D78" s="38"/>
      <c r="E78" s="38"/>
      <c r="F78" s="25" t="str">
        <f>F10</f>
        <v>p.č.70/4, 70/3 a 62/4</v>
      </c>
      <c r="G78" s="38"/>
      <c r="H78" s="38"/>
      <c r="I78" s="30" t="s">
        <v>23</v>
      </c>
      <c r="J78" s="70" t="str">
        <f>IF(J10="","",J10)</f>
        <v>16. 1. 2023</v>
      </c>
      <c r="K78" s="38"/>
      <c r="L78" s="12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="2" customFormat="1" ht="6.96" customHeight="1">
      <c r="A79" s="36"/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12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="2" customFormat="1" ht="15.15" customHeight="1">
      <c r="A80" s="36"/>
      <c r="B80" s="37"/>
      <c r="C80" s="30" t="s">
        <v>25</v>
      </c>
      <c r="D80" s="38"/>
      <c r="E80" s="38"/>
      <c r="F80" s="25" t="str">
        <f>E13</f>
        <v xml:space="preserve"> </v>
      </c>
      <c r="G80" s="38"/>
      <c r="H80" s="38"/>
      <c r="I80" s="30" t="s">
        <v>31</v>
      </c>
      <c r="J80" s="34" t="str">
        <f>E19</f>
        <v xml:space="preserve"> </v>
      </c>
      <c r="K80" s="38"/>
      <c r="L80" s="12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="2" customFormat="1" ht="15.15" customHeight="1">
      <c r="A81" s="36"/>
      <c r="B81" s="37"/>
      <c r="C81" s="30" t="s">
        <v>29</v>
      </c>
      <c r="D81" s="38"/>
      <c r="E81" s="38"/>
      <c r="F81" s="25" t="str">
        <f>IF(E16="","",E16)</f>
        <v>Vyplň údaj</v>
      </c>
      <c r="G81" s="38"/>
      <c r="H81" s="38"/>
      <c r="I81" s="30" t="s">
        <v>33</v>
      </c>
      <c r="J81" s="34" t="str">
        <f>E22</f>
        <v xml:space="preserve"> </v>
      </c>
      <c r="K81" s="38"/>
      <c r="L81" s="12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="2" customFormat="1" ht="10.32" customHeight="1">
      <c r="A82" s="36"/>
      <c r="B82" s="37"/>
      <c r="C82" s="38"/>
      <c r="D82" s="38"/>
      <c r="E82" s="38"/>
      <c r="F82" s="38"/>
      <c r="G82" s="38"/>
      <c r="H82" s="38"/>
      <c r="I82" s="38"/>
      <c r="J82" s="38"/>
      <c r="K82" s="38"/>
      <c r="L82" s="12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="11" customFormat="1" ht="29.28" customHeight="1">
      <c r="A83" s="168"/>
      <c r="B83" s="169"/>
      <c r="C83" s="170" t="s">
        <v>95</v>
      </c>
      <c r="D83" s="171" t="s">
        <v>55</v>
      </c>
      <c r="E83" s="171" t="s">
        <v>51</v>
      </c>
      <c r="F83" s="171" t="s">
        <v>52</v>
      </c>
      <c r="G83" s="171" t="s">
        <v>96</v>
      </c>
      <c r="H83" s="171" t="s">
        <v>97</v>
      </c>
      <c r="I83" s="171" t="s">
        <v>98</v>
      </c>
      <c r="J83" s="172" t="s">
        <v>81</v>
      </c>
      <c r="K83" s="173" t="s">
        <v>99</v>
      </c>
      <c r="L83" s="174"/>
      <c r="M83" s="90" t="s">
        <v>19</v>
      </c>
      <c r="N83" s="91" t="s">
        <v>40</v>
      </c>
      <c r="O83" s="91" t="s">
        <v>100</v>
      </c>
      <c r="P83" s="91" t="s">
        <v>101</v>
      </c>
      <c r="Q83" s="91" t="s">
        <v>102</v>
      </c>
      <c r="R83" s="91" t="s">
        <v>103</v>
      </c>
      <c r="S83" s="91" t="s">
        <v>104</v>
      </c>
      <c r="T83" s="92" t="s">
        <v>105</v>
      </c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</row>
    <row r="84" s="2" customFormat="1" ht="22.8" customHeight="1">
      <c r="A84" s="36"/>
      <c r="B84" s="37"/>
      <c r="C84" s="97" t="s">
        <v>106</v>
      </c>
      <c r="D84" s="38"/>
      <c r="E84" s="38"/>
      <c r="F84" s="38"/>
      <c r="G84" s="38"/>
      <c r="H84" s="38"/>
      <c r="I84" s="38"/>
      <c r="J84" s="175">
        <f>BK84</f>
        <v>0</v>
      </c>
      <c r="K84" s="38"/>
      <c r="L84" s="42"/>
      <c r="M84" s="93"/>
      <c r="N84" s="176"/>
      <c r="O84" s="94"/>
      <c r="P84" s="177">
        <f>P85+P108</f>
        <v>0</v>
      </c>
      <c r="Q84" s="94"/>
      <c r="R84" s="177">
        <f>R85+R108</f>
        <v>233.97020000000001</v>
      </c>
      <c r="S84" s="94"/>
      <c r="T84" s="178">
        <f>T85+T108</f>
        <v>57.231999999999999</v>
      </c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T84" s="15" t="s">
        <v>69</v>
      </c>
      <c r="AU84" s="15" t="s">
        <v>82</v>
      </c>
      <c r="BK84" s="179">
        <f>BK85+BK108</f>
        <v>0</v>
      </c>
    </row>
    <row r="85" s="12" customFormat="1" ht="25.92" customHeight="1">
      <c r="A85" s="12"/>
      <c r="B85" s="180"/>
      <c r="C85" s="181"/>
      <c r="D85" s="182" t="s">
        <v>69</v>
      </c>
      <c r="E85" s="183" t="s">
        <v>107</v>
      </c>
      <c r="F85" s="183" t="s">
        <v>108</v>
      </c>
      <c r="G85" s="181"/>
      <c r="H85" s="181"/>
      <c r="I85" s="184"/>
      <c r="J85" s="185">
        <f>BK85</f>
        <v>0</v>
      </c>
      <c r="K85" s="181"/>
      <c r="L85" s="186"/>
      <c r="M85" s="187"/>
      <c r="N85" s="188"/>
      <c r="O85" s="188"/>
      <c r="P85" s="189">
        <f>P86+P89+P96+P102+P105</f>
        <v>0</v>
      </c>
      <c r="Q85" s="188"/>
      <c r="R85" s="189">
        <f>R86+R89+R96+R102+R105</f>
        <v>233.97020000000001</v>
      </c>
      <c r="S85" s="188"/>
      <c r="T85" s="190">
        <f>T86+T89+T96+T102+T105</f>
        <v>57.231999999999999</v>
      </c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R85" s="191" t="s">
        <v>75</v>
      </c>
      <c r="AT85" s="192" t="s">
        <v>69</v>
      </c>
      <c r="AU85" s="192" t="s">
        <v>70</v>
      </c>
      <c r="AY85" s="191" t="s">
        <v>109</v>
      </c>
      <c r="BK85" s="193">
        <f>BK86+BK89+BK96+BK102+BK105</f>
        <v>0</v>
      </c>
    </row>
    <row r="86" s="12" customFormat="1" ht="22.8" customHeight="1">
      <c r="A86" s="12"/>
      <c r="B86" s="180"/>
      <c r="C86" s="181"/>
      <c r="D86" s="182" t="s">
        <v>69</v>
      </c>
      <c r="E86" s="194" t="s">
        <v>75</v>
      </c>
      <c r="F86" s="194" t="s">
        <v>110</v>
      </c>
      <c r="G86" s="181"/>
      <c r="H86" s="181"/>
      <c r="I86" s="184"/>
      <c r="J86" s="195">
        <f>BK86</f>
        <v>0</v>
      </c>
      <c r="K86" s="181"/>
      <c r="L86" s="186"/>
      <c r="M86" s="187"/>
      <c r="N86" s="188"/>
      <c r="O86" s="188"/>
      <c r="P86" s="189">
        <f>SUM(P87:P88)</f>
        <v>0</v>
      </c>
      <c r="Q86" s="188"/>
      <c r="R86" s="189">
        <f>SUM(R87:R88)</f>
        <v>0</v>
      </c>
      <c r="S86" s="188"/>
      <c r="T86" s="190">
        <f>SUM(T87:T88)</f>
        <v>57.231999999999999</v>
      </c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R86" s="191" t="s">
        <v>75</v>
      </c>
      <c r="AT86" s="192" t="s">
        <v>69</v>
      </c>
      <c r="AU86" s="192" t="s">
        <v>75</v>
      </c>
      <c r="AY86" s="191" t="s">
        <v>109</v>
      </c>
      <c r="BK86" s="193">
        <f>SUM(BK87:BK88)</f>
        <v>0</v>
      </c>
    </row>
    <row r="87" s="2" customFormat="1" ht="33" customHeight="1">
      <c r="A87" s="36"/>
      <c r="B87" s="37"/>
      <c r="C87" s="196" t="s">
        <v>75</v>
      </c>
      <c r="D87" s="196" t="s">
        <v>111</v>
      </c>
      <c r="E87" s="197" t="s">
        <v>112</v>
      </c>
      <c r="F87" s="198" t="s">
        <v>113</v>
      </c>
      <c r="G87" s="199" t="s">
        <v>114</v>
      </c>
      <c r="H87" s="200">
        <v>584</v>
      </c>
      <c r="I87" s="201"/>
      <c r="J87" s="202">
        <f>ROUND(I87*H87,2)</f>
        <v>0</v>
      </c>
      <c r="K87" s="203"/>
      <c r="L87" s="42"/>
      <c r="M87" s="204" t="s">
        <v>19</v>
      </c>
      <c r="N87" s="205" t="s">
        <v>41</v>
      </c>
      <c r="O87" s="82"/>
      <c r="P87" s="206">
        <f>O87*H87</f>
        <v>0</v>
      </c>
      <c r="Q87" s="206">
        <v>0</v>
      </c>
      <c r="R87" s="206">
        <f>Q87*H87</f>
        <v>0</v>
      </c>
      <c r="S87" s="206">
        <v>0.098000000000000004</v>
      </c>
      <c r="T87" s="207">
        <f>S87*H87</f>
        <v>57.231999999999999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R87" s="208" t="s">
        <v>115</v>
      </c>
      <c r="AT87" s="208" t="s">
        <v>111</v>
      </c>
      <c r="AU87" s="208" t="s">
        <v>77</v>
      </c>
      <c r="AY87" s="15" t="s">
        <v>109</v>
      </c>
      <c r="BE87" s="209">
        <f>IF(N87="základní",J87,0)</f>
        <v>0</v>
      </c>
      <c r="BF87" s="209">
        <f>IF(N87="snížená",J87,0)</f>
        <v>0</v>
      </c>
      <c r="BG87" s="209">
        <f>IF(N87="zákl. přenesená",J87,0)</f>
        <v>0</v>
      </c>
      <c r="BH87" s="209">
        <f>IF(N87="sníž. přenesená",J87,0)</f>
        <v>0</v>
      </c>
      <c r="BI87" s="209">
        <f>IF(N87="nulová",J87,0)</f>
        <v>0</v>
      </c>
      <c r="BJ87" s="15" t="s">
        <v>75</v>
      </c>
      <c r="BK87" s="209">
        <f>ROUND(I87*H87,2)</f>
        <v>0</v>
      </c>
      <c r="BL87" s="15" t="s">
        <v>115</v>
      </c>
      <c r="BM87" s="208" t="s">
        <v>116</v>
      </c>
    </row>
    <row r="88" s="2" customFormat="1">
      <c r="A88" s="36"/>
      <c r="B88" s="37"/>
      <c r="C88" s="38"/>
      <c r="D88" s="210" t="s">
        <v>117</v>
      </c>
      <c r="E88" s="38"/>
      <c r="F88" s="211" t="s">
        <v>118</v>
      </c>
      <c r="G88" s="38"/>
      <c r="H88" s="38"/>
      <c r="I88" s="212"/>
      <c r="J88" s="38"/>
      <c r="K88" s="38"/>
      <c r="L88" s="42"/>
      <c r="M88" s="213"/>
      <c r="N88" s="214"/>
      <c r="O88" s="82"/>
      <c r="P88" s="82"/>
      <c r="Q88" s="82"/>
      <c r="R88" s="82"/>
      <c r="S88" s="82"/>
      <c r="T88" s="83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T88" s="15" t="s">
        <v>117</v>
      </c>
      <c r="AU88" s="15" t="s">
        <v>77</v>
      </c>
    </row>
    <row r="89" s="12" customFormat="1" ht="22.8" customHeight="1">
      <c r="A89" s="12"/>
      <c r="B89" s="180"/>
      <c r="C89" s="181"/>
      <c r="D89" s="182" t="s">
        <v>69</v>
      </c>
      <c r="E89" s="194" t="s">
        <v>119</v>
      </c>
      <c r="F89" s="194" t="s">
        <v>120</v>
      </c>
      <c r="G89" s="181"/>
      <c r="H89" s="181"/>
      <c r="I89" s="184"/>
      <c r="J89" s="195">
        <f>BK89</f>
        <v>0</v>
      </c>
      <c r="K89" s="181"/>
      <c r="L89" s="186"/>
      <c r="M89" s="187"/>
      <c r="N89" s="188"/>
      <c r="O89" s="188"/>
      <c r="P89" s="189">
        <f>SUM(P90:P95)</f>
        <v>0</v>
      </c>
      <c r="Q89" s="188"/>
      <c r="R89" s="189">
        <f>SUM(R90:R95)</f>
        <v>161.2424</v>
      </c>
      <c r="S89" s="188"/>
      <c r="T89" s="190">
        <f>SUM(T90:T95)</f>
        <v>0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191" t="s">
        <v>75</v>
      </c>
      <c r="AT89" s="192" t="s">
        <v>69</v>
      </c>
      <c r="AU89" s="192" t="s">
        <v>75</v>
      </c>
      <c r="AY89" s="191" t="s">
        <v>109</v>
      </c>
      <c r="BK89" s="193">
        <f>SUM(BK90:BK95)</f>
        <v>0</v>
      </c>
    </row>
    <row r="90" s="2" customFormat="1" ht="37.8" customHeight="1">
      <c r="A90" s="36"/>
      <c r="B90" s="37"/>
      <c r="C90" s="196" t="s">
        <v>77</v>
      </c>
      <c r="D90" s="196" t="s">
        <v>111</v>
      </c>
      <c r="E90" s="197" t="s">
        <v>121</v>
      </c>
      <c r="F90" s="198" t="s">
        <v>122</v>
      </c>
      <c r="G90" s="199" t="s">
        <v>114</v>
      </c>
      <c r="H90" s="200">
        <v>10</v>
      </c>
      <c r="I90" s="201"/>
      <c r="J90" s="202">
        <f>ROUND(I90*H90,2)</f>
        <v>0</v>
      </c>
      <c r="K90" s="203"/>
      <c r="L90" s="42"/>
      <c r="M90" s="204" t="s">
        <v>19</v>
      </c>
      <c r="N90" s="205" t="s">
        <v>41</v>
      </c>
      <c r="O90" s="82"/>
      <c r="P90" s="206">
        <f>O90*H90</f>
        <v>0</v>
      </c>
      <c r="Q90" s="206">
        <v>0.14610000000000001</v>
      </c>
      <c r="R90" s="206">
        <f>Q90*H90</f>
        <v>1.4610000000000001</v>
      </c>
      <c r="S90" s="206">
        <v>0</v>
      </c>
      <c r="T90" s="207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8" t="s">
        <v>115</v>
      </c>
      <c r="AT90" s="208" t="s">
        <v>111</v>
      </c>
      <c r="AU90" s="208" t="s">
        <v>77</v>
      </c>
      <c r="AY90" s="15" t="s">
        <v>109</v>
      </c>
      <c r="BE90" s="209">
        <f>IF(N90="základní",J90,0)</f>
        <v>0</v>
      </c>
      <c r="BF90" s="209">
        <f>IF(N90="snížená",J90,0)</f>
        <v>0</v>
      </c>
      <c r="BG90" s="209">
        <f>IF(N90="zákl. přenesená",J90,0)</f>
        <v>0</v>
      </c>
      <c r="BH90" s="209">
        <f>IF(N90="sníž. přenesená",J90,0)</f>
        <v>0</v>
      </c>
      <c r="BI90" s="209">
        <f>IF(N90="nulová",J90,0)</f>
        <v>0</v>
      </c>
      <c r="BJ90" s="15" t="s">
        <v>75</v>
      </c>
      <c r="BK90" s="209">
        <f>ROUND(I90*H90,2)</f>
        <v>0</v>
      </c>
      <c r="BL90" s="15" t="s">
        <v>115</v>
      </c>
      <c r="BM90" s="208" t="s">
        <v>123</v>
      </c>
    </row>
    <row r="91" s="2" customFormat="1">
      <c r="A91" s="36"/>
      <c r="B91" s="37"/>
      <c r="C91" s="38"/>
      <c r="D91" s="210" t="s">
        <v>117</v>
      </c>
      <c r="E91" s="38"/>
      <c r="F91" s="211" t="s">
        <v>124</v>
      </c>
      <c r="G91" s="38"/>
      <c r="H91" s="38"/>
      <c r="I91" s="212"/>
      <c r="J91" s="38"/>
      <c r="K91" s="38"/>
      <c r="L91" s="42"/>
      <c r="M91" s="213"/>
      <c r="N91" s="214"/>
      <c r="O91" s="82"/>
      <c r="P91" s="82"/>
      <c r="Q91" s="82"/>
      <c r="R91" s="82"/>
      <c r="S91" s="82"/>
      <c r="T91" s="83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T91" s="15" t="s">
        <v>117</v>
      </c>
      <c r="AU91" s="15" t="s">
        <v>77</v>
      </c>
    </row>
    <row r="92" s="2" customFormat="1" ht="16.5" customHeight="1">
      <c r="A92" s="36"/>
      <c r="B92" s="37"/>
      <c r="C92" s="215" t="s">
        <v>125</v>
      </c>
      <c r="D92" s="215" t="s">
        <v>126</v>
      </c>
      <c r="E92" s="216" t="s">
        <v>127</v>
      </c>
      <c r="F92" s="217" t="s">
        <v>128</v>
      </c>
      <c r="G92" s="218" t="s">
        <v>114</v>
      </c>
      <c r="H92" s="219">
        <v>10</v>
      </c>
      <c r="I92" s="220"/>
      <c r="J92" s="221">
        <f>ROUND(I92*H92,2)</f>
        <v>0</v>
      </c>
      <c r="K92" s="222"/>
      <c r="L92" s="223"/>
      <c r="M92" s="224" t="s">
        <v>19</v>
      </c>
      <c r="N92" s="225" t="s">
        <v>41</v>
      </c>
      <c r="O92" s="82"/>
      <c r="P92" s="206">
        <f>O92*H92</f>
        <v>0</v>
      </c>
      <c r="Q92" s="206">
        <v>0.13</v>
      </c>
      <c r="R92" s="206">
        <f>Q92*H92</f>
        <v>1.3</v>
      </c>
      <c r="S92" s="206">
        <v>0</v>
      </c>
      <c r="T92" s="207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8" t="s">
        <v>129</v>
      </c>
      <c r="AT92" s="208" t="s">
        <v>126</v>
      </c>
      <c r="AU92" s="208" t="s">
        <v>77</v>
      </c>
      <c r="AY92" s="15" t="s">
        <v>109</v>
      </c>
      <c r="BE92" s="209">
        <f>IF(N92="základní",J92,0)</f>
        <v>0</v>
      </c>
      <c r="BF92" s="209">
        <f>IF(N92="snížená",J92,0)</f>
        <v>0</v>
      </c>
      <c r="BG92" s="209">
        <f>IF(N92="zákl. přenesená",J92,0)</f>
        <v>0</v>
      </c>
      <c r="BH92" s="209">
        <f>IF(N92="sníž. přenesená",J92,0)</f>
        <v>0</v>
      </c>
      <c r="BI92" s="209">
        <f>IF(N92="nulová",J92,0)</f>
        <v>0</v>
      </c>
      <c r="BJ92" s="15" t="s">
        <v>75</v>
      </c>
      <c r="BK92" s="209">
        <f>ROUND(I92*H92,2)</f>
        <v>0</v>
      </c>
      <c r="BL92" s="15" t="s">
        <v>115</v>
      </c>
      <c r="BM92" s="208" t="s">
        <v>130</v>
      </c>
    </row>
    <row r="93" s="2" customFormat="1" ht="37.8" customHeight="1">
      <c r="A93" s="36"/>
      <c r="B93" s="37"/>
      <c r="C93" s="196" t="s">
        <v>115</v>
      </c>
      <c r="D93" s="196" t="s">
        <v>111</v>
      </c>
      <c r="E93" s="197" t="s">
        <v>131</v>
      </c>
      <c r="F93" s="198" t="s">
        <v>132</v>
      </c>
      <c r="G93" s="199" t="s">
        <v>114</v>
      </c>
      <c r="H93" s="200">
        <v>574</v>
      </c>
      <c r="I93" s="201"/>
      <c r="J93" s="202">
        <f>ROUND(I93*H93,2)</f>
        <v>0</v>
      </c>
      <c r="K93" s="203"/>
      <c r="L93" s="42"/>
      <c r="M93" s="204" t="s">
        <v>19</v>
      </c>
      <c r="N93" s="205" t="s">
        <v>41</v>
      </c>
      <c r="O93" s="82"/>
      <c r="P93" s="206">
        <f>O93*H93</f>
        <v>0</v>
      </c>
      <c r="Q93" s="206">
        <v>0.14610000000000001</v>
      </c>
      <c r="R93" s="206">
        <f>Q93*H93</f>
        <v>83.861400000000003</v>
      </c>
      <c r="S93" s="206">
        <v>0</v>
      </c>
      <c r="T93" s="207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8" t="s">
        <v>115</v>
      </c>
      <c r="AT93" s="208" t="s">
        <v>111</v>
      </c>
      <c r="AU93" s="208" t="s">
        <v>77</v>
      </c>
      <c r="AY93" s="15" t="s">
        <v>109</v>
      </c>
      <c r="BE93" s="209">
        <f>IF(N93="základní",J93,0)</f>
        <v>0</v>
      </c>
      <c r="BF93" s="209">
        <f>IF(N93="snížená",J93,0)</f>
        <v>0</v>
      </c>
      <c r="BG93" s="209">
        <f>IF(N93="zákl. přenesená",J93,0)</f>
        <v>0</v>
      </c>
      <c r="BH93" s="209">
        <f>IF(N93="sníž. přenesená",J93,0)</f>
        <v>0</v>
      </c>
      <c r="BI93" s="209">
        <f>IF(N93="nulová",J93,0)</f>
        <v>0</v>
      </c>
      <c r="BJ93" s="15" t="s">
        <v>75</v>
      </c>
      <c r="BK93" s="209">
        <f>ROUND(I93*H93,2)</f>
        <v>0</v>
      </c>
      <c r="BL93" s="15" t="s">
        <v>115</v>
      </c>
      <c r="BM93" s="208" t="s">
        <v>133</v>
      </c>
    </row>
    <row r="94" s="2" customFormat="1">
      <c r="A94" s="36"/>
      <c r="B94" s="37"/>
      <c r="C94" s="38"/>
      <c r="D94" s="210" t="s">
        <v>117</v>
      </c>
      <c r="E94" s="38"/>
      <c r="F94" s="211" t="s">
        <v>134</v>
      </c>
      <c r="G94" s="38"/>
      <c r="H94" s="38"/>
      <c r="I94" s="212"/>
      <c r="J94" s="38"/>
      <c r="K94" s="38"/>
      <c r="L94" s="42"/>
      <c r="M94" s="213"/>
      <c r="N94" s="214"/>
      <c r="O94" s="82"/>
      <c r="P94" s="82"/>
      <c r="Q94" s="82"/>
      <c r="R94" s="82"/>
      <c r="S94" s="82"/>
      <c r="T94" s="83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5" t="s">
        <v>117</v>
      </c>
      <c r="AU94" s="15" t="s">
        <v>77</v>
      </c>
    </row>
    <row r="95" s="2" customFormat="1" ht="16.5" customHeight="1">
      <c r="A95" s="36"/>
      <c r="B95" s="37"/>
      <c r="C95" s="215" t="s">
        <v>119</v>
      </c>
      <c r="D95" s="215" t="s">
        <v>126</v>
      </c>
      <c r="E95" s="216" t="s">
        <v>135</v>
      </c>
      <c r="F95" s="217" t="s">
        <v>136</v>
      </c>
      <c r="G95" s="218" t="s">
        <v>114</v>
      </c>
      <c r="H95" s="219">
        <v>574</v>
      </c>
      <c r="I95" s="220"/>
      <c r="J95" s="221">
        <f>ROUND(I95*H95,2)</f>
        <v>0</v>
      </c>
      <c r="K95" s="222"/>
      <c r="L95" s="223"/>
      <c r="M95" s="224" t="s">
        <v>19</v>
      </c>
      <c r="N95" s="225" t="s">
        <v>41</v>
      </c>
      <c r="O95" s="82"/>
      <c r="P95" s="206">
        <f>O95*H95</f>
        <v>0</v>
      </c>
      <c r="Q95" s="206">
        <v>0.13</v>
      </c>
      <c r="R95" s="206">
        <f>Q95*H95</f>
        <v>74.620000000000005</v>
      </c>
      <c r="S95" s="206">
        <v>0</v>
      </c>
      <c r="T95" s="207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208" t="s">
        <v>129</v>
      </c>
      <c r="AT95" s="208" t="s">
        <v>126</v>
      </c>
      <c r="AU95" s="208" t="s">
        <v>77</v>
      </c>
      <c r="AY95" s="15" t="s">
        <v>109</v>
      </c>
      <c r="BE95" s="209">
        <f>IF(N95="základní",J95,0)</f>
        <v>0</v>
      </c>
      <c r="BF95" s="209">
        <f>IF(N95="snížená",J95,0)</f>
        <v>0</v>
      </c>
      <c r="BG95" s="209">
        <f>IF(N95="zákl. přenesená",J95,0)</f>
        <v>0</v>
      </c>
      <c r="BH95" s="209">
        <f>IF(N95="sníž. přenesená",J95,0)</f>
        <v>0</v>
      </c>
      <c r="BI95" s="209">
        <f>IF(N95="nulová",J95,0)</f>
        <v>0</v>
      </c>
      <c r="BJ95" s="15" t="s">
        <v>75</v>
      </c>
      <c r="BK95" s="209">
        <f>ROUND(I95*H95,2)</f>
        <v>0</v>
      </c>
      <c r="BL95" s="15" t="s">
        <v>115</v>
      </c>
      <c r="BM95" s="208" t="s">
        <v>137</v>
      </c>
    </row>
    <row r="96" s="12" customFormat="1" ht="22.8" customHeight="1">
      <c r="A96" s="12"/>
      <c r="B96" s="180"/>
      <c r="C96" s="181"/>
      <c r="D96" s="182" t="s">
        <v>69</v>
      </c>
      <c r="E96" s="194" t="s">
        <v>138</v>
      </c>
      <c r="F96" s="194" t="s">
        <v>139</v>
      </c>
      <c r="G96" s="181"/>
      <c r="H96" s="181"/>
      <c r="I96" s="184"/>
      <c r="J96" s="195">
        <f>BK96</f>
        <v>0</v>
      </c>
      <c r="K96" s="181"/>
      <c r="L96" s="186"/>
      <c r="M96" s="187"/>
      <c r="N96" s="188"/>
      <c r="O96" s="188"/>
      <c r="P96" s="189">
        <f>SUM(P97:P101)</f>
        <v>0</v>
      </c>
      <c r="Q96" s="188"/>
      <c r="R96" s="189">
        <f>SUM(R97:R101)</f>
        <v>72.727800000000002</v>
      </c>
      <c r="S96" s="188"/>
      <c r="T96" s="190">
        <f>SUM(T97:T101)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191" t="s">
        <v>75</v>
      </c>
      <c r="AT96" s="192" t="s">
        <v>69</v>
      </c>
      <c r="AU96" s="192" t="s">
        <v>75</v>
      </c>
      <c r="AY96" s="191" t="s">
        <v>109</v>
      </c>
      <c r="BK96" s="193">
        <f>SUM(BK97:BK101)</f>
        <v>0</v>
      </c>
    </row>
    <row r="97" s="2" customFormat="1" ht="24.15" customHeight="1">
      <c r="A97" s="36"/>
      <c r="B97" s="37"/>
      <c r="C97" s="196" t="s">
        <v>140</v>
      </c>
      <c r="D97" s="196" t="s">
        <v>111</v>
      </c>
      <c r="E97" s="197" t="s">
        <v>141</v>
      </c>
      <c r="F97" s="198" t="s">
        <v>142</v>
      </c>
      <c r="G97" s="199" t="s">
        <v>143</v>
      </c>
      <c r="H97" s="200">
        <v>286</v>
      </c>
      <c r="I97" s="201"/>
      <c r="J97" s="202">
        <f>ROUND(I97*H97,2)</f>
        <v>0</v>
      </c>
      <c r="K97" s="203"/>
      <c r="L97" s="42"/>
      <c r="M97" s="204" t="s">
        <v>19</v>
      </c>
      <c r="N97" s="205" t="s">
        <v>41</v>
      </c>
      <c r="O97" s="82"/>
      <c r="P97" s="206">
        <f>O97*H97</f>
        <v>0</v>
      </c>
      <c r="Q97" s="206">
        <v>0.1295</v>
      </c>
      <c r="R97" s="206">
        <f>Q97*H97</f>
        <v>37.036999999999999</v>
      </c>
      <c r="S97" s="206">
        <v>0</v>
      </c>
      <c r="T97" s="207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8" t="s">
        <v>115</v>
      </c>
      <c r="AT97" s="208" t="s">
        <v>111</v>
      </c>
      <c r="AU97" s="208" t="s">
        <v>77</v>
      </c>
      <c r="AY97" s="15" t="s">
        <v>109</v>
      </c>
      <c r="BE97" s="209">
        <f>IF(N97="základní",J97,0)</f>
        <v>0</v>
      </c>
      <c r="BF97" s="209">
        <f>IF(N97="snížená",J97,0)</f>
        <v>0</v>
      </c>
      <c r="BG97" s="209">
        <f>IF(N97="zákl. přenesená",J97,0)</f>
        <v>0</v>
      </c>
      <c r="BH97" s="209">
        <f>IF(N97="sníž. přenesená",J97,0)</f>
        <v>0</v>
      </c>
      <c r="BI97" s="209">
        <f>IF(N97="nulová",J97,0)</f>
        <v>0</v>
      </c>
      <c r="BJ97" s="15" t="s">
        <v>75</v>
      </c>
      <c r="BK97" s="209">
        <f>ROUND(I97*H97,2)</f>
        <v>0</v>
      </c>
      <c r="BL97" s="15" t="s">
        <v>115</v>
      </c>
      <c r="BM97" s="208" t="s">
        <v>144</v>
      </c>
    </row>
    <row r="98" s="2" customFormat="1">
      <c r="A98" s="36"/>
      <c r="B98" s="37"/>
      <c r="C98" s="38"/>
      <c r="D98" s="210" t="s">
        <v>117</v>
      </c>
      <c r="E98" s="38"/>
      <c r="F98" s="211" t="s">
        <v>145</v>
      </c>
      <c r="G98" s="38"/>
      <c r="H98" s="38"/>
      <c r="I98" s="212"/>
      <c r="J98" s="38"/>
      <c r="K98" s="38"/>
      <c r="L98" s="42"/>
      <c r="M98" s="213"/>
      <c r="N98" s="214"/>
      <c r="O98" s="82"/>
      <c r="P98" s="82"/>
      <c r="Q98" s="82"/>
      <c r="R98" s="82"/>
      <c r="S98" s="82"/>
      <c r="T98" s="83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T98" s="15" t="s">
        <v>117</v>
      </c>
      <c r="AU98" s="15" t="s">
        <v>77</v>
      </c>
    </row>
    <row r="99" s="2" customFormat="1" ht="16.5" customHeight="1">
      <c r="A99" s="36"/>
      <c r="B99" s="37"/>
      <c r="C99" s="215" t="s">
        <v>146</v>
      </c>
      <c r="D99" s="215" t="s">
        <v>126</v>
      </c>
      <c r="E99" s="216" t="s">
        <v>147</v>
      </c>
      <c r="F99" s="217" t="s">
        <v>148</v>
      </c>
      <c r="G99" s="218" t="s">
        <v>143</v>
      </c>
      <c r="H99" s="219">
        <v>291.72000000000003</v>
      </c>
      <c r="I99" s="220"/>
      <c r="J99" s="221">
        <f>ROUND(I99*H99,2)</f>
        <v>0</v>
      </c>
      <c r="K99" s="222"/>
      <c r="L99" s="223"/>
      <c r="M99" s="224" t="s">
        <v>19</v>
      </c>
      <c r="N99" s="225" t="s">
        <v>41</v>
      </c>
      <c r="O99" s="82"/>
      <c r="P99" s="206">
        <f>O99*H99</f>
        <v>0</v>
      </c>
      <c r="Q99" s="206">
        <v>0.044999999999999998</v>
      </c>
      <c r="R99" s="206">
        <f>Q99*H99</f>
        <v>13.127400000000002</v>
      </c>
      <c r="S99" s="206">
        <v>0</v>
      </c>
      <c r="T99" s="207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8" t="s">
        <v>129</v>
      </c>
      <c r="AT99" s="208" t="s">
        <v>126</v>
      </c>
      <c r="AU99" s="208" t="s">
        <v>77</v>
      </c>
      <c r="AY99" s="15" t="s">
        <v>109</v>
      </c>
      <c r="BE99" s="209">
        <f>IF(N99="základní",J99,0)</f>
        <v>0</v>
      </c>
      <c r="BF99" s="209">
        <f>IF(N99="snížená",J99,0)</f>
        <v>0</v>
      </c>
      <c r="BG99" s="209">
        <f>IF(N99="zákl. přenesená",J99,0)</f>
        <v>0</v>
      </c>
      <c r="BH99" s="209">
        <f>IF(N99="sníž. přenesená",J99,0)</f>
        <v>0</v>
      </c>
      <c r="BI99" s="209">
        <f>IF(N99="nulová",J99,0)</f>
        <v>0</v>
      </c>
      <c r="BJ99" s="15" t="s">
        <v>75</v>
      </c>
      <c r="BK99" s="209">
        <f>ROUND(I99*H99,2)</f>
        <v>0</v>
      </c>
      <c r="BL99" s="15" t="s">
        <v>115</v>
      </c>
      <c r="BM99" s="208" t="s">
        <v>149</v>
      </c>
    </row>
    <row r="100" s="2" customFormat="1" ht="16.5" customHeight="1">
      <c r="A100" s="36"/>
      <c r="B100" s="37"/>
      <c r="C100" s="196" t="s">
        <v>129</v>
      </c>
      <c r="D100" s="196" t="s">
        <v>111</v>
      </c>
      <c r="E100" s="197" t="s">
        <v>150</v>
      </c>
      <c r="F100" s="198" t="s">
        <v>151</v>
      </c>
      <c r="G100" s="199" t="s">
        <v>152</v>
      </c>
      <c r="H100" s="200">
        <v>10</v>
      </c>
      <c r="I100" s="201"/>
      <c r="J100" s="202">
        <f>ROUND(I100*H100,2)</f>
        <v>0</v>
      </c>
      <c r="K100" s="203"/>
      <c r="L100" s="42"/>
      <c r="M100" s="204" t="s">
        <v>19</v>
      </c>
      <c r="N100" s="205" t="s">
        <v>41</v>
      </c>
      <c r="O100" s="82"/>
      <c r="P100" s="206">
        <f>O100*H100</f>
        <v>0</v>
      </c>
      <c r="Q100" s="206">
        <v>2.2563399999999998</v>
      </c>
      <c r="R100" s="206">
        <f>Q100*H100</f>
        <v>22.563399999999998</v>
      </c>
      <c r="S100" s="206">
        <v>0</v>
      </c>
      <c r="T100" s="207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8" t="s">
        <v>115</v>
      </c>
      <c r="AT100" s="208" t="s">
        <v>111</v>
      </c>
      <c r="AU100" s="208" t="s">
        <v>77</v>
      </c>
      <c r="AY100" s="15" t="s">
        <v>109</v>
      </c>
      <c r="BE100" s="209">
        <f>IF(N100="základní",J100,0)</f>
        <v>0</v>
      </c>
      <c r="BF100" s="209">
        <f>IF(N100="snížená",J100,0)</f>
        <v>0</v>
      </c>
      <c r="BG100" s="209">
        <f>IF(N100="zákl. přenesená",J100,0)</f>
        <v>0</v>
      </c>
      <c r="BH100" s="209">
        <f>IF(N100="sníž. přenesená",J100,0)</f>
        <v>0</v>
      </c>
      <c r="BI100" s="209">
        <f>IF(N100="nulová",J100,0)</f>
        <v>0</v>
      </c>
      <c r="BJ100" s="15" t="s">
        <v>75</v>
      </c>
      <c r="BK100" s="209">
        <f>ROUND(I100*H100,2)</f>
        <v>0</v>
      </c>
      <c r="BL100" s="15" t="s">
        <v>115</v>
      </c>
      <c r="BM100" s="208" t="s">
        <v>153</v>
      </c>
    </row>
    <row r="101" s="2" customFormat="1">
      <c r="A101" s="36"/>
      <c r="B101" s="37"/>
      <c r="C101" s="38"/>
      <c r="D101" s="210" t="s">
        <v>117</v>
      </c>
      <c r="E101" s="38"/>
      <c r="F101" s="211" t="s">
        <v>154</v>
      </c>
      <c r="G101" s="38"/>
      <c r="H101" s="38"/>
      <c r="I101" s="212"/>
      <c r="J101" s="38"/>
      <c r="K101" s="38"/>
      <c r="L101" s="42"/>
      <c r="M101" s="213"/>
      <c r="N101" s="214"/>
      <c r="O101" s="82"/>
      <c r="P101" s="82"/>
      <c r="Q101" s="82"/>
      <c r="R101" s="82"/>
      <c r="S101" s="82"/>
      <c r="T101" s="83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5" t="s">
        <v>117</v>
      </c>
      <c r="AU101" s="15" t="s">
        <v>77</v>
      </c>
    </row>
    <row r="102" s="12" customFormat="1" ht="22.8" customHeight="1">
      <c r="A102" s="12"/>
      <c r="B102" s="180"/>
      <c r="C102" s="181"/>
      <c r="D102" s="182" t="s">
        <v>69</v>
      </c>
      <c r="E102" s="194" t="s">
        <v>155</v>
      </c>
      <c r="F102" s="194" t="s">
        <v>156</v>
      </c>
      <c r="G102" s="181"/>
      <c r="H102" s="181"/>
      <c r="I102" s="184"/>
      <c r="J102" s="195">
        <f>BK102</f>
        <v>0</v>
      </c>
      <c r="K102" s="181"/>
      <c r="L102" s="186"/>
      <c r="M102" s="187"/>
      <c r="N102" s="188"/>
      <c r="O102" s="188"/>
      <c r="P102" s="189">
        <f>SUM(P103:P104)</f>
        <v>0</v>
      </c>
      <c r="Q102" s="188"/>
      <c r="R102" s="189">
        <f>SUM(R103:R104)</f>
        <v>0</v>
      </c>
      <c r="S102" s="188"/>
      <c r="T102" s="190">
        <f>SUM(T103:T104)</f>
        <v>0</v>
      </c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R102" s="191" t="s">
        <v>75</v>
      </c>
      <c r="AT102" s="192" t="s">
        <v>69</v>
      </c>
      <c r="AU102" s="192" t="s">
        <v>75</v>
      </c>
      <c r="AY102" s="191" t="s">
        <v>109</v>
      </c>
      <c r="BK102" s="193">
        <f>SUM(BK103:BK104)</f>
        <v>0</v>
      </c>
    </row>
    <row r="103" s="2" customFormat="1" ht="24.15" customHeight="1">
      <c r="A103" s="36"/>
      <c r="B103" s="37"/>
      <c r="C103" s="196" t="s">
        <v>138</v>
      </c>
      <c r="D103" s="196" t="s">
        <v>111</v>
      </c>
      <c r="E103" s="197" t="s">
        <v>157</v>
      </c>
      <c r="F103" s="198" t="s">
        <v>158</v>
      </c>
      <c r="G103" s="199" t="s">
        <v>159</v>
      </c>
      <c r="H103" s="200">
        <v>57.231999999999999</v>
      </c>
      <c r="I103" s="201"/>
      <c r="J103" s="202">
        <f>ROUND(I103*H103,2)</f>
        <v>0</v>
      </c>
      <c r="K103" s="203"/>
      <c r="L103" s="42"/>
      <c r="M103" s="204" t="s">
        <v>19</v>
      </c>
      <c r="N103" s="205" t="s">
        <v>41</v>
      </c>
      <c r="O103" s="82"/>
      <c r="P103" s="206">
        <f>O103*H103</f>
        <v>0</v>
      </c>
      <c r="Q103" s="206">
        <v>0</v>
      </c>
      <c r="R103" s="206">
        <f>Q103*H103</f>
        <v>0</v>
      </c>
      <c r="S103" s="206">
        <v>0</v>
      </c>
      <c r="T103" s="207">
        <f>S103*H103</f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8" t="s">
        <v>115</v>
      </c>
      <c r="AT103" s="208" t="s">
        <v>111</v>
      </c>
      <c r="AU103" s="208" t="s">
        <v>77</v>
      </c>
      <c r="AY103" s="15" t="s">
        <v>109</v>
      </c>
      <c r="BE103" s="209">
        <f>IF(N103="základní",J103,0)</f>
        <v>0</v>
      </c>
      <c r="BF103" s="209">
        <f>IF(N103="snížená",J103,0)</f>
        <v>0</v>
      </c>
      <c r="BG103" s="209">
        <f>IF(N103="zákl. přenesená",J103,0)</f>
        <v>0</v>
      </c>
      <c r="BH103" s="209">
        <f>IF(N103="sníž. přenesená",J103,0)</f>
        <v>0</v>
      </c>
      <c r="BI103" s="209">
        <f>IF(N103="nulová",J103,0)</f>
        <v>0</v>
      </c>
      <c r="BJ103" s="15" t="s">
        <v>75</v>
      </c>
      <c r="BK103" s="209">
        <f>ROUND(I103*H103,2)</f>
        <v>0</v>
      </c>
      <c r="BL103" s="15" t="s">
        <v>115</v>
      </c>
      <c r="BM103" s="208" t="s">
        <v>160</v>
      </c>
    </row>
    <row r="104" s="2" customFormat="1">
      <c r="A104" s="36"/>
      <c r="B104" s="37"/>
      <c r="C104" s="38"/>
      <c r="D104" s="210" t="s">
        <v>117</v>
      </c>
      <c r="E104" s="38"/>
      <c r="F104" s="211" t="s">
        <v>161</v>
      </c>
      <c r="G104" s="38"/>
      <c r="H104" s="38"/>
      <c r="I104" s="212"/>
      <c r="J104" s="38"/>
      <c r="K104" s="38"/>
      <c r="L104" s="42"/>
      <c r="M104" s="213"/>
      <c r="N104" s="214"/>
      <c r="O104" s="82"/>
      <c r="P104" s="82"/>
      <c r="Q104" s="82"/>
      <c r="R104" s="82"/>
      <c r="S104" s="82"/>
      <c r="T104" s="83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T104" s="15" t="s">
        <v>117</v>
      </c>
      <c r="AU104" s="15" t="s">
        <v>77</v>
      </c>
    </row>
    <row r="105" s="12" customFormat="1" ht="22.8" customHeight="1">
      <c r="A105" s="12"/>
      <c r="B105" s="180"/>
      <c r="C105" s="181"/>
      <c r="D105" s="182" t="s">
        <v>69</v>
      </c>
      <c r="E105" s="194" t="s">
        <v>162</v>
      </c>
      <c r="F105" s="194" t="s">
        <v>163</v>
      </c>
      <c r="G105" s="181"/>
      <c r="H105" s="181"/>
      <c r="I105" s="184"/>
      <c r="J105" s="195">
        <f>BK105</f>
        <v>0</v>
      </c>
      <c r="K105" s="181"/>
      <c r="L105" s="186"/>
      <c r="M105" s="187"/>
      <c r="N105" s="188"/>
      <c r="O105" s="188"/>
      <c r="P105" s="189">
        <f>SUM(P106:P107)</f>
        <v>0</v>
      </c>
      <c r="Q105" s="188"/>
      <c r="R105" s="189">
        <f>SUM(R106:R107)</f>
        <v>0</v>
      </c>
      <c r="S105" s="188"/>
      <c r="T105" s="190">
        <f>SUM(T106:T107)</f>
        <v>0</v>
      </c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R105" s="191" t="s">
        <v>75</v>
      </c>
      <c r="AT105" s="192" t="s">
        <v>69</v>
      </c>
      <c r="AU105" s="192" t="s">
        <v>75</v>
      </c>
      <c r="AY105" s="191" t="s">
        <v>109</v>
      </c>
      <c r="BK105" s="193">
        <f>SUM(BK106:BK107)</f>
        <v>0</v>
      </c>
    </row>
    <row r="106" s="2" customFormat="1" ht="24.15" customHeight="1">
      <c r="A106" s="36"/>
      <c r="B106" s="37"/>
      <c r="C106" s="196" t="s">
        <v>164</v>
      </c>
      <c r="D106" s="196" t="s">
        <v>111</v>
      </c>
      <c r="E106" s="197" t="s">
        <v>165</v>
      </c>
      <c r="F106" s="198" t="s">
        <v>166</v>
      </c>
      <c r="G106" s="199" t="s">
        <v>159</v>
      </c>
      <c r="H106" s="200">
        <v>233.97</v>
      </c>
      <c r="I106" s="201"/>
      <c r="J106" s="202">
        <f>ROUND(I106*H106,2)</f>
        <v>0</v>
      </c>
      <c r="K106" s="203"/>
      <c r="L106" s="42"/>
      <c r="M106" s="204" t="s">
        <v>19</v>
      </c>
      <c r="N106" s="205" t="s">
        <v>41</v>
      </c>
      <c r="O106" s="82"/>
      <c r="P106" s="206">
        <f>O106*H106</f>
        <v>0</v>
      </c>
      <c r="Q106" s="206">
        <v>0</v>
      </c>
      <c r="R106" s="206">
        <f>Q106*H106</f>
        <v>0</v>
      </c>
      <c r="S106" s="206">
        <v>0</v>
      </c>
      <c r="T106" s="207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8" t="s">
        <v>115</v>
      </c>
      <c r="AT106" s="208" t="s">
        <v>111</v>
      </c>
      <c r="AU106" s="208" t="s">
        <v>77</v>
      </c>
      <c r="AY106" s="15" t="s">
        <v>109</v>
      </c>
      <c r="BE106" s="209">
        <f>IF(N106="základní",J106,0)</f>
        <v>0</v>
      </c>
      <c r="BF106" s="209">
        <f>IF(N106="snížená",J106,0)</f>
        <v>0</v>
      </c>
      <c r="BG106" s="209">
        <f>IF(N106="zákl. přenesená",J106,0)</f>
        <v>0</v>
      </c>
      <c r="BH106" s="209">
        <f>IF(N106="sníž. přenesená",J106,0)</f>
        <v>0</v>
      </c>
      <c r="BI106" s="209">
        <f>IF(N106="nulová",J106,0)</f>
        <v>0</v>
      </c>
      <c r="BJ106" s="15" t="s">
        <v>75</v>
      </c>
      <c r="BK106" s="209">
        <f>ROUND(I106*H106,2)</f>
        <v>0</v>
      </c>
      <c r="BL106" s="15" t="s">
        <v>115</v>
      </c>
      <c r="BM106" s="208" t="s">
        <v>167</v>
      </c>
    </row>
    <row r="107" s="2" customFormat="1">
      <c r="A107" s="36"/>
      <c r="B107" s="37"/>
      <c r="C107" s="38"/>
      <c r="D107" s="210" t="s">
        <v>117</v>
      </c>
      <c r="E107" s="38"/>
      <c r="F107" s="211" t="s">
        <v>168</v>
      </c>
      <c r="G107" s="38"/>
      <c r="H107" s="38"/>
      <c r="I107" s="212"/>
      <c r="J107" s="38"/>
      <c r="K107" s="38"/>
      <c r="L107" s="42"/>
      <c r="M107" s="213"/>
      <c r="N107" s="214"/>
      <c r="O107" s="82"/>
      <c r="P107" s="82"/>
      <c r="Q107" s="82"/>
      <c r="R107" s="82"/>
      <c r="S107" s="82"/>
      <c r="T107" s="83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5" t="s">
        <v>117</v>
      </c>
      <c r="AU107" s="15" t="s">
        <v>77</v>
      </c>
    </row>
    <row r="108" s="12" customFormat="1" ht="25.92" customHeight="1">
      <c r="A108" s="12"/>
      <c r="B108" s="180"/>
      <c r="C108" s="181"/>
      <c r="D108" s="182" t="s">
        <v>69</v>
      </c>
      <c r="E108" s="183" t="s">
        <v>169</v>
      </c>
      <c r="F108" s="183" t="s">
        <v>170</v>
      </c>
      <c r="G108" s="181"/>
      <c r="H108" s="181"/>
      <c r="I108" s="184"/>
      <c r="J108" s="185">
        <f>BK108</f>
        <v>0</v>
      </c>
      <c r="K108" s="181"/>
      <c r="L108" s="186"/>
      <c r="M108" s="187"/>
      <c r="N108" s="188"/>
      <c r="O108" s="188"/>
      <c r="P108" s="189">
        <f>P109+P112+P115+P118</f>
        <v>0</v>
      </c>
      <c r="Q108" s="188"/>
      <c r="R108" s="189">
        <f>R109+R112+R115+R118</f>
        <v>0</v>
      </c>
      <c r="S108" s="188"/>
      <c r="T108" s="190">
        <f>T109+T112+T115+T118</f>
        <v>0</v>
      </c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R108" s="191" t="s">
        <v>119</v>
      </c>
      <c r="AT108" s="192" t="s">
        <v>69</v>
      </c>
      <c r="AU108" s="192" t="s">
        <v>70</v>
      </c>
      <c r="AY108" s="191" t="s">
        <v>109</v>
      </c>
      <c r="BK108" s="193">
        <f>BK109+BK112+BK115+BK118</f>
        <v>0</v>
      </c>
    </row>
    <row r="109" s="12" customFormat="1" ht="22.8" customHeight="1">
      <c r="A109" s="12"/>
      <c r="B109" s="180"/>
      <c r="C109" s="181"/>
      <c r="D109" s="182" t="s">
        <v>69</v>
      </c>
      <c r="E109" s="194" t="s">
        <v>171</v>
      </c>
      <c r="F109" s="194" t="s">
        <v>172</v>
      </c>
      <c r="G109" s="181"/>
      <c r="H109" s="181"/>
      <c r="I109" s="184"/>
      <c r="J109" s="195">
        <f>BK109</f>
        <v>0</v>
      </c>
      <c r="K109" s="181"/>
      <c r="L109" s="186"/>
      <c r="M109" s="187"/>
      <c r="N109" s="188"/>
      <c r="O109" s="188"/>
      <c r="P109" s="189">
        <f>SUM(P110:P111)</f>
        <v>0</v>
      </c>
      <c r="Q109" s="188"/>
      <c r="R109" s="189">
        <f>SUM(R110:R111)</f>
        <v>0</v>
      </c>
      <c r="S109" s="188"/>
      <c r="T109" s="190">
        <f>SUM(T110:T111)</f>
        <v>0</v>
      </c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R109" s="191" t="s">
        <v>119</v>
      </c>
      <c r="AT109" s="192" t="s">
        <v>69</v>
      </c>
      <c r="AU109" s="192" t="s">
        <v>75</v>
      </c>
      <c r="AY109" s="191" t="s">
        <v>109</v>
      </c>
      <c r="BK109" s="193">
        <f>SUM(BK110:BK111)</f>
        <v>0</v>
      </c>
    </row>
    <row r="110" s="2" customFormat="1" ht="16.5" customHeight="1">
      <c r="A110" s="36"/>
      <c r="B110" s="37"/>
      <c r="C110" s="196" t="s">
        <v>173</v>
      </c>
      <c r="D110" s="196" t="s">
        <v>111</v>
      </c>
      <c r="E110" s="197" t="s">
        <v>174</v>
      </c>
      <c r="F110" s="198" t="s">
        <v>175</v>
      </c>
      <c r="G110" s="199" t="s">
        <v>176</v>
      </c>
      <c r="H110" s="200">
        <v>1</v>
      </c>
      <c r="I110" s="201"/>
      <c r="J110" s="202">
        <f>ROUND(I110*H110,2)</f>
        <v>0</v>
      </c>
      <c r="K110" s="203"/>
      <c r="L110" s="42"/>
      <c r="M110" s="204" t="s">
        <v>19</v>
      </c>
      <c r="N110" s="205" t="s">
        <v>41</v>
      </c>
      <c r="O110" s="82"/>
      <c r="P110" s="206">
        <f>O110*H110</f>
        <v>0</v>
      </c>
      <c r="Q110" s="206">
        <v>0</v>
      </c>
      <c r="R110" s="206">
        <f>Q110*H110</f>
        <v>0</v>
      </c>
      <c r="S110" s="206">
        <v>0</v>
      </c>
      <c r="T110" s="207">
        <f>S110*H110</f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208" t="s">
        <v>177</v>
      </c>
      <c r="AT110" s="208" t="s">
        <v>111</v>
      </c>
      <c r="AU110" s="208" t="s">
        <v>77</v>
      </c>
      <c r="AY110" s="15" t="s">
        <v>109</v>
      </c>
      <c r="BE110" s="209">
        <f>IF(N110="základní",J110,0)</f>
        <v>0</v>
      </c>
      <c r="BF110" s="209">
        <f>IF(N110="snížená",J110,0)</f>
        <v>0</v>
      </c>
      <c r="BG110" s="209">
        <f>IF(N110="zákl. přenesená",J110,0)</f>
        <v>0</v>
      </c>
      <c r="BH110" s="209">
        <f>IF(N110="sníž. přenesená",J110,0)</f>
        <v>0</v>
      </c>
      <c r="BI110" s="209">
        <f>IF(N110="nulová",J110,0)</f>
        <v>0</v>
      </c>
      <c r="BJ110" s="15" t="s">
        <v>75</v>
      </c>
      <c r="BK110" s="209">
        <f>ROUND(I110*H110,2)</f>
        <v>0</v>
      </c>
      <c r="BL110" s="15" t="s">
        <v>177</v>
      </c>
      <c r="BM110" s="208" t="s">
        <v>178</v>
      </c>
    </row>
    <row r="111" s="2" customFormat="1">
      <c r="A111" s="36"/>
      <c r="B111" s="37"/>
      <c r="C111" s="38"/>
      <c r="D111" s="210" t="s">
        <v>117</v>
      </c>
      <c r="E111" s="38"/>
      <c r="F111" s="211" t="s">
        <v>179</v>
      </c>
      <c r="G111" s="38"/>
      <c r="H111" s="38"/>
      <c r="I111" s="212"/>
      <c r="J111" s="38"/>
      <c r="K111" s="38"/>
      <c r="L111" s="42"/>
      <c r="M111" s="213"/>
      <c r="N111" s="214"/>
      <c r="O111" s="82"/>
      <c r="P111" s="82"/>
      <c r="Q111" s="82"/>
      <c r="R111" s="82"/>
      <c r="S111" s="82"/>
      <c r="T111" s="83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T111" s="15" t="s">
        <v>117</v>
      </c>
      <c r="AU111" s="15" t="s">
        <v>77</v>
      </c>
    </row>
    <row r="112" s="12" customFormat="1" ht="22.8" customHeight="1">
      <c r="A112" s="12"/>
      <c r="B112" s="180"/>
      <c r="C112" s="181"/>
      <c r="D112" s="182" t="s">
        <v>69</v>
      </c>
      <c r="E112" s="194" t="s">
        <v>180</v>
      </c>
      <c r="F112" s="194" t="s">
        <v>181</v>
      </c>
      <c r="G112" s="181"/>
      <c r="H112" s="181"/>
      <c r="I112" s="184"/>
      <c r="J112" s="195">
        <f>BK112</f>
        <v>0</v>
      </c>
      <c r="K112" s="181"/>
      <c r="L112" s="186"/>
      <c r="M112" s="187"/>
      <c r="N112" s="188"/>
      <c r="O112" s="188"/>
      <c r="P112" s="189">
        <f>SUM(P113:P114)</f>
        <v>0</v>
      </c>
      <c r="Q112" s="188"/>
      <c r="R112" s="189">
        <f>SUM(R113:R114)</f>
        <v>0</v>
      </c>
      <c r="S112" s="188"/>
      <c r="T112" s="190">
        <f>SUM(T113:T114)</f>
        <v>0</v>
      </c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R112" s="191" t="s">
        <v>119</v>
      </c>
      <c r="AT112" s="192" t="s">
        <v>69</v>
      </c>
      <c r="AU112" s="192" t="s">
        <v>75</v>
      </c>
      <c r="AY112" s="191" t="s">
        <v>109</v>
      </c>
      <c r="BK112" s="193">
        <f>SUM(BK113:BK114)</f>
        <v>0</v>
      </c>
    </row>
    <row r="113" s="2" customFormat="1" ht="16.5" customHeight="1">
      <c r="A113" s="36"/>
      <c r="B113" s="37"/>
      <c r="C113" s="196" t="s">
        <v>182</v>
      </c>
      <c r="D113" s="196" t="s">
        <v>111</v>
      </c>
      <c r="E113" s="197" t="s">
        <v>183</v>
      </c>
      <c r="F113" s="198" t="s">
        <v>184</v>
      </c>
      <c r="G113" s="199" t="s">
        <v>176</v>
      </c>
      <c r="H113" s="200">
        <v>1</v>
      </c>
      <c r="I113" s="201"/>
      <c r="J113" s="202">
        <f>ROUND(I113*H113,2)</f>
        <v>0</v>
      </c>
      <c r="K113" s="203"/>
      <c r="L113" s="42"/>
      <c r="M113" s="204" t="s">
        <v>19</v>
      </c>
      <c r="N113" s="205" t="s">
        <v>41</v>
      </c>
      <c r="O113" s="82"/>
      <c r="P113" s="206">
        <f>O113*H113</f>
        <v>0</v>
      </c>
      <c r="Q113" s="206">
        <v>0</v>
      </c>
      <c r="R113" s="206">
        <f>Q113*H113</f>
        <v>0</v>
      </c>
      <c r="S113" s="206">
        <v>0</v>
      </c>
      <c r="T113" s="207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208" t="s">
        <v>177</v>
      </c>
      <c r="AT113" s="208" t="s">
        <v>111</v>
      </c>
      <c r="AU113" s="208" t="s">
        <v>77</v>
      </c>
      <c r="AY113" s="15" t="s">
        <v>109</v>
      </c>
      <c r="BE113" s="209">
        <f>IF(N113="základní",J113,0)</f>
        <v>0</v>
      </c>
      <c r="BF113" s="209">
        <f>IF(N113="snížená",J113,0)</f>
        <v>0</v>
      </c>
      <c r="BG113" s="209">
        <f>IF(N113="zákl. přenesená",J113,0)</f>
        <v>0</v>
      </c>
      <c r="BH113" s="209">
        <f>IF(N113="sníž. přenesená",J113,0)</f>
        <v>0</v>
      </c>
      <c r="BI113" s="209">
        <f>IF(N113="nulová",J113,0)</f>
        <v>0</v>
      </c>
      <c r="BJ113" s="15" t="s">
        <v>75</v>
      </c>
      <c r="BK113" s="209">
        <f>ROUND(I113*H113,2)</f>
        <v>0</v>
      </c>
      <c r="BL113" s="15" t="s">
        <v>177</v>
      </c>
      <c r="BM113" s="208" t="s">
        <v>185</v>
      </c>
    </row>
    <row r="114" s="2" customFormat="1">
      <c r="A114" s="36"/>
      <c r="B114" s="37"/>
      <c r="C114" s="38"/>
      <c r="D114" s="210" t="s">
        <v>117</v>
      </c>
      <c r="E114" s="38"/>
      <c r="F114" s="211" t="s">
        <v>186</v>
      </c>
      <c r="G114" s="38"/>
      <c r="H114" s="38"/>
      <c r="I114" s="212"/>
      <c r="J114" s="38"/>
      <c r="K114" s="38"/>
      <c r="L114" s="42"/>
      <c r="M114" s="213"/>
      <c r="N114" s="214"/>
      <c r="O114" s="82"/>
      <c r="P114" s="82"/>
      <c r="Q114" s="82"/>
      <c r="R114" s="82"/>
      <c r="S114" s="82"/>
      <c r="T114" s="83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T114" s="15" t="s">
        <v>117</v>
      </c>
      <c r="AU114" s="15" t="s">
        <v>77</v>
      </c>
    </row>
    <row r="115" s="12" customFormat="1" ht="22.8" customHeight="1">
      <c r="A115" s="12"/>
      <c r="B115" s="180"/>
      <c r="C115" s="181"/>
      <c r="D115" s="182" t="s">
        <v>69</v>
      </c>
      <c r="E115" s="194" t="s">
        <v>187</v>
      </c>
      <c r="F115" s="194" t="s">
        <v>188</v>
      </c>
      <c r="G115" s="181"/>
      <c r="H115" s="181"/>
      <c r="I115" s="184"/>
      <c r="J115" s="195">
        <f>BK115</f>
        <v>0</v>
      </c>
      <c r="K115" s="181"/>
      <c r="L115" s="186"/>
      <c r="M115" s="187"/>
      <c r="N115" s="188"/>
      <c r="O115" s="188"/>
      <c r="P115" s="189">
        <f>SUM(P116:P117)</f>
        <v>0</v>
      </c>
      <c r="Q115" s="188"/>
      <c r="R115" s="189">
        <f>SUM(R116:R117)</f>
        <v>0</v>
      </c>
      <c r="S115" s="188"/>
      <c r="T115" s="190">
        <f>SUM(T116:T117)</f>
        <v>0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191" t="s">
        <v>119</v>
      </c>
      <c r="AT115" s="192" t="s">
        <v>69</v>
      </c>
      <c r="AU115" s="192" t="s">
        <v>75</v>
      </c>
      <c r="AY115" s="191" t="s">
        <v>109</v>
      </c>
      <c r="BK115" s="193">
        <f>SUM(BK116:BK117)</f>
        <v>0</v>
      </c>
    </row>
    <row r="116" s="2" customFormat="1" ht="16.5" customHeight="1">
      <c r="A116" s="36"/>
      <c r="B116" s="37"/>
      <c r="C116" s="196" t="s">
        <v>189</v>
      </c>
      <c r="D116" s="196" t="s">
        <v>111</v>
      </c>
      <c r="E116" s="197" t="s">
        <v>190</v>
      </c>
      <c r="F116" s="198" t="s">
        <v>191</v>
      </c>
      <c r="G116" s="199" t="s">
        <v>176</v>
      </c>
      <c r="H116" s="200">
        <v>1</v>
      </c>
      <c r="I116" s="201"/>
      <c r="J116" s="202">
        <f>ROUND(I116*H116,2)</f>
        <v>0</v>
      </c>
      <c r="K116" s="203"/>
      <c r="L116" s="42"/>
      <c r="M116" s="204" t="s">
        <v>19</v>
      </c>
      <c r="N116" s="205" t="s">
        <v>41</v>
      </c>
      <c r="O116" s="82"/>
      <c r="P116" s="206">
        <f>O116*H116</f>
        <v>0</v>
      </c>
      <c r="Q116" s="206">
        <v>0</v>
      </c>
      <c r="R116" s="206">
        <f>Q116*H116</f>
        <v>0</v>
      </c>
      <c r="S116" s="206">
        <v>0</v>
      </c>
      <c r="T116" s="207">
        <f>S116*H116</f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208" t="s">
        <v>177</v>
      </c>
      <c r="AT116" s="208" t="s">
        <v>111</v>
      </c>
      <c r="AU116" s="208" t="s">
        <v>77</v>
      </c>
      <c r="AY116" s="15" t="s">
        <v>109</v>
      </c>
      <c r="BE116" s="209">
        <f>IF(N116="základní",J116,0)</f>
        <v>0</v>
      </c>
      <c r="BF116" s="209">
        <f>IF(N116="snížená",J116,0)</f>
        <v>0</v>
      </c>
      <c r="BG116" s="209">
        <f>IF(N116="zákl. přenesená",J116,0)</f>
        <v>0</v>
      </c>
      <c r="BH116" s="209">
        <f>IF(N116="sníž. přenesená",J116,0)</f>
        <v>0</v>
      </c>
      <c r="BI116" s="209">
        <f>IF(N116="nulová",J116,0)</f>
        <v>0</v>
      </c>
      <c r="BJ116" s="15" t="s">
        <v>75</v>
      </c>
      <c r="BK116" s="209">
        <f>ROUND(I116*H116,2)</f>
        <v>0</v>
      </c>
      <c r="BL116" s="15" t="s">
        <v>177</v>
      </c>
      <c r="BM116" s="208" t="s">
        <v>192</v>
      </c>
    </row>
    <row r="117" s="2" customFormat="1">
      <c r="A117" s="36"/>
      <c r="B117" s="37"/>
      <c r="C117" s="38"/>
      <c r="D117" s="210" t="s">
        <v>117</v>
      </c>
      <c r="E117" s="38"/>
      <c r="F117" s="211" t="s">
        <v>193</v>
      </c>
      <c r="G117" s="38"/>
      <c r="H117" s="38"/>
      <c r="I117" s="212"/>
      <c r="J117" s="38"/>
      <c r="K117" s="38"/>
      <c r="L117" s="42"/>
      <c r="M117" s="213"/>
      <c r="N117" s="214"/>
      <c r="O117" s="82"/>
      <c r="P117" s="82"/>
      <c r="Q117" s="82"/>
      <c r="R117" s="82"/>
      <c r="S117" s="82"/>
      <c r="T117" s="83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T117" s="15" t="s">
        <v>117</v>
      </c>
      <c r="AU117" s="15" t="s">
        <v>77</v>
      </c>
    </row>
    <row r="118" s="12" customFormat="1" ht="22.8" customHeight="1">
      <c r="A118" s="12"/>
      <c r="B118" s="180"/>
      <c r="C118" s="181"/>
      <c r="D118" s="182" t="s">
        <v>69</v>
      </c>
      <c r="E118" s="194" t="s">
        <v>194</v>
      </c>
      <c r="F118" s="194" t="s">
        <v>195</v>
      </c>
      <c r="G118" s="181"/>
      <c r="H118" s="181"/>
      <c r="I118" s="184"/>
      <c r="J118" s="195">
        <f>BK118</f>
        <v>0</v>
      </c>
      <c r="K118" s="181"/>
      <c r="L118" s="186"/>
      <c r="M118" s="187"/>
      <c r="N118" s="188"/>
      <c r="O118" s="188"/>
      <c r="P118" s="189">
        <f>SUM(P119:P120)</f>
        <v>0</v>
      </c>
      <c r="Q118" s="188"/>
      <c r="R118" s="189">
        <f>SUM(R119:R120)</f>
        <v>0</v>
      </c>
      <c r="S118" s="188"/>
      <c r="T118" s="190">
        <f>SUM(T119:T120)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191" t="s">
        <v>119</v>
      </c>
      <c r="AT118" s="192" t="s">
        <v>69</v>
      </c>
      <c r="AU118" s="192" t="s">
        <v>75</v>
      </c>
      <c r="AY118" s="191" t="s">
        <v>109</v>
      </c>
      <c r="BK118" s="193">
        <f>SUM(BK119:BK120)</f>
        <v>0</v>
      </c>
    </row>
    <row r="119" s="2" customFormat="1" ht="16.5" customHeight="1">
      <c r="A119" s="36"/>
      <c r="B119" s="37"/>
      <c r="C119" s="196" t="s">
        <v>196</v>
      </c>
      <c r="D119" s="196" t="s">
        <v>111</v>
      </c>
      <c r="E119" s="197" t="s">
        <v>197</v>
      </c>
      <c r="F119" s="198" t="s">
        <v>198</v>
      </c>
      <c r="G119" s="199" t="s">
        <v>176</v>
      </c>
      <c r="H119" s="200">
        <v>1</v>
      </c>
      <c r="I119" s="201"/>
      <c r="J119" s="202">
        <f>ROUND(I119*H119,2)</f>
        <v>0</v>
      </c>
      <c r="K119" s="203"/>
      <c r="L119" s="42"/>
      <c r="M119" s="204" t="s">
        <v>19</v>
      </c>
      <c r="N119" s="205" t="s">
        <v>41</v>
      </c>
      <c r="O119" s="82"/>
      <c r="P119" s="206">
        <f>O119*H119</f>
        <v>0</v>
      </c>
      <c r="Q119" s="206">
        <v>0</v>
      </c>
      <c r="R119" s="206">
        <f>Q119*H119</f>
        <v>0</v>
      </c>
      <c r="S119" s="206">
        <v>0</v>
      </c>
      <c r="T119" s="207">
        <f>S119*H119</f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8" t="s">
        <v>177</v>
      </c>
      <c r="AT119" s="208" t="s">
        <v>111</v>
      </c>
      <c r="AU119" s="208" t="s">
        <v>77</v>
      </c>
      <c r="AY119" s="15" t="s">
        <v>109</v>
      </c>
      <c r="BE119" s="209">
        <f>IF(N119="základní",J119,0)</f>
        <v>0</v>
      </c>
      <c r="BF119" s="209">
        <f>IF(N119="snížená",J119,0)</f>
        <v>0</v>
      </c>
      <c r="BG119" s="209">
        <f>IF(N119="zákl. přenesená",J119,0)</f>
        <v>0</v>
      </c>
      <c r="BH119" s="209">
        <f>IF(N119="sníž. přenesená",J119,0)</f>
        <v>0</v>
      </c>
      <c r="BI119" s="209">
        <f>IF(N119="nulová",J119,0)</f>
        <v>0</v>
      </c>
      <c r="BJ119" s="15" t="s">
        <v>75</v>
      </c>
      <c r="BK119" s="209">
        <f>ROUND(I119*H119,2)</f>
        <v>0</v>
      </c>
      <c r="BL119" s="15" t="s">
        <v>177</v>
      </c>
      <c r="BM119" s="208" t="s">
        <v>199</v>
      </c>
    </row>
    <row r="120" s="2" customFormat="1">
      <c r="A120" s="36"/>
      <c r="B120" s="37"/>
      <c r="C120" s="38"/>
      <c r="D120" s="210" t="s">
        <v>117</v>
      </c>
      <c r="E120" s="38"/>
      <c r="F120" s="211" t="s">
        <v>200</v>
      </c>
      <c r="G120" s="38"/>
      <c r="H120" s="38"/>
      <c r="I120" s="212"/>
      <c r="J120" s="38"/>
      <c r="K120" s="38"/>
      <c r="L120" s="42"/>
      <c r="M120" s="226"/>
      <c r="N120" s="227"/>
      <c r="O120" s="228"/>
      <c r="P120" s="228"/>
      <c r="Q120" s="228"/>
      <c r="R120" s="228"/>
      <c r="S120" s="228"/>
      <c r="T120" s="229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T120" s="15" t="s">
        <v>117</v>
      </c>
      <c r="AU120" s="15" t="s">
        <v>77</v>
      </c>
    </row>
    <row r="121" s="2" customFormat="1" ht="6.96" customHeight="1">
      <c r="A121" s="36"/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42"/>
      <c r="M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</row>
  </sheetData>
  <sheetProtection sheet="1" autoFilter="0" formatColumns="0" formatRows="0" objects="1" scenarios="1" spinCount="100000" saltValue="OAa0pLMDr7fx2VPXjsBzBAwW5bnCMo9WvohEFk2/5fSJ+CgYKUvQVVFHXjIB1zfzJjhsXIaOomWcOLBcTTPmtQ==" hashValue="AWckuoLnN0fL1w0qj283rrXIIgsLtNPFsnK2CVhHTCtUQ0rE39nkTd3OF8dUBY2mcAFucj8fHYfLNxqE6LVI9A==" algorithmName="SHA-512" password="CC35"/>
  <autoFilter ref="C83:K120"/>
  <mergeCells count="6">
    <mergeCell ref="E7:H7"/>
    <mergeCell ref="E16:H16"/>
    <mergeCell ref="E25:H25"/>
    <mergeCell ref="E46:H46"/>
    <mergeCell ref="E76:H76"/>
    <mergeCell ref="L2:V2"/>
  </mergeCells>
  <hyperlinks>
    <hyperlink ref="F88" r:id="rId1" display="https://podminky.urs.cz/item/CS_URS_2023_01/113107181"/>
    <hyperlink ref="F91" r:id="rId2" display="https://podminky.urs.cz/item/CS_URS_2022_02/596841120"/>
    <hyperlink ref="F94" r:id="rId3" display="https://podminky.urs.cz/item/CS_URS_2022_02/596841121"/>
    <hyperlink ref="F98" r:id="rId4" display="https://podminky.urs.cz/item/CS_URS_2022_02/916231213"/>
    <hyperlink ref="F101" r:id="rId5" display="https://podminky.urs.cz/item/CS_URS_2022_02/916991121"/>
    <hyperlink ref="F104" r:id="rId6" display="https://podminky.urs.cz/item/CS_URS_2022_02/997221551"/>
    <hyperlink ref="F107" r:id="rId7" display="https://podminky.urs.cz/item/CS_URS_2022_02/998223011"/>
    <hyperlink ref="F111" r:id="rId8" display="https://podminky.urs.cz/item/CS_URS_2022_02/012002000"/>
    <hyperlink ref="F114" r:id="rId9" display="https://podminky.urs.cz/item/CS_URS_2022_02/030001000"/>
    <hyperlink ref="F117" r:id="rId10" display="https://podminky.urs.cz/item/CS_URS_2022_02/040001000"/>
    <hyperlink ref="F120" r:id="rId11" display="https://podminky.urs.cz/item/CS_URS_2022_02/060001000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2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30" customWidth="1"/>
    <col min="2" max="2" width="1.667969" style="230" customWidth="1"/>
    <col min="3" max="4" width="5" style="230" customWidth="1"/>
    <col min="5" max="5" width="11.66016" style="230" customWidth="1"/>
    <col min="6" max="6" width="9.160156" style="230" customWidth="1"/>
    <col min="7" max="7" width="5" style="230" customWidth="1"/>
    <col min="8" max="8" width="77.83203" style="230" customWidth="1"/>
    <col min="9" max="10" width="20" style="230" customWidth="1"/>
    <col min="11" max="11" width="1.667969" style="230" customWidth="1"/>
  </cols>
  <sheetData>
    <row r="1" s="1" customFormat="1" ht="37.5" customHeight="1"/>
    <row r="2" s="1" customFormat="1" ht="7.5" customHeight="1">
      <c r="B2" s="231"/>
      <c r="C2" s="232"/>
      <c r="D2" s="232"/>
      <c r="E2" s="232"/>
      <c r="F2" s="232"/>
      <c r="G2" s="232"/>
      <c r="H2" s="232"/>
      <c r="I2" s="232"/>
      <c r="J2" s="232"/>
      <c r="K2" s="233"/>
    </row>
    <row r="3" s="13" customFormat="1" ht="45" customHeight="1">
      <c r="B3" s="234"/>
      <c r="C3" s="235" t="s">
        <v>201</v>
      </c>
      <c r="D3" s="235"/>
      <c r="E3" s="235"/>
      <c r="F3" s="235"/>
      <c r="G3" s="235"/>
      <c r="H3" s="235"/>
      <c r="I3" s="235"/>
      <c r="J3" s="235"/>
      <c r="K3" s="236"/>
    </row>
    <row r="4" s="1" customFormat="1" ht="25.5" customHeight="1">
      <c r="B4" s="237"/>
      <c r="C4" s="238" t="s">
        <v>202</v>
      </c>
      <c r="D4" s="238"/>
      <c r="E4" s="238"/>
      <c r="F4" s="238"/>
      <c r="G4" s="238"/>
      <c r="H4" s="238"/>
      <c r="I4" s="238"/>
      <c r="J4" s="238"/>
      <c r="K4" s="239"/>
    </row>
    <row r="5" s="1" customFormat="1" ht="5.25" customHeight="1">
      <c r="B5" s="237"/>
      <c r="C5" s="240"/>
      <c r="D5" s="240"/>
      <c r="E5" s="240"/>
      <c r="F5" s="240"/>
      <c r="G5" s="240"/>
      <c r="H5" s="240"/>
      <c r="I5" s="240"/>
      <c r="J5" s="240"/>
      <c r="K5" s="239"/>
    </row>
    <row r="6" s="1" customFormat="1" ht="15" customHeight="1">
      <c r="B6" s="237"/>
      <c r="C6" s="241" t="s">
        <v>203</v>
      </c>
      <c r="D6" s="241"/>
      <c r="E6" s="241"/>
      <c r="F6" s="241"/>
      <c r="G6" s="241"/>
      <c r="H6" s="241"/>
      <c r="I6" s="241"/>
      <c r="J6" s="241"/>
      <c r="K6" s="239"/>
    </row>
    <row r="7" s="1" customFormat="1" ht="15" customHeight="1">
      <c r="B7" s="242"/>
      <c r="C7" s="241" t="s">
        <v>204</v>
      </c>
      <c r="D7" s="241"/>
      <c r="E7" s="241"/>
      <c r="F7" s="241"/>
      <c r="G7" s="241"/>
      <c r="H7" s="241"/>
      <c r="I7" s="241"/>
      <c r="J7" s="241"/>
      <c r="K7" s="239"/>
    </row>
    <row r="8" s="1" customFormat="1" ht="12.75" customHeight="1">
      <c r="B8" s="242"/>
      <c r="C8" s="241"/>
      <c r="D8" s="241"/>
      <c r="E8" s="241"/>
      <c r="F8" s="241"/>
      <c r="G8" s="241"/>
      <c r="H8" s="241"/>
      <c r="I8" s="241"/>
      <c r="J8" s="241"/>
      <c r="K8" s="239"/>
    </row>
    <row r="9" s="1" customFormat="1" ht="15" customHeight="1">
      <c r="B9" s="242"/>
      <c r="C9" s="241" t="s">
        <v>205</v>
      </c>
      <c r="D9" s="241"/>
      <c r="E9" s="241"/>
      <c r="F9" s="241"/>
      <c r="G9" s="241"/>
      <c r="H9" s="241"/>
      <c r="I9" s="241"/>
      <c r="J9" s="241"/>
      <c r="K9" s="239"/>
    </row>
    <row r="10" s="1" customFormat="1" ht="15" customHeight="1">
      <c r="B10" s="242"/>
      <c r="C10" s="241"/>
      <c r="D10" s="241" t="s">
        <v>206</v>
      </c>
      <c r="E10" s="241"/>
      <c r="F10" s="241"/>
      <c r="G10" s="241"/>
      <c r="H10" s="241"/>
      <c r="I10" s="241"/>
      <c r="J10" s="241"/>
      <c r="K10" s="239"/>
    </row>
    <row r="11" s="1" customFormat="1" ht="15" customHeight="1">
      <c r="B11" s="242"/>
      <c r="C11" s="243"/>
      <c r="D11" s="241" t="s">
        <v>207</v>
      </c>
      <c r="E11" s="241"/>
      <c r="F11" s="241"/>
      <c r="G11" s="241"/>
      <c r="H11" s="241"/>
      <c r="I11" s="241"/>
      <c r="J11" s="241"/>
      <c r="K11" s="239"/>
    </row>
    <row r="12" s="1" customFormat="1" ht="15" customHeight="1">
      <c r="B12" s="242"/>
      <c r="C12" s="243"/>
      <c r="D12" s="241"/>
      <c r="E12" s="241"/>
      <c r="F12" s="241"/>
      <c r="G12" s="241"/>
      <c r="H12" s="241"/>
      <c r="I12" s="241"/>
      <c r="J12" s="241"/>
      <c r="K12" s="239"/>
    </row>
    <row r="13" s="1" customFormat="1" ht="15" customHeight="1">
      <c r="B13" s="242"/>
      <c r="C13" s="243"/>
      <c r="D13" s="244" t="s">
        <v>208</v>
      </c>
      <c r="E13" s="241"/>
      <c r="F13" s="241"/>
      <c r="G13" s="241"/>
      <c r="H13" s="241"/>
      <c r="I13" s="241"/>
      <c r="J13" s="241"/>
      <c r="K13" s="239"/>
    </row>
    <row r="14" s="1" customFormat="1" ht="12.75" customHeight="1">
      <c r="B14" s="242"/>
      <c r="C14" s="243"/>
      <c r="D14" s="243"/>
      <c r="E14" s="243"/>
      <c r="F14" s="243"/>
      <c r="G14" s="243"/>
      <c r="H14" s="243"/>
      <c r="I14" s="243"/>
      <c r="J14" s="243"/>
      <c r="K14" s="239"/>
    </row>
    <row r="15" s="1" customFormat="1" ht="15" customHeight="1">
      <c r="B15" s="242"/>
      <c r="C15" s="243"/>
      <c r="D15" s="241" t="s">
        <v>209</v>
      </c>
      <c r="E15" s="241"/>
      <c r="F15" s="241"/>
      <c r="G15" s="241"/>
      <c r="H15" s="241"/>
      <c r="I15" s="241"/>
      <c r="J15" s="241"/>
      <c r="K15" s="239"/>
    </row>
    <row r="16" s="1" customFormat="1" ht="15" customHeight="1">
      <c r="B16" s="242"/>
      <c r="C16" s="243"/>
      <c r="D16" s="241" t="s">
        <v>210</v>
      </c>
      <c r="E16" s="241"/>
      <c r="F16" s="241"/>
      <c r="G16" s="241"/>
      <c r="H16" s="241"/>
      <c r="I16" s="241"/>
      <c r="J16" s="241"/>
      <c r="K16" s="239"/>
    </row>
    <row r="17" s="1" customFormat="1" ht="15" customHeight="1">
      <c r="B17" s="242"/>
      <c r="C17" s="243"/>
      <c r="D17" s="241" t="s">
        <v>211</v>
      </c>
      <c r="E17" s="241"/>
      <c r="F17" s="241"/>
      <c r="G17" s="241"/>
      <c r="H17" s="241"/>
      <c r="I17" s="241"/>
      <c r="J17" s="241"/>
      <c r="K17" s="239"/>
    </row>
    <row r="18" s="1" customFormat="1" ht="15" customHeight="1">
      <c r="B18" s="242"/>
      <c r="C18" s="243"/>
      <c r="D18" s="243"/>
      <c r="E18" s="245" t="s">
        <v>74</v>
      </c>
      <c r="F18" s="241" t="s">
        <v>212</v>
      </c>
      <c r="G18" s="241"/>
      <c r="H18" s="241"/>
      <c r="I18" s="241"/>
      <c r="J18" s="241"/>
      <c r="K18" s="239"/>
    </row>
    <row r="19" s="1" customFormat="1" ht="15" customHeight="1">
      <c r="B19" s="242"/>
      <c r="C19" s="243"/>
      <c r="D19" s="243"/>
      <c r="E19" s="245" t="s">
        <v>213</v>
      </c>
      <c r="F19" s="241" t="s">
        <v>214</v>
      </c>
      <c r="G19" s="241"/>
      <c r="H19" s="241"/>
      <c r="I19" s="241"/>
      <c r="J19" s="241"/>
      <c r="K19" s="239"/>
    </row>
    <row r="20" s="1" customFormat="1" ht="15" customHeight="1">
      <c r="B20" s="242"/>
      <c r="C20" s="243"/>
      <c r="D20" s="243"/>
      <c r="E20" s="245" t="s">
        <v>215</v>
      </c>
      <c r="F20" s="241" t="s">
        <v>216</v>
      </c>
      <c r="G20" s="241"/>
      <c r="H20" s="241"/>
      <c r="I20" s="241"/>
      <c r="J20" s="241"/>
      <c r="K20" s="239"/>
    </row>
    <row r="21" s="1" customFormat="1" ht="15" customHeight="1">
      <c r="B21" s="242"/>
      <c r="C21" s="243"/>
      <c r="D21" s="243"/>
      <c r="E21" s="245" t="s">
        <v>217</v>
      </c>
      <c r="F21" s="241" t="s">
        <v>218</v>
      </c>
      <c r="G21" s="241"/>
      <c r="H21" s="241"/>
      <c r="I21" s="241"/>
      <c r="J21" s="241"/>
      <c r="K21" s="239"/>
    </row>
    <row r="22" s="1" customFormat="1" ht="15" customHeight="1">
      <c r="B22" s="242"/>
      <c r="C22" s="243"/>
      <c r="D22" s="243"/>
      <c r="E22" s="245" t="s">
        <v>219</v>
      </c>
      <c r="F22" s="241" t="s">
        <v>220</v>
      </c>
      <c r="G22" s="241"/>
      <c r="H22" s="241"/>
      <c r="I22" s="241"/>
      <c r="J22" s="241"/>
      <c r="K22" s="239"/>
    </row>
    <row r="23" s="1" customFormat="1" ht="15" customHeight="1">
      <c r="B23" s="242"/>
      <c r="C23" s="243"/>
      <c r="D23" s="243"/>
      <c r="E23" s="245" t="s">
        <v>221</v>
      </c>
      <c r="F23" s="241" t="s">
        <v>222</v>
      </c>
      <c r="G23" s="241"/>
      <c r="H23" s="241"/>
      <c r="I23" s="241"/>
      <c r="J23" s="241"/>
      <c r="K23" s="239"/>
    </row>
    <row r="24" s="1" customFormat="1" ht="12.75" customHeight="1">
      <c r="B24" s="242"/>
      <c r="C24" s="243"/>
      <c r="D24" s="243"/>
      <c r="E24" s="243"/>
      <c r="F24" s="243"/>
      <c r="G24" s="243"/>
      <c r="H24" s="243"/>
      <c r="I24" s="243"/>
      <c r="J24" s="243"/>
      <c r="K24" s="239"/>
    </row>
    <row r="25" s="1" customFormat="1" ht="15" customHeight="1">
      <c r="B25" s="242"/>
      <c r="C25" s="241" t="s">
        <v>223</v>
      </c>
      <c r="D25" s="241"/>
      <c r="E25" s="241"/>
      <c r="F25" s="241"/>
      <c r="G25" s="241"/>
      <c r="H25" s="241"/>
      <c r="I25" s="241"/>
      <c r="J25" s="241"/>
      <c r="K25" s="239"/>
    </row>
    <row r="26" s="1" customFormat="1" ht="15" customHeight="1">
      <c r="B26" s="242"/>
      <c r="C26" s="241" t="s">
        <v>224</v>
      </c>
      <c r="D26" s="241"/>
      <c r="E26" s="241"/>
      <c r="F26" s="241"/>
      <c r="G26" s="241"/>
      <c r="H26" s="241"/>
      <c r="I26" s="241"/>
      <c r="J26" s="241"/>
      <c r="K26" s="239"/>
    </row>
    <row r="27" s="1" customFormat="1" ht="15" customHeight="1">
      <c r="B27" s="242"/>
      <c r="C27" s="241"/>
      <c r="D27" s="241" t="s">
        <v>225</v>
      </c>
      <c r="E27" s="241"/>
      <c r="F27" s="241"/>
      <c r="G27" s="241"/>
      <c r="H27" s="241"/>
      <c r="I27" s="241"/>
      <c r="J27" s="241"/>
      <c r="K27" s="239"/>
    </row>
    <row r="28" s="1" customFormat="1" ht="15" customHeight="1">
      <c r="B28" s="242"/>
      <c r="C28" s="243"/>
      <c r="D28" s="241" t="s">
        <v>226</v>
      </c>
      <c r="E28" s="241"/>
      <c r="F28" s="241"/>
      <c r="G28" s="241"/>
      <c r="H28" s="241"/>
      <c r="I28" s="241"/>
      <c r="J28" s="241"/>
      <c r="K28" s="239"/>
    </row>
    <row r="29" s="1" customFormat="1" ht="12.75" customHeight="1">
      <c r="B29" s="242"/>
      <c r="C29" s="243"/>
      <c r="D29" s="243"/>
      <c r="E29" s="243"/>
      <c r="F29" s="243"/>
      <c r="G29" s="243"/>
      <c r="H29" s="243"/>
      <c r="I29" s="243"/>
      <c r="J29" s="243"/>
      <c r="K29" s="239"/>
    </row>
    <row r="30" s="1" customFormat="1" ht="15" customHeight="1">
      <c r="B30" s="242"/>
      <c r="C30" s="243"/>
      <c r="D30" s="241" t="s">
        <v>227</v>
      </c>
      <c r="E30" s="241"/>
      <c r="F30" s="241"/>
      <c r="G30" s="241"/>
      <c r="H30" s="241"/>
      <c r="I30" s="241"/>
      <c r="J30" s="241"/>
      <c r="K30" s="239"/>
    </row>
    <row r="31" s="1" customFormat="1" ht="15" customHeight="1">
      <c r="B31" s="242"/>
      <c r="C31" s="243"/>
      <c r="D31" s="241" t="s">
        <v>228</v>
      </c>
      <c r="E31" s="241"/>
      <c r="F31" s="241"/>
      <c r="G31" s="241"/>
      <c r="H31" s="241"/>
      <c r="I31" s="241"/>
      <c r="J31" s="241"/>
      <c r="K31" s="239"/>
    </row>
    <row r="32" s="1" customFormat="1" ht="12.75" customHeight="1">
      <c r="B32" s="242"/>
      <c r="C32" s="243"/>
      <c r="D32" s="243"/>
      <c r="E32" s="243"/>
      <c r="F32" s="243"/>
      <c r="G32" s="243"/>
      <c r="H32" s="243"/>
      <c r="I32" s="243"/>
      <c r="J32" s="243"/>
      <c r="K32" s="239"/>
    </row>
    <row r="33" s="1" customFormat="1" ht="15" customHeight="1">
      <c r="B33" s="242"/>
      <c r="C33" s="243"/>
      <c r="D33" s="241" t="s">
        <v>229</v>
      </c>
      <c r="E33" s="241"/>
      <c r="F33" s="241"/>
      <c r="G33" s="241"/>
      <c r="H33" s="241"/>
      <c r="I33" s="241"/>
      <c r="J33" s="241"/>
      <c r="K33" s="239"/>
    </row>
    <row r="34" s="1" customFormat="1" ht="15" customHeight="1">
      <c r="B34" s="242"/>
      <c r="C34" s="243"/>
      <c r="D34" s="241" t="s">
        <v>230</v>
      </c>
      <c r="E34" s="241"/>
      <c r="F34" s="241"/>
      <c r="G34" s="241"/>
      <c r="H34" s="241"/>
      <c r="I34" s="241"/>
      <c r="J34" s="241"/>
      <c r="K34" s="239"/>
    </row>
    <row r="35" s="1" customFormat="1" ht="15" customHeight="1">
      <c r="B35" s="242"/>
      <c r="C35" s="243"/>
      <c r="D35" s="241" t="s">
        <v>231</v>
      </c>
      <c r="E35" s="241"/>
      <c r="F35" s="241"/>
      <c r="G35" s="241"/>
      <c r="H35" s="241"/>
      <c r="I35" s="241"/>
      <c r="J35" s="241"/>
      <c r="K35" s="239"/>
    </row>
    <row r="36" s="1" customFormat="1" ht="15" customHeight="1">
      <c r="B36" s="242"/>
      <c r="C36" s="243"/>
      <c r="D36" s="241"/>
      <c r="E36" s="244" t="s">
        <v>95</v>
      </c>
      <c r="F36" s="241"/>
      <c r="G36" s="241" t="s">
        <v>232</v>
      </c>
      <c r="H36" s="241"/>
      <c r="I36" s="241"/>
      <c r="J36" s="241"/>
      <c r="K36" s="239"/>
    </row>
    <row r="37" s="1" customFormat="1" ht="30.75" customHeight="1">
      <c r="B37" s="242"/>
      <c r="C37" s="243"/>
      <c r="D37" s="241"/>
      <c r="E37" s="244" t="s">
        <v>233</v>
      </c>
      <c r="F37" s="241"/>
      <c r="G37" s="241" t="s">
        <v>234</v>
      </c>
      <c r="H37" s="241"/>
      <c r="I37" s="241"/>
      <c r="J37" s="241"/>
      <c r="K37" s="239"/>
    </row>
    <row r="38" s="1" customFormat="1" ht="15" customHeight="1">
      <c r="B38" s="242"/>
      <c r="C38" s="243"/>
      <c r="D38" s="241"/>
      <c r="E38" s="244" t="s">
        <v>51</v>
      </c>
      <c r="F38" s="241"/>
      <c r="G38" s="241" t="s">
        <v>235</v>
      </c>
      <c r="H38" s="241"/>
      <c r="I38" s="241"/>
      <c r="J38" s="241"/>
      <c r="K38" s="239"/>
    </row>
    <row r="39" s="1" customFormat="1" ht="15" customHeight="1">
      <c r="B39" s="242"/>
      <c r="C39" s="243"/>
      <c r="D39" s="241"/>
      <c r="E39" s="244" t="s">
        <v>52</v>
      </c>
      <c r="F39" s="241"/>
      <c r="G39" s="241" t="s">
        <v>236</v>
      </c>
      <c r="H39" s="241"/>
      <c r="I39" s="241"/>
      <c r="J39" s="241"/>
      <c r="K39" s="239"/>
    </row>
    <row r="40" s="1" customFormat="1" ht="15" customHeight="1">
      <c r="B40" s="242"/>
      <c r="C40" s="243"/>
      <c r="D40" s="241"/>
      <c r="E40" s="244" t="s">
        <v>96</v>
      </c>
      <c r="F40" s="241"/>
      <c r="G40" s="241" t="s">
        <v>237</v>
      </c>
      <c r="H40" s="241"/>
      <c r="I40" s="241"/>
      <c r="J40" s="241"/>
      <c r="K40" s="239"/>
    </row>
    <row r="41" s="1" customFormat="1" ht="15" customHeight="1">
      <c r="B41" s="242"/>
      <c r="C41" s="243"/>
      <c r="D41" s="241"/>
      <c r="E41" s="244" t="s">
        <v>97</v>
      </c>
      <c r="F41" s="241"/>
      <c r="G41" s="241" t="s">
        <v>238</v>
      </c>
      <c r="H41" s="241"/>
      <c r="I41" s="241"/>
      <c r="J41" s="241"/>
      <c r="K41" s="239"/>
    </row>
    <row r="42" s="1" customFormat="1" ht="15" customHeight="1">
      <c r="B42" s="242"/>
      <c r="C42" s="243"/>
      <c r="D42" s="241"/>
      <c r="E42" s="244" t="s">
        <v>239</v>
      </c>
      <c r="F42" s="241"/>
      <c r="G42" s="241" t="s">
        <v>240</v>
      </c>
      <c r="H42" s="241"/>
      <c r="I42" s="241"/>
      <c r="J42" s="241"/>
      <c r="K42" s="239"/>
    </row>
    <row r="43" s="1" customFormat="1" ht="15" customHeight="1">
      <c r="B43" s="242"/>
      <c r="C43" s="243"/>
      <c r="D43" s="241"/>
      <c r="E43" s="244"/>
      <c r="F43" s="241"/>
      <c r="G43" s="241" t="s">
        <v>241</v>
      </c>
      <c r="H43" s="241"/>
      <c r="I43" s="241"/>
      <c r="J43" s="241"/>
      <c r="K43" s="239"/>
    </row>
    <row r="44" s="1" customFormat="1" ht="15" customHeight="1">
      <c r="B44" s="242"/>
      <c r="C44" s="243"/>
      <c r="D44" s="241"/>
      <c r="E44" s="244" t="s">
        <v>242</v>
      </c>
      <c r="F44" s="241"/>
      <c r="G44" s="241" t="s">
        <v>243</v>
      </c>
      <c r="H44" s="241"/>
      <c r="I44" s="241"/>
      <c r="J44" s="241"/>
      <c r="K44" s="239"/>
    </row>
    <row r="45" s="1" customFormat="1" ht="15" customHeight="1">
      <c r="B45" s="242"/>
      <c r="C45" s="243"/>
      <c r="D45" s="241"/>
      <c r="E45" s="244" t="s">
        <v>99</v>
      </c>
      <c r="F45" s="241"/>
      <c r="G45" s="241" t="s">
        <v>244</v>
      </c>
      <c r="H45" s="241"/>
      <c r="I45" s="241"/>
      <c r="J45" s="241"/>
      <c r="K45" s="239"/>
    </row>
    <row r="46" s="1" customFormat="1" ht="12.75" customHeight="1">
      <c r="B46" s="242"/>
      <c r="C46" s="243"/>
      <c r="D46" s="241"/>
      <c r="E46" s="241"/>
      <c r="F46" s="241"/>
      <c r="G46" s="241"/>
      <c r="H46" s="241"/>
      <c r="I46" s="241"/>
      <c r="J46" s="241"/>
      <c r="K46" s="239"/>
    </row>
    <row r="47" s="1" customFormat="1" ht="15" customHeight="1">
      <c r="B47" s="242"/>
      <c r="C47" s="243"/>
      <c r="D47" s="241" t="s">
        <v>245</v>
      </c>
      <c r="E47" s="241"/>
      <c r="F47" s="241"/>
      <c r="G47" s="241"/>
      <c r="H47" s="241"/>
      <c r="I47" s="241"/>
      <c r="J47" s="241"/>
      <c r="K47" s="239"/>
    </row>
    <row r="48" s="1" customFormat="1" ht="15" customHeight="1">
      <c r="B48" s="242"/>
      <c r="C48" s="243"/>
      <c r="D48" s="243"/>
      <c r="E48" s="241" t="s">
        <v>246</v>
      </c>
      <c r="F48" s="241"/>
      <c r="G48" s="241"/>
      <c r="H48" s="241"/>
      <c r="I48" s="241"/>
      <c r="J48" s="241"/>
      <c r="K48" s="239"/>
    </row>
    <row r="49" s="1" customFormat="1" ht="15" customHeight="1">
      <c r="B49" s="242"/>
      <c r="C49" s="243"/>
      <c r="D49" s="243"/>
      <c r="E49" s="241" t="s">
        <v>247</v>
      </c>
      <c r="F49" s="241"/>
      <c r="G49" s="241"/>
      <c r="H49" s="241"/>
      <c r="I49" s="241"/>
      <c r="J49" s="241"/>
      <c r="K49" s="239"/>
    </row>
    <row r="50" s="1" customFormat="1" ht="15" customHeight="1">
      <c r="B50" s="242"/>
      <c r="C50" s="243"/>
      <c r="D50" s="243"/>
      <c r="E50" s="241" t="s">
        <v>248</v>
      </c>
      <c r="F50" s="241"/>
      <c r="G50" s="241"/>
      <c r="H50" s="241"/>
      <c r="I50" s="241"/>
      <c r="J50" s="241"/>
      <c r="K50" s="239"/>
    </row>
    <row r="51" s="1" customFormat="1" ht="15" customHeight="1">
      <c r="B51" s="242"/>
      <c r="C51" s="243"/>
      <c r="D51" s="241" t="s">
        <v>249</v>
      </c>
      <c r="E51" s="241"/>
      <c r="F51" s="241"/>
      <c r="G51" s="241"/>
      <c r="H51" s="241"/>
      <c r="I51" s="241"/>
      <c r="J51" s="241"/>
      <c r="K51" s="239"/>
    </row>
    <row r="52" s="1" customFormat="1" ht="25.5" customHeight="1">
      <c r="B52" s="237"/>
      <c r="C52" s="238" t="s">
        <v>250</v>
      </c>
      <c r="D52" s="238"/>
      <c r="E52" s="238"/>
      <c r="F52" s="238"/>
      <c r="G52" s="238"/>
      <c r="H52" s="238"/>
      <c r="I52" s="238"/>
      <c r="J52" s="238"/>
      <c r="K52" s="239"/>
    </row>
    <row r="53" s="1" customFormat="1" ht="5.25" customHeight="1">
      <c r="B53" s="237"/>
      <c r="C53" s="240"/>
      <c r="D53" s="240"/>
      <c r="E53" s="240"/>
      <c r="F53" s="240"/>
      <c r="G53" s="240"/>
      <c r="H53" s="240"/>
      <c r="I53" s="240"/>
      <c r="J53" s="240"/>
      <c r="K53" s="239"/>
    </row>
    <row r="54" s="1" customFormat="1" ht="15" customHeight="1">
      <c r="B54" s="237"/>
      <c r="C54" s="241" t="s">
        <v>251</v>
      </c>
      <c r="D54" s="241"/>
      <c r="E54" s="241"/>
      <c r="F54" s="241"/>
      <c r="G54" s="241"/>
      <c r="H54" s="241"/>
      <c r="I54" s="241"/>
      <c r="J54" s="241"/>
      <c r="K54" s="239"/>
    </row>
    <row r="55" s="1" customFormat="1" ht="15" customHeight="1">
      <c r="B55" s="237"/>
      <c r="C55" s="241" t="s">
        <v>252</v>
      </c>
      <c r="D55" s="241"/>
      <c r="E55" s="241"/>
      <c r="F55" s="241"/>
      <c r="G55" s="241"/>
      <c r="H55" s="241"/>
      <c r="I55" s="241"/>
      <c r="J55" s="241"/>
      <c r="K55" s="239"/>
    </row>
    <row r="56" s="1" customFormat="1" ht="12.75" customHeight="1">
      <c r="B56" s="237"/>
      <c r="C56" s="241"/>
      <c r="D56" s="241"/>
      <c r="E56" s="241"/>
      <c r="F56" s="241"/>
      <c r="G56" s="241"/>
      <c r="H56" s="241"/>
      <c r="I56" s="241"/>
      <c r="J56" s="241"/>
      <c r="K56" s="239"/>
    </row>
    <row r="57" s="1" customFormat="1" ht="15" customHeight="1">
      <c r="B57" s="237"/>
      <c r="C57" s="241" t="s">
        <v>253</v>
      </c>
      <c r="D57" s="241"/>
      <c r="E57" s="241"/>
      <c r="F57" s="241"/>
      <c r="G57" s="241"/>
      <c r="H57" s="241"/>
      <c r="I57" s="241"/>
      <c r="J57" s="241"/>
      <c r="K57" s="239"/>
    </row>
    <row r="58" s="1" customFormat="1" ht="15" customHeight="1">
      <c r="B58" s="237"/>
      <c r="C58" s="243"/>
      <c r="D58" s="241" t="s">
        <v>254</v>
      </c>
      <c r="E58" s="241"/>
      <c r="F58" s="241"/>
      <c r="G58" s="241"/>
      <c r="H58" s="241"/>
      <c r="I58" s="241"/>
      <c r="J58" s="241"/>
      <c r="K58" s="239"/>
    </row>
    <row r="59" s="1" customFormat="1" ht="15" customHeight="1">
      <c r="B59" s="237"/>
      <c r="C59" s="243"/>
      <c r="D59" s="241" t="s">
        <v>255</v>
      </c>
      <c r="E59" s="241"/>
      <c r="F59" s="241"/>
      <c r="G59" s="241"/>
      <c r="H59" s="241"/>
      <c r="I59" s="241"/>
      <c r="J59" s="241"/>
      <c r="K59" s="239"/>
    </row>
    <row r="60" s="1" customFormat="1" ht="15" customHeight="1">
      <c r="B60" s="237"/>
      <c r="C60" s="243"/>
      <c r="D60" s="241" t="s">
        <v>256</v>
      </c>
      <c r="E60" s="241"/>
      <c r="F60" s="241"/>
      <c r="G60" s="241"/>
      <c r="H60" s="241"/>
      <c r="I60" s="241"/>
      <c r="J60" s="241"/>
      <c r="K60" s="239"/>
    </row>
    <row r="61" s="1" customFormat="1" ht="15" customHeight="1">
      <c r="B61" s="237"/>
      <c r="C61" s="243"/>
      <c r="D61" s="241" t="s">
        <v>257</v>
      </c>
      <c r="E61" s="241"/>
      <c r="F61" s="241"/>
      <c r="G61" s="241"/>
      <c r="H61" s="241"/>
      <c r="I61" s="241"/>
      <c r="J61" s="241"/>
      <c r="K61" s="239"/>
    </row>
    <row r="62" s="1" customFormat="1" ht="15" customHeight="1">
      <c r="B62" s="237"/>
      <c r="C62" s="243"/>
      <c r="D62" s="246" t="s">
        <v>258</v>
      </c>
      <c r="E62" s="246"/>
      <c r="F62" s="246"/>
      <c r="G62" s="246"/>
      <c r="H62" s="246"/>
      <c r="I62" s="246"/>
      <c r="J62" s="246"/>
      <c r="K62" s="239"/>
    </row>
    <row r="63" s="1" customFormat="1" ht="15" customHeight="1">
      <c r="B63" s="237"/>
      <c r="C63" s="243"/>
      <c r="D63" s="241" t="s">
        <v>259</v>
      </c>
      <c r="E63" s="241"/>
      <c r="F63" s="241"/>
      <c r="G63" s="241"/>
      <c r="H63" s="241"/>
      <c r="I63" s="241"/>
      <c r="J63" s="241"/>
      <c r="K63" s="239"/>
    </row>
    <row r="64" s="1" customFormat="1" ht="12.75" customHeight="1">
      <c r="B64" s="237"/>
      <c r="C64" s="243"/>
      <c r="D64" s="243"/>
      <c r="E64" s="247"/>
      <c r="F64" s="243"/>
      <c r="G64" s="243"/>
      <c r="H64" s="243"/>
      <c r="I64" s="243"/>
      <c r="J64" s="243"/>
      <c r="K64" s="239"/>
    </row>
    <row r="65" s="1" customFormat="1" ht="15" customHeight="1">
      <c r="B65" s="237"/>
      <c r="C65" s="243"/>
      <c r="D65" s="241" t="s">
        <v>260</v>
      </c>
      <c r="E65" s="241"/>
      <c r="F65" s="241"/>
      <c r="G65" s="241"/>
      <c r="H65" s="241"/>
      <c r="I65" s="241"/>
      <c r="J65" s="241"/>
      <c r="K65" s="239"/>
    </row>
    <row r="66" s="1" customFormat="1" ht="15" customHeight="1">
      <c r="B66" s="237"/>
      <c r="C66" s="243"/>
      <c r="D66" s="246" t="s">
        <v>261</v>
      </c>
      <c r="E66" s="246"/>
      <c r="F66" s="246"/>
      <c r="G66" s="246"/>
      <c r="H66" s="246"/>
      <c r="I66" s="246"/>
      <c r="J66" s="246"/>
      <c r="K66" s="239"/>
    </row>
    <row r="67" s="1" customFormat="1" ht="15" customHeight="1">
      <c r="B67" s="237"/>
      <c r="C67" s="243"/>
      <c r="D67" s="241" t="s">
        <v>262</v>
      </c>
      <c r="E67" s="241"/>
      <c r="F67" s="241"/>
      <c r="G67" s="241"/>
      <c r="H67" s="241"/>
      <c r="I67" s="241"/>
      <c r="J67" s="241"/>
      <c r="K67" s="239"/>
    </row>
    <row r="68" s="1" customFormat="1" ht="15" customHeight="1">
      <c r="B68" s="237"/>
      <c r="C68" s="243"/>
      <c r="D68" s="241" t="s">
        <v>263</v>
      </c>
      <c r="E68" s="241"/>
      <c r="F68" s="241"/>
      <c r="G68" s="241"/>
      <c r="H68" s="241"/>
      <c r="I68" s="241"/>
      <c r="J68" s="241"/>
      <c r="K68" s="239"/>
    </row>
    <row r="69" s="1" customFormat="1" ht="15" customHeight="1">
      <c r="B69" s="237"/>
      <c r="C69" s="243"/>
      <c r="D69" s="241" t="s">
        <v>264</v>
      </c>
      <c r="E69" s="241"/>
      <c r="F69" s="241"/>
      <c r="G69" s="241"/>
      <c r="H69" s="241"/>
      <c r="I69" s="241"/>
      <c r="J69" s="241"/>
      <c r="K69" s="239"/>
    </row>
    <row r="70" s="1" customFormat="1" ht="15" customHeight="1">
      <c r="B70" s="237"/>
      <c r="C70" s="243"/>
      <c r="D70" s="241" t="s">
        <v>265</v>
      </c>
      <c r="E70" s="241"/>
      <c r="F70" s="241"/>
      <c r="G70" s="241"/>
      <c r="H70" s="241"/>
      <c r="I70" s="241"/>
      <c r="J70" s="241"/>
      <c r="K70" s="239"/>
    </row>
    <row r="71" s="1" customFormat="1" ht="12.75" customHeight="1">
      <c r="B71" s="248"/>
      <c r="C71" s="249"/>
      <c r="D71" s="249"/>
      <c r="E71" s="249"/>
      <c r="F71" s="249"/>
      <c r="G71" s="249"/>
      <c r="H71" s="249"/>
      <c r="I71" s="249"/>
      <c r="J71" s="249"/>
      <c r="K71" s="250"/>
    </row>
    <row r="72" s="1" customFormat="1" ht="18.75" customHeight="1">
      <c r="B72" s="251"/>
      <c r="C72" s="251"/>
      <c r="D72" s="251"/>
      <c r="E72" s="251"/>
      <c r="F72" s="251"/>
      <c r="G72" s="251"/>
      <c r="H72" s="251"/>
      <c r="I72" s="251"/>
      <c r="J72" s="251"/>
      <c r="K72" s="252"/>
    </row>
    <row r="73" s="1" customFormat="1" ht="18.75" customHeight="1">
      <c r="B73" s="252"/>
      <c r="C73" s="252"/>
      <c r="D73" s="252"/>
      <c r="E73" s="252"/>
      <c r="F73" s="252"/>
      <c r="G73" s="252"/>
      <c r="H73" s="252"/>
      <c r="I73" s="252"/>
      <c r="J73" s="252"/>
      <c r="K73" s="252"/>
    </row>
    <row r="74" s="1" customFormat="1" ht="7.5" customHeight="1">
      <c r="B74" s="253"/>
      <c r="C74" s="254"/>
      <c r="D74" s="254"/>
      <c r="E74" s="254"/>
      <c r="F74" s="254"/>
      <c r="G74" s="254"/>
      <c r="H74" s="254"/>
      <c r="I74" s="254"/>
      <c r="J74" s="254"/>
      <c r="K74" s="255"/>
    </row>
    <row r="75" s="1" customFormat="1" ht="45" customHeight="1">
      <c r="B75" s="256"/>
      <c r="C75" s="257" t="s">
        <v>266</v>
      </c>
      <c r="D75" s="257"/>
      <c r="E75" s="257"/>
      <c r="F75" s="257"/>
      <c r="G75" s="257"/>
      <c r="H75" s="257"/>
      <c r="I75" s="257"/>
      <c r="J75" s="257"/>
      <c r="K75" s="258"/>
    </row>
    <row r="76" s="1" customFormat="1" ht="17.25" customHeight="1">
      <c r="B76" s="256"/>
      <c r="C76" s="259" t="s">
        <v>267</v>
      </c>
      <c r="D76" s="259"/>
      <c r="E76" s="259"/>
      <c r="F76" s="259" t="s">
        <v>268</v>
      </c>
      <c r="G76" s="260"/>
      <c r="H76" s="259" t="s">
        <v>52</v>
      </c>
      <c r="I76" s="259" t="s">
        <v>55</v>
      </c>
      <c r="J76" s="259" t="s">
        <v>269</v>
      </c>
      <c r="K76" s="258"/>
    </row>
    <row r="77" s="1" customFormat="1" ht="17.25" customHeight="1">
      <c r="B77" s="256"/>
      <c r="C77" s="261" t="s">
        <v>270</v>
      </c>
      <c r="D77" s="261"/>
      <c r="E77" s="261"/>
      <c r="F77" s="262" t="s">
        <v>271</v>
      </c>
      <c r="G77" s="263"/>
      <c r="H77" s="261"/>
      <c r="I77" s="261"/>
      <c r="J77" s="261" t="s">
        <v>272</v>
      </c>
      <c r="K77" s="258"/>
    </row>
    <row r="78" s="1" customFormat="1" ht="5.25" customHeight="1">
      <c r="B78" s="256"/>
      <c r="C78" s="264"/>
      <c r="D78" s="264"/>
      <c r="E78" s="264"/>
      <c r="F78" s="264"/>
      <c r="G78" s="265"/>
      <c r="H78" s="264"/>
      <c r="I78" s="264"/>
      <c r="J78" s="264"/>
      <c r="K78" s="258"/>
    </row>
    <row r="79" s="1" customFormat="1" ht="15" customHeight="1">
      <c r="B79" s="256"/>
      <c r="C79" s="244" t="s">
        <v>51</v>
      </c>
      <c r="D79" s="266"/>
      <c r="E79" s="266"/>
      <c r="F79" s="267" t="s">
        <v>273</v>
      </c>
      <c r="G79" s="268"/>
      <c r="H79" s="244" t="s">
        <v>274</v>
      </c>
      <c r="I79" s="244" t="s">
        <v>275</v>
      </c>
      <c r="J79" s="244">
        <v>20</v>
      </c>
      <c r="K79" s="258"/>
    </row>
    <row r="80" s="1" customFormat="1" ht="15" customHeight="1">
      <c r="B80" s="256"/>
      <c r="C80" s="244" t="s">
        <v>276</v>
      </c>
      <c r="D80" s="244"/>
      <c r="E80" s="244"/>
      <c r="F80" s="267" t="s">
        <v>273</v>
      </c>
      <c r="G80" s="268"/>
      <c r="H80" s="244" t="s">
        <v>277</v>
      </c>
      <c r="I80" s="244" t="s">
        <v>275</v>
      </c>
      <c r="J80" s="244">
        <v>120</v>
      </c>
      <c r="K80" s="258"/>
    </row>
    <row r="81" s="1" customFormat="1" ht="15" customHeight="1">
      <c r="B81" s="269"/>
      <c r="C81" s="244" t="s">
        <v>278</v>
      </c>
      <c r="D81" s="244"/>
      <c r="E81" s="244"/>
      <c r="F81" s="267" t="s">
        <v>279</v>
      </c>
      <c r="G81" s="268"/>
      <c r="H81" s="244" t="s">
        <v>280</v>
      </c>
      <c r="I81" s="244" t="s">
        <v>275</v>
      </c>
      <c r="J81" s="244">
        <v>50</v>
      </c>
      <c r="K81" s="258"/>
    </row>
    <row r="82" s="1" customFormat="1" ht="15" customHeight="1">
      <c r="B82" s="269"/>
      <c r="C82" s="244" t="s">
        <v>281</v>
      </c>
      <c r="D82" s="244"/>
      <c r="E82" s="244"/>
      <c r="F82" s="267" t="s">
        <v>273</v>
      </c>
      <c r="G82" s="268"/>
      <c r="H82" s="244" t="s">
        <v>282</v>
      </c>
      <c r="I82" s="244" t="s">
        <v>283</v>
      </c>
      <c r="J82" s="244"/>
      <c r="K82" s="258"/>
    </row>
    <row r="83" s="1" customFormat="1" ht="15" customHeight="1">
      <c r="B83" s="269"/>
      <c r="C83" s="270" t="s">
        <v>284</v>
      </c>
      <c r="D83" s="270"/>
      <c r="E83" s="270"/>
      <c r="F83" s="271" t="s">
        <v>279</v>
      </c>
      <c r="G83" s="270"/>
      <c r="H83" s="270" t="s">
        <v>285</v>
      </c>
      <c r="I83" s="270" t="s">
        <v>275</v>
      </c>
      <c r="J83" s="270">
        <v>15</v>
      </c>
      <c r="K83" s="258"/>
    </row>
    <row r="84" s="1" customFormat="1" ht="15" customHeight="1">
      <c r="B84" s="269"/>
      <c r="C84" s="270" t="s">
        <v>286</v>
      </c>
      <c r="D84" s="270"/>
      <c r="E84" s="270"/>
      <c r="F84" s="271" t="s">
        <v>279</v>
      </c>
      <c r="G84" s="270"/>
      <c r="H84" s="270" t="s">
        <v>287</v>
      </c>
      <c r="I84" s="270" t="s">
        <v>275</v>
      </c>
      <c r="J84" s="270">
        <v>15</v>
      </c>
      <c r="K84" s="258"/>
    </row>
    <row r="85" s="1" customFormat="1" ht="15" customHeight="1">
      <c r="B85" s="269"/>
      <c r="C85" s="270" t="s">
        <v>288</v>
      </c>
      <c r="D85" s="270"/>
      <c r="E85" s="270"/>
      <c r="F85" s="271" t="s">
        <v>279</v>
      </c>
      <c r="G85" s="270"/>
      <c r="H85" s="270" t="s">
        <v>289</v>
      </c>
      <c r="I85" s="270" t="s">
        <v>275</v>
      </c>
      <c r="J85" s="270">
        <v>20</v>
      </c>
      <c r="K85" s="258"/>
    </row>
    <row r="86" s="1" customFormat="1" ht="15" customHeight="1">
      <c r="B86" s="269"/>
      <c r="C86" s="270" t="s">
        <v>290</v>
      </c>
      <c r="D86" s="270"/>
      <c r="E86" s="270"/>
      <c r="F86" s="271" t="s">
        <v>279</v>
      </c>
      <c r="G86" s="270"/>
      <c r="H86" s="270" t="s">
        <v>291</v>
      </c>
      <c r="I86" s="270" t="s">
        <v>275</v>
      </c>
      <c r="J86" s="270">
        <v>20</v>
      </c>
      <c r="K86" s="258"/>
    </row>
    <row r="87" s="1" customFormat="1" ht="15" customHeight="1">
      <c r="B87" s="269"/>
      <c r="C87" s="244" t="s">
        <v>292</v>
      </c>
      <c r="D87" s="244"/>
      <c r="E87" s="244"/>
      <c r="F87" s="267" t="s">
        <v>279</v>
      </c>
      <c r="G87" s="268"/>
      <c r="H87" s="244" t="s">
        <v>293</v>
      </c>
      <c r="I87" s="244" t="s">
        <v>275</v>
      </c>
      <c r="J87" s="244">
        <v>50</v>
      </c>
      <c r="K87" s="258"/>
    </row>
    <row r="88" s="1" customFormat="1" ht="15" customHeight="1">
      <c r="B88" s="269"/>
      <c r="C88" s="244" t="s">
        <v>294</v>
      </c>
      <c r="D88" s="244"/>
      <c r="E88" s="244"/>
      <c r="F88" s="267" t="s">
        <v>279</v>
      </c>
      <c r="G88" s="268"/>
      <c r="H88" s="244" t="s">
        <v>295</v>
      </c>
      <c r="I88" s="244" t="s">
        <v>275</v>
      </c>
      <c r="J88" s="244">
        <v>20</v>
      </c>
      <c r="K88" s="258"/>
    </row>
    <row r="89" s="1" customFormat="1" ht="15" customHeight="1">
      <c r="B89" s="269"/>
      <c r="C89" s="244" t="s">
        <v>296</v>
      </c>
      <c r="D89" s="244"/>
      <c r="E89" s="244"/>
      <c r="F89" s="267" t="s">
        <v>279</v>
      </c>
      <c r="G89" s="268"/>
      <c r="H89" s="244" t="s">
        <v>297</v>
      </c>
      <c r="I89" s="244" t="s">
        <v>275</v>
      </c>
      <c r="J89" s="244">
        <v>20</v>
      </c>
      <c r="K89" s="258"/>
    </row>
    <row r="90" s="1" customFormat="1" ht="15" customHeight="1">
      <c r="B90" s="269"/>
      <c r="C90" s="244" t="s">
        <v>298</v>
      </c>
      <c r="D90" s="244"/>
      <c r="E90" s="244"/>
      <c r="F90" s="267" t="s">
        <v>279</v>
      </c>
      <c r="G90" s="268"/>
      <c r="H90" s="244" t="s">
        <v>299</v>
      </c>
      <c r="I90" s="244" t="s">
        <v>275</v>
      </c>
      <c r="J90" s="244">
        <v>50</v>
      </c>
      <c r="K90" s="258"/>
    </row>
    <row r="91" s="1" customFormat="1" ht="15" customHeight="1">
      <c r="B91" s="269"/>
      <c r="C91" s="244" t="s">
        <v>300</v>
      </c>
      <c r="D91" s="244"/>
      <c r="E91" s="244"/>
      <c r="F91" s="267" t="s">
        <v>279</v>
      </c>
      <c r="G91" s="268"/>
      <c r="H91" s="244" t="s">
        <v>300</v>
      </c>
      <c r="I91" s="244" t="s">
        <v>275</v>
      </c>
      <c r="J91" s="244">
        <v>50</v>
      </c>
      <c r="K91" s="258"/>
    </row>
    <row r="92" s="1" customFormat="1" ht="15" customHeight="1">
      <c r="B92" s="269"/>
      <c r="C92" s="244" t="s">
        <v>301</v>
      </c>
      <c r="D92" s="244"/>
      <c r="E92" s="244"/>
      <c r="F92" s="267" t="s">
        <v>279</v>
      </c>
      <c r="G92" s="268"/>
      <c r="H92" s="244" t="s">
        <v>302</v>
      </c>
      <c r="I92" s="244" t="s">
        <v>275</v>
      </c>
      <c r="J92" s="244">
        <v>255</v>
      </c>
      <c r="K92" s="258"/>
    </row>
    <row r="93" s="1" customFormat="1" ht="15" customHeight="1">
      <c r="B93" s="269"/>
      <c r="C93" s="244" t="s">
        <v>303</v>
      </c>
      <c r="D93" s="244"/>
      <c r="E93" s="244"/>
      <c r="F93" s="267" t="s">
        <v>273</v>
      </c>
      <c r="G93" s="268"/>
      <c r="H93" s="244" t="s">
        <v>304</v>
      </c>
      <c r="I93" s="244" t="s">
        <v>305</v>
      </c>
      <c r="J93" s="244"/>
      <c r="K93" s="258"/>
    </row>
    <row r="94" s="1" customFormat="1" ht="15" customHeight="1">
      <c r="B94" s="269"/>
      <c r="C94" s="244" t="s">
        <v>306</v>
      </c>
      <c r="D94" s="244"/>
      <c r="E94" s="244"/>
      <c r="F94" s="267" t="s">
        <v>273</v>
      </c>
      <c r="G94" s="268"/>
      <c r="H94" s="244" t="s">
        <v>307</v>
      </c>
      <c r="I94" s="244" t="s">
        <v>308</v>
      </c>
      <c r="J94" s="244"/>
      <c r="K94" s="258"/>
    </row>
    <row r="95" s="1" customFormat="1" ht="15" customHeight="1">
      <c r="B95" s="269"/>
      <c r="C95" s="244" t="s">
        <v>309</v>
      </c>
      <c r="D95" s="244"/>
      <c r="E95" s="244"/>
      <c r="F95" s="267" t="s">
        <v>273</v>
      </c>
      <c r="G95" s="268"/>
      <c r="H95" s="244" t="s">
        <v>309</v>
      </c>
      <c r="I95" s="244" t="s">
        <v>308</v>
      </c>
      <c r="J95" s="244"/>
      <c r="K95" s="258"/>
    </row>
    <row r="96" s="1" customFormat="1" ht="15" customHeight="1">
      <c r="B96" s="269"/>
      <c r="C96" s="244" t="s">
        <v>36</v>
      </c>
      <c r="D96" s="244"/>
      <c r="E96" s="244"/>
      <c r="F96" s="267" t="s">
        <v>273</v>
      </c>
      <c r="G96" s="268"/>
      <c r="H96" s="244" t="s">
        <v>310</v>
      </c>
      <c r="I96" s="244" t="s">
        <v>308</v>
      </c>
      <c r="J96" s="244"/>
      <c r="K96" s="258"/>
    </row>
    <row r="97" s="1" customFormat="1" ht="15" customHeight="1">
      <c r="B97" s="269"/>
      <c r="C97" s="244" t="s">
        <v>46</v>
      </c>
      <c r="D97" s="244"/>
      <c r="E97" s="244"/>
      <c r="F97" s="267" t="s">
        <v>273</v>
      </c>
      <c r="G97" s="268"/>
      <c r="H97" s="244" t="s">
        <v>311</v>
      </c>
      <c r="I97" s="244" t="s">
        <v>308</v>
      </c>
      <c r="J97" s="244"/>
      <c r="K97" s="258"/>
    </row>
    <row r="98" s="1" customFormat="1" ht="15" customHeight="1">
      <c r="B98" s="272"/>
      <c r="C98" s="273"/>
      <c r="D98" s="273"/>
      <c r="E98" s="273"/>
      <c r="F98" s="273"/>
      <c r="G98" s="273"/>
      <c r="H98" s="273"/>
      <c r="I98" s="273"/>
      <c r="J98" s="273"/>
      <c r="K98" s="274"/>
    </row>
    <row r="99" s="1" customFormat="1" ht="18.75" customHeight="1">
      <c r="B99" s="275"/>
      <c r="C99" s="276"/>
      <c r="D99" s="276"/>
      <c r="E99" s="276"/>
      <c r="F99" s="276"/>
      <c r="G99" s="276"/>
      <c r="H99" s="276"/>
      <c r="I99" s="276"/>
      <c r="J99" s="276"/>
      <c r="K99" s="275"/>
    </row>
    <row r="100" s="1" customFormat="1" ht="18.75" customHeight="1">
      <c r="B100" s="252"/>
      <c r="C100" s="252"/>
      <c r="D100" s="252"/>
      <c r="E100" s="252"/>
      <c r="F100" s="252"/>
      <c r="G100" s="252"/>
      <c r="H100" s="252"/>
      <c r="I100" s="252"/>
      <c r="J100" s="252"/>
      <c r="K100" s="252"/>
    </row>
    <row r="101" s="1" customFormat="1" ht="7.5" customHeight="1">
      <c r="B101" s="253"/>
      <c r="C101" s="254"/>
      <c r="D101" s="254"/>
      <c r="E101" s="254"/>
      <c r="F101" s="254"/>
      <c r="G101" s="254"/>
      <c r="H101" s="254"/>
      <c r="I101" s="254"/>
      <c r="J101" s="254"/>
      <c r="K101" s="255"/>
    </row>
    <row r="102" s="1" customFormat="1" ht="45" customHeight="1">
      <c r="B102" s="256"/>
      <c r="C102" s="257" t="s">
        <v>312</v>
      </c>
      <c r="D102" s="257"/>
      <c r="E102" s="257"/>
      <c r="F102" s="257"/>
      <c r="G102" s="257"/>
      <c r="H102" s="257"/>
      <c r="I102" s="257"/>
      <c r="J102" s="257"/>
      <c r="K102" s="258"/>
    </row>
    <row r="103" s="1" customFormat="1" ht="17.25" customHeight="1">
      <c r="B103" s="256"/>
      <c r="C103" s="259" t="s">
        <v>267</v>
      </c>
      <c r="D103" s="259"/>
      <c r="E103" s="259"/>
      <c r="F103" s="259" t="s">
        <v>268</v>
      </c>
      <c r="G103" s="260"/>
      <c r="H103" s="259" t="s">
        <v>52</v>
      </c>
      <c r="I103" s="259" t="s">
        <v>55</v>
      </c>
      <c r="J103" s="259" t="s">
        <v>269</v>
      </c>
      <c r="K103" s="258"/>
    </row>
    <row r="104" s="1" customFormat="1" ht="17.25" customHeight="1">
      <c r="B104" s="256"/>
      <c r="C104" s="261" t="s">
        <v>270</v>
      </c>
      <c r="D104" s="261"/>
      <c r="E104" s="261"/>
      <c r="F104" s="262" t="s">
        <v>271</v>
      </c>
      <c r="G104" s="263"/>
      <c r="H104" s="261"/>
      <c r="I104" s="261"/>
      <c r="J104" s="261" t="s">
        <v>272</v>
      </c>
      <c r="K104" s="258"/>
    </row>
    <row r="105" s="1" customFormat="1" ht="5.25" customHeight="1">
      <c r="B105" s="256"/>
      <c r="C105" s="259"/>
      <c r="D105" s="259"/>
      <c r="E105" s="259"/>
      <c r="F105" s="259"/>
      <c r="G105" s="277"/>
      <c r="H105" s="259"/>
      <c r="I105" s="259"/>
      <c r="J105" s="259"/>
      <c r="K105" s="258"/>
    </row>
    <row r="106" s="1" customFormat="1" ht="15" customHeight="1">
      <c r="B106" s="256"/>
      <c r="C106" s="244" t="s">
        <v>51</v>
      </c>
      <c r="D106" s="266"/>
      <c r="E106" s="266"/>
      <c r="F106" s="267" t="s">
        <v>273</v>
      </c>
      <c r="G106" s="244"/>
      <c r="H106" s="244" t="s">
        <v>313</v>
      </c>
      <c r="I106" s="244" t="s">
        <v>275</v>
      </c>
      <c r="J106" s="244">
        <v>20</v>
      </c>
      <c r="K106" s="258"/>
    </row>
    <row r="107" s="1" customFormat="1" ht="15" customHeight="1">
      <c r="B107" s="256"/>
      <c r="C107" s="244" t="s">
        <v>276</v>
      </c>
      <c r="D107" s="244"/>
      <c r="E107" s="244"/>
      <c r="F107" s="267" t="s">
        <v>273</v>
      </c>
      <c r="G107" s="244"/>
      <c r="H107" s="244" t="s">
        <v>313</v>
      </c>
      <c r="I107" s="244" t="s">
        <v>275</v>
      </c>
      <c r="J107" s="244">
        <v>120</v>
      </c>
      <c r="K107" s="258"/>
    </row>
    <row r="108" s="1" customFormat="1" ht="15" customHeight="1">
      <c r="B108" s="269"/>
      <c r="C108" s="244" t="s">
        <v>278</v>
      </c>
      <c r="D108" s="244"/>
      <c r="E108" s="244"/>
      <c r="F108" s="267" t="s">
        <v>279</v>
      </c>
      <c r="G108" s="244"/>
      <c r="H108" s="244" t="s">
        <v>313</v>
      </c>
      <c r="I108" s="244" t="s">
        <v>275</v>
      </c>
      <c r="J108" s="244">
        <v>50</v>
      </c>
      <c r="K108" s="258"/>
    </row>
    <row r="109" s="1" customFormat="1" ht="15" customHeight="1">
      <c r="B109" s="269"/>
      <c r="C109" s="244" t="s">
        <v>281</v>
      </c>
      <c r="D109" s="244"/>
      <c r="E109" s="244"/>
      <c r="F109" s="267" t="s">
        <v>273</v>
      </c>
      <c r="G109" s="244"/>
      <c r="H109" s="244" t="s">
        <v>313</v>
      </c>
      <c r="I109" s="244" t="s">
        <v>283</v>
      </c>
      <c r="J109" s="244"/>
      <c r="K109" s="258"/>
    </row>
    <row r="110" s="1" customFormat="1" ht="15" customHeight="1">
      <c r="B110" s="269"/>
      <c r="C110" s="244" t="s">
        <v>292</v>
      </c>
      <c r="D110" s="244"/>
      <c r="E110" s="244"/>
      <c r="F110" s="267" t="s">
        <v>279</v>
      </c>
      <c r="G110" s="244"/>
      <c r="H110" s="244" t="s">
        <v>313</v>
      </c>
      <c r="I110" s="244" t="s">
        <v>275</v>
      </c>
      <c r="J110" s="244">
        <v>50</v>
      </c>
      <c r="K110" s="258"/>
    </row>
    <row r="111" s="1" customFormat="1" ht="15" customHeight="1">
      <c r="B111" s="269"/>
      <c r="C111" s="244" t="s">
        <v>300</v>
      </c>
      <c r="D111" s="244"/>
      <c r="E111" s="244"/>
      <c r="F111" s="267" t="s">
        <v>279</v>
      </c>
      <c r="G111" s="244"/>
      <c r="H111" s="244" t="s">
        <v>313</v>
      </c>
      <c r="I111" s="244" t="s">
        <v>275</v>
      </c>
      <c r="J111" s="244">
        <v>50</v>
      </c>
      <c r="K111" s="258"/>
    </row>
    <row r="112" s="1" customFormat="1" ht="15" customHeight="1">
      <c r="B112" s="269"/>
      <c r="C112" s="244" t="s">
        <v>298</v>
      </c>
      <c r="D112" s="244"/>
      <c r="E112" s="244"/>
      <c r="F112" s="267" t="s">
        <v>279</v>
      </c>
      <c r="G112" s="244"/>
      <c r="H112" s="244" t="s">
        <v>313</v>
      </c>
      <c r="I112" s="244" t="s">
        <v>275</v>
      </c>
      <c r="J112" s="244">
        <v>50</v>
      </c>
      <c r="K112" s="258"/>
    </row>
    <row r="113" s="1" customFormat="1" ht="15" customHeight="1">
      <c r="B113" s="269"/>
      <c r="C113" s="244" t="s">
        <v>51</v>
      </c>
      <c r="D113" s="244"/>
      <c r="E113" s="244"/>
      <c r="F113" s="267" t="s">
        <v>273</v>
      </c>
      <c r="G113" s="244"/>
      <c r="H113" s="244" t="s">
        <v>314</v>
      </c>
      <c r="I113" s="244" t="s">
        <v>275</v>
      </c>
      <c r="J113" s="244">
        <v>20</v>
      </c>
      <c r="K113" s="258"/>
    </row>
    <row r="114" s="1" customFormat="1" ht="15" customHeight="1">
      <c r="B114" s="269"/>
      <c r="C114" s="244" t="s">
        <v>315</v>
      </c>
      <c r="D114" s="244"/>
      <c r="E114" s="244"/>
      <c r="F114" s="267" t="s">
        <v>273</v>
      </c>
      <c r="G114" s="244"/>
      <c r="H114" s="244" t="s">
        <v>316</v>
      </c>
      <c r="I114" s="244" t="s">
        <v>275</v>
      </c>
      <c r="J114" s="244">
        <v>120</v>
      </c>
      <c r="K114" s="258"/>
    </row>
    <row r="115" s="1" customFormat="1" ht="15" customHeight="1">
      <c r="B115" s="269"/>
      <c r="C115" s="244" t="s">
        <v>36</v>
      </c>
      <c r="D115" s="244"/>
      <c r="E115" s="244"/>
      <c r="F115" s="267" t="s">
        <v>273</v>
      </c>
      <c r="G115" s="244"/>
      <c r="H115" s="244" t="s">
        <v>317</v>
      </c>
      <c r="I115" s="244" t="s">
        <v>308</v>
      </c>
      <c r="J115" s="244"/>
      <c r="K115" s="258"/>
    </row>
    <row r="116" s="1" customFormat="1" ht="15" customHeight="1">
      <c r="B116" s="269"/>
      <c r="C116" s="244" t="s">
        <v>46</v>
      </c>
      <c r="D116" s="244"/>
      <c r="E116" s="244"/>
      <c r="F116" s="267" t="s">
        <v>273</v>
      </c>
      <c r="G116" s="244"/>
      <c r="H116" s="244" t="s">
        <v>318</v>
      </c>
      <c r="I116" s="244" t="s">
        <v>308</v>
      </c>
      <c r="J116" s="244"/>
      <c r="K116" s="258"/>
    </row>
    <row r="117" s="1" customFormat="1" ht="15" customHeight="1">
      <c r="B117" s="269"/>
      <c r="C117" s="244" t="s">
        <v>55</v>
      </c>
      <c r="D117" s="244"/>
      <c r="E117" s="244"/>
      <c r="F117" s="267" t="s">
        <v>273</v>
      </c>
      <c r="G117" s="244"/>
      <c r="H117" s="244" t="s">
        <v>319</v>
      </c>
      <c r="I117" s="244" t="s">
        <v>320</v>
      </c>
      <c r="J117" s="244"/>
      <c r="K117" s="258"/>
    </row>
    <row r="118" s="1" customFormat="1" ht="15" customHeight="1">
      <c r="B118" s="272"/>
      <c r="C118" s="278"/>
      <c r="D118" s="278"/>
      <c r="E118" s="278"/>
      <c r="F118" s="278"/>
      <c r="G118" s="278"/>
      <c r="H118" s="278"/>
      <c r="I118" s="278"/>
      <c r="J118" s="278"/>
      <c r="K118" s="274"/>
    </row>
    <row r="119" s="1" customFormat="1" ht="18.75" customHeight="1">
      <c r="B119" s="279"/>
      <c r="C119" s="280"/>
      <c r="D119" s="280"/>
      <c r="E119" s="280"/>
      <c r="F119" s="281"/>
      <c r="G119" s="280"/>
      <c r="H119" s="280"/>
      <c r="I119" s="280"/>
      <c r="J119" s="280"/>
      <c r="K119" s="279"/>
    </row>
    <row r="120" s="1" customFormat="1" ht="18.75" customHeight="1">
      <c r="B120" s="252"/>
      <c r="C120" s="252"/>
      <c r="D120" s="252"/>
      <c r="E120" s="252"/>
      <c r="F120" s="252"/>
      <c r="G120" s="252"/>
      <c r="H120" s="252"/>
      <c r="I120" s="252"/>
      <c r="J120" s="252"/>
      <c r="K120" s="252"/>
    </row>
    <row r="121" s="1" customFormat="1" ht="7.5" customHeight="1">
      <c r="B121" s="282"/>
      <c r="C121" s="283"/>
      <c r="D121" s="283"/>
      <c r="E121" s="283"/>
      <c r="F121" s="283"/>
      <c r="G121" s="283"/>
      <c r="H121" s="283"/>
      <c r="I121" s="283"/>
      <c r="J121" s="283"/>
      <c r="K121" s="284"/>
    </row>
    <row r="122" s="1" customFormat="1" ht="45" customHeight="1">
      <c r="B122" s="285"/>
      <c r="C122" s="235" t="s">
        <v>321</v>
      </c>
      <c r="D122" s="235"/>
      <c r="E122" s="235"/>
      <c r="F122" s="235"/>
      <c r="G122" s="235"/>
      <c r="H122" s="235"/>
      <c r="I122" s="235"/>
      <c r="J122" s="235"/>
      <c r="K122" s="286"/>
    </row>
    <row r="123" s="1" customFormat="1" ht="17.25" customHeight="1">
      <c r="B123" s="287"/>
      <c r="C123" s="259" t="s">
        <v>267</v>
      </c>
      <c r="D123" s="259"/>
      <c r="E123" s="259"/>
      <c r="F123" s="259" t="s">
        <v>268</v>
      </c>
      <c r="G123" s="260"/>
      <c r="H123" s="259" t="s">
        <v>52</v>
      </c>
      <c r="I123" s="259" t="s">
        <v>55</v>
      </c>
      <c r="J123" s="259" t="s">
        <v>269</v>
      </c>
      <c r="K123" s="288"/>
    </row>
    <row r="124" s="1" customFormat="1" ht="17.25" customHeight="1">
      <c r="B124" s="287"/>
      <c r="C124" s="261" t="s">
        <v>270</v>
      </c>
      <c r="D124" s="261"/>
      <c r="E124" s="261"/>
      <c r="F124" s="262" t="s">
        <v>271</v>
      </c>
      <c r="G124" s="263"/>
      <c r="H124" s="261"/>
      <c r="I124" s="261"/>
      <c r="J124" s="261" t="s">
        <v>272</v>
      </c>
      <c r="K124" s="288"/>
    </row>
    <row r="125" s="1" customFormat="1" ht="5.25" customHeight="1">
      <c r="B125" s="289"/>
      <c r="C125" s="264"/>
      <c r="D125" s="264"/>
      <c r="E125" s="264"/>
      <c r="F125" s="264"/>
      <c r="G125" s="290"/>
      <c r="H125" s="264"/>
      <c r="I125" s="264"/>
      <c r="J125" s="264"/>
      <c r="K125" s="291"/>
    </row>
    <row r="126" s="1" customFormat="1" ht="15" customHeight="1">
      <c r="B126" s="289"/>
      <c r="C126" s="244" t="s">
        <v>276</v>
      </c>
      <c r="D126" s="266"/>
      <c r="E126" s="266"/>
      <c r="F126" s="267" t="s">
        <v>273</v>
      </c>
      <c r="G126" s="244"/>
      <c r="H126" s="244" t="s">
        <v>313</v>
      </c>
      <c r="I126" s="244" t="s">
        <v>275</v>
      </c>
      <c r="J126" s="244">
        <v>120</v>
      </c>
      <c r="K126" s="292"/>
    </row>
    <row r="127" s="1" customFormat="1" ht="15" customHeight="1">
      <c r="B127" s="289"/>
      <c r="C127" s="244" t="s">
        <v>322</v>
      </c>
      <c r="D127" s="244"/>
      <c r="E127" s="244"/>
      <c r="F127" s="267" t="s">
        <v>273</v>
      </c>
      <c r="G127" s="244"/>
      <c r="H127" s="244" t="s">
        <v>323</v>
      </c>
      <c r="I127" s="244" t="s">
        <v>275</v>
      </c>
      <c r="J127" s="244" t="s">
        <v>324</v>
      </c>
      <c r="K127" s="292"/>
    </row>
    <row r="128" s="1" customFormat="1" ht="15" customHeight="1">
      <c r="B128" s="289"/>
      <c r="C128" s="244" t="s">
        <v>221</v>
      </c>
      <c r="D128" s="244"/>
      <c r="E128" s="244"/>
      <c r="F128" s="267" t="s">
        <v>273</v>
      </c>
      <c r="G128" s="244"/>
      <c r="H128" s="244" t="s">
        <v>325</v>
      </c>
      <c r="I128" s="244" t="s">
        <v>275</v>
      </c>
      <c r="J128" s="244" t="s">
        <v>324</v>
      </c>
      <c r="K128" s="292"/>
    </row>
    <row r="129" s="1" customFormat="1" ht="15" customHeight="1">
      <c r="B129" s="289"/>
      <c r="C129" s="244" t="s">
        <v>284</v>
      </c>
      <c r="D129" s="244"/>
      <c r="E129" s="244"/>
      <c r="F129" s="267" t="s">
        <v>279</v>
      </c>
      <c r="G129" s="244"/>
      <c r="H129" s="244" t="s">
        <v>285</v>
      </c>
      <c r="I129" s="244" t="s">
        <v>275</v>
      </c>
      <c r="J129" s="244">
        <v>15</v>
      </c>
      <c r="K129" s="292"/>
    </row>
    <row r="130" s="1" customFormat="1" ht="15" customHeight="1">
      <c r="B130" s="289"/>
      <c r="C130" s="270" t="s">
        <v>286</v>
      </c>
      <c r="D130" s="270"/>
      <c r="E130" s="270"/>
      <c r="F130" s="271" t="s">
        <v>279</v>
      </c>
      <c r="G130" s="270"/>
      <c r="H130" s="270" t="s">
        <v>287</v>
      </c>
      <c r="I130" s="270" t="s">
        <v>275</v>
      </c>
      <c r="J130" s="270">
        <v>15</v>
      </c>
      <c r="K130" s="292"/>
    </row>
    <row r="131" s="1" customFormat="1" ht="15" customHeight="1">
      <c r="B131" s="289"/>
      <c r="C131" s="270" t="s">
        <v>288</v>
      </c>
      <c r="D131" s="270"/>
      <c r="E131" s="270"/>
      <c r="F131" s="271" t="s">
        <v>279</v>
      </c>
      <c r="G131" s="270"/>
      <c r="H131" s="270" t="s">
        <v>289</v>
      </c>
      <c r="I131" s="270" t="s">
        <v>275</v>
      </c>
      <c r="J131" s="270">
        <v>20</v>
      </c>
      <c r="K131" s="292"/>
    </row>
    <row r="132" s="1" customFormat="1" ht="15" customHeight="1">
      <c r="B132" s="289"/>
      <c r="C132" s="270" t="s">
        <v>290</v>
      </c>
      <c r="D132" s="270"/>
      <c r="E132" s="270"/>
      <c r="F132" s="271" t="s">
        <v>279</v>
      </c>
      <c r="G132" s="270"/>
      <c r="H132" s="270" t="s">
        <v>291</v>
      </c>
      <c r="I132" s="270" t="s">
        <v>275</v>
      </c>
      <c r="J132" s="270">
        <v>20</v>
      </c>
      <c r="K132" s="292"/>
    </row>
    <row r="133" s="1" customFormat="1" ht="15" customHeight="1">
      <c r="B133" s="289"/>
      <c r="C133" s="244" t="s">
        <v>278</v>
      </c>
      <c r="D133" s="244"/>
      <c r="E133" s="244"/>
      <c r="F133" s="267" t="s">
        <v>279</v>
      </c>
      <c r="G133" s="244"/>
      <c r="H133" s="244" t="s">
        <v>313</v>
      </c>
      <c r="I133" s="244" t="s">
        <v>275</v>
      </c>
      <c r="J133" s="244">
        <v>50</v>
      </c>
      <c r="K133" s="292"/>
    </row>
    <row r="134" s="1" customFormat="1" ht="15" customHeight="1">
      <c r="B134" s="289"/>
      <c r="C134" s="244" t="s">
        <v>292</v>
      </c>
      <c r="D134" s="244"/>
      <c r="E134" s="244"/>
      <c r="F134" s="267" t="s">
        <v>279</v>
      </c>
      <c r="G134" s="244"/>
      <c r="H134" s="244" t="s">
        <v>313</v>
      </c>
      <c r="I134" s="244" t="s">
        <v>275</v>
      </c>
      <c r="J134" s="244">
        <v>50</v>
      </c>
      <c r="K134" s="292"/>
    </row>
    <row r="135" s="1" customFormat="1" ht="15" customHeight="1">
      <c r="B135" s="289"/>
      <c r="C135" s="244" t="s">
        <v>298</v>
      </c>
      <c r="D135" s="244"/>
      <c r="E135" s="244"/>
      <c r="F135" s="267" t="s">
        <v>279</v>
      </c>
      <c r="G135" s="244"/>
      <c r="H135" s="244" t="s">
        <v>313</v>
      </c>
      <c r="I135" s="244" t="s">
        <v>275</v>
      </c>
      <c r="J135" s="244">
        <v>50</v>
      </c>
      <c r="K135" s="292"/>
    </row>
    <row r="136" s="1" customFormat="1" ht="15" customHeight="1">
      <c r="B136" s="289"/>
      <c r="C136" s="244" t="s">
        <v>300</v>
      </c>
      <c r="D136" s="244"/>
      <c r="E136" s="244"/>
      <c r="F136" s="267" t="s">
        <v>279</v>
      </c>
      <c r="G136" s="244"/>
      <c r="H136" s="244" t="s">
        <v>313</v>
      </c>
      <c r="I136" s="244" t="s">
        <v>275</v>
      </c>
      <c r="J136" s="244">
        <v>50</v>
      </c>
      <c r="K136" s="292"/>
    </row>
    <row r="137" s="1" customFormat="1" ht="15" customHeight="1">
      <c r="B137" s="289"/>
      <c r="C137" s="244" t="s">
        <v>301</v>
      </c>
      <c r="D137" s="244"/>
      <c r="E137" s="244"/>
      <c r="F137" s="267" t="s">
        <v>279</v>
      </c>
      <c r="G137" s="244"/>
      <c r="H137" s="244" t="s">
        <v>326</v>
      </c>
      <c r="I137" s="244" t="s">
        <v>275</v>
      </c>
      <c r="J137" s="244">
        <v>255</v>
      </c>
      <c r="K137" s="292"/>
    </row>
    <row r="138" s="1" customFormat="1" ht="15" customHeight="1">
      <c r="B138" s="289"/>
      <c r="C138" s="244" t="s">
        <v>303</v>
      </c>
      <c r="D138" s="244"/>
      <c r="E138" s="244"/>
      <c r="F138" s="267" t="s">
        <v>273</v>
      </c>
      <c r="G138" s="244"/>
      <c r="H138" s="244" t="s">
        <v>327</v>
      </c>
      <c r="I138" s="244" t="s">
        <v>305</v>
      </c>
      <c r="J138" s="244"/>
      <c r="K138" s="292"/>
    </row>
    <row r="139" s="1" customFormat="1" ht="15" customHeight="1">
      <c r="B139" s="289"/>
      <c r="C139" s="244" t="s">
        <v>306</v>
      </c>
      <c r="D139" s="244"/>
      <c r="E139" s="244"/>
      <c r="F139" s="267" t="s">
        <v>273</v>
      </c>
      <c r="G139" s="244"/>
      <c r="H139" s="244" t="s">
        <v>328</v>
      </c>
      <c r="I139" s="244" t="s">
        <v>308</v>
      </c>
      <c r="J139" s="244"/>
      <c r="K139" s="292"/>
    </row>
    <row r="140" s="1" customFormat="1" ht="15" customHeight="1">
      <c r="B140" s="289"/>
      <c r="C140" s="244" t="s">
        <v>309</v>
      </c>
      <c r="D140" s="244"/>
      <c r="E140" s="244"/>
      <c r="F140" s="267" t="s">
        <v>273</v>
      </c>
      <c r="G140" s="244"/>
      <c r="H140" s="244" t="s">
        <v>309</v>
      </c>
      <c r="I140" s="244" t="s">
        <v>308</v>
      </c>
      <c r="J140" s="244"/>
      <c r="K140" s="292"/>
    </row>
    <row r="141" s="1" customFormat="1" ht="15" customHeight="1">
      <c r="B141" s="289"/>
      <c r="C141" s="244" t="s">
        <v>36</v>
      </c>
      <c r="D141" s="244"/>
      <c r="E141" s="244"/>
      <c r="F141" s="267" t="s">
        <v>273</v>
      </c>
      <c r="G141" s="244"/>
      <c r="H141" s="244" t="s">
        <v>329</v>
      </c>
      <c r="I141" s="244" t="s">
        <v>308</v>
      </c>
      <c r="J141" s="244"/>
      <c r="K141" s="292"/>
    </row>
    <row r="142" s="1" customFormat="1" ht="15" customHeight="1">
      <c r="B142" s="289"/>
      <c r="C142" s="244" t="s">
        <v>330</v>
      </c>
      <c r="D142" s="244"/>
      <c r="E142" s="244"/>
      <c r="F142" s="267" t="s">
        <v>273</v>
      </c>
      <c r="G142" s="244"/>
      <c r="H142" s="244" t="s">
        <v>331</v>
      </c>
      <c r="I142" s="244" t="s">
        <v>308</v>
      </c>
      <c r="J142" s="244"/>
      <c r="K142" s="292"/>
    </row>
    <row r="143" s="1" customFormat="1" ht="15" customHeight="1">
      <c r="B143" s="293"/>
      <c r="C143" s="294"/>
      <c r="D143" s="294"/>
      <c r="E143" s="294"/>
      <c r="F143" s="294"/>
      <c r="G143" s="294"/>
      <c r="H143" s="294"/>
      <c r="I143" s="294"/>
      <c r="J143" s="294"/>
      <c r="K143" s="295"/>
    </row>
    <row r="144" s="1" customFormat="1" ht="18.75" customHeight="1">
      <c r="B144" s="280"/>
      <c r="C144" s="280"/>
      <c r="D144" s="280"/>
      <c r="E144" s="280"/>
      <c r="F144" s="281"/>
      <c r="G144" s="280"/>
      <c r="H144" s="280"/>
      <c r="I144" s="280"/>
      <c r="J144" s="280"/>
      <c r="K144" s="280"/>
    </row>
    <row r="145" s="1" customFormat="1" ht="18.75" customHeight="1"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</row>
    <row r="146" s="1" customFormat="1" ht="7.5" customHeight="1">
      <c r="B146" s="253"/>
      <c r="C146" s="254"/>
      <c r="D146" s="254"/>
      <c r="E146" s="254"/>
      <c r="F146" s="254"/>
      <c r="G146" s="254"/>
      <c r="H146" s="254"/>
      <c r="I146" s="254"/>
      <c r="J146" s="254"/>
      <c r="K146" s="255"/>
    </row>
    <row r="147" s="1" customFormat="1" ht="45" customHeight="1">
      <c r="B147" s="256"/>
      <c r="C147" s="257" t="s">
        <v>332</v>
      </c>
      <c r="D147" s="257"/>
      <c r="E147" s="257"/>
      <c r="F147" s="257"/>
      <c r="G147" s="257"/>
      <c r="H147" s="257"/>
      <c r="I147" s="257"/>
      <c r="J147" s="257"/>
      <c r="K147" s="258"/>
    </row>
    <row r="148" s="1" customFormat="1" ht="17.25" customHeight="1">
      <c r="B148" s="256"/>
      <c r="C148" s="259" t="s">
        <v>267</v>
      </c>
      <c r="D148" s="259"/>
      <c r="E148" s="259"/>
      <c r="F148" s="259" t="s">
        <v>268</v>
      </c>
      <c r="G148" s="260"/>
      <c r="H148" s="259" t="s">
        <v>52</v>
      </c>
      <c r="I148" s="259" t="s">
        <v>55</v>
      </c>
      <c r="J148" s="259" t="s">
        <v>269</v>
      </c>
      <c r="K148" s="258"/>
    </row>
    <row r="149" s="1" customFormat="1" ht="17.25" customHeight="1">
      <c r="B149" s="256"/>
      <c r="C149" s="261" t="s">
        <v>270</v>
      </c>
      <c r="D149" s="261"/>
      <c r="E149" s="261"/>
      <c r="F149" s="262" t="s">
        <v>271</v>
      </c>
      <c r="G149" s="263"/>
      <c r="H149" s="261"/>
      <c r="I149" s="261"/>
      <c r="J149" s="261" t="s">
        <v>272</v>
      </c>
      <c r="K149" s="258"/>
    </row>
    <row r="150" s="1" customFormat="1" ht="5.25" customHeight="1">
      <c r="B150" s="269"/>
      <c r="C150" s="264"/>
      <c r="D150" s="264"/>
      <c r="E150" s="264"/>
      <c r="F150" s="264"/>
      <c r="G150" s="265"/>
      <c r="H150" s="264"/>
      <c r="I150" s="264"/>
      <c r="J150" s="264"/>
      <c r="K150" s="292"/>
    </row>
    <row r="151" s="1" customFormat="1" ht="15" customHeight="1">
      <c r="B151" s="269"/>
      <c r="C151" s="296" t="s">
        <v>276</v>
      </c>
      <c r="D151" s="244"/>
      <c r="E151" s="244"/>
      <c r="F151" s="297" t="s">
        <v>273</v>
      </c>
      <c r="G151" s="244"/>
      <c r="H151" s="296" t="s">
        <v>313</v>
      </c>
      <c r="I151" s="296" t="s">
        <v>275</v>
      </c>
      <c r="J151" s="296">
        <v>120</v>
      </c>
      <c r="K151" s="292"/>
    </row>
    <row r="152" s="1" customFormat="1" ht="15" customHeight="1">
      <c r="B152" s="269"/>
      <c r="C152" s="296" t="s">
        <v>322</v>
      </c>
      <c r="D152" s="244"/>
      <c r="E152" s="244"/>
      <c r="F152" s="297" t="s">
        <v>273</v>
      </c>
      <c r="G152" s="244"/>
      <c r="H152" s="296" t="s">
        <v>333</v>
      </c>
      <c r="I152" s="296" t="s">
        <v>275</v>
      </c>
      <c r="J152" s="296" t="s">
        <v>324</v>
      </c>
      <c r="K152" s="292"/>
    </row>
    <row r="153" s="1" customFormat="1" ht="15" customHeight="1">
      <c r="B153" s="269"/>
      <c r="C153" s="296" t="s">
        <v>221</v>
      </c>
      <c r="D153" s="244"/>
      <c r="E153" s="244"/>
      <c r="F153" s="297" t="s">
        <v>273</v>
      </c>
      <c r="G153" s="244"/>
      <c r="H153" s="296" t="s">
        <v>334</v>
      </c>
      <c r="I153" s="296" t="s">
        <v>275</v>
      </c>
      <c r="J153" s="296" t="s">
        <v>324</v>
      </c>
      <c r="K153" s="292"/>
    </row>
    <row r="154" s="1" customFormat="1" ht="15" customHeight="1">
      <c r="B154" s="269"/>
      <c r="C154" s="296" t="s">
        <v>278</v>
      </c>
      <c r="D154" s="244"/>
      <c r="E154" s="244"/>
      <c r="F154" s="297" t="s">
        <v>279</v>
      </c>
      <c r="G154" s="244"/>
      <c r="H154" s="296" t="s">
        <v>313</v>
      </c>
      <c r="I154" s="296" t="s">
        <v>275</v>
      </c>
      <c r="J154" s="296">
        <v>50</v>
      </c>
      <c r="K154" s="292"/>
    </row>
    <row r="155" s="1" customFormat="1" ht="15" customHeight="1">
      <c r="B155" s="269"/>
      <c r="C155" s="296" t="s">
        <v>281</v>
      </c>
      <c r="D155" s="244"/>
      <c r="E155" s="244"/>
      <c r="F155" s="297" t="s">
        <v>273</v>
      </c>
      <c r="G155" s="244"/>
      <c r="H155" s="296" t="s">
        <v>313</v>
      </c>
      <c r="I155" s="296" t="s">
        <v>283</v>
      </c>
      <c r="J155" s="296"/>
      <c r="K155" s="292"/>
    </row>
    <row r="156" s="1" customFormat="1" ht="15" customHeight="1">
      <c r="B156" s="269"/>
      <c r="C156" s="296" t="s">
        <v>292</v>
      </c>
      <c r="D156" s="244"/>
      <c r="E156" s="244"/>
      <c r="F156" s="297" t="s">
        <v>279</v>
      </c>
      <c r="G156" s="244"/>
      <c r="H156" s="296" t="s">
        <v>313</v>
      </c>
      <c r="I156" s="296" t="s">
        <v>275</v>
      </c>
      <c r="J156" s="296">
        <v>50</v>
      </c>
      <c r="K156" s="292"/>
    </row>
    <row r="157" s="1" customFormat="1" ht="15" customHeight="1">
      <c r="B157" s="269"/>
      <c r="C157" s="296" t="s">
        <v>300</v>
      </c>
      <c r="D157" s="244"/>
      <c r="E157" s="244"/>
      <c r="F157" s="297" t="s">
        <v>279</v>
      </c>
      <c r="G157" s="244"/>
      <c r="H157" s="296" t="s">
        <v>313</v>
      </c>
      <c r="I157" s="296" t="s">
        <v>275</v>
      </c>
      <c r="J157" s="296">
        <v>50</v>
      </c>
      <c r="K157" s="292"/>
    </row>
    <row r="158" s="1" customFormat="1" ht="15" customHeight="1">
      <c r="B158" s="269"/>
      <c r="C158" s="296" t="s">
        <v>298</v>
      </c>
      <c r="D158" s="244"/>
      <c r="E158" s="244"/>
      <c r="F158" s="297" t="s">
        <v>279</v>
      </c>
      <c r="G158" s="244"/>
      <c r="H158" s="296" t="s">
        <v>313</v>
      </c>
      <c r="I158" s="296" t="s">
        <v>275</v>
      </c>
      <c r="J158" s="296">
        <v>50</v>
      </c>
      <c r="K158" s="292"/>
    </row>
    <row r="159" s="1" customFormat="1" ht="15" customHeight="1">
      <c r="B159" s="269"/>
      <c r="C159" s="296" t="s">
        <v>80</v>
      </c>
      <c r="D159" s="244"/>
      <c r="E159" s="244"/>
      <c r="F159" s="297" t="s">
        <v>273</v>
      </c>
      <c r="G159" s="244"/>
      <c r="H159" s="296" t="s">
        <v>335</v>
      </c>
      <c r="I159" s="296" t="s">
        <v>275</v>
      </c>
      <c r="J159" s="296" t="s">
        <v>336</v>
      </c>
      <c r="K159" s="292"/>
    </row>
    <row r="160" s="1" customFormat="1" ht="15" customHeight="1">
      <c r="B160" s="269"/>
      <c r="C160" s="296" t="s">
        <v>337</v>
      </c>
      <c r="D160" s="244"/>
      <c r="E160" s="244"/>
      <c r="F160" s="297" t="s">
        <v>273</v>
      </c>
      <c r="G160" s="244"/>
      <c r="H160" s="296" t="s">
        <v>338</v>
      </c>
      <c r="I160" s="296" t="s">
        <v>308</v>
      </c>
      <c r="J160" s="296"/>
      <c r="K160" s="292"/>
    </row>
    <row r="161" s="1" customFormat="1" ht="15" customHeight="1">
      <c r="B161" s="298"/>
      <c r="C161" s="278"/>
      <c r="D161" s="278"/>
      <c r="E161" s="278"/>
      <c r="F161" s="278"/>
      <c r="G161" s="278"/>
      <c r="H161" s="278"/>
      <c r="I161" s="278"/>
      <c r="J161" s="278"/>
      <c r="K161" s="299"/>
    </row>
    <row r="162" s="1" customFormat="1" ht="18.75" customHeight="1">
      <c r="B162" s="280"/>
      <c r="C162" s="290"/>
      <c r="D162" s="290"/>
      <c r="E162" s="290"/>
      <c r="F162" s="300"/>
      <c r="G162" s="290"/>
      <c r="H162" s="290"/>
      <c r="I162" s="290"/>
      <c r="J162" s="290"/>
      <c r="K162" s="280"/>
    </row>
    <row r="163" s="1" customFormat="1" ht="18.75" customHeight="1">
      <c r="B163" s="252"/>
      <c r="C163" s="252"/>
      <c r="D163" s="252"/>
      <c r="E163" s="252"/>
      <c r="F163" s="252"/>
      <c r="G163" s="252"/>
      <c r="H163" s="252"/>
      <c r="I163" s="252"/>
      <c r="J163" s="252"/>
      <c r="K163" s="252"/>
    </row>
    <row r="164" s="1" customFormat="1" ht="7.5" customHeight="1">
      <c r="B164" s="231"/>
      <c r="C164" s="232"/>
      <c r="D164" s="232"/>
      <c r="E164" s="232"/>
      <c r="F164" s="232"/>
      <c r="G164" s="232"/>
      <c r="H164" s="232"/>
      <c r="I164" s="232"/>
      <c r="J164" s="232"/>
      <c r="K164" s="233"/>
    </row>
    <row r="165" s="1" customFormat="1" ht="45" customHeight="1">
      <c r="B165" s="234"/>
      <c r="C165" s="235" t="s">
        <v>339</v>
      </c>
      <c r="D165" s="235"/>
      <c r="E165" s="235"/>
      <c r="F165" s="235"/>
      <c r="G165" s="235"/>
      <c r="H165" s="235"/>
      <c r="I165" s="235"/>
      <c r="J165" s="235"/>
      <c r="K165" s="236"/>
    </row>
    <row r="166" s="1" customFormat="1" ht="17.25" customHeight="1">
      <c r="B166" s="234"/>
      <c r="C166" s="259" t="s">
        <v>267</v>
      </c>
      <c r="D166" s="259"/>
      <c r="E166" s="259"/>
      <c r="F166" s="259" t="s">
        <v>268</v>
      </c>
      <c r="G166" s="301"/>
      <c r="H166" s="302" t="s">
        <v>52</v>
      </c>
      <c r="I166" s="302" t="s">
        <v>55</v>
      </c>
      <c r="J166" s="259" t="s">
        <v>269</v>
      </c>
      <c r="K166" s="236"/>
    </row>
    <row r="167" s="1" customFormat="1" ht="17.25" customHeight="1">
      <c r="B167" s="237"/>
      <c r="C167" s="261" t="s">
        <v>270</v>
      </c>
      <c r="D167" s="261"/>
      <c r="E167" s="261"/>
      <c r="F167" s="262" t="s">
        <v>271</v>
      </c>
      <c r="G167" s="303"/>
      <c r="H167" s="304"/>
      <c r="I167" s="304"/>
      <c r="J167" s="261" t="s">
        <v>272</v>
      </c>
      <c r="K167" s="239"/>
    </row>
    <row r="168" s="1" customFormat="1" ht="5.25" customHeight="1">
      <c r="B168" s="269"/>
      <c r="C168" s="264"/>
      <c r="D168" s="264"/>
      <c r="E168" s="264"/>
      <c r="F168" s="264"/>
      <c r="G168" s="265"/>
      <c r="H168" s="264"/>
      <c r="I168" s="264"/>
      <c r="J168" s="264"/>
      <c r="K168" s="292"/>
    </row>
    <row r="169" s="1" customFormat="1" ht="15" customHeight="1">
      <c r="B169" s="269"/>
      <c r="C169" s="244" t="s">
        <v>276</v>
      </c>
      <c r="D169" s="244"/>
      <c r="E169" s="244"/>
      <c r="F169" s="267" t="s">
        <v>273</v>
      </c>
      <c r="G169" s="244"/>
      <c r="H169" s="244" t="s">
        <v>313</v>
      </c>
      <c r="I169" s="244" t="s">
        <v>275</v>
      </c>
      <c r="J169" s="244">
        <v>120</v>
      </c>
      <c r="K169" s="292"/>
    </row>
    <row r="170" s="1" customFormat="1" ht="15" customHeight="1">
      <c r="B170" s="269"/>
      <c r="C170" s="244" t="s">
        <v>322</v>
      </c>
      <c r="D170" s="244"/>
      <c r="E170" s="244"/>
      <c r="F170" s="267" t="s">
        <v>273</v>
      </c>
      <c r="G170" s="244"/>
      <c r="H170" s="244" t="s">
        <v>323</v>
      </c>
      <c r="I170" s="244" t="s">
        <v>275</v>
      </c>
      <c r="J170" s="244" t="s">
        <v>324</v>
      </c>
      <c r="K170" s="292"/>
    </row>
    <row r="171" s="1" customFormat="1" ht="15" customHeight="1">
      <c r="B171" s="269"/>
      <c r="C171" s="244" t="s">
        <v>221</v>
      </c>
      <c r="D171" s="244"/>
      <c r="E171" s="244"/>
      <c r="F171" s="267" t="s">
        <v>273</v>
      </c>
      <c r="G171" s="244"/>
      <c r="H171" s="244" t="s">
        <v>340</v>
      </c>
      <c r="I171" s="244" t="s">
        <v>275</v>
      </c>
      <c r="J171" s="244" t="s">
        <v>324</v>
      </c>
      <c r="K171" s="292"/>
    </row>
    <row r="172" s="1" customFormat="1" ht="15" customHeight="1">
      <c r="B172" s="269"/>
      <c r="C172" s="244" t="s">
        <v>278</v>
      </c>
      <c r="D172" s="244"/>
      <c r="E172" s="244"/>
      <c r="F172" s="267" t="s">
        <v>279</v>
      </c>
      <c r="G172" s="244"/>
      <c r="H172" s="244" t="s">
        <v>340</v>
      </c>
      <c r="I172" s="244" t="s">
        <v>275</v>
      </c>
      <c r="J172" s="244">
        <v>50</v>
      </c>
      <c r="K172" s="292"/>
    </row>
    <row r="173" s="1" customFormat="1" ht="15" customHeight="1">
      <c r="B173" s="269"/>
      <c r="C173" s="244" t="s">
        <v>281</v>
      </c>
      <c r="D173" s="244"/>
      <c r="E173" s="244"/>
      <c r="F173" s="267" t="s">
        <v>273</v>
      </c>
      <c r="G173" s="244"/>
      <c r="H173" s="244" t="s">
        <v>340</v>
      </c>
      <c r="I173" s="244" t="s">
        <v>283</v>
      </c>
      <c r="J173" s="244"/>
      <c r="K173" s="292"/>
    </row>
    <row r="174" s="1" customFormat="1" ht="15" customHeight="1">
      <c r="B174" s="269"/>
      <c r="C174" s="244" t="s">
        <v>292</v>
      </c>
      <c r="D174" s="244"/>
      <c r="E174" s="244"/>
      <c r="F174" s="267" t="s">
        <v>279</v>
      </c>
      <c r="G174" s="244"/>
      <c r="H174" s="244" t="s">
        <v>340</v>
      </c>
      <c r="I174" s="244" t="s">
        <v>275</v>
      </c>
      <c r="J174" s="244">
        <v>50</v>
      </c>
      <c r="K174" s="292"/>
    </row>
    <row r="175" s="1" customFormat="1" ht="15" customHeight="1">
      <c r="B175" s="269"/>
      <c r="C175" s="244" t="s">
        <v>300</v>
      </c>
      <c r="D175" s="244"/>
      <c r="E175" s="244"/>
      <c r="F175" s="267" t="s">
        <v>279</v>
      </c>
      <c r="G175" s="244"/>
      <c r="H175" s="244" t="s">
        <v>340</v>
      </c>
      <c r="I175" s="244" t="s">
        <v>275</v>
      </c>
      <c r="J175" s="244">
        <v>50</v>
      </c>
      <c r="K175" s="292"/>
    </row>
    <row r="176" s="1" customFormat="1" ht="15" customHeight="1">
      <c r="B176" s="269"/>
      <c r="C176" s="244" t="s">
        <v>298</v>
      </c>
      <c r="D176" s="244"/>
      <c r="E176" s="244"/>
      <c r="F176" s="267" t="s">
        <v>279</v>
      </c>
      <c r="G176" s="244"/>
      <c r="H176" s="244" t="s">
        <v>340</v>
      </c>
      <c r="I176" s="244" t="s">
        <v>275</v>
      </c>
      <c r="J176" s="244">
        <v>50</v>
      </c>
      <c r="K176" s="292"/>
    </row>
    <row r="177" s="1" customFormat="1" ht="15" customHeight="1">
      <c r="B177" s="269"/>
      <c r="C177" s="244" t="s">
        <v>95</v>
      </c>
      <c r="D177" s="244"/>
      <c r="E177" s="244"/>
      <c r="F177" s="267" t="s">
        <v>273</v>
      </c>
      <c r="G177" s="244"/>
      <c r="H177" s="244" t="s">
        <v>341</v>
      </c>
      <c r="I177" s="244" t="s">
        <v>342</v>
      </c>
      <c r="J177" s="244"/>
      <c r="K177" s="292"/>
    </row>
    <row r="178" s="1" customFormat="1" ht="15" customHeight="1">
      <c r="B178" s="269"/>
      <c r="C178" s="244" t="s">
        <v>55</v>
      </c>
      <c r="D178" s="244"/>
      <c r="E178" s="244"/>
      <c r="F178" s="267" t="s">
        <v>273</v>
      </c>
      <c r="G178" s="244"/>
      <c r="H178" s="244" t="s">
        <v>343</v>
      </c>
      <c r="I178" s="244" t="s">
        <v>344</v>
      </c>
      <c r="J178" s="244">
        <v>1</v>
      </c>
      <c r="K178" s="292"/>
    </row>
    <row r="179" s="1" customFormat="1" ht="15" customHeight="1">
      <c r="B179" s="269"/>
      <c r="C179" s="244" t="s">
        <v>51</v>
      </c>
      <c r="D179" s="244"/>
      <c r="E179" s="244"/>
      <c r="F179" s="267" t="s">
        <v>273</v>
      </c>
      <c r="G179" s="244"/>
      <c r="H179" s="244" t="s">
        <v>345</v>
      </c>
      <c r="I179" s="244" t="s">
        <v>275</v>
      </c>
      <c r="J179" s="244">
        <v>20</v>
      </c>
      <c r="K179" s="292"/>
    </row>
    <row r="180" s="1" customFormat="1" ht="15" customHeight="1">
      <c r="B180" s="269"/>
      <c r="C180" s="244" t="s">
        <v>52</v>
      </c>
      <c r="D180" s="244"/>
      <c r="E180" s="244"/>
      <c r="F180" s="267" t="s">
        <v>273</v>
      </c>
      <c r="G180" s="244"/>
      <c r="H180" s="244" t="s">
        <v>346</v>
      </c>
      <c r="I180" s="244" t="s">
        <v>275</v>
      </c>
      <c r="J180" s="244">
        <v>255</v>
      </c>
      <c r="K180" s="292"/>
    </row>
    <row r="181" s="1" customFormat="1" ht="15" customHeight="1">
      <c r="B181" s="269"/>
      <c r="C181" s="244" t="s">
        <v>96</v>
      </c>
      <c r="D181" s="244"/>
      <c r="E181" s="244"/>
      <c r="F181" s="267" t="s">
        <v>273</v>
      </c>
      <c r="G181" s="244"/>
      <c r="H181" s="244" t="s">
        <v>237</v>
      </c>
      <c r="I181" s="244" t="s">
        <v>275</v>
      </c>
      <c r="J181" s="244">
        <v>10</v>
      </c>
      <c r="K181" s="292"/>
    </row>
    <row r="182" s="1" customFormat="1" ht="15" customHeight="1">
      <c r="B182" s="269"/>
      <c r="C182" s="244" t="s">
        <v>97</v>
      </c>
      <c r="D182" s="244"/>
      <c r="E182" s="244"/>
      <c r="F182" s="267" t="s">
        <v>273</v>
      </c>
      <c r="G182" s="244"/>
      <c r="H182" s="244" t="s">
        <v>347</v>
      </c>
      <c r="I182" s="244" t="s">
        <v>308</v>
      </c>
      <c r="J182" s="244"/>
      <c r="K182" s="292"/>
    </row>
    <row r="183" s="1" customFormat="1" ht="15" customHeight="1">
      <c r="B183" s="269"/>
      <c r="C183" s="244" t="s">
        <v>348</v>
      </c>
      <c r="D183" s="244"/>
      <c r="E183" s="244"/>
      <c r="F183" s="267" t="s">
        <v>273</v>
      </c>
      <c r="G183" s="244"/>
      <c r="H183" s="244" t="s">
        <v>349</v>
      </c>
      <c r="I183" s="244" t="s">
        <v>308</v>
      </c>
      <c r="J183" s="244"/>
      <c r="K183" s="292"/>
    </row>
    <row r="184" s="1" customFormat="1" ht="15" customHeight="1">
      <c r="B184" s="269"/>
      <c r="C184" s="244" t="s">
        <v>337</v>
      </c>
      <c r="D184" s="244"/>
      <c r="E184" s="244"/>
      <c r="F184" s="267" t="s">
        <v>273</v>
      </c>
      <c r="G184" s="244"/>
      <c r="H184" s="244" t="s">
        <v>350</v>
      </c>
      <c r="I184" s="244" t="s">
        <v>308</v>
      </c>
      <c r="J184" s="244"/>
      <c r="K184" s="292"/>
    </row>
    <row r="185" s="1" customFormat="1" ht="15" customHeight="1">
      <c r="B185" s="269"/>
      <c r="C185" s="244" t="s">
        <v>99</v>
      </c>
      <c r="D185" s="244"/>
      <c r="E185" s="244"/>
      <c r="F185" s="267" t="s">
        <v>279</v>
      </c>
      <c r="G185" s="244"/>
      <c r="H185" s="244" t="s">
        <v>351</v>
      </c>
      <c r="I185" s="244" t="s">
        <v>275</v>
      </c>
      <c r="J185" s="244">
        <v>50</v>
      </c>
      <c r="K185" s="292"/>
    </row>
    <row r="186" s="1" customFormat="1" ht="15" customHeight="1">
      <c r="B186" s="269"/>
      <c r="C186" s="244" t="s">
        <v>352</v>
      </c>
      <c r="D186" s="244"/>
      <c r="E186" s="244"/>
      <c r="F186" s="267" t="s">
        <v>279</v>
      </c>
      <c r="G186" s="244"/>
      <c r="H186" s="244" t="s">
        <v>353</v>
      </c>
      <c r="I186" s="244" t="s">
        <v>354</v>
      </c>
      <c r="J186" s="244"/>
      <c r="K186" s="292"/>
    </row>
    <row r="187" s="1" customFormat="1" ht="15" customHeight="1">
      <c r="B187" s="269"/>
      <c r="C187" s="244" t="s">
        <v>355</v>
      </c>
      <c r="D187" s="244"/>
      <c r="E187" s="244"/>
      <c r="F187" s="267" t="s">
        <v>279</v>
      </c>
      <c r="G187" s="244"/>
      <c r="H187" s="244" t="s">
        <v>356</v>
      </c>
      <c r="I187" s="244" t="s">
        <v>354</v>
      </c>
      <c r="J187" s="244"/>
      <c r="K187" s="292"/>
    </row>
    <row r="188" s="1" customFormat="1" ht="15" customHeight="1">
      <c r="B188" s="269"/>
      <c r="C188" s="244" t="s">
        <v>357</v>
      </c>
      <c r="D188" s="244"/>
      <c r="E188" s="244"/>
      <c r="F188" s="267" t="s">
        <v>279</v>
      </c>
      <c r="G188" s="244"/>
      <c r="H188" s="244" t="s">
        <v>358</v>
      </c>
      <c r="I188" s="244" t="s">
        <v>354</v>
      </c>
      <c r="J188" s="244"/>
      <c r="K188" s="292"/>
    </row>
    <row r="189" s="1" customFormat="1" ht="15" customHeight="1">
      <c r="B189" s="269"/>
      <c r="C189" s="305" t="s">
        <v>359</v>
      </c>
      <c r="D189" s="244"/>
      <c r="E189" s="244"/>
      <c r="F189" s="267" t="s">
        <v>279</v>
      </c>
      <c r="G189" s="244"/>
      <c r="H189" s="244" t="s">
        <v>360</v>
      </c>
      <c r="I189" s="244" t="s">
        <v>361</v>
      </c>
      <c r="J189" s="306" t="s">
        <v>362</v>
      </c>
      <c r="K189" s="292"/>
    </row>
    <row r="190" s="1" customFormat="1" ht="15" customHeight="1">
      <c r="B190" s="269"/>
      <c r="C190" s="305" t="s">
        <v>40</v>
      </c>
      <c r="D190" s="244"/>
      <c r="E190" s="244"/>
      <c r="F190" s="267" t="s">
        <v>273</v>
      </c>
      <c r="G190" s="244"/>
      <c r="H190" s="241" t="s">
        <v>363</v>
      </c>
      <c r="I190" s="244" t="s">
        <v>364</v>
      </c>
      <c r="J190" s="244"/>
      <c r="K190" s="292"/>
    </row>
    <row r="191" s="1" customFormat="1" ht="15" customHeight="1">
      <c r="B191" s="269"/>
      <c r="C191" s="305" t="s">
        <v>365</v>
      </c>
      <c r="D191" s="244"/>
      <c r="E191" s="244"/>
      <c r="F191" s="267" t="s">
        <v>273</v>
      </c>
      <c r="G191" s="244"/>
      <c r="H191" s="244" t="s">
        <v>366</v>
      </c>
      <c r="I191" s="244" t="s">
        <v>308</v>
      </c>
      <c r="J191" s="244"/>
      <c r="K191" s="292"/>
    </row>
    <row r="192" s="1" customFormat="1" ht="15" customHeight="1">
      <c r="B192" s="269"/>
      <c r="C192" s="305" t="s">
        <v>367</v>
      </c>
      <c r="D192" s="244"/>
      <c r="E192" s="244"/>
      <c r="F192" s="267" t="s">
        <v>273</v>
      </c>
      <c r="G192" s="244"/>
      <c r="H192" s="244" t="s">
        <v>368</v>
      </c>
      <c r="I192" s="244" t="s">
        <v>308</v>
      </c>
      <c r="J192" s="244"/>
      <c r="K192" s="292"/>
    </row>
    <row r="193" s="1" customFormat="1" ht="15" customHeight="1">
      <c r="B193" s="269"/>
      <c r="C193" s="305" t="s">
        <v>369</v>
      </c>
      <c r="D193" s="244"/>
      <c r="E193" s="244"/>
      <c r="F193" s="267" t="s">
        <v>279</v>
      </c>
      <c r="G193" s="244"/>
      <c r="H193" s="244" t="s">
        <v>370</v>
      </c>
      <c r="I193" s="244" t="s">
        <v>308</v>
      </c>
      <c r="J193" s="244"/>
      <c r="K193" s="292"/>
    </row>
    <row r="194" s="1" customFormat="1" ht="15" customHeight="1">
      <c r="B194" s="298"/>
      <c r="C194" s="307"/>
      <c r="D194" s="278"/>
      <c r="E194" s="278"/>
      <c r="F194" s="278"/>
      <c r="G194" s="278"/>
      <c r="H194" s="278"/>
      <c r="I194" s="278"/>
      <c r="J194" s="278"/>
      <c r="K194" s="299"/>
    </row>
    <row r="195" s="1" customFormat="1" ht="18.75" customHeight="1">
      <c r="B195" s="280"/>
      <c r="C195" s="290"/>
      <c r="D195" s="290"/>
      <c r="E195" s="290"/>
      <c r="F195" s="300"/>
      <c r="G195" s="290"/>
      <c r="H195" s="290"/>
      <c r="I195" s="290"/>
      <c r="J195" s="290"/>
      <c r="K195" s="280"/>
    </row>
    <row r="196" s="1" customFormat="1" ht="18.75" customHeight="1">
      <c r="B196" s="280"/>
      <c r="C196" s="290"/>
      <c r="D196" s="290"/>
      <c r="E196" s="290"/>
      <c r="F196" s="300"/>
      <c r="G196" s="290"/>
      <c r="H196" s="290"/>
      <c r="I196" s="290"/>
      <c r="J196" s="290"/>
      <c r="K196" s="280"/>
    </row>
    <row r="197" s="1" customFormat="1" ht="18.75" customHeight="1">
      <c r="B197" s="252"/>
      <c r="C197" s="252"/>
      <c r="D197" s="252"/>
      <c r="E197" s="252"/>
      <c r="F197" s="252"/>
      <c r="G197" s="252"/>
      <c r="H197" s="252"/>
      <c r="I197" s="252"/>
      <c r="J197" s="252"/>
      <c r="K197" s="252"/>
    </row>
    <row r="198" s="1" customFormat="1" ht="13.5">
      <c r="B198" s="231"/>
      <c r="C198" s="232"/>
      <c r="D198" s="232"/>
      <c r="E198" s="232"/>
      <c r="F198" s="232"/>
      <c r="G198" s="232"/>
      <c r="H198" s="232"/>
      <c r="I198" s="232"/>
      <c r="J198" s="232"/>
      <c r="K198" s="233"/>
    </row>
    <row r="199" s="1" customFormat="1" ht="21">
      <c r="B199" s="234"/>
      <c r="C199" s="235" t="s">
        <v>371</v>
      </c>
      <c r="D199" s="235"/>
      <c r="E199" s="235"/>
      <c r="F199" s="235"/>
      <c r="G199" s="235"/>
      <c r="H199" s="235"/>
      <c r="I199" s="235"/>
      <c r="J199" s="235"/>
      <c r="K199" s="236"/>
    </row>
    <row r="200" s="1" customFormat="1" ht="25.5" customHeight="1">
      <c r="B200" s="234"/>
      <c r="C200" s="308" t="s">
        <v>372</v>
      </c>
      <c r="D200" s="308"/>
      <c r="E200" s="308"/>
      <c r="F200" s="308" t="s">
        <v>373</v>
      </c>
      <c r="G200" s="309"/>
      <c r="H200" s="308" t="s">
        <v>374</v>
      </c>
      <c r="I200" s="308"/>
      <c r="J200" s="308"/>
      <c r="K200" s="236"/>
    </row>
    <row r="201" s="1" customFormat="1" ht="5.25" customHeight="1">
      <c r="B201" s="269"/>
      <c r="C201" s="264"/>
      <c r="D201" s="264"/>
      <c r="E201" s="264"/>
      <c r="F201" s="264"/>
      <c r="G201" s="290"/>
      <c r="H201" s="264"/>
      <c r="I201" s="264"/>
      <c r="J201" s="264"/>
      <c r="K201" s="292"/>
    </row>
    <row r="202" s="1" customFormat="1" ht="15" customHeight="1">
      <c r="B202" s="269"/>
      <c r="C202" s="244" t="s">
        <v>364</v>
      </c>
      <c r="D202" s="244"/>
      <c r="E202" s="244"/>
      <c r="F202" s="267" t="s">
        <v>41</v>
      </c>
      <c r="G202" s="244"/>
      <c r="H202" s="244" t="s">
        <v>375</v>
      </c>
      <c r="I202" s="244"/>
      <c r="J202" s="244"/>
      <c r="K202" s="292"/>
    </row>
    <row r="203" s="1" customFormat="1" ht="15" customHeight="1">
      <c r="B203" s="269"/>
      <c r="C203" s="244"/>
      <c r="D203" s="244"/>
      <c r="E203" s="244"/>
      <c r="F203" s="267" t="s">
        <v>42</v>
      </c>
      <c r="G203" s="244"/>
      <c r="H203" s="244" t="s">
        <v>376</v>
      </c>
      <c r="I203" s="244"/>
      <c r="J203" s="244"/>
      <c r="K203" s="292"/>
    </row>
    <row r="204" s="1" customFormat="1" ht="15" customHeight="1">
      <c r="B204" s="269"/>
      <c r="C204" s="244"/>
      <c r="D204" s="244"/>
      <c r="E204" s="244"/>
      <c r="F204" s="267" t="s">
        <v>45</v>
      </c>
      <c r="G204" s="244"/>
      <c r="H204" s="244" t="s">
        <v>377</v>
      </c>
      <c r="I204" s="244"/>
      <c r="J204" s="244"/>
      <c r="K204" s="292"/>
    </row>
    <row r="205" s="1" customFormat="1" ht="15" customHeight="1">
      <c r="B205" s="269"/>
      <c r="C205" s="244"/>
      <c r="D205" s="244"/>
      <c r="E205" s="244"/>
      <c r="F205" s="267" t="s">
        <v>43</v>
      </c>
      <c r="G205" s="244"/>
      <c r="H205" s="244" t="s">
        <v>378</v>
      </c>
      <c r="I205" s="244"/>
      <c r="J205" s="244"/>
      <c r="K205" s="292"/>
    </row>
    <row r="206" s="1" customFormat="1" ht="15" customHeight="1">
      <c r="B206" s="269"/>
      <c r="C206" s="244"/>
      <c r="D206" s="244"/>
      <c r="E206" s="244"/>
      <c r="F206" s="267" t="s">
        <v>44</v>
      </c>
      <c r="G206" s="244"/>
      <c r="H206" s="244" t="s">
        <v>379</v>
      </c>
      <c r="I206" s="244"/>
      <c r="J206" s="244"/>
      <c r="K206" s="292"/>
    </row>
    <row r="207" s="1" customFormat="1" ht="15" customHeight="1">
      <c r="B207" s="269"/>
      <c r="C207" s="244"/>
      <c r="D207" s="244"/>
      <c r="E207" s="244"/>
      <c r="F207" s="267"/>
      <c r="G207" s="244"/>
      <c r="H207" s="244"/>
      <c r="I207" s="244"/>
      <c r="J207" s="244"/>
      <c r="K207" s="292"/>
    </row>
    <row r="208" s="1" customFormat="1" ht="15" customHeight="1">
      <c r="B208" s="269"/>
      <c r="C208" s="244" t="s">
        <v>320</v>
      </c>
      <c r="D208" s="244"/>
      <c r="E208" s="244"/>
      <c r="F208" s="267" t="s">
        <v>74</v>
      </c>
      <c r="G208" s="244"/>
      <c r="H208" s="244" t="s">
        <v>380</v>
      </c>
      <c r="I208" s="244"/>
      <c r="J208" s="244"/>
      <c r="K208" s="292"/>
    </row>
    <row r="209" s="1" customFormat="1" ht="15" customHeight="1">
      <c r="B209" s="269"/>
      <c r="C209" s="244"/>
      <c r="D209" s="244"/>
      <c r="E209" s="244"/>
      <c r="F209" s="267" t="s">
        <v>215</v>
      </c>
      <c r="G209" s="244"/>
      <c r="H209" s="244" t="s">
        <v>216</v>
      </c>
      <c r="I209" s="244"/>
      <c r="J209" s="244"/>
      <c r="K209" s="292"/>
    </row>
    <row r="210" s="1" customFormat="1" ht="15" customHeight="1">
      <c r="B210" s="269"/>
      <c r="C210" s="244"/>
      <c r="D210" s="244"/>
      <c r="E210" s="244"/>
      <c r="F210" s="267" t="s">
        <v>213</v>
      </c>
      <c r="G210" s="244"/>
      <c r="H210" s="244" t="s">
        <v>381</v>
      </c>
      <c r="I210" s="244"/>
      <c r="J210" s="244"/>
      <c r="K210" s="292"/>
    </row>
    <row r="211" s="1" customFormat="1" ht="15" customHeight="1">
      <c r="B211" s="310"/>
      <c r="C211" s="244"/>
      <c r="D211" s="244"/>
      <c r="E211" s="244"/>
      <c r="F211" s="267" t="s">
        <v>217</v>
      </c>
      <c r="G211" s="305"/>
      <c r="H211" s="296" t="s">
        <v>218</v>
      </c>
      <c r="I211" s="296"/>
      <c r="J211" s="296"/>
      <c r="K211" s="311"/>
    </row>
    <row r="212" s="1" customFormat="1" ht="15" customHeight="1">
      <c r="B212" s="310"/>
      <c r="C212" s="244"/>
      <c r="D212" s="244"/>
      <c r="E212" s="244"/>
      <c r="F212" s="267" t="s">
        <v>219</v>
      </c>
      <c r="G212" s="305"/>
      <c r="H212" s="296" t="s">
        <v>382</v>
      </c>
      <c r="I212" s="296"/>
      <c r="J212" s="296"/>
      <c r="K212" s="311"/>
    </row>
    <row r="213" s="1" customFormat="1" ht="15" customHeight="1">
      <c r="B213" s="310"/>
      <c r="C213" s="244"/>
      <c r="D213" s="244"/>
      <c r="E213" s="244"/>
      <c r="F213" s="267"/>
      <c r="G213" s="305"/>
      <c r="H213" s="296"/>
      <c r="I213" s="296"/>
      <c r="J213" s="296"/>
      <c r="K213" s="311"/>
    </row>
    <row r="214" s="1" customFormat="1" ht="15" customHeight="1">
      <c r="B214" s="310"/>
      <c r="C214" s="244" t="s">
        <v>344</v>
      </c>
      <c r="D214" s="244"/>
      <c r="E214" s="244"/>
      <c r="F214" s="267">
        <v>1</v>
      </c>
      <c r="G214" s="305"/>
      <c r="H214" s="296" t="s">
        <v>383</v>
      </c>
      <c r="I214" s="296"/>
      <c r="J214" s="296"/>
      <c r="K214" s="311"/>
    </row>
    <row r="215" s="1" customFormat="1" ht="15" customHeight="1">
      <c r="B215" s="310"/>
      <c r="C215" s="244"/>
      <c r="D215" s="244"/>
      <c r="E215" s="244"/>
      <c r="F215" s="267">
        <v>2</v>
      </c>
      <c r="G215" s="305"/>
      <c r="H215" s="296" t="s">
        <v>384</v>
      </c>
      <c r="I215" s="296"/>
      <c r="J215" s="296"/>
      <c r="K215" s="311"/>
    </row>
    <row r="216" s="1" customFormat="1" ht="15" customHeight="1">
      <c r="B216" s="310"/>
      <c r="C216" s="244"/>
      <c r="D216" s="244"/>
      <c r="E216" s="244"/>
      <c r="F216" s="267">
        <v>3</v>
      </c>
      <c r="G216" s="305"/>
      <c r="H216" s="296" t="s">
        <v>385</v>
      </c>
      <c r="I216" s="296"/>
      <c r="J216" s="296"/>
      <c r="K216" s="311"/>
    </row>
    <row r="217" s="1" customFormat="1" ht="15" customHeight="1">
      <c r="B217" s="310"/>
      <c r="C217" s="244"/>
      <c r="D217" s="244"/>
      <c r="E217" s="244"/>
      <c r="F217" s="267">
        <v>4</v>
      </c>
      <c r="G217" s="305"/>
      <c r="H217" s="296" t="s">
        <v>386</v>
      </c>
      <c r="I217" s="296"/>
      <c r="J217" s="296"/>
      <c r="K217" s="311"/>
    </row>
    <row r="218" s="1" customFormat="1" ht="12.75" customHeight="1">
      <c r="B218" s="312"/>
      <c r="C218" s="313"/>
      <c r="D218" s="313"/>
      <c r="E218" s="313"/>
      <c r="F218" s="313"/>
      <c r="G218" s="313"/>
      <c r="H218" s="313"/>
      <c r="I218" s="313"/>
      <c r="J218" s="313"/>
      <c r="K218" s="314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03C5175C3ED5046B33CF5A74E428FD4" ma:contentTypeVersion="13" ma:contentTypeDescription="Vytvoří nový dokument" ma:contentTypeScope="" ma:versionID="11d7fb858bb354971963128372fe1e37">
  <xsd:schema xmlns:xsd="http://www.w3.org/2001/XMLSchema" xmlns:xs="http://www.w3.org/2001/XMLSchema" xmlns:p="http://schemas.microsoft.com/office/2006/metadata/properties" xmlns:ns2="503db405-3520-46cf-92ad-892a4b8aadda" xmlns:ns3="f553db60-36b7-45ee-996e-3086fe5575b5" targetNamespace="http://schemas.microsoft.com/office/2006/metadata/properties" ma:root="true" ma:fieldsID="72a12d714446a5e8c42bc3a7d575b897" ns2:_="" ns3:_="">
    <xsd:import namespace="503db405-3520-46cf-92ad-892a4b8aadda"/>
    <xsd:import namespace="f553db60-36b7-45ee-996e-3086fe5575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3db405-3520-46cf-92ad-892a4b8aad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Značky obrázků" ma:readOnly="false" ma:fieldId="{5cf76f15-5ced-4ddc-b409-7134ff3c332f}" ma:taxonomyMulti="true" ma:sspId="aa7d39e8-1b5f-45f7-83ce-ae9ad7ef93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3db60-36b7-45ee-996e-3086fe5575b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77cd8a11-1474-42f3-9ccd-d446c577ade1}" ma:internalName="TaxCatchAll" ma:showField="CatchAllData" ma:web="f553db60-36b7-45ee-996e-3086fe5575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3db405-3520-46cf-92ad-892a4b8aadda">
      <Terms xmlns="http://schemas.microsoft.com/office/infopath/2007/PartnerControls"/>
    </lcf76f155ced4ddcb4097134ff3c332f>
    <TaxCatchAll xmlns="f553db60-36b7-45ee-996e-3086fe5575b5" xsi:nil="true"/>
  </documentManagement>
</p:properties>
</file>

<file path=customXml/itemProps1.xml><?xml version="1.0" encoding="utf-8"?>
<ds:datastoreItem xmlns:ds="http://schemas.openxmlformats.org/officeDocument/2006/customXml" ds:itemID="{F53A5DB9-A796-41E8-803C-2D2512E5E739}"/>
</file>

<file path=customXml/itemProps2.xml><?xml version="1.0" encoding="utf-8"?>
<ds:datastoreItem xmlns:ds="http://schemas.openxmlformats.org/officeDocument/2006/customXml" ds:itemID="{A753534E-A9BB-449D-B57C-8764E478B85E}"/>
</file>

<file path=customXml/itemProps3.xml><?xml version="1.0" encoding="utf-8"?>
<ds:datastoreItem xmlns:ds="http://schemas.openxmlformats.org/officeDocument/2006/customXml" ds:itemID="{4DBE9F45-882D-410E-B254-D0B3AD49F237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Hefner-PC\Hefner</dc:creator>
  <cp:lastModifiedBy>Hefner-PC\Hefner</cp:lastModifiedBy>
  <dcterms:created xsi:type="dcterms:W3CDTF">2023-01-16T17:25:12Z</dcterms:created>
  <dcterms:modified xsi:type="dcterms:W3CDTF">2023-01-16T17:25:15Z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0x010100B03C5175C3ED5046B33CF5A74E428FD4</vt:lpwstr>
  </property>
</Properties>
</file>