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13032" windowHeight="8952" tabRatio="896" activeTab="2"/>
  </bookViews>
  <sheets>
    <sheet name="Krycí list" sheetId="23" r:id="rId1"/>
    <sheet name="VRN" sheetId="44" r:id="rId2"/>
    <sheet name="Demolice" sheetId="41" r:id="rId3"/>
  </sheets>
  <definedNames>
    <definedName name="_xlnm.Print_Area" localSheetId="2">Demolice!$A$1:$H$253</definedName>
    <definedName name="_xlnm.Print_Area" localSheetId="1">VRN!$A$1:$H$15</definedName>
  </definedNames>
  <calcPr calcId="145621"/>
</workbook>
</file>

<file path=xl/calcChain.xml><?xml version="1.0" encoding="utf-8"?>
<calcChain xmlns="http://schemas.openxmlformats.org/spreadsheetml/2006/main">
  <c r="E45" i="41" l="1"/>
  <c r="J45" i="41"/>
  <c r="E62" i="41"/>
  <c r="E42" i="41"/>
  <c r="E44" i="41"/>
  <c r="E38" i="41"/>
  <c r="E71" i="41"/>
  <c r="E63" i="41"/>
  <c r="J63" i="41"/>
  <c r="E79" i="41"/>
  <c r="E72" i="41"/>
  <c r="E80" i="41"/>
  <c r="J80" i="41"/>
  <c r="E82" i="41"/>
  <c r="J82" i="41"/>
  <c r="E88" i="41"/>
  <c r="E84" i="41"/>
  <c r="J84" i="41"/>
  <c r="E58" i="41"/>
  <c r="J58" i="41"/>
  <c r="E94" i="41"/>
  <c r="E91" i="41"/>
  <c r="J91" i="41"/>
  <c r="E99" i="41"/>
  <c r="E95" i="41"/>
  <c r="E104" i="41"/>
  <c r="E100" i="41"/>
  <c r="J100" i="41"/>
  <c r="E105" i="41"/>
  <c r="J105" i="41"/>
  <c r="E114" i="41"/>
  <c r="E107" i="41"/>
  <c r="E122" i="41"/>
  <c r="E115" i="41"/>
  <c r="J115" i="41"/>
  <c r="E136" i="41"/>
  <c r="E132" i="41"/>
  <c r="J132" i="41"/>
  <c r="E139" i="41"/>
  <c r="E137" i="41"/>
  <c r="E144" i="41"/>
  <c r="E140" i="41"/>
  <c r="J140" i="41"/>
  <c r="E149" i="41"/>
  <c r="E145" i="41"/>
  <c r="E154" i="41"/>
  <c r="E150" i="41"/>
  <c r="J150" i="41"/>
  <c r="E186" i="41"/>
  <c r="E182" i="41"/>
  <c r="E191" i="41"/>
  <c r="E187" i="41"/>
  <c r="J187" i="41"/>
  <c r="E196" i="41"/>
  <c r="E192" i="41"/>
  <c r="E201" i="41"/>
  <c r="E197" i="41"/>
  <c r="J197" i="41"/>
  <c r="E202" i="41"/>
  <c r="J202" i="41"/>
  <c r="E208" i="41"/>
  <c r="E204" i="41"/>
  <c r="E213" i="41"/>
  <c r="E209" i="41"/>
  <c r="J209" i="41"/>
  <c r="E223" i="41"/>
  <c r="E219" i="41"/>
  <c r="E89" i="41"/>
  <c r="J89" i="41"/>
  <c r="J244" i="41"/>
  <c r="E244" i="41"/>
  <c r="E243" i="41"/>
  <c r="G243" i="41"/>
  <c r="E176" i="41"/>
  <c r="E172" i="41"/>
  <c r="J172" i="41"/>
  <c r="J248" i="41"/>
  <c r="E248" i="41"/>
  <c r="E247" i="41"/>
  <c r="G247" i="41"/>
  <c r="E181" i="41"/>
  <c r="E177" i="41"/>
  <c r="J177" i="41"/>
  <c r="J250" i="41"/>
  <c r="E250" i="41"/>
  <c r="E249" i="41"/>
  <c r="G249" i="41"/>
  <c r="E159" i="41"/>
  <c r="E155" i="41"/>
  <c r="J155" i="41"/>
  <c r="E164" i="41"/>
  <c r="E160" i="41"/>
  <c r="E169" i="41"/>
  <c r="E165" i="41"/>
  <c r="J165" i="41"/>
  <c r="E171" i="41"/>
  <c r="E170" i="41"/>
  <c r="E52" i="41"/>
  <c r="E48" i="41"/>
  <c r="J48" i="41"/>
  <c r="E57" i="41"/>
  <c r="E53" i="41"/>
  <c r="E124" i="41"/>
  <c r="E123" i="41"/>
  <c r="J123" i="41"/>
  <c r="E126" i="41"/>
  <c r="E125" i="41"/>
  <c r="E131" i="41"/>
  <c r="E127" i="41"/>
  <c r="J127" i="41"/>
  <c r="E218" i="41"/>
  <c r="E214" i="41"/>
  <c r="G12" i="44"/>
  <c r="G13" i="44"/>
  <c r="G11" i="44"/>
  <c r="G10" i="44" s="1"/>
  <c r="G58" i="41"/>
  <c r="G47" i="41" s="1"/>
  <c r="C16" i="23" s="1"/>
  <c r="G115" i="41"/>
  <c r="G123" i="41"/>
  <c r="G48" i="41"/>
  <c r="G63" i="41"/>
  <c r="G80" i="41"/>
  <c r="G82" i="41"/>
  <c r="G84" i="41"/>
  <c r="G91" i="41"/>
  <c r="G100" i="41"/>
  <c r="G105" i="41"/>
  <c r="G127" i="41"/>
  <c r="G132" i="41"/>
  <c r="G140" i="41"/>
  <c r="G150" i="41"/>
  <c r="G155" i="41"/>
  <c r="G165" i="41"/>
  <c r="G172" i="41"/>
  <c r="G187" i="41"/>
  <c r="G197" i="41"/>
  <c r="G202" i="41"/>
  <c r="G209" i="41"/>
  <c r="G13" i="41"/>
  <c r="G14" i="41"/>
  <c r="E20" i="41"/>
  <c r="E16" i="41"/>
  <c r="G16" i="41"/>
  <c r="E25" i="41"/>
  <c r="E27" i="41"/>
  <c r="E26" i="41"/>
  <c r="J16" i="41"/>
  <c r="J14" i="41"/>
  <c r="J13" i="41"/>
  <c r="J53" i="41"/>
  <c r="G53" i="41"/>
  <c r="J182" i="41"/>
  <c r="G182" i="41"/>
  <c r="J125" i="41"/>
  <c r="G125" i="41"/>
  <c r="J204" i="41"/>
  <c r="G204" i="41"/>
  <c r="J38" i="41"/>
  <c r="G38" i="41"/>
  <c r="J192" i="41"/>
  <c r="G192" i="41"/>
  <c r="G26" i="41"/>
  <c r="J26" i="41"/>
  <c r="G214" i="41"/>
  <c r="J214" i="41"/>
  <c r="J160" i="41"/>
  <c r="G160" i="41"/>
  <c r="J219" i="41"/>
  <c r="G219" i="41"/>
  <c r="G137" i="41"/>
  <c r="J137" i="41"/>
  <c r="J145" i="41"/>
  <c r="J240" i="41"/>
  <c r="J72" i="41"/>
  <c r="G72" i="41"/>
  <c r="J170" i="41"/>
  <c r="J252" i="41"/>
  <c r="E252" i="41"/>
  <c r="E251" i="41"/>
  <c r="G251" i="41"/>
  <c r="G170" i="41"/>
  <c r="G145" i="41"/>
  <c r="J107" i="41"/>
  <c r="G107" i="41"/>
  <c r="J95" i="41"/>
  <c r="J246" i="41"/>
  <c r="E246" i="41"/>
  <c r="E245" i="41"/>
  <c r="G245" i="41"/>
  <c r="G95" i="41"/>
  <c r="J242" i="41"/>
  <c r="E29" i="41"/>
  <c r="E28" i="41"/>
  <c r="E21" i="41"/>
  <c r="G45" i="41"/>
  <c r="G177" i="41"/>
  <c r="G89" i="41"/>
  <c r="J225" i="41"/>
  <c r="J228" i="41"/>
  <c r="E228" i="41"/>
  <c r="E226" i="41"/>
  <c r="G226" i="41"/>
  <c r="E240" i="41"/>
  <c r="E239" i="41"/>
  <c r="G239" i="41"/>
  <c r="J230" i="41"/>
  <c r="E242" i="41"/>
  <c r="E241" i="41"/>
  <c r="G241" i="41"/>
  <c r="G21" i="41"/>
  <c r="J21" i="41"/>
  <c r="J28" i="41"/>
  <c r="E33" i="41"/>
  <c r="G28" i="41"/>
  <c r="E31" i="41"/>
  <c r="E30" i="41"/>
  <c r="E37" i="41"/>
  <c r="E36" i="41"/>
  <c r="G30" i="41"/>
  <c r="J30" i="41"/>
  <c r="E35" i="41"/>
  <c r="E34" i="41"/>
  <c r="E32" i="41"/>
  <c r="G36" i="41"/>
  <c r="J36" i="41"/>
  <c r="E230" i="41"/>
  <c r="E229" i="41"/>
  <c r="G229" i="41"/>
  <c r="E238" i="41"/>
  <c r="E237" i="41"/>
  <c r="G237" i="41"/>
  <c r="J236" i="41"/>
  <c r="E236" i="41"/>
  <c r="E235" i="41"/>
  <c r="G235" i="41"/>
  <c r="E225" i="41"/>
  <c r="G34" i="41"/>
  <c r="G12" i="41" s="1"/>
  <c r="J34" i="41"/>
  <c r="E232" i="41"/>
  <c r="E224" i="41"/>
  <c r="G224" i="41"/>
  <c r="G32" i="41"/>
  <c r="J32" i="41"/>
  <c r="E231" i="41"/>
  <c r="G231" i="41"/>
  <c r="E234" i="41"/>
  <c r="E233" i="41"/>
  <c r="G233" i="41"/>
  <c r="C15" i="23" l="1"/>
  <c r="C14" i="23" s="1"/>
  <c r="G11" i="41"/>
  <c r="G10" i="41" s="1"/>
  <c r="C19" i="23"/>
  <c r="C18" i="23" s="1"/>
  <c r="C22" i="23" l="1"/>
  <c r="C25" i="23" s="1"/>
  <c r="C29" i="23" s="1"/>
</calcChain>
</file>

<file path=xl/sharedStrings.xml><?xml version="1.0" encoding="utf-8"?>
<sst xmlns="http://schemas.openxmlformats.org/spreadsheetml/2006/main" count="680" uniqueCount="368">
  <si>
    <t>SOUPIS PRACÍ - KRYCÍ LIST</t>
  </si>
  <si>
    <t>Stavba:  DEMOLICE STAVBY na p.p.č. 5 v k.ú. Hradčany nad Ploučnicí</t>
  </si>
  <si>
    <t>Část:  Krycí list - Rekapitulace nákladů na stavbu</t>
  </si>
  <si>
    <t>Místo:   p.p.č. 5 v k.ú. Hradčany nad Ploučnicí</t>
  </si>
  <si>
    <t>Objednatel: Město Ralsko, Kuřívody 701, 471 24 Ralsko</t>
  </si>
  <si>
    <t xml:space="preserve">Zhotovitel:  </t>
  </si>
  <si>
    <t>JKSO: 801 74 1 9</t>
  </si>
  <si>
    <t>Cen.soustava: RTS DATA 2015/1</t>
  </si>
  <si>
    <t>Jednotkové ceny: V místě a čase obvyklé</t>
  </si>
  <si>
    <t>DEMOLICE</t>
  </si>
  <si>
    <t>Přípravné a zemní práce</t>
  </si>
  <si>
    <t>Ostatní konstrukce a práce, bourání, přesun hmot</t>
  </si>
  <si>
    <t>VRN - VEDLEJŠÍ A OSTATNÍ NÁKLADY</t>
  </si>
  <si>
    <t>Ostatní práce</t>
  </si>
  <si>
    <t>CELKOVÉ NÁKLADY NA STAVBU  -   BEZ DPH</t>
  </si>
  <si>
    <t>DPH   21 %</t>
  </si>
  <si>
    <t>CELKOVÉ NÁKLADY NA STAVBU  -   VČETNĚ DPH</t>
  </si>
  <si>
    <t>SOUPIS PRACÍ</t>
  </si>
  <si>
    <t>Část:  Vedlejší a ostatní náklady</t>
  </si>
  <si>
    <t>P.Č.</t>
  </si>
  <si>
    <t>Kód položky</t>
  </si>
  <si>
    <t>Popis</t>
  </si>
  <si>
    <t>MJ</t>
  </si>
  <si>
    <t>Množství celkem</t>
  </si>
  <si>
    <t>Cena jednotková</t>
  </si>
  <si>
    <t>Cena celkem</t>
  </si>
  <si>
    <t>Cena jednotková           dle RTS DATA 2015/1</t>
  </si>
  <si>
    <t>1</t>
  </si>
  <si>
    <t>2</t>
  </si>
  <si>
    <t>3</t>
  </si>
  <si>
    <t>4</t>
  </si>
  <si>
    <t>5</t>
  </si>
  <si>
    <t>6</t>
  </si>
  <si>
    <t>7</t>
  </si>
  <si>
    <t>VRN-Vedlejší a ostatní náklady -celkem</t>
  </si>
  <si>
    <t>M99</t>
  </si>
  <si>
    <t>001</t>
  </si>
  <si>
    <t>VRN001</t>
  </si>
  <si>
    <t>Pronájem zařízení staveniště staveništní buňky,osvětlení..</t>
  </si>
  <si>
    <t>měs.</t>
  </si>
  <si>
    <t>002</t>
  </si>
  <si>
    <t>VRN007</t>
  </si>
  <si>
    <t>Staveništní informační tabule</t>
  </si>
  <si>
    <t>kus</t>
  </si>
  <si>
    <t>Část:  1.1 - Architektonicko-stavební řešení</t>
  </si>
  <si>
    <t>Hm.suti jednotková</t>
  </si>
  <si>
    <t>Hm.suti celkem</t>
  </si>
  <si>
    <t>Demolice objektů A, B, C -celkem</t>
  </si>
  <si>
    <t>HSV</t>
  </si>
  <si>
    <t>Práce a dodávky HSV</t>
  </si>
  <si>
    <t>110101102R01</t>
  </si>
  <si>
    <t>Vytýčení stávajících sítí</t>
  </si>
  <si>
    <t>hod.</t>
  </si>
  <si>
    <t>110101104R01</t>
  </si>
  <si>
    <t>Ochrana stávajících sítí na staveništi</t>
  </si>
  <si>
    <t>přípojka elektro</t>
  </si>
  <si>
    <t>003</t>
  </si>
  <si>
    <t>121101102R00</t>
  </si>
  <si>
    <t>Sejmutí ornice s přemístěním přes 50 do 100 m</t>
  </si>
  <si>
    <t>m3</t>
  </si>
  <si>
    <t>objekt A: (40,65+15,79+40,65+9,00)x1,50x0,20=31,827</t>
  </si>
  <si>
    <t>objekt B: (21,59+33,65)x2x1,50x0,20=33,144</t>
  </si>
  <si>
    <t>objekt C: (40,65+15,79+40,65+9,00)x1,50x0,20=31,827</t>
  </si>
  <si>
    <t>celkem</t>
  </si>
  <si>
    <t>004</t>
  </si>
  <si>
    <t>132201211R00</t>
  </si>
  <si>
    <t>Hloubení rýh 60-200 cm v hor.3 do 1000 m3 -pro vybourání základů</t>
  </si>
  <si>
    <t>objekt A: (40,65+15,79+40,65+9,00)x1,50x1,20=190,962</t>
  </si>
  <si>
    <t>objekt B: (21,59+33,65)x2x1,50x1,20=198,864</t>
  </si>
  <si>
    <t>objekt C: (40,65+15,79+40,65+9,00)x1,50x1,20=190,962</t>
  </si>
  <si>
    <t>005</t>
  </si>
  <si>
    <t>132201219R00</t>
  </si>
  <si>
    <t>Příplatek za lepivost -hloubení rýh 60-200 cm v hornině 3</t>
  </si>
  <si>
    <t>výměra: 580,788</t>
  </si>
  <si>
    <t>006</t>
  </si>
  <si>
    <t>162201102R10</t>
  </si>
  <si>
    <t>Vodorovné přemístění výkopku z hor.1-4 do 50 m -deponie výkopku</t>
  </si>
  <si>
    <t>hloubení rýh 60-200cm v hor.3: 81,00</t>
  </si>
  <si>
    <t>007</t>
  </si>
  <si>
    <t>162201102R20</t>
  </si>
  <si>
    <t>Vodorovné přemístění výkopku z hor.1-4 do 50 m - z deponie - zásyp</t>
  </si>
  <si>
    <t>008</t>
  </si>
  <si>
    <t>167101102R00</t>
  </si>
  <si>
    <t>Nakládání výkopku nad 100m3 hor.1-4 -odvoz na deponii</t>
  </si>
  <si>
    <t>009</t>
  </si>
  <si>
    <t>Nakládání výkopku nad 100m3 hor.1-4 -z deponie pro zásypy</t>
  </si>
  <si>
    <t>010</t>
  </si>
  <si>
    <t>171201201R00</t>
  </si>
  <si>
    <t xml:space="preserve">Uložení sypaniny na deponii -modelace na výšku přes 2 m </t>
  </si>
  <si>
    <t>011</t>
  </si>
  <si>
    <t>174101101R00</t>
  </si>
  <si>
    <t>Zásyp jam,rýh,šachet výkopkem se zhut.po vrstvách -po bour.základů</t>
  </si>
  <si>
    <t>prostory po základech: 259,729</t>
  </si>
  <si>
    <t>kanály uvnitř stavby: 14,50</t>
  </si>
  <si>
    <t>012</t>
  </si>
  <si>
    <t>181201102R00</t>
  </si>
  <si>
    <t>Úprava pláně v násypech v hor.1-4 se zhutněním</t>
  </si>
  <si>
    <t>m2</t>
  </si>
  <si>
    <t>(15,79x40,65)x2+(21,59x33,65)=1283,727+726,504=2010,231</t>
  </si>
  <si>
    <t>013</t>
  </si>
  <si>
    <t>941955004RT1</t>
  </si>
  <si>
    <t>Lešení lehké pomocné pro bourání a rozebírání vč.přesunu hmot</t>
  </si>
  <si>
    <t>objekt A: 325,98+441,97=767,95</t>
  </si>
  <si>
    <t>objekt B: 289,81+390,41=680,22</t>
  </si>
  <si>
    <t>objekt C: 325,98+441,97=767,95</t>
  </si>
  <si>
    <t>014</t>
  </si>
  <si>
    <t>952901199RT1</t>
  </si>
  <si>
    <t>Vyklizení budovy před zahájením prací při v.podl.&lt;4m</t>
  </si>
  <si>
    <t>objekt A: 441,97</t>
  </si>
  <si>
    <t>objekt B: 390,41</t>
  </si>
  <si>
    <t>objekt C: 441,97</t>
  </si>
  <si>
    <t>015</t>
  </si>
  <si>
    <t>961044111R00</t>
  </si>
  <si>
    <t xml:space="preserve">Bourání základů z betonu prostého </t>
  </si>
  <si>
    <t>objekt A: (40,65+11,59+40,65+7,40)x0,70x1,20=84,244</t>
  </si>
  <si>
    <t>objekt B: (20,66+33,65)x2x0,70x1,20=91,241</t>
  </si>
  <si>
    <t>objekt C: (40,65+11,59+40,65+7,40)x0,70x1,20=84,244</t>
  </si>
  <si>
    <t>016</t>
  </si>
  <si>
    <t>962031133R03</t>
  </si>
  <si>
    <t>Bourání příček cihelných tl.180mm</t>
  </si>
  <si>
    <r>
      <t xml:space="preserve">objekt A: </t>
    </r>
    <r>
      <rPr>
        <sz val="8"/>
        <rFont val="Arial"/>
        <charset val="238"/>
      </rPr>
      <t>[</t>
    </r>
    <r>
      <rPr>
        <sz val="8"/>
        <rFont val="Arial CE"/>
        <charset val="238"/>
      </rPr>
      <t>39,65+37,15+(4,45x24)</t>
    </r>
    <r>
      <rPr>
        <sz val="8"/>
        <rFont val="Arial"/>
        <charset val="238"/>
      </rPr>
      <t>]</t>
    </r>
    <r>
      <rPr>
        <sz val="8"/>
        <rFont val="Arial CE"/>
        <charset val="238"/>
      </rPr>
      <t>x3,05-(0,97x2,05)x9-(0,96x2,05)x6-</t>
    </r>
  </si>
  <si>
    <t xml:space="preserve"> -(1,00x2,05)x10=(183,60x3,05)-(17,897+11,808+20,50)=509,775</t>
  </si>
  <si>
    <r>
      <t xml:space="preserve">objekt B: </t>
    </r>
    <r>
      <rPr>
        <sz val="8"/>
        <rFont val="Arial"/>
        <charset val="238"/>
      </rPr>
      <t>[(</t>
    </r>
    <r>
      <rPr>
        <sz val="8"/>
        <rFont val="Arial CE"/>
        <charset val="238"/>
      </rPr>
      <t>33,65x2)+(4,95x7)+(4,05x6)+3,05+(3,55x2)+1,50)x3,05-</t>
    </r>
  </si>
  <si>
    <t xml:space="preserve"> -(0,97x2,05)-(0,96x2,05)x2-(1,00x2,05)x8-(0,90x2,05)-(1,70x2,05)=</t>
  </si>
  <si>
    <t xml:space="preserve"> =(137,90x3,05)-(1,989+3,936+16,40+1,845+3,485)=110,245</t>
  </si>
  <si>
    <r>
      <t xml:space="preserve">objekt A: </t>
    </r>
    <r>
      <rPr>
        <sz val="8"/>
        <rFont val="Arial"/>
        <charset val="238"/>
      </rPr>
      <t>[</t>
    </r>
    <r>
      <rPr>
        <sz val="8"/>
        <rFont val="Arial CE"/>
        <charset val="238"/>
      </rPr>
      <t>39,65+37,15+(4,45x24)</t>
    </r>
    <r>
      <rPr>
        <sz val="8"/>
        <rFont val="Arial"/>
        <charset val="238"/>
      </rPr>
      <t>]</t>
    </r>
    <r>
      <rPr>
        <sz val="8"/>
        <rFont val="Arial CE"/>
        <charset val="238"/>
      </rPr>
      <t>x3,05-(0,97x2,05)x10-(0,96x2,05)x5-</t>
    </r>
  </si>
  <si>
    <t xml:space="preserve"> -(1,00x2,05)x10=(183,60x3,05)-(19,885+9,84+20,50)=509,755</t>
  </si>
  <si>
    <t>017</t>
  </si>
  <si>
    <t>962032231R00</t>
  </si>
  <si>
    <t>Bourání zdiva z cihel pálených na MVC</t>
  </si>
  <si>
    <r>
      <t xml:space="preserve">objekt A: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(12,79+39,65+39,65+11,09)x3,25+(12,79x1,95)/2x2-</t>
    </r>
  </si>
  <si>
    <r>
      <t xml:space="preserve"> -(1,50x1,60)x27-(2,25x1,20)x2-(0,60x1,00)x2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x0,50=144,438</t>
    </r>
  </si>
  <si>
    <r>
      <t xml:space="preserve">objekt B: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(33,65+12,52)x2x3,25+(12,52x1,95)/2x2-(1,50x1,60)x22-</t>
    </r>
  </si>
  <si>
    <r>
      <t xml:space="preserve"> -0,90x1,50)x2-(2,52x3,05)x2-(1,80x2,05)-(0,60x1,00)x2</t>
    </r>
    <r>
      <rPr>
        <sz val="8"/>
        <rFont val="Arial"/>
        <charset val="238"/>
      </rPr>
      <t>]</t>
    </r>
    <r>
      <rPr>
        <sz val="8"/>
        <rFont val="Arial CE"/>
        <family val="2"/>
        <charset val="238"/>
      </rPr>
      <t>x0,50=124,379</t>
    </r>
  </si>
  <si>
    <r>
      <t xml:space="preserve">objekt C: </t>
    </r>
    <r>
      <rPr>
        <sz val="8"/>
        <rFont val="Arial"/>
        <charset val="238"/>
      </rPr>
      <t>[</t>
    </r>
    <r>
      <rPr>
        <sz val="8"/>
        <rFont val="Arial CE"/>
        <family val="2"/>
        <charset val="238"/>
      </rPr>
      <t>(12,79+39,65+39,65+11,09)x3,25+(12,79x1,95)/2x2-</t>
    </r>
  </si>
  <si>
    <t>018</t>
  </si>
  <si>
    <t>962032233R01</t>
  </si>
  <si>
    <t>Vybourání šachet</t>
  </si>
  <si>
    <t>(1,00x2,50x1,80)=4,50</t>
  </si>
  <si>
    <t>019</t>
  </si>
  <si>
    <t>962032314R00</t>
  </si>
  <si>
    <t>Bourání pilířů cihelných</t>
  </si>
  <si>
    <t>(0,45x0,45x3,05)x2x2=2,471</t>
  </si>
  <si>
    <t>020</t>
  </si>
  <si>
    <t>962032631R00</t>
  </si>
  <si>
    <t>Bourání zdiva komínového z cihel na MVC</t>
  </si>
  <si>
    <t>objekt A: (0,50x0,50x5,80)x4=5,80</t>
  </si>
  <si>
    <t>objekt B: (0,60x0,50x5,80)x2=3,48</t>
  </si>
  <si>
    <t>objekt C: (0,50x0,50x5,80)x4=5,80</t>
  </si>
  <si>
    <t>021</t>
  </si>
  <si>
    <t>962081141R01</t>
  </si>
  <si>
    <t>Bourání výplní oken ze skleněných tvárnic tl. 15 cm</t>
  </si>
  <si>
    <t>(1,50x1,60)x5=12,00</t>
  </si>
  <si>
    <t>022</t>
  </si>
  <si>
    <t>963013540RT1</t>
  </si>
  <si>
    <t>Vybourání podhledů s omítkou</t>
  </si>
  <si>
    <t>(40,65x12,79)x2=1039,827</t>
  </si>
  <si>
    <t>(34,65x12,86)=445,599</t>
  </si>
  <si>
    <t>023</t>
  </si>
  <si>
    <t>964061321R00</t>
  </si>
  <si>
    <t>Uvolnění zhlaví trámu, zeď cihel. průřezu 0,03 m2</t>
  </si>
  <si>
    <t>objekt A: (42x2)=84</t>
  </si>
  <si>
    <t>objekt B: (36x2)=72</t>
  </si>
  <si>
    <t>objekt C: (42x2)=84</t>
  </si>
  <si>
    <t>024</t>
  </si>
  <si>
    <t>964061331R00</t>
  </si>
  <si>
    <t>Uvolnění zhlaví trámu, zeď cihel, průřezu 0,05 m2</t>
  </si>
  <si>
    <t>objekt A: 4</t>
  </si>
  <si>
    <t>objekt B: 4</t>
  </si>
  <si>
    <t>objekt C: 4</t>
  </si>
  <si>
    <t>025</t>
  </si>
  <si>
    <t>964061341R00</t>
  </si>
  <si>
    <t>Uvolnění zhlaví trámu, zeď cihel. nad 0,05 m2</t>
  </si>
  <si>
    <t>objekt B: 8</t>
  </si>
  <si>
    <t>026</t>
  </si>
  <si>
    <t>965042241RT6</t>
  </si>
  <si>
    <t>Bourání mazanin beton.tl.nad 10cm,nad 4m2,sbíječka tl.maz.nad 20cm</t>
  </si>
  <si>
    <t>objekt A: (12,79x40,65)x0,35-(0,60x24,00)x0,35-(1,00x2,50)x0,35=</t>
  </si>
  <si>
    <t xml:space="preserve"> =181,97-(5,04+0,875)=176,055</t>
  </si>
  <si>
    <t>objekt B: (12,86x33,65)x0,35+(8,14x0,50x0,35)-(0,60x16,00)x0,35+</t>
  </si>
  <si>
    <t xml:space="preserve"> +(6,45x3,00x0,45)x2=151,459+1,425-3,36+17,415=166,939</t>
  </si>
  <si>
    <t>objekt C: (12,79x40,65)x0,35-(0,60x24,00)x0,35-(1,00x2,50)x0,35=</t>
  </si>
  <si>
    <t>027</t>
  </si>
  <si>
    <t>965043341RT3</t>
  </si>
  <si>
    <t>Bourání podkladů-bet.potěr tl.do 10cm, nad 4m2</t>
  </si>
  <si>
    <t>objekt A: (12,79x40,65)x0,10-(0,60x24,00)x0,10-(1,00x2,50)x0,10=</t>
  </si>
  <si>
    <t xml:space="preserve"> =51,991-(1,44+0,25)=50,301</t>
  </si>
  <si>
    <t>objekt B: (12,86x33,65)x0,10+(8,14x0,50x0,10)-(0,60x16,00)x0,10=</t>
  </si>
  <si>
    <t xml:space="preserve"> =43,274+0,407-0,96=42,721</t>
  </si>
  <si>
    <t>objekt C: (12,79x40,65)x0,10-(0,60x24,00)x0,10-(1,00x2,50)x0,10=</t>
  </si>
  <si>
    <t>028</t>
  </si>
  <si>
    <t>965049111RT3</t>
  </si>
  <si>
    <t>Příplatek-bourání mazanin se svař.sítí tl.10cm</t>
  </si>
  <si>
    <t>výměra: 143,323</t>
  </si>
  <si>
    <t>029</t>
  </si>
  <si>
    <t>965049112RT2</t>
  </si>
  <si>
    <t>Příplatek-bourání mazanin se svař.sítí tl.nad 10cm</t>
  </si>
  <si>
    <t>výměra: 519,049</t>
  </si>
  <si>
    <t>030</t>
  </si>
  <si>
    <t>965082933R00</t>
  </si>
  <si>
    <t>Odstranění násypu tl.do 20cm, plocha nad 2m2 -štěrkopísk.podsyp</t>
  </si>
  <si>
    <t>objekt A: (12,79x40,65)x0,15=519,914x0,15=77,987</t>
  </si>
  <si>
    <t>objekt B: (12,86x33,65)x0,15=432,739x0,15=64,911</t>
  </si>
  <si>
    <t>objekt C: (12,79x40,65)x0,15=519,914x0,15=77,987</t>
  </si>
  <si>
    <t>celkem (do zásypu)</t>
  </si>
  <si>
    <t>031</t>
  </si>
  <si>
    <t>968062354R00</t>
  </si>
  <si>
    <t>Vybourání dřevěných rámů oken dvojitých pl.1m2</t>
  </si>
  <si>
    <t>objekt A: (0,60x1,00)x2=1,20</t>
  </si>
  <si>
    <t>objekt B: (0,60x1,00)x2=1,20</t>
  </si>
  <si>
    <t>objekt C: (0,60x1,00)x2=1,20</t>
  </si>
  <si>
    <t>032</t>
  </si>
  <si>
    <t>968062355R00</t>
  </si>
  <si>
    <t>Vybourání dřevěných rámů oken dvojitých pl.2m2</t>
  </si>
  <si>
    <t>objekt B: (0,90x1,50)x2=2,70</t>
  </si>
  <si>
    <t>033</t>
  </si>
  <si>
    <t>968062356R00</t>
  </si>
  <si>
    <t>Vybourání dřevěných rámů oken dvojitých pl.4m2</t>
  </si>
  <si>
    <t>objekt A: (1,50x1,60)x27+(2,25x1,20)x2=70,20</t>
  </si>
  <si>
    <t>objekt B: (1,50x1,60)x22=52,80</t>
  </si>
  <si>
    <t>objekt C: (1,50x1,60)x27+(2,25x1,20)x2=70,20</t>
  </si>
  <si>
    <t>034</t>
  </si>
  <si>
    <t>968062455R00</t>
  </si>
  <si>
    <t>Vybourání dřevěných dveřních zárubní pl. do 2 m2</t>
  </si>
  <si>
    <t>objekt A: (0,97x2,05)x5+(0,96x2,05)x1+(1,00x2,05)x8=28,313</t>
  </si>
  <si>
    <t>objekt B: (0,97x2,05)+(0,96x2,05)x2+(1,00x2,05)x8+(0,94x2,05)=24,252</t>
  </si>
  <si>
    <t>objekt C: (0,97x2,05)x4+(0,96x2,05)x3+(1,00x2,05)x8=30,26</t>
  </si>
  <si>
    <t>035</t>
  </si>
  <si>
    <t>968095002R00</t>
  </si>
  <si>
    <t>Bourání parapetů dřevěných š. do 50 cm</t>
  </si>
  <si>
    <t>m</t>
  </si>
  <si>
    <t>objekt A: (1,50x27)+(2,25x2)=45,00</t>
  </si>
  <si>
    <t>objekt B: (1,50x22)+(0,90x2)=34,80</t>
  </si>
  <si>
    <t>objekt C: (1,50x27)+(2,25x2)=45,00</t>
  </si>
  <si>
    <t>036</t>
  </si>
  <si>
    <t>711140102R00</t>
  </si>
  <si>
    <t>Odstr.izolace proti vlhk.vodor. pásy přitav.,2vrst</t>
  </si>
  <si>
    <t>objekt A: (12,79x40,65)=519,914</t>
  </si>
  <si>
    <t>objekt B: (12,86x33,65)=432,739</t>
  </si>
  <si>
    <t>objekt C: (12,79x40,65)=519,914</t>
  </si>
  <si>
    <t>037</t>
  </si>
  <si>
    <t>711140202R00</t>
  </si>
  <si>
    <t>Odstr.izolace proti vlhk.svis. pásy přitav.,2vrs</t>
  </si>
  <si>
    <t>objekt A: (12,79x40,65)x2x0,45=48,096</t>
  </si>
  <si>
    <t>objekt B: (12,86x33,65)x2x0,45=41,859</t>
  </si>
  <si>
    <t>objekt C: (12,79x40,65)x2x0,45=48,096</t>
  </si>
  <si>
    <t>038</t>
  </si>
  <si>
    <t>712400832RT4</t>
  </si>
  <si>
    <t>Odstr.živičné krytiny střech do 30° 3vrstvé,z ploch nad 20 m2</t>
  </si>
  <si>
    <t>objekt A: (40,65x7,05)x2+(8,14x3,50)=573,165+28,49=601,655</t>
  </si>
  <si>
    <t>objekt B: (34,65x7,05)x2=488,565</t>
  </si>
  <si>
    <t>objekt C: (40,65x7,05)x2+(8,14x3,50)=573,165+28,49=601,655</t>
  </si>
  <si>
    <t>039</t>
  </si>
  <si>
    <t>712400834RT4</t>
  </si>
  <si>
    <t>Příplatek za odstr.dalších vrstev, z ploch nad 20 m2  -opravy</t>
  </si>
  <si>
    <t>výměra: 1691,875</t>
  </si>
  <si>
    <t>040</t>
  </si>
  <si>
    <t>713100812R00</t>
  </si>
  <si>
    <t xml:space="preserve">Odstranění tepelné izolace podlah -polystyren tl.50mm </t>
  </si>
  <si>
    <t>objekt A: (11,79x39,65)=467,474</t>
  </si>
  <si>
    <t>objekt B: (11,86x32,65)=387,229</t>
  </si>
  <si>
    <t>objekt C: (11,79x39,65)=467,474</t>
  </si>
  <si>
    <t>041</t>
  </si>
  <si>
    <t>713100832R00</t>
  </si>
  <si>
    <t>Odstr. tepelné izolace z min. desek tl. do 200 mm -strop</t>
  </si>
  <si>
    <t>042</t>
  </si>
  <si>
    <t>762341811R00</t>
  </si>
  <si>
    <t>Demontáž bednění střech rovných z prken hrubých</t>
  </si>
  <si>
    <t>043</t>
  </si>
  <si>
    <t>762343811R00</t>
  </si>
  <si>
    <t>Demontáž bednění okapů z prken hrub.do 32 mm -přesahy střech</t>
  </si>
  <si>
    <t>objekt A: (40,65x0,50)x2=40,65</t>
  </si>
  <si>
    <t>objekt B: (33,65x0,50)x2=33,65</t>
  </si>
  <si>
    <t>objekt C: (40,65x0,50)x2=40,65</t>
  </si>
  <si>
    <t>044</t>
  </si>
  <si>
    <t>762521811R00</t>
  </si>
  <si>
    <t>Demontáž podlah bez polštářů z prken tl. do 3,2 cm</t>
  </si>
  <si>
    <t>objekt A: 441,97-151,15=290,82</t>
  </si>
  <si>
    <t>objekt B: 390,41-172,23=218,18</t>
  </si>
  <si>
    <t>objekt C: 441,97-151,15=290,82</t>
  </si>
  <si>
    <t>045</t>
  </si>
  <si>
    <t>762521812R00</t>
  </si>
  <si>
    <t>Demontáž podlah bez polštářů z prken tl. do 5 cm</t>
  </si>
  <si>
    <t>046</t>
  </si>
  <si>
    <t>762841812R01</t>
  </si>
  <si>
    <t>Demontáž podbíjení stropů z prken tl.do 5 cm</t>
  </si>
  <si>
    <t>(8,14x3,50)x2=28,49</t>
  </si>
  <si>
    <t>047</t>
  </si>
  <si>
    <t>762331811R00</t>
  </si>
  <si>
    <t>Demontáž konstrukcí krovů z hranolů do 120 cm2</t>
  </si>
  <si>
    <t>objekt A: 81,30</t>
  </si>
  <si>
    <t>objekt B: 67,30</t>
  </si>
  <si>
    <t>objekt C: 81,30</t>
  </si>
  <si>
    <t>048</t>
  </si>
  <si>
    <t>762331812R01</t>
  </si>
  <si>
    <t>Demontáž konstrukcí krovů z hranolů do 224 cm2  -vazníky</t>
  </si>
  <si>
    <t>objekt A: 42</t>
  </si>
  <si>
    <t>objekt B: 36</t>
  </si>
  <si>
    <t>objekt C: 42</t>
  </si>
  <si>
    <t>049</t>
  </si>
  <si>
    <t>764351836R00</t>
  </si>
  <si>
    <t>Demontáž háků, sklon do 30°</t>
  </si>
  <si>
    <t>objekt A: 41x2=82</t>
  </si>
  <si>
    <t>objekt B: 36x2=72</t>
  </si>
  <si>
    <t>objekt C: 42x2=82</t>
  </si>
  <si>
    <t>050</t>
  </si>
  <si>
    <t>766662811R00</t>
  </si>
  <si>
    <t>Demontáž prahů dveří 1křídlových</t>
  </si>
  <si>
    <t>objekt A: 10</t>
  </si>
  <si>
    <t>objekt C: 14</t>
  </si>
  <si>
    <t>051</t>
  </si>
  <si>
    <t>979081111R00</t>
  </si>
  <si>
    <t xml:space="preserve">Odvoz suti a vybour.hmot na skládku (i k místu nadrcení) do 1 km </t>
  </si>
  <si>
    <t>t</t>
  </si>
  <si>
    <t>výměra: 3253,554</t>
  </si>
  <si>
    <t>052</t>
  </si>
  <si>
    <t>979081121R00</t>
  </si>
  <si>
    <t>Příplatek k odvozu za každý další 1 km</t>
  </si>
  <si>
    <t>skládka - dřevo,sklo,polystyren,min.vata,živice - (132,062+0,96+0,132+</t>
  </si>
  <si>
    <t xml:space="preserve"> +14,726+66,862)x7</t>
  </si>
  <si>
    <t>053</t>
  </si>
  <si>
    <t>místo drcení - beton a cihly - (1129,049+1909,763)x6=18232,869</t>
  </si>
  <si>
    <t>054</t>
  </si>
  <si>
    <t>979082111R00</t>
  </si>
  <si>
    <t>Vnitrostaveništní doprava suti do 10 m</t>
  </si>
  <si>
    <t>055</t>
  </si>
  <si>
    <t>979082121R00</t>
  </si>
  <si>
    <t>Příplatek k vnitrost.dopravě suti za dalších 5 m</t>
  </si>
  <si>
    <t>3253,554x4=13014,217</t>
  </si>
  <si>
    <t>056</t>
  </si>
  <si>
    <t>979086112R00</t>
  </si>
  <si>
    <t>Nakládání nebo překládání suti a vybour.hmot</t>
  </si>
  <si>
    <t>057</t>
  </si>
  <si>
    <t>979093111R00</t>
  </si>
  <si>
    <t>Uložení nadrcené suti na deponii</t>
  </si>
  <si>
    <t>výměra: 3038,812</t>
  </si>
  <si>
    <t>058</t>
  </si>
  <si>
    <t>979990161R00</t>
  </si>
  <si>
    <t>Poplatek za skládku suti-odpadní dřevo a dřevo po stavebním použití</t>
  </si>
  <si>
    <t>výměra: 132,062</t>
  </si>
  <si>
    <t>059</t>
  </si>
  <si>
    <t>979999912R01</t>
  </si>
  <si>
    <t>Drcení cihel na frakci 0-63</t>
  </si>
  <si>
    <t>výměra: 1129,049</t>
  </si>
  <si>
    <t>060</t>
  </si>
  <si>
    <t>979990109R00</t>
  </si>
  <si>
    <t>Poplatek za skládku suti-skleněné tvárnice</t>
  </si>
  <si>
    <t>výměra: 0,960</t>
  </si>
  <si>
    <t>061</t>
  </si>
  <si>
    <t>979999914R01</t>
  </si>
  <si>
    <t>Drcení betonu na frakci 0-63</t>
  </si>
  <si>
    <t>výměra: 1909,763</t>
  </si>
  <si>
    <t>062</t>
  </si>
  <si>
    <t>979990143R00</t>
  </si>
  <si>
    <t>Poplatek za skládku suti-polystyren</t>
  </si>
  <si>
    <t>výměra: 0,132</t>
  </si>
  <si>
    <t>063</t>
  </si>
  <si>
    <t>979990144R00</t>
  </si>
  <si>
    <t>Poplatek za skládku suti-minerální vata</t>
  </si>
  <si>
    <t>výměra: 14,726</t>
  </si>
  <si>
    <t>064</t>
  </si>
  <si>
    <t>979990121R00</t>
  </si>
  <si>
    <t>Poplatek za skládku suti-asfaltové pásy</t>
  </si>
  <si>
    <t>výměra: 66,862</t>
  </si>
  <si>
    <t xml:space="preserve">Zpracoval:  </t>
  </si>
  <si>
    <t xml:space="preserve">Datum:  </t>
  </si>
  <si>
    <t xml:space="preserve">Zpracoval: </t>
  </si>
  <si>
    <t xml:space="preserve">Zpracoval: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</si>
</sst>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Kč&quot;_-;\-* #,##0.00\ &quot;Kč&quot;_-;_-* &quot;-&quot;??\ &quot;Kč&quot;_-;_-@_-"/>
    <numFmt numFmtId="164" formatCode="#,##0;\-#,##0"/>
    <numFmt numFmtId="165" formatCode="#,##0.000;\-#,##0.000"/>
    <numFmt numFmtId="166" formatCode="#,##0.00;\-#,##0.00"/>
    <numFmt numFmtId="167" formatCode="#,##0.00_ ;\-#,##0.00\ "/>
    <numFmt numFmtId="168" formatCode="#,##0.00000"/>
  </numFmts>
  <fonts count="15">
    <font>
      <sz val="8"/>
      <name val="MS Sans Serif"/>
      <charset val="1"/>
    </font>
    <font>
      <b/>
      <sz val="14"/>
      <color indexed="10"/>
      <name val="Arial CE"/>
      <charset val="238"/>
    </font>
    <font>
      <sz val="7"/>
      <name val="Arial CE"/>
      <charset val="238"/>
    </font>
    <font>
      <b/>
      <sz val="8"/>
      <name val="Arial CE"/>
      <charset val="238"/>
    </font>
    <font>
      <sz val="8"/>
      <name val="Arial CE"/>
      <charset val="238"/>
    </font>
    <font>
      <sz val="8"/>
      <name val="Arial CYR"/>
      <charset val="238"/>
    </font>
    <font>
      <sz val="8"/>
      <name val="MS Sans Serif"/>
      <charset val="1"/>
    </font>
    <font>
      <sz val="10"/>
      <name val="Arial CE"/>
      <charset val="238"/>
    </font>
    <font>
      <b/>
      <sz val="8"/>
      <color indexed="10"/>
      <name val="Arial CE"/>
      <charset val="238"/>
    </font>
    <font>
      <b/>
      <sz val="8"/>
      <color indexed="12"/>
      <name val="Arial CE"/>
      <charset val="238"/>
    </font>
    <font>
      <b/>
      <sz val="8"/>
      <color indexed="17"/>
      <name val="Arial CE"/>
      <charset val="238"/>
    </font>
    <font>
      <sz val="8"/>
      <name val="Arial"/>
      <family val="2"/>
      <charset val="238"/>
    </font>
    <font>
      <sz val="8"/>
      <name val="Arial"/>
      <charset val="238"/>
    </font>
    <font>
      <sz val="8"/>
      <name val="Arial CE"/>
      <family val="2"/>
      <charset val="238"/>
    </font>
    <font>
      <b/>
      <sz val="10"/>
      <color indexed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6" fillId="0" borderId="0" applyFont="0" applyFill="0" applyBorder="0" applyAlignment="0" applyProtection="0">
      <alignment vertical="top" wrapText="1"/>
      <protection locked="0"/>
    </xf>
    <xf numFmtId="0" fontId="7" fillId="0" borderId="0" applyNumberFormat="0" applyFill="0" applyBorder="0" applyAlignment="0" applyProtection="0"/>
  </cellStyleXfs>
  <cellXfs count="105">
    <xf numFmtId="0" fontId="0" fillId="0" borderId="0" xfId="0" applyAlignment="1" applyProtection="1">
      <alignment vertical="top"/>
      <protection locked="0"/>
    </xf>
    <xf numFmtId="164" fontId="0" fillId="0" borderId="0" xfId="0" applyNumberFormat="1" applyAlignment="1" applyProtection="1">
      <alignment horizontal="center" vertical="top"/>
      <protection locked="0"/>
    </xf>
    <xf numFmtId="0" fontId="0" fillId="0" borderId="0" xfId="0" applyAlignment="1" applyProtection="1">
      <alignment horizontal="left" vertical="top" wrapText="1"/>
      <protection locked="0"/>
    </xf>
    <xf numFmtId="165" fontId="0" fillId="0" borderId="0" xfId="0" applyNumberFormat="1" applyAlignment="1" applyProtection="1">
      <alignment horizontal="right" vertical="top"/>
      <protection locked="0"/>
    </xf>
    <xf numFmtId="166" fontId="0" fillId="0" borderId="0" xfId="0" applyNumberFormat="1" applyAlignment="1" applyProtection="1">
      <alignment horizontal="right" vertical="top"/>
      <protection locked="0"/>
    </xf>
    <xf numFmtId="0" fontId="2" fillId="0" borderId="0" xfId="0" applyFont="1" applyAlignment="1" applyProtection="1">
      <alignment horizontal="left"/>
    </xf>
    <xf numFmtId="164" fontId="3" fillId="0" borderId="0" xfId="0" applyNumberFormat="1" applyFont="1" applyAlignment="1" applyProtection="1">
      <alignment horizontal="center" vertical="distributed"/>
      <protection locked="0"/>
    </xf>
    <xf numFmtId="0" fontId="3" fillId="0" borderId="0" xfId="0" applyFont="1" applyAlignment="1" applyProtection="1">
      <alignment horizontal="left" vertical="distributed" wrapText="1"/>
      <protection locked="0"/>
    </xf>
    <xf numFmtId="0" fontId="4" fillId="0" borderId="1" xfId="0" applyFont="1" applyBorder="1" applyAlignment="1" applyProtection="1">
      <alignment horizontal="left" vertical="distributed" wrapText="1"/>
      <protection locked="0"/>
    </xf>
    <xf numFmtId="165" fontId="4" fillId="0" borderId="1" xfId="0" applyNumberFormat="1" applyFont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horizontal="left" vertical="distributed" wrapText="1"/>
      <protection locked="0"/>
    </xf>
    <xf numFmtId="165" fontId="4" fillId="0" borderId="2" xfId="0" applyNumberFormat="1" applyFont="1" applyBorder="1" applyAlignment="1" applyProtection="1">
      <alignment horizontal="right" vertical="distributed"/>
      <protection locked="0"/>
    </xf>
    <xf numFmtId="0" fontId="4" fillId="0" borderId="2" xfId="0" applyFont="1" applyBorder="1" applyAlignment="1" applyProtection="1">
      <alignment vertical="distributed" wrapText="1"/>
      <protection locked="0"/>
    </xf>
    <xf numFmtId="167" fontId="4" fillId="0" borderId="2" xfId="1" applyNumberFormat="1" applyFont="1" applyBorder="1" applyAlignment="1" applyProtection="1">
      <alignment horizontal="right" vertical="distributed"/>
      <protection locked="0"/>
    </xf>
    <xf numFmtId="0" fontId="4" fillId="0" borderId="1" xfId="0" applyFont="1" applyBorder="1" applyAlignment="1" applyProtection="1">
      <alignment vertical="distributed" wrapText="1"/>
      <protection locked="0"/>
    </xf>
    <xf numFmtId="0" fontId="4" fillId="0" borderId="0" xfId="0" applyFont="1" applyBorder="1" applyAlignment="1" applyProtection="1">
      <alignment horizontal="left" vertical="distributed" wrapText="1"/>
      <protection locked="0"/>
    </xf>
    <xf numFmtId="165" fontId="8" fillId="0" borderId="0" xfId="0" applyNumberFormat="1" applyFont="1" applyAlignment="1" applyProtection="1">
      <alignment horizontal="right" vertical="distributed"/>
      <protection locked="0"/>
    </xf>
    <xf numFmtId="166" fontId="8" fillId="0" borderId="0" xfId="0" applyNumberFormat="1" applyFont="1" applyAlignment="1" applyProtection="1">
      <alignment horizontal="right" vertical="distributed"/>
      <protection locked="0"/>
    </xf>
    <xf numFmtId="166" fontId="4" fillId="0" borderId="3" xfId="0" applyNumberFormat="1" applyFont="1" applyBorder="1" applyAlignment="1" applyProtection="1">
      <alignment horizontal="right" vertical="distributed"/>
      <protection locked="0"/>
    </xf>
    <xf numFmtId="166" fontId="4" fillId="0" borderId="4" xfId="0" applyNumberFormat="1" applyFont="1" applyBorder="1" applyAlignment="1" applyProtection="1">
      <alignment horizontal="right" vertical="distributed"/>
      <protection locked="0"/>
    </xf>
    <xf numFmtId="167" fontId="4" fillId="0" borderId="1" xfId="1" applyNumberFormat="1" applyFont="1" applyBorder="1" applyAlignment="1" applyProtection="1">
      <alignment horizontal="right" vertical="distributed"/>
      <protection locked="0"/>
    </xf>
    <xf numFmtId="165" fontId="4" fillId="0" borderId="0" xfId="0" applyNumberFormat="1" applyFont="1" applyBorder="1" applyAlignment="1" applyProtection="1">
      <alignment horizontal="right" vertical="distributed"/>
      <protection locked="0"/>
    </xf>
    <xf numFmtId="166" fontId="4" fillId="0" borderId="0" xfId="0" applyNumberFormat="1" applyFont="1" applyBorder="1" applyAlignment="1" applyProtection="1">
      <alignment horizontal="right" vertical="distributed"/>
      <protection locked="0"/>
    </xf>
    <xf numFmtId="49" fontId="3" fillId="0" borderId="0" xfId="0" applyNumberFormat="1" applyFont="1" applyAlignment="1" applyProtection="1">
      <alignment horizontal="center" vertical="distributed"/>
      <protection locked="0"/>
    </xf>
    <xf numFmtId="49" fontId="4" fillId="0" borderId="5" xfId="0" applyNumberFormat="1" applyFont="1" applyBorder="1" applyAlignment="1" applyProtection="1">
      <alignment horizontal="center" vertical="distributed"/>
      <protection locked="0"/>
    </xf>
    <xf numFmtId="49" fontId="4" fillId="0" borderId="6" xfId="0" applyNumberFormat="1" applyFont="1" applyBorder="1" applyAlignment="1" applyProtection="1">
      <alignment horizontal="center" vertical="distributed"/>
      <protection locked="0"/>
    </xf>
    <xf numFmtId="0" fontId="10" fillId="0" borderId="0" xfId="0" applyFont="1" applyAlignment="1" applyProtection="1">
      <alignment horizontal="left" vertical="distributed" wrapText="1"/>
      <protection locked="0"/>
    </xf>
    <xf numFmtId="0" fontId="9" fillId="0" borderId="0" xfId="0" applyFont="1" applyAlignment="1" applyProtection="1">
      <alignment horizontal="left" vertical="distributed" wrapText="1"/>
      <protection locked="0"/>
    </xf>
    <xf numFmtId="165" fontId="9" fillId="0" borderId="0" xfId="0" applyNumberFormat="1" applyFont="1" applyAlignment="1" applyProtection="1">
      <alignment horizontal="right" vertical="distributed"/>
      <protection locked="0"/>
    </xf>
    <xf numFmtId="166" fontId="9" fillId="0" borderId="0" xfId="0" applyNumberFormat="1" applyFont="1" applyAlignment="1" applyProtection="1">
      <alignment horizontal="right" vertical="distributed"/>
      <protection locked="0"/>
    </xf>
    <xf numFmtId="165" fontId="10" fillId="0" borderId="0" xfId="0" applyNumberFormat="1" applyFont="1" applyAlignment="1" applyProtection="1">
      <alignment horizontal="right" vertical="distributed"/>
      <protection locked="0"/>
    </xf>
    <xf numFmtId="166" fontId="10" fillId="0" borderId="0" xfId="0" applyNumberFormat="1" applyFont="1" applyAlignment="1" applyProtection="1">
      <alignment horizontal="right" vertical="distributed"/>
      <protection locked="0"/>
    </xf>
    <xf numFmtId="49" fontId="4" fillId="0" borderId="7" xfId="0" applyNumberFormat="1" applyFont="1" applyBorder="1" applyAlignment="1" applyProtection="1">
      <alignment horizontal="center" vertical="distributed"/>
      <protection locked="0"/>
    </xf>
    <xf numFmtId="166" fontId="4" fillId="0" borderId="8" xfId="0" applyNumberFormat="1" applyFont="1" applyBorder="1" applyAlignment="1" applyProtection="1">
      <alignment horizontal="right" vertical="distributed"/>
      <protection locked="0"/>
    </xf>
    <xf numFmtId="0" fontId="4" fillId="0" borderId="0" xfId="0" applyFont="1" applyBorder="1" applyAlignment="1" applyProtection="1">
      <alignment vertical="distributed" wrapText="1"/>
      <protection locked="0"/>
    </xf>
    <xf numFmtId="167" fontId="4" fillId="0" borderId="0" xfId="1" applyNumberFormat="1" applyFont="1" applyBorder="1" applyAlignment="1" applyProtection="1">
      <alignment horizontal="right" vertical="distributed"/>
      <protection locked="0"/>
    </xf>
    <xf numFmtId="0" fontId="4" fillId="0" borderId="9" xfId="0" applyFont="1" applyBorder="1" applyAlignment="1" applyProtection="1">
      <alignment horizontal="left" vertical="distributed" wrapText="1"/>
      <protection locked="0"/>
    </xf>
    <xf numFmtId="0" fontId="4" fillId="0" borderId="9" xfId="0" applyFont="1" applyBorder="1" applyAlignment="1" applyProtection="1">
      <alignment vertical="distributed" wrapText="1"/>
      <protection locked="0"/>
    </xf>
    <xf numFmtId="165" fontId="4" fillId="0" borderId="9" xfId="0" applyNumberFormat="1" applyFont="1" applyBorder="1" applyAlignment="1" applyProtection="1">
      <alignment horizontal="right" vertical="distributed"/>
      <protection locked="0"/>
    </xf>
    <xf numFmtId="167" fontId="4" fillId="0" borderId="9" xfId="1" applyNumberFormat="1" applyFont="1" applyBorder="1" applyAlignment="1" applyProtection="1">
      <alignment horizontal="right" vertical="distributed"/>
      <protection locked="0"/>
    </xf>
    <xf numFmtId="166" fontId="4" fillId="0" borderId="10" xfId="0" applyNumberFormat="1" applyFont="1" applyBorder="1" applyAlignment="1" applyProtection="1">
      <alignment horizontal="right" vertical="distributed"/>
      <protection locked="0"/>
    </xf>
    <xf numFmtId="164" fontId="4" fillId="0" borderId="7" xfId="0" applyNumberFormat="1" applyFont="1" applyBorder="1" applyAlignment="1" applyProtection="1">
      <alignment horizontal="center" vertical="distributed"/>
      <protection locked="0"/>
    </xf>
    <xf numFmtId="0" fontId="1" fillId="0" borderId="0" xfId="0" applyFont="1" applyFill="1" applyAlignment="1" applyProtection="1">
      <alignment horizontal="left"/>
    </xf>
    <xf numFmtId="0" fontId="2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horizontal="left"/>
    </xf>
    <xf numFmtId="0" fontId="4" fillId="0" borderId="0" xfId="0" applyFont="1" applyFill="1" applyAlignment="1" applyProtection="1">
      <alignment horizontal="left"/>
    </xf>
    <xf numFmtId="0" fontId="5" fillId="0" borderId="11" xfId="0" applyFont="1" applyFill="1" applyBorder="1" applyAlignment="1" applyProtection="1">
      <alignment horizontal="center" vertical="center" wrapText="1"/>
    </xf>
    <xf numFmtId="49" fontId="4" fillId="0" borderId="12" xfId="0" applyNumberFormat="1" applyFont="1" applyBorder="1" applyAlignment="1" applyProtection="1">
      <alignment horizontal="center" vertical="distributed"/>
      <protection locked="0"/>
    </xf>
    <xf numFmtId="0" fontId="4" fillId="0" borderId="0" xfId="0" applyFont="1" applyFill="1" applyBorder="1" applyAlignment="1" applyProtection="1">
      <alignment horizontal="left" vertical="distributed" wrapText="1"/>
      <protection locked="0"/>
    </xf>
    <xf numFmtId="0" fontId="4" fillId="0" borderId="2" xfId="0" applyFont="1" applyFill="1" applyBorder="1" applyAlignment="1" applyProtection="1">
      <alignment horizontal="left" wrapText="1"/>
      <protection locked="0"/>
    </xf>
    <xf numFmtId="168" fontId="4" fillId="0" borderId="0" xfId="1" applyNumberFormat="1" applyFont="1" applyBorder="1" applyAlignment="1" applyProtection="1">
      <alignment horizontal="right" vertical="center"/>
      <protection locked="0"/>
    </xf>
    <xf numFmtId="168" fontId="0" fillId="0" borderId="0" xfId="0" applyNumberFormat="1" applyAlignment="1" applyProtection="1">
      <alignment vertical="center"/>
      <protection locked="0"/>
    </xf>
    <xf numFmtId="0" fontId="4" fillId="0" borderId="2" xfId="0" applyFont="1" applyFill="1" applyBorder="1" applyAlignment="1" applyProtection="1">
      <alignment horizontal="left"/>
      <protection locked="0"/>
    </xf>
    <xf numFmtId="0" fontId="4" fillId="0" borderId="0" xfId="0" applyFont="1" applyFill="1" applyBorder="1" applyAlignment="1" applyProtection="1">
      <alignment horizontal="left" wrapText="1"/>
      <protection locked="0"/>
    </xf>
    <xf numFmtId="49" fontId="4" fillId="0" borderId="13" xfId="0" applyNumberFormat="1" applyFont="1" applyBorder="1" applyAlignment="1" applyProtection="1">
      <alignment horizontal="center" vertical="distributed"/>
      <protection locked="0"/>
    </xf>
    <xf numFmtId="0" fontId="11" fillId="0" borderId="0" xfId="0" applyFont="1" applyFill="1" applyBorder="1" applyAlignment="1" applyProtection="1">
      <alignment horizontal="left" vertical="distributed" wrapText="1"/>
      <protection locked="0"/>
    </xf>
    <xf numFmtId="49" fontId="4" fillId="0" borderId="14" xfId="0" applyNumberFormat="1" applyFont="1" applyBorder="1" applyAlignment="1" applyProtection="1">
      <alignment horizontal="center" vertical="distributed"/>
      <protection locked="0"/>
    </xf>
    <xf numFmtId="49" fontId="4" fillId="0" borderId="12" xfId="0" applyNumberFormat="1" applyFont="1" applyFill="1" applyBorder="1" applyAlignment="1" applyProtection="1">
      <alignment horizontal="center" vertical="distributed"/>
      <protection locked="0"/>
    </xf>
    <xf numFmtId="0" fontId="4" fillId="0" borderId="15" xfId="0" applyFont="1" applyBorder="1" applyAlignment="1" applyProtection="1">
      <alignment horizontal="left" vertical="distributed" wrapText="1"/>
      <protection locked="0"/>
    </xf>
    <xf numFmtId="0" fontId="4" fillId="0" borderId="15" xfId="0" applyFont="1" applyBorder="1" applyAlignment="1" applyProtection="1">
      <alignment vertical="distributed" wrapText="1"/>
      <protection locked="0"/>
    </xf>
    <xf numFmtId="165" fontId="4" fillId="0" borderId="15" xfId="0" applyNumberFormat="1" applyFont="1" applyBorder="1" applyAlignment="1" applyProtection="1">
      <alignment horizontal="right" vertical="distributed"/>
      <protection locked="0"/>
    </xf>
    <xf numFmtId="167" fontId="4" fillId="0" borderId="15" xfId="1" applyNumberFormat="1" applyFont="1" applyBorder="1" applyAlignment="1" applyProtection="1">
      <alignment horizontal="right" vertical="distributed"/>
      <protection locked="0"/>
    </xf>
    <xf numFmtId="166" fontId="4" fillId="0" borderId="16" xfId="0" applyNumberFormat="1" applyFont="1" applyBorder="1" applyAlignment="1" applyProtection="1">
      <alignment horizontal="right" vertical="distributed"/>
      <protection locked="0"/>
    </xf>
    <xf numFmtId="49" fontId="4" fillId="0" borderId="17" xfId="0" applyNumberFormat="1" applyFont="1" applyBorder="1" applyAlignment="1" applyProtection="1">
      <alignment horizontal="center" vertical="distributed"/>
      <protection locked="0"/>
    </xf>
    <xf numFmtId="166" fontId="4" fillId="0" borderId="2" xfId="0" applyNumberFormat="1" applyFont="1" applyBorder="1" applyAlignment="1" applyProtection="1">
      <alignment horizontal="right" vertical="distributed"/>
      <protection locked="0"/>
    </xf>
    <xf numFmtId="49" fontId="4" fillId="0" borderId="0" xfId="0" applyNumberFormat="1" applyFont="1" applyBorder="1" applyAlignment="1" applyProtection="1">
      <alignment horizontal="left" vertical="distributed" wrapText="1"/>
      <protection locked="0"/>
    </xf>
    <xf numFmtId="0" fontId="4" fillId="0" borderId="15" xfId="0" applyFont="1" applyBorder="1" applyAlignment="1" applyProtection="1">
      <alignment horizontal="left"/>
      <protection locked="0"/>
    </xf>
    <xf numFmtId="0" fontId="13" fillId="0" borderId="0" xfId="0" applyFont="1" applyBorder="1" applyAlignment="1" applyProtection="1">
      <alignment horizontal="left" vertical="top" wrapText="1"/>
      <protection locked="0"/>
    </xf>
    <xf numFmtId="165" fontId="13" fillId="0" borderId="0" xfId="0" applyNumberFormat="1" applyFont="1" applyBorder="1" applyAlignment="1" applyProtection="1">
      <alignment horizontal="right" vertical="top"/>
      <protection locked="0"/>
    </xf>
    <xf numFmtId="168" fontId="11" fillId="0" borderId="0" xfId="0" applyNumberFormat="1" applyFont="1" applyAlignment="1" applyProtection="1">
      <alignment vertical="top"/>
      <protection locked="0"/>
    </xf>
    <xf numFmtId="168" fontId="11" fillId="0" borderId="0" xfId="0" applyNumberFormat="1" applyFont="1" applyAlignment="1" applyProtection="1">
      <alignment horizontal="right" vertical="center"/>
      <protection locked="0"/>
    </xf>
    <xf numFmtId="168" fontId="0" fillId="0" borderId="0" xfId="0" applyNumberFormat="1" applyAlignment="1" applyProtection="1">
      <alignment vertical="top"/>
      <protection locked="0"/>
    </xf>
    <xf numFmtId="0" fontId="13" fillId="0" borderId="0" xfId="0" applyFont="1" applyBorder="1" applyAlignment="1" applyProtection="1">
      <alignment horizontal="left" vertical="top"/>
      <protection locked="0"/>
    </xf>
    <xf numFmtId="0" fontId="12" fillId="0" borderId="0" xfId="0" applyFont="1" applyBorder="1" applyAlignment="1" applyProtection="1">
      <alignment horizontal="left" vertical="top"/>
      <protection locked="0"/>
    </xf>
    <xf numFmtId="0" fontId="12" fillId="0" borderId="0" xfId="0" applyFont="1" applyBorder="1" applyAlignment="1" applyProtection="1">
      <alignment horizontal="left" vertical="top" wrapText="1"/>
      <protection locked="0"/>
    </xf>
    <xf numFmtId="49" fontId="4" fillId="0" borderId="0" xfId="0" applyNumberFormat="1" applyFont="1" applyFill="1" applyBorder="1" applyAlignment="1" applyProtection="1">
      <alignment horizontal="left" vertical="distributed" wrapText="1"/>
      <protection locked="0"/>
    </xf>
    <xf numFmtId="0" fontId="4" fillId="0" borderId="1" xfId="0" applyFont="1" applyFill="1" applyBorder="1" applyAlignment="1" applyProtection="1">
      <alignment horizontal="left" wrapText="1"/>
      <protection locked="0"/>
    </xf>
    <xf numFmtId="49" fontId="4" fillId="0" borderId="18" xfId="0" applyNumberFormat="1" applyFont="1" applyFill="1" applyBorder="1" applyAlignment="1" applyProtection="1">
      <alignment horizontal="center" vertical="distributed"/>
      <protection locked="0"/>
    </xf>
    <xf numFmtId="49" fontId="4" fillId="0" borderId="7" xfId="0" applyNumberFormat="1" applyFont="1" applyFill="1" applyBorder="1" applyAlignment="1" applyProtection="1">
      <alignment horizontal="center" vertical="distributed"/>
      <protection locked="0"/>
    </xf>
    <xf numFmtId="0" fontId="4" fillId="0" borderId="0" xfId="0" applyFont="1" applyBorder="1" applyAlignment="1" applyProtection="1">
      <alignment horizontal="left" vertical="distributed"/>
      <protection locked="0"/>
    </xf>
    <xf numFmtId="166" fontId="4" fillId="0" borderId="19" xfId="0" applyNumberFormat="1" applyFont="1" applyBorder="1" applyAlignment="1" applyProtection="1">
      <alignment horizontal="right" vertical="distributed"/>
      <protection locked="0"/>
    </xf>
    <xf numFmtId="0" fontId="4" fillId="0" borderId="9" xfId="0" applyFont="1" applyFill="1" applyBorder="1" applyAlignment="1" applyProtection="1">
      <alignment horizontal="left" wrapText="1"/>
      <protection locked="0"/>
    </xf>
    <xf numFmtId="0" fontId="7" fillId="0" borderId="20" xfId="0" applyFont="1" applyBorder="1" applyAlignment="1" applyProtection="1">
      <alignment horizontal="left"/>
    </xf>
    <xf numFmtId="44" fontId="7" fillId="0" borderId="21" xfId="1" applyFont="1" applyBorder="1" applyAlignment="1" applyProtection="1">
      <alignment horizontal="right"/>
    </xf>
    <xf numFmtId="0" fontId="4" fillId="0" borderId="5" xfId="0" applyFont="1" applyBorder="1" applyAlignment="1" applyProtection="1">
      <alignment horizontal="left" vertical="distributed" wrapText="1"/>
      <protection locked="0"/>
    </xf>
    <xf numFmtId="44" fontId="13" fillId="0" borderId="3" xfId="1" applyFont="1" applyBorder="1" applyAlignment="1" applyProtection="1">
      <alignment horizontal="right"/>
    </xf>
    <xf numFmtId="0" fontId="4" fillId="0" borderId="17" xfId="0" applyFont="1" applyBorder="1" applyAlignment="1" applyProtection="1">
      <alignment horizontal="left" vertical="distributed" wrapText="1"/>
      <protection locked="0"/>
    </xf>
    <xf numFmtId="44" fontId="13" fillId="0" borderId="16" xfId="1" applyFont="1" applyBorder="1" applyAlignment="1" applyProtection="1">
      <alignment horizontal="right"/>
    </xf>
    <xf numFmtId="44" fontId="13" fillId="0" borderId="22" xfId="1" applyFont="1" applyBorder="1" applyAlignment="1" applyProtection="1">
      <alignment horizontal="right"/>
    </xf>
    <xf numFmtId="0" fontId="13" fillId="0" borderId="23" xfId="0" applyFont="1" applyBorder="1" applyAlignment="1" applyProtection="1">
      <alignment horizontal="left" vertical="distributed" wrapText="1"/>
      <protection locked="0"/>
    </xf>
    <xf numFmtId="0" fontId="13" fillId="0" borderId="24" xfId="0" applyFont="1" applyBorder="1" applyAlignment="1" applyProtection="1">
      <alignment horizontal="left" vertical="distributed" wrapText="1"/>
      <protection locked="0"/>
    </xf>
    <xf numFmtId="0" fontId="14" fillId="0" borderId="20" xfId="0" applyFont="1" applyBorder="1" applyAlignment="1" applyProtection="1">
      <alignment horizontal="left"/>
    </xf>
    <xf numFmtId="44" fontId="14" fillId="0" borderId="21" xfId="1" applyFont="1" applyBorder="1" applyAlignment="1" applyProtection="1">
      <alignment horizontal="right"/>
    </xf>
    <xf numFmtId="166" fontId="9" fillId="0" borderId="25" xfId="0" applyNumberFormat="1" applyFont="1" applyBorder="1" applyAlignment="1" applyProtection="1">
      <alignment horizontal="right" vertical="distributed"/>
      <protection locked="0"/>
    </xf>
    <xf numFmtId="167" fontId="4" fillId="0" borderId="19" xfId="1" applyNumberFormat="1" applyFont="1" applyBorder="1" applyAlignment="1" applyProtection="1">
      <alignment horizontal="right" vertical="distributed"/>
      <protection locked="0"/>
    </xf>
    <xf numFmtId="49" fontId="4" fillId="0" borderId="0" xfId="0" applyNumberFormat="1" applyFont="1" applyBorder="1" applyAlignment="1" applyProtection="1">
      <alignment horizontal="left"/>
      <protection locked="0"/>
    </xf>
    <xf numFmtId="49" fontId="4" fillId="0" borderId="0" xfId="0" applyNumberFormat="1" applyFont="1" applyBorder="1" applyAlignment="1" applyProtection="1">
      <alignment horizontal="left" wrapText="1"/>
      <protection locked="0"/>
    </xf>
    <xf numFmtId="0" fontId="4" fillId="0" borderId="26" xfId="0" applyFont="1" applyBorder="1" applyAlignment="1" applyProtection="1">
      <alignment horizontal="left" vertical="distributed" wrapText="1"/>
      <protection locked="0"/>
    </xf>
    <xf numFmtId="165" fontId="4" fillId="0" borderId="26" xfId="0" applyNumberFormat="1" applyFont="1" applyBorder="1" applyAlignment="1" applyProtection="1">
      <alignment horizontal="right" vertical="distributed"/>
      <protection locked="0"/>
    </xf>
    <xf numFmtId="166" fontId="4" fillId="0" borderId="26" xfId="0" applyNumberFormat="1" applyFont="1" applyBorder="1" applyAlignment="1" applyProtection="1">
      <alignment horizontal="right" vertical="distributed"/>
      <protection locked="0"/>
    </xf>
    <xf numFmtId="166" fontId="4" fillId="0" borderId="27" xfId="0" applyNumberFormat="1" applyFont="1" applyBorder="1" applyAlignment="1" applyProtection="1">
      <alignment horizontal="right" vertical="distributed"/>
      <protection locked="0"/>
    </xf>
    <xf numFmtId="49" fontId="4" fillId="0" borderId="18" xfId="0" applyNumberFormat="1" applyFont="1" applyBorder="1" applyAlignment="1" applyProtection="1">
      <alignment horizontal="center" vertical="distributed"/>
      <protection locked="0"/>
    </xf>
    <xf numFmtId="166" fontId="4" fillId="0" borderId="9" xfId="0" applyNumberFormat="1" applyFont="1" applyBorder="1" applyAlignment="1" applyProtection="1">
      <alignment horizontal="right" vertical="distributed"/>
      <protection locked="0"/>
    </xf>
    <xf numFmtId="0" fontId="8" fillId="0" borderId="0" xfId="0" applyFont="1" applyAlignment="1" applyProtection="1">
      <alignment horizontal="left" vertical="distributed"/>
    </xf>
    <xf numFmtId="0" fontId="0" fillId="0" borderId="0" xfId="0" applyAlignment="1" applyProtection="1">
      <alignment horizontal="left" vertical="distributed"/>
      <protection locked="0"/>
    </xf>
  </cellXfs>
  <cellStyles count="3">
    <cellStyle name="Měna" xfId="1" builtinId="4"/>
    <cellStyle name="normal" xfId="2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>
    <tabColor indexed="45"/>
  </sheetPr>
  <dimension ref="A1:C29"/>
  <sheetViews>
    <sheetView workbookViewId="0">
      <selection activeCell="A13" sqref="A13"/>
    </sheetView>
  </sheetViews>
  <sheetFormatPr defaultRowHeight="10.199999999999999"/>
  <cols>
    <col min="1" max="1" width="7.28515625" style="1" customWidth="1"/>
    <col min="2" max="2" width="72.7109375" style="2" customWidth="1"/>
    <col min="3" max="3" width="27.85546875" style="2" customWidth="1"/>
  </cols>
  <sheetData>
    <row r="1" spans="1:3" ht="17.399999999999999">
      <c r="A1" s="42" t="s">
        <v>0</v>
      </c>
      <c r="B1" s="43"/>
      <c r="C1" s="43"/>
    </row>
    <row r="2" spans="1:3">
      <c r="A2" s="44" t="s">
        <v>1</v>
      </c>
      <c r="B2" s="43"/>
      <c r="C2" s="43"/>
    </row>
    <row r="3" spans="1:3">
      <c r="A3" s="44" t="s">
        <v>2</v>
      </c>
      <c r="B3" s="43"/>
      <c r="C3" s="43"/>
    </row>
    <row r="4" spans="1:3">
      <c r="A4" s="44" t="s">
        <v>3</v>
      </c>
      <c r="B4" s="43"/>
      <c r="C4" s="43"/>
    </row>
    <row r="5" spans="1:3">
      <c r="A5" s="45" t="s">
        <v>4</v>
      </c>
      <c r="B5" s="43"/>
      <c r="C5" s="43"/>
    </row>
    <row r="6" spans="1:3">
      <c r="A6" s="45" t="s">
        <v>5</v>
      </c>
      <c r="B6" s="43"/>
      <c r="C6" s="43"/>
    </row>
    <row r="7" spans="1:3">
      <c r="A7" s="5"/>
      <c r="B7" s="5"/>
      <c r="C7" s="5"/>
    </row>
    <row r="8" spans="1:3">
      <c r="A8" s="45" t="s">
        <v>6</v>
      </c>
      <c r="B8" s="5"/>
      <c r="C8" s="45"/>
    </row>
    <row r="9" spans="1:3">
      <c r="A9" s="45" t="s">
        <v>7</v>
      </c>
      <c r="B9" s="5"/>
      <c r="C9" s="45"/>
    </row>
    <row r="10" spans="1:3">
      <c r="A10" s="45" t="s">
        <v>8</v>
      </c>
      <c r="B10" s="5"/>
      <c r="C10" s="45"/>
    </row>
    <row r="11" spans="1:3">
      <c r="A11" s="45" t="s">
        <v>364</v>
      </c>
      <c r="B11" s="5"/>
      <c r="C11" s="45"/>
    </row>
    <row r="12" spans="1:3">
      <c r="A12" s="45" t="s">
        <v>365</v>
      </c>
      <c r="B12" s="5"/>
      <c r="C12" s="45"/>
    </row>
    <row r="13" spans="1:3" ht="10.8" thickBot="1">
      <c r="A13" s="5"/>
      <c r="B13" s="5"/>
      <c r="C13" s="5"/>
    </row>
    <row r="14" spans="1:3" ht="13.8" thickBot="1">
      <c r="A14" s="82" t="s">
        <v>9</v>
      </c>
      <c r="B14" s="82"/>
      <c r="C14" s="83">
        <f>SUM(C15:C16)</f>
        <v>0</v>
      </c>
    </row>
    <row r="15" spans="1:3">
      <c r="A15" s="84">
        <v>1</v>
      </c>
      <c r="B15" s="8" t="s">
        <v>10</v>
      </c>
      <c r="C15" s="85">
        <f>Demolice!G12</f>
        <v>0</v>
      </c>
    </row>
    <row r="16" spans="1:3" ht="10.8" thickBot="1">
      <c r="A16" s="86">
        <v>9</v>
      </c>
      <c r="B16" s="58" t="s">
        <v>11</v>
      </c>
      <c r="C16" s="87">
        <f>Demolice!G47</f>
        <v>0</v>
      </c>
    </row>
    <row r="17" spans="1:3" ht="10.8" thickBot="1"/>
    <row r="18" spans="1:3" ht="13.8" thickBot="1">
      <c r="A18" s="82" t="s">
        <v>12</v>
      </c>
      <c r="B18" s="82"/>
      <c r="C18" s="83">
        <f>SUM(C19:C19)</f>
        <v>0</v>
      </c>
    </row>
    <row r="19" spans="1:3" ht="10.8" thickBot="1">
      <c r="A19" s="89">
        <v>99</v>
      </c>
      <c r="B19" s="90" t="s">
        <v>13</v>
      </c>
      <c r="C19" s="88">
        <f>VRN!G11</f>
        <v>0</v>
      </c>
    </row>
    <row r="21" spans="1:3" ht="10.8" thickBot="1"/>
    <row r="22" spans="1:3" ht="13.8" thickBot="1">
      <c r="A22" s="91" t="s">
        <v>14</v>
      </c>
      <c r="B22" s="91"/>
      <c r="C22" s="92">
        <f>C14+C18</f>
        <v>0</v>
      </c>
    </row>
    <row r="24" spans="1:3" ht="10.8" thickBot="1"/>
    <row r="25" spans="1:3" ht="13.8" thickBot="1">
      <c r="A25" s="82" t="s">
        <v>15</v>
      </c>
      <c r="B25" s="82"/>
      <c r="C25" s="83">
        <f>C22/100*21</f>
        <v>0</v>
      </c>
    </row>
    <row r="28" spans="1:3" ht="10.8" thickBot="1"/>
    <row r="29" spans="1:3" ht="13.8" thickBot="1">
      <c r="A29" s="91" t="s">
        <v>16</v>
      </c>
      <c r="B29" s="91"/>
      <c r="C29" s="92">
        <f>C22+C25</f>
        <v>0</v>
      </c>
    </row>
  </sheetData>
  <phoneticPr fontId="6" type="noConversion"/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>
    <oddHeader>&amp;R&amp;"Arial Narrow,Obyčejné"DEMOLICE STAVBY na p.p.č. 5 v k.ú. Hradčany nad Ploučnicí</oddHeader>
    <oddFooter>&amp;R&amp;"Arial Narrow,Obyčejné"Soupis prací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24"/>
  </sheetPr>
  <dimension ref="A1:H20"/>
  <sheetViews>
    <sheetView workbookViewId="0">
      <selection activeCell="E7" sqref="E7"/>
    </sheetView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  <col min="8" max="8" width="20.85546875" customWidth="1"/>
  </cols>
  <sheetData>
    <row r="1" spans="1:8" ht="17.399999999999999">
      <c r="A1" s="42" t="s">
        <v>17</v>
      </c>
      <c r="B1" s="43"/>
      <c r="C1" s="43"/>
      <c r="D1" s="43"/>
      <c r="E1" s="43"/>
      <c r="F1" s="43"/>
      <c r="G1" s="43"/>
    </row>
    <row r="2" spans="1:8">
      <c r="A2" s="44" t="s">
        <v>1</v>
      </c>
      <c r="B2" s="43"/>
      <c r="C2" s="43"/>
      <c r="D2" s="43"/>
      <c r="E2" s="45" t="s">
        <v>6</v>
      </c>
      <c r="F2" s="43"/>
      <c r="G2" s="43"/>
    </row>
    <row r="3" spans="1:8">
      <c r="A3" s="44" t="s">
        <v>18</v>
      </c>
      <c r="B3" s="43"/>
      <c r="C3" s="43"/>
      <c r="D3" s="43"/>
      <c r="E3" s="45" t="s">
        <v>7</v>
      </c>
      <c r="F3" s="43"/>
      <c r="G3" s="43"/>
    </row>
    <row r="4" spans="1:8">
      <c r="A4" s="44" t="s">
        <v>3</v>
      </c>
      <c r="B4" s="43"/>
      <c r="C4" s="43"/>
      <c r="D4" s="43"/>
      <c r="E4" s="45" t="s">
        <v>8</v>
      </c>
      <c r="F4" s="43"/>
      <c r="G4" s="43"/>
    </row>
    <row r="5" spans="1:8">
      <c r="A5" s="45" t="s">
        <v>4</v>
      </c>
      <c r="B5" s="45"/>
      <c r="C5" s="43"/>
      <c r="D5" s="43"/>
      <c r="E5" s="45" t="s">
        <v>366</v>
      </c>
      <c r="F5" s="43"/>
      <c r="G5" s="43"/>
    </row>
    <row r="6" spans="1:8" ht="10.8" thickBot="1">
      <c r="A6" s="45" t="s">
        <v>5</v>
      </c>
      <c r="B6" s="43"/>
      <c r="C6" s="43"/>
      <c r="D6" s="43"/>
      <c r="E6" s="45" t="s">
        <v>365</v>
      </c>
      <c r="F6" s="43"/>
      <c r="G6" s="43"/>
    </row>
    <row r="7" spans="1:8" ht="21" thickBot="1">
      <c r="A7" s="46" t="s">
        <v>19</v>
      </c>
      <c r="B7" s="46" t="s">
        <v>20</v>
      </c>
      <c r="C7" s="46" t="s">
        <v>21</v>
      </c>
      <c r="D7" s="46" t="s">
        <v>22</v>
      </c>
      <c r="E7" s="46" t="s">
        <v>23</v>
      </c>
      <c r="F7" s="46" t="s">
        <v>24</v>
      </c>
      <c r="G7" s="46" t="s">
        <v>25</v>
      </c>
      <c r="H7" s="46" t="s">
        <v>26</v>
      </c>
    </row>
    <row r="8" spans="1:8" ht="10.8" thickBot="1">
      <c r="A8" s="46" t="s">
        <v>27</v>
      </c>
      <c r="B8" s="46" t="s">
        <v>28</v>
      </c>
      <c r="C8" s="46" t="s">
        <v>29</v>
      </c>
      <c r="D8" s="46" t="s">
        <v>30</v>
      </c>
      <c r="E8" s="46" t="s">
        <v>31</v>
      </c>
      <c r="F8" s="46" t="s">
        <v>32</v>
      </c>
      <c r="G8" s="46" t="s">
        <v>33</v>
      </c>
      <c r="H8" s="46">
        <v>8</v>
      </c>
    </row>
    <row r="9" spans="1:8">
      <c r="A9" s="5"/>
      <c r="B9" s="5"/>
      <c r="C9" s="5"/>
      <c r="D9" s="5"/>
      <c r="E9" s="5"/>
      <c r="F9" s="5"/>
      <c r="G9" s="5"/>
      <c r="H9" s="5"/>
    </row>
    <row r="10" spans="1:8">
      <c r="A10" s="6"/>
      <c r="B10" s="7"/>
      <c r="C10" s="103" t="s">
        <v>34</v>
      </c>
      <c r="D10" s="104"/>
      <c r="E10" s="16"/>
      <c r="F10" s="17"/>
      <c r="G10" s="17">
        <f>G11</f>
        <v>0</v>
      </c>
      <c r="H10" s="17"/>
    </row>
    <row r="11" spans="1:8" ht="10.8" thickBot="1">
      <c r="A11" s="6"/>
      <c r="B11" s="27" t="s">
        <v>35</v>
      </c>
      <c r="C11" s="27" t="s">
        <v>13</v>
      </c>
      <c r="D11" s="27"/>
      <c r="E11" s="28"/>
      <c r="F11" s="29"/>
      <c r="G11" s="29">
        <f>SUM(G12:G13)</f>
        <v>0</v>
      </c>
      <c r="H11" s="93"/>
    </row>
    <row r="12" spans="1:8">
      <c r="A12" s="24" t="s">
        <v>36</v>
      </c>
      <c r="B12" s="8" t="s">
        <v>37</v>
      </c>
      <c r="C12" s="76" t="s">
        <v>38</v>
      </c>
      <c r="D12" s="14" t="s">
        <v>39</v>
      </c>
      <c r="E12" s="9">
        <v>2</v>
      </c>
      <c r="F12" s="20"/>
      <c r="G12" s="18">
        <f>E12*F12</f>
        <v>0</v>
      </c>
      <c r="H12" s="94">
        <v>0</v>
      </c>
    </row>
    <row r="13" spans="1:8" ht="10.8" thickBot="1">
      <c r="A13" s="63" t="s">
        <v>40</v>
      </c>
      <c r="B13" s="58" t="s">
        <v>41</v>
      </c>
      <c r="C13" s="66" t="s">
        <v>42</v>
      </c>
      <c r="D13" s="59" t="s">
        <v>43</v>
      </c>
      <c r="E13" s="60">
        <v>1</v>
      </c>
      <c r="F13" s="61"/>
      <c r="G13" s="62">
        <f>E13*F13</f>
        <v>0</v>
      </c>
      <c r="H13" s="94">
        <v>0</v>
      </c>
    </row>
    <row r="14" spans="1:8">
      <c r="H14" s="35"/>
    </row>
    <row r="15" spans="1:8">
      <c r="H15" s="35"/>
    </row>
    <row r="16" spans="1:8">
      <c r="H16" s="35"/>
    </row>
    <row r="17" spans="8:8">
      <c r="H17" s="35"/>
    </row>
    <row r="18" spans="8:8">
      <c r="H18" s="35"/>
    </row>
    <row r="19" spans="8:8">
      <c r="H19" s="35"/>
    </row>
    <row r="20" spans="8:8">
      <c r="H20" s="35"/>
    </row>
  </sheetData>
  <mergeCells count="1">
    <mergeCell ref="C10:D10"/>
  </mergeCells>
  <phoneticPr fontId="6" type="noConversion"/>
  <pageMargins left="0.78740157499999996" right="0.78740157499999996" top="0.984251969" bottom="0.984251969" header="0.4921259845" footer="0.4921259845"/>
  <pageSetup paperSize="9" scale="75" orientation="portrait" horizontalDpi="4294967293" verticalDpi="0" r:id="rId1"/>
  <headerFooter alignWithMargins="0">
    <oddHeader>&amp;R&amp;"Arial Narrow,Obyčejné"DEMOLICE STAVBY na p.p.č. 5 v k.ú. Hradčany nad Ploučnicí</oddHeader>
    <oddFooter>&amp;R&amp;"Arial Narrow,Obyčejné"Soupis prací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52"/>
  </sheetPr>
  <dimension ref="A1:J252"/>
  <sheetViews>
    <sheetView tabSelected="1" workbookViewId="0">
      <selection activeCell="I19" sqref="I19"/>
    </sheetView>
  </sheetViews>
  <sheetFormatPr defaultRowHeight="10.199999999999999"/>
  <cols>
    <col min="1" max="1" width="4.85546875" style="1" customWidth="1"/>
    <col min="2" max="2" width="13.85546875" style="2" customWidth="1"/>
    <col min="3" max="3" width="57.85546875" style="2" customWidth="1"/>
    <col min="4" max="4" width="5.42578125" style="2" customWidth="1"/>
    <col min="5" max="5" width="11.28515625" style="3" customWidth="1"/>
    <col min="6" max="6" width="11.42578125" style="4" customWidth="1"/>
    <col min="7" max="7" width="13.85546875" style="4" customWidth="1"/>
    <col min="8" max="8" width="20.85546875" style="4" customWidth="1"/>
    <col min="9" max="9" width="9.7109375" bestFit="1" customWidth="1"/>
    <col min="10" max="10" width="11.28515625" customWidth="1"/>
  </cols>
  <sheetData>
    <row r="1" spans="1:10" ht="17.399999999999999">
      <c r="A1" s="42" t="s">
        <v>17</v>
      </c>
      <c r="B1" s="43"/>
      <c r="C1" s="43"/>
      <c r="D1" s="43"/>
      <c r="E1" s="43"/>
      <c r="F1" s="43"/>
      <c r="G1" s="43"/>
      <c r="H1" s="43"/>
    </row>
    <row r="2" spans="1:10">
      <c r="A2" s="44" t="s">
        <v>1</v>
      </c>
      <c r="B2" s="43"/>
      <c r="C2" s="43"/>
      <c r="D2" s="43"/>
      <c r="E2" s="45" t="s">
        <v>6</v>
      </c>
      <c r="F2" s="43"/>
      <c r="G2" s="43"/>
      <c r="H2" s="43"/>
    </row>
    <row r="3" spans="1:10">
      <c r="A3" s="44" t="s">
        <v>44</v>
      </c>
      <c r="B3" s="43"/>
      <c r="C3" s="43"/>
      <c r="D3" s="43"/>
      <c r="E3" s="45" t="s">
        <v>7</v>
      </c>
      <c r="F3" s="43"/>
      <c r="G3" s="43"/>
      <c r="H3" s="43"/>
    </row>
    <row r="4" spans="1:10">
      <c r="A4" s="44" t="s">
        <v>3</v>
      </c>
      <c r="B4" s="43"/>
      <c r="C4" s="43"/>
      <c r="D4" s="43"/>
      <c r="E4" s="45" t="s">
        <v>8</v>
      </c>
      <c r="F4" s="43"/>
      <c r="G4" s="43"/>
      <c r="H4" s="43"/>
    </row>
    <row r="5" spans="1:10">
      <c r="A5" s="45" t="s">
        <v>4</v>
      </c>
      <c r="B5" s="45"/>
      <c r="C5" s="43"/>
      <c r="D5" s="43"/>
      <c r="E5" s="45" t="s">
        <v>367</v>
      </c>
      <c r="F5" s="43"/>
      <c r="G5" s="43"/>
      <c r="H5" s="43"/>
    </row>
    <row r="6" spans="1:10" ht="10.8" thickBot="1">
      <c r="A6" s="45" t="s">
        <v>5</v>
      </c>
      <c r="B6" s="43"/>
      <c r="C6" s="43"/>
      <c r="D6" s="43"/>
      <c r="E6" s="45" t="s">
        <v>365</v>
      </c>
      <c r="F6" s="43"/>
      <c r="G6" s="43"/>
      <c r="H6" s="43"/>
    </row>
    <row r="7" spans="1:10" ht="28.5" customHeight="1" thickBot="1">
      <c r="A7" s="46" t="s">
        <v>19</v>
      </c>
      <c r="B7" s="46" t="s">
        <v>20</v>
      </c>
      <c r="C7" s="46" t="s">
        <v>21</v>
      </c>
      <c r="D7" s="46" t="s">
        <v>22</v>
      </c>
      <c r="E7" s="46" t="s">
        <v>23</v>
      </c>
      <c r="F7" s="46" t="s">
        <v>24</v>
      </c>
      <c r="G7" s="46" t="s">
        <v>25</v>
      </c>
      <c r="H7" s="46" t="s">
        <v>26</v>
      </c>
      <c r="I7" s="46" t="s">
        <v>45</v>
      </c>
      <c r="J7" s="46" t="s">
        <v>46</v>
      </c>
    </row>
    <row r="8" spans="1:10" ht="10.8" thickBot="1">
      <c r="A8" s="46" t="s">
        <v>27</v>
      </c>
      <c r="B8" s="46" t="s">
        <v>28</v>
      </c>
      <c r="C8" s="46" t="s">
        <v>29</v>
      </c>
      <c r="D8" s="46" t="s">
        <v>30</v>
      </c>
      <c r="E8" s="46" t="s">
        <v>31</v>
      </c>
      <c r="F8" s="46" t="s">
        <v>32</v>
      </c>
      <c r="G8" s="46" t="s">
        <v>33</v>
      </c>
      <c r="H8" s="46">
        <v>8</v>
      </c>
      <c r="I8" s="46">
        <v>9</v>
      </c>
      <c r="J8" s="46">
        <v>10</v>
      </c>
    </row>
    <row r="9" spans="1:10">
      <c r="A9" s="5"/>
      <c r="B9" s="5"/>
      <c r="C9" s="5"/>
      <c r="D9" s="5"/>
      <c r="E9" s="5"/>
      <c r="F9" s="5"/>
      <c r="G9" s="5"/>
      <c r="H9" s="5"/>
    </row>
    <row r="10" spans="1:10">
      <c r="A10" s="6"/>
      <c r="B10" s="7"/>
      <c r="C10" s="103" t="s">
        <v>47</v>
      </c>
      <c r="D10" s="104"/>
      <c r="E10" s="16"/>
      <c r="F10" s="17"/>
      <c r="G10" s="17">
        <f>G11</f>
        <v>0</v>
      </c>
      <c r="H10" s="17"/>
    </row>
    <row r="11" spans="1:10">
      <c r="A11" s="6"/>
      <c r="B11" s="27" t="s">
        <v>48</v>
      </c>
      <c r="C11" s="27" t="s">
        <v>49</v>
      </c>
      <c r="D11" s="27"/>
      <c r="E11" s="28"/>
      <c r="F11" s="29"/>
      <c r="G11" s="29">
        <f>G12+G47</f>
        <v>0</v>
      </c>
      <c r="H11" s="29"/>
    </row>
    <row r="12" spans="1:10" ht="10.8" thickBot="1">
      <c r="A12" s="23"/>
      <c r="B12" s="26">
        <v>1</v>
      </c>
      <c r="C12" s="26" t="s">
        <v>10</v>
      </c>
      <c r="D12" s="26"/>
      <c r="E12" s="30"/>
      <c r="F12" s="31"/>
      <c r="G12" s="31">
        <f>SUM(G13:G46)</f>
        <v>0</v>
      </c>
      <c r="H12" s="31"/>
    </row>
    <row r="13" spans="1:10">
      <c r="A13" s="56" t="s">
        <v>36</v>
      </c>
      <c r="B13" s="8" t="s">
        <v>50</v>
      </c>
      <c r="C13" s="76" t="s">
        <v>51</v>
      </c>
      <c r="D13" s="14" t="s">
        <v>52</v>
      </c>
      <c r="E13" s="9">
        <v>4</v>
      </c>
      <c r="F13" s="20"/>
      <c r="G13" s="18">
        <f>E13*F13</f>
        <v>0</v>
      </c>
      <c r="H13" s="80">
        <v>0</v>
      </c>
      <c r="I13" s="50">
        <v>0</v>
      </c>
      <c r="J13" s="70">
        <f>E13*I13</f>
        <v>0</v>
      </c>
    </row>
    <row r="14" spans="1:10">
      <c r="A14" s="25" t="s">
        <v>40</v>
      </c>
      <c r="B14" s="10" t="s">
        <v>53</v>
      </c>
      <c r="C14" s="49" t="s">
        <v>54</v>
      </c>
      <c r="D14" s="12" t="s">
        <v>43</v>
      </c>
      <c r="E14" s="11">
        <v>1</v>
      </c>
      <c r="F14" s="13"/>
      <c r="G14" s="19">
        <f>E14*F14</f>
        <v>0</v>
      </c>
      <c r="H14" s="80">
        <v>0</v>
      </c>
      <c r="I14" s="50">
        <v>0</v>
      </c>
      <c r="J14" s="70">
        <f>E14*I14</f>
        <v>0</v>
      </c>
    </row>
    <row r="15" spans="1:10">
      <c r="A15" s="32"/>
      <c r="B15" s="15"/>
      <c r="C15" s="53" t="s">
        <v>55</v>
      </c>
      <c r="D15" s="34"/>
      <c r="E15" s="21"/>
      <c r="F15" s="35"/>
      <c r="G15" s="33"/>
      <c r="H15" s="22"/>
      <c r="I15" s="50"/>
      <c r="J15" s="70"/>
    </row>
    <row r="16" spans="1:10">
      <c r="A16" s="47" t="s">
        <v>56</v>
      </c>
      <c r="B16" s="10" t="s">
        <v>57</v>
      </c>
      <c r="C16" s="49" t="s">
        <v>58</v>
      </c>
      <c r="D16" s="12" t="s">
        <v>59</v>
      </c>
      <c r="E16" s="11">
        <f>E20</f>
        <v>96.798000000000002</v>
      </c>
      <c r="F16" s="13"/>
      <c r="G16" s="19">
        <f>E16*F16</f>
        <v>0</v>
      </c>
      <c r="H16" s="80">
        <v>47</v>
      </c>
      <c r="I16" s="50">
        <v>0</v>
      </c>
      <c r="J16" s="70">
        <f>E16*I16</f>
        <v>0</v>
      </c>
    </row>
    <row r="17" spans="1:10">
      <c r="A17" s="32"/>
      <c r="B17" s="15"/>
      <c r="C17" s="53" t="s">
        <v>60</v>
      </c>
      <c r="D17" s="34" t="s">
        <v>59</v>
      </c>
      <c r="E17" s="21">
        <v>31.827000000000002</v>
      </c>
      <c r="F17" s="35"/>
      <c r="G17" s="33"/>
      <c r="H17" s="22"/>
      <c r="I17" s="50"/>
      <c r="J17" s="70"/>
    </row>
    <row r="18" spans="1:10">
      <c r="A18" s="32"/>
      <c r="B18" s="15"/>
      <c r="C18" s="53" t="s">
        <v>61</v>
      </c>
      <c r="D18" s="34" t="s">
        <v>59</v>
      </c>
      <c r="E18" s="21">
        <v>33.143999999999998</v>
      </c>
      <c r="F18" s="35"/>
      <c r="G18" s="33"/>
      <c r="H18" s="22"/>
      <c r="I18" s="50"/>
      <c r="J18" s="70"/>
    </row>
    <row r="19" spans="1:10">
      <c r="A19" s="32"/>
      <c r="B19" s="15"/>
      <c r="C19" s="53" t="s">
        <v>62</v>
      </c>
      <c r="D19" s="34" t="s">
        <v>59</v>
      </c>
      <c r="E19" s="21">
        <v>31.827000000000002</v>
      </c>
      <c r="F19" s="35"/>
      <c r="G19" s="33"/>
      <c r="H19" s="22"/>
      <c r="I19" s="50"/>
      <c r="J19" s="70"/>
    </row>
    <row r="20" spans="1:10">
      <c r="A20" s="32"/>
      <c r="B20" s="15"/>
      <c r="C20" s="53" t="s">
        <v>63</v>
      </c>
      <c r="D20" s="34" t="s">
        <v>59</v>
      </c>
      <c r="E20" s="21">
        <f>SUM(E17:E19)</f>
        <v>96.798000000000002</v>
      </c>
      <c r="F20" s="35"/>
      <c r="G20" s="33"/>
      <c r="H20" s="22"/>
      <c r="I20" s="50"/>
      <c r="J20" s="70"/>
    </row>
    <row r="21" spans="1:10">
      <c r="A21" s="47" t="s">
        <v>64</v>
      </c>
      <c r="B21" s="10" t="s">
        <v>65</v>
      </c>
      <c r="C21" s="49" t="s">
        <v>66</v>
      </c>
      <c r="D21" s="12" t="s">
        <v>59</v>
      </c>
      <c r="E21" s="11">
        <f>E25</f>
        <v>580.78800000000001</v>
      </c>
      <c r="F21" s="13"/>
      <c r="G21" s="19">
        <f>E21*F21</f>
        <v>0</v>
      </c>
      <c r="H21" s="80">
        <v>136</v>
      </c>
      <c r="I21" s="50">
        <v>0</v>
      </c>
      <c r="J21" s="70">
        <f>E21*I21</f>
        <v>0</v>
      </c>
    </row>
    <row r="22" spans="1:10">
      <c r="A22" s="32"/>
      <c r="B22" s="15"/>
      <c r="C22" s="53" t="s">
        <v>67</v>
      </c>
      <c r="D22" s="34" t="s">
        <v>59</v>
      </c>
      <c r="E22" s="21">
        <v>190.96199999999999</v>
      </c>
      <c r="F22" s="35"/>
      <c r="G22" s="33"/>
      <c r="H22" s="22"/>
      <c r="I22" s="50"/>
      <c r="J22" s="70"/>
    </row>
    <row r="23" spans="1:10">
      <c r="A23" s="32"/>
      <c r="B23" s="15"/>
      <c r="C23" s="53" t="s">
        <v>68</v>
      </c>
      <c r="D23" s="34" t="s">
        <v>59</v>
      </c>
      <c r="E23" s="21">
        <v>198.864</v>
      </c>
      <c r="F23" s="35"/>
      <c r="G23" s="33"/>
      <c r="H23" s="22"/>
      <c r="I23" s="50"/>
      <c r="J23" s="70"/>
    </row>
    <row r="24" spans="1:10">
      <c r="A24" s="32"/>
      <c r="B24" s="15"/>
      <c r="C24" s="53" t="s">
        <v>69</v>
      </c>
      <c r="D24" s="34" t="s">
        <v>59</v>
      </c>
      <c r="E24" s="21">
        <v>190.96199999999999</v>
      </c>
      <c r="F24" s="35"/>
      <c r="G24" s="33"/>
      <c r="H24" s="22"/>
      <c r="I24" s="50"/>
      <c r="J24" s="70"/>
    </row>
    <row r="25" spans="1:10">
      <c r="A25" s="32"/>
      <c r="B25" s="15"/>
      <c r="C25" s="53" t="s">
        <v>63</v>
      </c>
      <c r="D25" s="34" t="s">
        <v>59</v>
      </c>
      <c r="E25" s="21">
        <f>SUM(E22:E24)</f>
        <v>580.78800000000001</v>
      </c>
      <c r="F25" s="35"/>
      <c r="G25" s="33"/>
      <c r="H25" s="22"/>
      <c r="I25" s="50"/>
      <c r="J25" s="70"/>
    </row>
    <row r="26" spans="1:10">
      <c r="A26" s="47" t="s">
        <v>70</v>
      </c>
      <c r="B26" s="10" t="s">
        <v>71</v>
      </c>
      <c r="C26" s="49" t="s">
        <v>72</v>
      </c>
      <c r="D26" s="12" t="s">
        <v>59</v>
      </c>
      <c r="E26" s="11">
        <f>E27</f>
        <v>580.78800000000001</v>
      </c>
      <c r="F26" s="13"/>
      <c r="G26" s="19">
        <f>E26*F26</f>
        <v>0</v>
      </c>
      <c r="H26" s="80">
        <v>23.5</v>
      </c>
      <c r="I26" s="50">
        <v>0</v>
      </c>
      <c r="J26" s="70">
        <f>E26*I26</f>
        <v>0</v>
      </c>
    </row>
    <row r="27" spans="1:10">
      <c r="A27" s="41"/>
      <c r="B27" s="15"/>
      <c r="C27" s="55" t="s">
        <v>73</v>
      </c>
      <c r="D27" s="15" t="s">
        <v>59</v>
      </c>
      <c r="E27" s="21">
        <f>E25</f>
        <v>580.78800000000001</v>
      </c>
      <c r="F27" s="22"/>
      <c r="G27" s="33"/>
      <c r="H27" s="22"/>
      <c r="I27" s="51"/>
      <c r="J27" s="70"/>
    </row>
    <row r="28" spans="1:10">
      <c r="A28" s="47" t="s">
        <v>74</v>
      </c>
      <c r="B28" s="10" t="s">
        <v>75</v>
      </c>
      <c r="C28" s="52" t="s">
        <v>76</v>
      </c>
      <c r="D28" s="12" t="s">
        <v>59</v>
      </c>
      <c r="E28" s="11">
        <f>E29</f>
        <v>580.78800000000001</v>
      </c>
      <c r="F28" s="13"/>
      <c r="G28" s="19">
        <f>E28*F28</f>
        <v>0</v>
      </c>
      <c r="H28" s="80">
        <v>34</v>
      </c>
      <c r="I28" s="50">
        <v>0</v>
      </c>
      <c r="J28" s="70">
        <f>E28*I28</f>
        <v>0</v>
      </c>
    </row>
    <row r="29" spans="1:10">
      <c r="A29" s="41"/>
      <c r="B29" s="15"/>
      <c r="C29" s="48" t="s">
        <v>77</v>
      </c>
      <c r="D29" s="15" t="s">
        <v>59</v>
      </c>
      <c r="E29" s="21">
        <f>E25</f>
        <v>580.78800000000001</v>
      </c>
      <c r="F29" s="22"/>
      <c r="G29" s="33"/>
      <c r="H29" s="22"/>
      <c r="I29" s="51"/>
      <c r="J29" s="70"/>
    </row>
    <row r="30" spans="1:10">
      <c r="A30" s="47" t="s">
        <v>78</v>
      </c>
      <c r="B30" s="10" t="s">
        <v>79</v>
      </c>
      <c r="C30" s="52" t="s">
        <v>80</v>
      </c>
      <c r="D30" s="12" t="s">
        <v>59</v>
      </c>
      <c r="E30" s="11">
        <f>E31</f>
        <v>580.78800000000001</v>
      </c>
      <c r="F30" s="13"/>
      <c r="G30" s="19">
        <f>E30*F30</f>
        <v>0</v>
      </c>
      <c r="H30" s="80">
        <v>34</v>
      </c>
      <c r="I30" s="50">
        <v>0</v>
      </c>
      <c r="J30" s="70">
        <f>E30*I30</f>
        <v>0</v>
      </c>
    </row>
    <row r="31" spans="1:10">
      <c r="A31" s="41"/>
      <c r="B31" s="15"/>
      <c r="C31" s="48" t="s">
        <v>73</v>
      </c>
      <c r="D31" s="15" t="s">
        <v>59</v>
      </c>
      <c r="E31" s="21">
        <f>E28</f>
        <v>580.78800000000001</v>
      </c>
      <c r="F31" s="22"/>
      <c r="G31" s="33"/>
      <c r="H31" s="22"/>
      <c r="I31" s="51"/>
      <c r="J31" s="70"/>
    </row>
    <row r="32" spans="1:10">
      <c r="A32" s="47" t="s">
        <v>81</v>
      </c>
      <c r="B32" s="10" t="s">
        <v>82</v>
      </c>
      <c r="C32" s="49" t="s">
        <v>83</v>
      </c>
      <c r="D32" s="12" t="s">
        <v>59</v>
      </c>
      <c r="E32" s="11">
        <f>E33</f>
        <v>580.78800000000001</v>
      </c>
      <c r="F32" s="13"/>
      <c r="G32" s="19">
        <f>E32*F32</f>
        <v>0</v>
      </c>
      <c r="H32" s="80">
        <v>58.5</v>
      </c>
      <c r="I32" s="50">
        <v>0</v>
      </c>
      <c r="J32" s="70">
        <f>E32*I32</f>
        <v>0</v>
      </c>
    </row>
    <row r="33" spans="1:10">
      <c r="A33" s="54"/>
      <c r="B33" s="15"/>
      <c r="C33" s="53" t="s">
        <v>73</v>
      </c>
      <c r="D33" s="34" t="s">
        <v>59</v>
      </c>
      <c r="E33" s="21">
        <f>E28</f>
        <v>580.78800000000001</v>
      </c>
      <c r="F33" s="35"/>
      <c r="G33" s="33"/>
      <c r="H33" s="22"/>
      <c r="I33" s="50"/>
      <c r="J33" s="70"/>
    </row>
    <row r="34" spans="1:10">
      <c r="A34" s="47" t="s">
        <v>84</v>
      </c>
      <c r="B34" s="10" t="s">
        <v>82</v>
      </c>
      <c r="C34" s="49" t="s">
        <v>85</v>
      </c>
      <c r="D34" s="12" t="s">
        <v>59</v>
      </c>
      <c r="E34" s="11">
        <f>E35</f>
        <v>580.78800000000001</v>
      </c>
      <c r="F34" s="13"/>
      <c r="G34" s="19">
        <f>E34*F34</f>
        <v>0</v>
      </c>
      <c r="H34" s="80">
        <v>58.5</v>
      </c>
      <c r="I34" s="50">
        <v>0</v>
      </c>
      <c r="J34" s="70">
        <f>E34*I34</f>
        <v>0</v>
      </c>
    </row>
    <row r="35" spans="1:10">
      <c r="A35" s="54"/>
      <c r="B35" s="15"/>
      <c r="C35" s="53" t="s">
        <v>73</v>
      </c>
      <c r="D35" s="34" t="s">
        <v>59</v>
      </c>
      <c r="E35" s="21">
        <f>E33</f>
        <v>580.78800000000001</v>
      </c>
      <c r="F35" s="35"/>
      <c r="G35" s="33"/>
      <c r="H35" s="22"/>
      <c r="I35" s="50"/>
      <c r="J35" s="70"/>
    </row>
    <row r="36" spans="1:10">
      <c r="A36" s="57" t="s">
        <v>86</v>
      </c>
      <c r="B36" s="10" t="s">
        <v>87</v>
      </c>
      <c r="C36" s="52" t="s">
        <v>88</v>
      </c>
      <c r="D36" s="12" t="s">
        <v>59</v>
      </c>
      <c r="E36" s="11">
        <f>E37</f>
        <v>580.78800000000001</v>
      </c>
      <c r="F36" s="13"/>
      <c r="G36" s="19">
        <f>E36*F36</f>
        <v>0</v>
      </c>
      <c r="H36" s="80">
        <v>0</v>
      </c>
      <c r="I36" s="50">
        <v>0</v>
      </c>
      <c r="J36" s="70">
        <f>E36*I36</f>
        <v>0</v>
      </c>
    </row>
    <row r="37" spans="1:10">
      <c r="A37" s="41"/>
      <c r="B37" s="15"/>
      <c r="C37" s="53" t="s">
        <v>73</v>
      </c>
      <c r="D37" s="15" t="s">
        <v>59</v>
      </c>
      <c r="E37" s="21">
        <f>E28</f>
        <v>580.78800000000001</v>
      </c>
      <c r="F37" s="22"/>
      <c r="G37" s="33"/>
      <c r="H37" s="22"/>
      <c r="I37" s="51"/>
      <c r="J37" s="70"/>
    </row>
    <row r="38" spans="1:10">
      <c r="A38" s="57" t="s">
        <v>89</v>
      </c>
      <c r="B38" s="10" t="s">
        <v>90</v>
      </c>
      <c r="C38" s="52" t="s">
        <v>91</v>
      </c>
      <c r="D38" s="12" t="s">
        <v>59</v>
      </c>
      <c r="E38" s="11">
        <f>E44</f>
        <v>855.01700000000005</v>
      </c>
      <c r="F38" s="13"/>
      <c r="G38" s="19">
        <f>E38*F38</f>
        <v>0</v>
      </c>
      <c r="H38" s="80">
        <v>283.5</v>
      </c>
      <c r="I38" s="50">
        <v>0</v>
      </c>
      <c r="J38" s="70">
        <f>E38*I38</f>
        <v>0</v>
      </c>
    </row>
    <row r="39" spans="1:10">
      <c r="A39" s="78"/>
      <c r="B39" s="15"/>
      <c r="C39" s="53" t="s">
        <v>67</v>
      </c>
      <c r="D39" s="34" t="s">
        <v>59</v>
      </c>
      <c r="E39" s="21">
        <v>190.96199999999999</v>
      </c>
      <c r="F39" s="35"/>
      <c r="G39" s="33"/>
      <c r="H39" s="22"/>
      <c r="I39" s="50"/>
      <c r="J39" s="70"/>
    </row>
    <row r="40" spans="1:10">
      <c r="A40" s="78"/>
      <c r="B40" s="15"/>
      <c r="C40" s="53" t="s">
        <v>68</v>
      </c>
      <c r="D40" s="34" t="s">
        <v>59</v>
      </c>
      <c r="E40" s="21">
        <v>198.864</v>
      </c>
      <c r="F40" s="35"/>
      <c r="G40" s="33"/>
      <c r="H40" s="22"/>
      <c r="I40" s="50"/>
      <c r="J40" s="70"/>
    </row>
    <row r="41" spans="1:10">
      <c r="A41" s="78"/>
      <c r="B41" s="15"/>
      <c r="C41" s="53" t="s">
        <v>69</v>
      </c>
      <c r="D41" s="34" t="s">
        <v>59</v>
      </c>
      <c r="E41" s="21">
        <v>190.96199999999999</v>
      </c>
      <c r="F41" s="35"/>
      <c r="G41" s="33"/>
      <c r="H41" s="22"/>
      <c r="I41" s="50"/>
      <c r="J41" s="70"/>
    </row>
    <row r="42" spans="1:10">
      <c r="A42" s="78"/>
      <c r="B42" s="15"/>
      <c r="C42" s="53" t="s">
        <v>92</v>
      </c>
      <c r="D42" s="34" t="s">
        <v>59</v>
      </c>
      <c r="E42" s="21">
        <f>E62</f>
        <v>259.72900000000004</v>
      </c>
      <c r="F42" s="35"/>
      <c r="G42" s="33"/>
      <c r="H42" s="22"/>
      <c r="I42" s="50"/>
      <c r="J42" s="70"/>
    </row>
    <row r="43" spans="1:10">
      <c r="A43" s="78"/>
      <c r="B43" s="15"/>
      <c r="C43" s="53" t="s">
        <v>93</v>
      </c>
      <c r="D43" s="34" t="s">
        <v>59</v>
      </c>
      <c r="E43" s="21">
        <v>14.5</v>
      </c>
      <c r="F43" s="35"/>
      <c r="G43" s="33"/>
      <c r="H43" s="22"/>
      <c r="I43" s="50"/>
      <c r="J43" s="70"/>
    </row>
    <row r="44" spans="1:10">
      <c r="A44" s="78"/>
      <c r="B44" s="15"/>
      <c r="C44" s="53" t="s">
        <v>63</v>
      </c>
      <c r="D44" s="34" t="s">
        <v>59</v>
      </c>
      <c r="E44" s="21">
        <f>SUM(E39:E43)</f>
        <v>855.01700000000005</v>
      </c>
      <c r="F44" s="35"/>
      <c r="G44" s="33"/>
      <c r="H44" s="22"/>
      <c r="I44" s="50"/>
      <c r="J44" s="70"/>
    </row>
    <row r="45" spans="1:10">
      <c r="A45" s="57" t="s">
        <v>94</v>
      </c>
      <c r="B45" s="10" t="s">
        <v>95</v>
      </c>
      <c r="C45" s="52" t="s">
        <v>96</v>
      </c>
      <c r="D45" s="12" t="s">
        <v>97</v>
      </c>
      <c r="E45" s="11">
        <f>E46</f>
        <v>2010.231</v>
      </c>
      <c r="F45" s="13"/>
      <c r="G45" s="19">
        <f>E45*F45</f>
        <v>0</v>
      </c>
      <c r="H45" s="80">
        <v>10.5</v>
      </c>
      <c r="I45" s="50">
        <v>0</v>
      </c>
      <c r="J45" s="70">
        <f>E45*I45</f>
        <v>0</v>
      </c>
    </row>
    <row r="46" spans="1:10" ht="10.8" thickBot="1">
      <c r="A46" s="77"/>
      <c r="B46" s="36"/>
      <c r="C46" s="81" t="s">
        <v>98</v>
      </c>
      <c r="D46" s="37" t="s">
        <v>97</v>
      </c>
      <c r="E46" s="38">
        <v>2010.231</v>
      </c>
      <c r="F46" s="39"/>
      <c r="G46" s="40"/>
      <c r="H46" s="22"/>
      <c r="I46" s="50"/>
      <c r="J46" s="70"/>
    </row>
    <row r="47" spans="1:10" ht="10.8" thickBot="1">
      <c r="A47" s="23"/>
      <c r="B47" s="26">
        <v>9</v>
      </c>
      <c r="C47" s="26" t="s">
        <v>11</v>
      </c>
      <c r="D47" s="26"/>
      <c r="E47" s="30"/>
      <c r="F47" s="31"/>
      <c r="G47" s="31">
        <f>SUM(G48:G246)</f>
        <v>0</v>
      </c>
      <c r="H47" s="31"/>
      <c r="I47" s="71"/>
      <c r="J47" s="69"/>
    </row>
    <row r="48" spans="1:10">
      <c r="A48" s="24" t="s">
        <v>99</v>
      </c>
      <c r="B48" s="8" t="s">
        <v>100</v>
      </c>
      <c r="C48" s="8" t="s">
        <v>101</v>
      </c>
      <c r="D48" s="14" t="s">
        <v>97</v>
      </c>
      <c r="E48" s="9">
        <f>E52</f>
        <v>2216.12</v>
      </c>
      <c r="F48" s="20"/>
      <c r="G48" s="18">
        <f>E48*F48</f>
        <v>0</v>
      </c>
      <c r="H48" s="64">
        <v>0</v>
      </c>
      <c r="I48" s="69">
        <v>0</v>
      </c>
      <c r="J48" s="69">
        <f>E48*I48</f>
        <v>0</v>
      </c>
    </row>
    <row r="49" spans="1:10">
      <c r="A49" s="32"/>
      <c r="B49" s="15"/>
      <c r="C49" s="53" t="s">
        <v>102</v>
      </c>
      <c r="D49" s="34" t="s">
        <v>97</v>
      </c>
      <c r="E49" s="21">
        <v>767.95</v>
      </c>
      <c r="F49" s="35"/>
      <c r="G49" s="33"/>
      <c r="H49" s="22"/>
      <c r="I49" s="69"/>
      <c r="J49" s="69"/>
    </row>
    <row r="50" spans="1:10">
      <c r="A50" s="32"/>
      <c r="B50" s="15"/>
      <c r="C50" s="53" t="s">
        <v>103</v>
      </c>
      <c r="D50" s="34" t="s">
        <v>97</v>
      </c>
      <c r="E50" s="21">
        <v>680.22</v>
      </c>
      <c r="F50" s="35"/>
      <c r="G50" s="33"/>
      <c r="H50" s="22"/>
      <c r="I50" s="69"/>
      <c r="J50" s="69"/>
    </row>
    <row r="51" spans="1:10">
      <c r="A51" s="32"/>
      <c r="B51" s="15"/>
      <c r="C51" s="53" t="s">
        <v>104</v>
      </c>
      <c r="D51" s="34" t="s">
        <v>97</v>
      </c>
      <c r="E51" s="21">
        <v>767.95</v>
      </c>
      <c r="F51" s="35"/>
      <c r="G51" s="33"/>
      <c r="H51" s="22"/>
      <c r="I51" s="69"/>
      <c r="J51" s="69"/>
    </row>
    <row r="52" spans="1:10">
      <c r="A52" s="32"/>
      <c r="B52" s="15"/>
      <c r="C52" s="15" t="s">
        <v>63</v>
      </c>
      <c r="D52" s="34" t="s">
        <v>97</v>
      </c>
      <c r="E52" s="21">
        <f>SUM(E49:E51)</f>
        <v>2216.12</v>
      </c>
      <c r="F52" s="35"/>
      <c r="G52" s="33"/>
      <c r="H52" s="22"/>
      <c r="I52" s="69"/>
      <c r="J52" s="69"/>
    </row>
    <row r="53" spans="1:10">
      <c r="A53" s="25" t="s">
        <v>105</v>
      </c>
      <c r="B53" s="10" t="s">
        <v>106</v>
      </c>
      <c r="C53" s="10" t="s">
        <v>107</v>
      </c>
      <c r="D53" s="10" t="s">
        <v>97</v>
      </c>
      <c r="E53" s="11">
        <f>E57</f>
        <v>1274.3500000000001</v>
      </c>
      <c r="F53" s="64"/>
      <c r="G53" s="19">
        <f>E53*F53</f>
        <v>0</v>
      </c>
      <c r="H53" s="64">
        <v>0</v>
      </c>
      <c r="I53" s="69">
        <v>0</v>
      </c>
      <c r="J53" s="69">
        <f>E53*I53</f>
        <v>0</v>
      </c>
    </row>
    <row r="54" spans="1:10">
      <c r="A54" s="32"/>
      <c r="B54" s="15"/>
      <c r="C54" s="53" t="s">
        <v>108</v>
      </c>
      <c r="D54" s="67" t="s">
        <v>97</v>
      </c>
      <c r="E54" s="68">
        <v>441.97</v>
      </c>
      <c r="F54" s="35"/>
      <c r="G54" s="33"/>
      <c r="H54" s="22"/>
      <c r="I54" s="69"/>
      <c r="J54" s="69"/>
    </row>
    <row r="55" spans="1:10">
      <c r="A55" s="32"/>
      <c r="B55" s="15"/>
      <c r="C55" s="53" t="s">
        <v>109</v>
      </c>
      <c r="D55" s="67" t="s">
        <v>97</v>
      </c>
      <c r="E55" s="68">
        <v>390.41</v>
      </c>
      <c r="F55" s="35"/>
      <c r="G55" s="33"/>
      <c r="H55" s="22"/>
      <c r="I55" s="69"/>
      <c r="J55" s="69"/>
    </row>
    <row r="56" spans="1:10">
      <c r="A56" s="32"/>
      <c r="B56" s="15"/>
      <c r="C56" s="53" t="s">
        <v>110</v>
      </c>
      <c r="D56" s="67" t="s">
        <v>97</v>
      </c>
      <c r="E56" s="68">
        <v>441.97</v>
      </c>
      <c r="F56" s="35"/>
      <c r="G56" s="33"/>
      <c r="H56" s="22"/>
      <c r="I56" s="69"/>
      <c r="J56" s="69"/>
    </row>
    <row r="57" spans="1:10">
      <c r="A57" s="32"/>
      <c r="B57" s="15"/>
      <c r="C57" s="72" t="s">
        <v>63</v>
      </c>
      <c r="D57" s="67" t="s">
        <v>97</v>
      </c>
      <c r="E57" s="68">
        <f>SUM(E54:E56)</f>
        <v>1274.3500000000001</v>
      </c>
      <c r="F57" s="35"/>
      <c r="G57" s="33"/>
      <c r="H57" s="22"/>
      <c r="I57" s="69"/>
      <c r="J57" s="69"/>
    </row>
    <row r="58" spans="1:10">
      <c r="A58" s="25" t="s">
        <v>111</v>
      </c>
      <c r="B58" s="10" t="s">
        <v>112</v>
      </c>
      <c r="C58" s="10" t="s">
        <v>113</v>
      </c>
      <c r="D58" s="10" t="s">
        <v>59</v>
      </c>
      <c r="E58" s="11">
        <f>E62</f>
        <v>259.72900000000004</v>
      </c>
      <c r="F58" s="64"/>
      <c r="G58" s="19">
        <f>E58*F58</f>
        <v>0</v>
      </c>
      <c r="H58" s="64">
        <v>2450</v>
      </c>
      <c r="I58" s="69">
        <v>2</v>
      </c>
      <c r="J58" s="69">
        <f>E58*I58</f>
        <v>519.45800000000008</v>
      </c>
    </row>
    <row r="59" spans="1:10">
      <c r="A59" s="32"/>
      <c r="B59" s="15"/>
      <c r="C59" s="53" t="s">
        <v>114</v>
      </c>
      <c r="D59" s="34" t="s">
        <v>59</v>
      </c>
      <c r="E59" s="21">
        <v>84.244</v>
      </c>
      <c r="F59" s="22"/>
      <c r="G59" s="33"/>
      <c r="H59" s="22"/>
      <c r="I59" s="69"/>
      <c r="J59" s="69"/>
    </row>
    <row r="60" spans="1:10">
      <c r="A60" s="32"/>
      <c r="B60" s="15"/>
      <c r="C60" s="53" t="s">
        <v>115</v>
      </c>
      <c r="D60" s="34" t="s">
        <v>59</v>
      </c>
      <c r="E60" s="21">
        <v>91.241</v>
      </c>
      <c r="F60" s="22"/>
      <c r="G60" s="33"/>
      <c r="H60" s="22"/>
      <c r="I60" s="69"/>
      <c r="J60" s="69"/>
    </row>
    <row r="61" spans="1:10">
      <c r="A61" s="32"/>
      <c r="B61" s="15"/>
      <c r="C61" s="53" t="s">
        <v>116</v>
      </c>
      <c r="D61" s="34" t="s">
        <v>59</v>
      </c>
      <c r="E61" s="21">
        <v>84.244</v>
      </c>
      <c r="F61" s="22"/>
      <c r="G61" s="33"/>
      <c r="H61" s="22"/>
      <c r="I61" s="69"/>
      <c r="J61" s="69"/>
    </row>
    <row r="62" spans="1:10">
      <c r="A62" s="32"/>
      <c r="B62" s="15"/>
      <c r="C62" s="67" t="s">
        <v>63</v>
      </c>
      <c r="D62" s="67" t="s">
        <v>59</v>
      </c>
      <c r="E62" s="68">
        <f>SUM(E59:E61)</f>
        <v>259.72900000000004</v>
      </c>
      <c r="F62" s="22"/>
      <c r="G62" s="33"/>
      <c r="H62" s="22"/>
      <c r="I62" s="71"/>
      <c r="J62" s="69"/>
    </row>
    <row r="63" spans="1:10">
      <c r="A63" s="25" t="s">
        <v>117</v>
      </c>
      <c r="B63" s="10" t="s">
        <v>118</v>
      </c>
      <c r="C63" s="10" t="s">
        <v>119</v>
      </c>
      <c r="D63" s="10" t="s">
        <v>97</v>
      </c>
      <c r="E63" s="11">
        <f>E71</f>
        <v>1129.7750000000001</v>
      </c>
      <c r="F63" s="64"/>
      <c r="G63" s="19">
        <f>E63*F63</f>
        <v>0</v>
      </c>
      <c r="H63" s="64">
        <v>0</v>
      </c>
      <c r="I63" s="69">
        <v>0.312</v>
      </c>
      <c r="J63" s="69">
        <f>E63*I63</f>
        <v>352.4898</v>
      </c>
    </row>
    <row r="64" spans="1:10" ht="11.25" customHeight="1">
      <c r="A64" s="32"/>
      <c r="B64" s="15"/>
      <c r="C64" s="79" t="s">
        <v>120</v>
      </c>
      <c r="D64" s="15"/>
      <c r="E64" s="21"/>
      <c r="F64" s="22"/>
      <c r="G64" s="33"/>
      <c r="H64" s="22"/>
      <c r="I64" s="69"/>
      <c r="J64" s="69"/>
    </row>
    <row r="65" spans="1:10">
      <c r="A65" s="32"/>
      <c r="B65" s="15"/>
      <c r="C65" s="79" t="s">
        <v>121</v>
      </c>
      <c r="D65" s="15" t="s">
        <v>97</v>
      </c>
      <c r="E65" s="21">
        <v>509.77499999999998</v>
      </c>
      <c r="F65" s="22"/>
      <c r="G65" s="33"/>
      <c r="H65" s="22"/>
      <c r="I65" s="69"/>
      <c r="J65" s="69"/>
    </row>
    <row r="66" spans="1:10">
      <c r="A66" s="32"/>
      <c r="B66" s="15"/>
      <c r="C66" s="79" t="s">
        <v>122</v>
      </c>
      <c r="D66" s="15"/>
      <c r="E66" s="21"/>
      <c r="F66" s="22"/>
      <c r="G66" s="33"/>
      <c r="H66" s="22"/>
      <c r="I66" s="69"/>
      <c r="J66" s="69"/>
    </row>
    <row r="67" spans="1:10" ht="11.25" customHeight="1">
      <c r="A67" s="32"/>
      <c r="B67" s="15"/>
      <c r="C67" s="79" t="s">
        <v>123</v>
      </c>
      <c r="D67" s="15"/>
      <c r="E67" s="21"/>
      <c r="F67" s="22"/>
      <c r="G67" s="33"/>
      <c r="H67" s="22"/>
      <c r="I67" s="69"/>
      <c r="J67" s="69"/>
    </row>
    <row r="68" spans="1:10">
      <c r="A68" s="32"/>
      <c r="B68" s="15"/>
      <c r="C68" s="79" t="s">
        <v>124</v>
      </c>
      <c r="D68" s="15" t="s">
        <v>97</v>
      </c>
      <c r="E68" s="21">
        <v>110.245</v>
      </c>
      <c r="F68" s="22"/>
      <c r="G68" s="33"/>
      <c r="H68" s="22"/>
      <c r="I68" s="69"/>
      <c r="J68" s="69"/>
    </row>
    <row r="69" spans="1:10" ht="11.25" customHeight="1">
      <c r="A69" s="32"/>
      <c r="B69" s="15"/>
      <c r="C69" s="79" t="s">
        <v>125</v>
      </c>
      <c r="D69" s="15"/>
      <c r="E69" s="21"/>
      <c r="F69" s="22"/>
      <c r="G69" s="33"/>
      <c r="H69" s="22"/>
      <c r="I69" s="69"/>
      <c r="J69" s="69"/>
    </row>
    <row r="70" spans="1:10" ht="11.25" customHeight="1">
      <c r="A70" s="32"/>
      <c r="B70" s="15"/>
      <c r="C70" s="79" t="s">
        <v>126</v>
      </c>
      <c r="D70" s="15" t="s">
        <v>97</v>
      </c>
      <c r="E70" s="21">
        <v>509.755</v>
      </c>
      <c r="F70" s="22"/>
      <c r="G70" s="33"/>
      <c r="H70" s="22"/>
      <c r="I70" s="69"/>
      <c r="J70" s="69"/>
    </row>
    <row r="71" spans="1:10">
      <c r="A71" s="32"/>
      <c r="B71" s="15"/>
      <c r="C71" s="72" t="s">
        <v>63</v>
      </c>
      <c r="D71" s="67" t="s">
        <v>97</v>
      </c>
      <c r="E71" s="68">
        <f>SUM(E64:E70)</f>
        <v>1129.7750000000001</v>
      </c>
      <c r="F71" s="22"/>
      <c r="G71" s="33"/>
      <c r="H71" s="22"/>
      <c r="I71" s="71"/>
      <c r="J71" s="69"/>
    </row>
    <row r="72" spans="1:10">
      <c r="A72" s="25" t="s">
        <v>127</v>
      </c>
      <c r="B72" s="10" t="s">
        <v>128</v>
      </c>
      <c r="C72" s="10" t="s">
        <v>129</v>
      </c>
      <c r="D72" s="10" t="s">
        <v>59</v>
      </c>
      <c r="E72" s="11">
        <f>E79</f>
        <v>413.255</v>
      </c>
      <c r="F72" s="64"/>
      <c r="G72" s="19">
        <f>E72*F72</f>
        <v>0</v>
      </c>
      <c r="H72" s="64">
        <v>596</v>
      </c>
      <c r="I72" s="69">
        <v>1.8</v>
      </c>
      <c r="J72" s="69">
        <f>E72*I72</f>
        <v>743.85900000000004</v>
      </c>
    </row>
    <row r="73" spans="1:10">
      <c r="A73" s="32"/>
      <c r="B73" s="15"/>
      <c r="C73" s="72" t="s">
        <v>130</v>
      </c>
      <c r="D73" s="67"/>
      <c r="E73" s="68"/>
      <c r="F73" s="22"/>
      <c r="G73" s="33"/>
      <c r="H73" s="22"/>
      <c r="I73" s="71"/>
      <c r="J73" s="69"/>
    </row>
    <row r="74" spans="1:10">
      <c r="A74" s="32"/>
      <c r="B74" s="15"/>
      <c r="C74" s="72" t="s">
        <v>131</v>
      </c>
      <c r="D74" s="67" t="s">
        <v>59</v>
      </c>
      <c r="E74" s="68">
        <v>144.43799999999999</v>
      </c>
      <c r="F74" s="22"/>
      <c r="G74" s="33"/>
      <c r="H74" s="22"/>
      <c r="I74" s="71"/>
      <c r="J74" s="69"/>
    </row>
    <row r="75" spans="1:10">
      <c r="A75" s="32"/>
      <c r="B75" s="15"/>
      <c r="C75" s="72" t="s">
        <v>132</v>
      </c>
      <c r="D75" s="67"/>
      <c r="E75" s="68"/>
      <c r="F75" s="22"/>
      <c r="G75" s="33"/>
      <c r="H75" s="22"/>
      <c r="I75" s="71"/>
      <c r="J75" s="69"/>
    </row>
    <row r="76" spans="1:10">
      <c r="A76" s="32"/>
      <c r="B76" s="15"/>
      <c r="C76" s="72" t="s">
        <v>133</v>
      </c>
      <c r="D76" s="67" t="s">
        <v>59</v>
      </c>
      <c r="E76" s="68">
        <v>124.379</v>
      </c>
      <c r="F76" s="22"/>
      <c r="G76" s="33"/>
      <c r="H76" s="22"/>
      <c r="I76" s="71"/>
      <c r="J76" s="69"/>
    </row>
    <row r="77" spans="1:10">
      <c r="A77" s="32"/>
      <c r="B77" s="15"/>
      <c r="C77" s="72" t="s">
        <v>134</v>
      </c>
      <c r="D77" s="67"/>
      <c r="E77" s="68"/>
      <c r="F77" s="22"/>
      <c r="G77" s="33"/>
      <c r="H77" s="22"/>
      <c r="I77" s="71"/>
      <c r="J77" s="69"/>
    </row>
    <row r="78" spans="1:10">
      <c r="A78" s="32"/>
      <c r="B78" s="15"/>
      <c r="C78" s="72" t="s">
        <v>131</v>
      </c>
      <c r="D78" s="67" t="s">
        <v>59</v>
      </c>
      <c r="E78" s="68">
        <v>144.43799999999999</v>
      </c>
      <c r="F78" s="22"/>
      <c r="G78" s="33"/>
      <c r="H78" s="22"/>
      <c r="I78" s="71"/>
      <c r="J78" s="69"/>
    </row>
    <row r="79" spans="1:10">
      <c r="A79" s="32"/>
      <c r="B79" s="15"/>
      <c r="C79" s="67" t="s">
        <v>63</v>
      </c>
      <c r="D79" s="67" t="s">
        <v>59</v>
      </c>
      <c r="E79" s="68">
        <f>SUM(E73:E78)</f>
        <v>413.255</v>
      </c>
      <c r="F79" s="22"/>
      <c r="G79" s="33"/>
      <c r="H79" s="22"/>
      <c r="I79" s="71"/>
      <c r="J79" s="69"/>
    </row>
    <row r="80" spans="1:10">
      <c r="A80" s="25" t="s">
        <v>135</v>
      </c>
      <c r="B80" s="10" t="s">
        <v>136</v>
      </c>
      <c r="C80" s="10" t="s">
        <v>137</v>
      </c>
      <c r="D80" s="10" t="s">
        <v>59</v>
      </c>
      <c r="E80" s="11">
        <f>E81</f>
        <v>4.5</v>
      </c>
      <c r="F80" s="64"/>
      <c r="G80" s="19">
        <f>E80*F80</f>
        <v>0</v>
      </c>
      <c r="H80" s="64"/>
      <c r="I80" s="69">
        <v>0.95</v>
      </c>
      <c r="J80" s="69">
        <f>E80*I80</f>
        <v>4.2749999999999995</v>
      </c>
    </row>
    <row r="81" spans="1:10">
      <c r="A81" s="32"/>
      <c r="B81" s="15"/>
      <c r="C81" s="67" t="s">
        <v>138</v>
      </c>
      <c r="D81" s="67" t="s">
        <v>59</v>
      </c>
      <c r="E81" s="68">
        <v>4.5</v>
      </c>
      <c r="F81" s="22"/>
      <c r="G81" s="33"/>
      <c r="H81" s="22"/>
      <c r="I81" s="71"/>
      <c r="J81" s="69"/>
    </row>
    <row r="82" spans="1:10">
      <c r="A82" s="25" t="s">
        <v>139</v>
      </c>
      <c r="B82" s="10" t="s">
        <v>140</v>
      </c>
      <c r="C82" s="10" t="s">
        <v>141</v>
      </c>
      <c r="D82" s="10" t="s">
        <v>59</v>
      </c>
      <c r="E82" s="11">
        <f>E83</f>
        <v>2.4710000000000001</v>
      </c>
      <c r="F82" s="64"/>
      <c r="G82" s="19">
        <f>E82*F82</f>
        <v>0</v>
      </c>
      <c r="H82" s="64">
        <v>1183</v>
      </c>
      <c r="I82" s="69">
        <v>1.8</v>
      </c>
      <c r="J82" s="69">
        <f>E82*I82</f>
        <v>4.4478</v>
      </c>
    </row>
    <row r="83" spans="1:10">
      <c r="A83" s="32"/>
      <c r="B83" s="15"/>
      <c r="C83" s="67" t="s">
        <v>142</v>
      </c>
      <c r="D83" s="67" t="s">
        <v>59</v>
      </c>
      <c r="E83" s="68">
        <v>2.4710000000000001</v>
      </c>
      <c r="F83" s="22"/>
      <c r="G83" s="33"/>
      <c r="H83" s="22"/>
      <c r="I83" s="71"/>
      <c r="J83" s="69"/>
    </row>
    <row r="84" spans="1:10">
      <c r="A84" s="25" t="s">
        <v>143</v>
      </c>
      <c r="B84" s="10" t="s">
        <v>144</v>
      </c>
      <c r="C84" s="10" t="s">
        <v>145</v>
      </c>
      <c r="D84" s="10" t="s">
        <v>59</v>
      </c>
      <c r="E84" s="11">
        <f>E88</f>
        <v>15.079999999999998</v>
      </c>
      <c r="F84" s="64"/>
      <c r="G84" s="19">
        <f>E84*F84</f>
        <v>0</v>
      </c>
      <c r="H84" s="64">
        <v>647</v>
      </c>
      <c r="I84" s="69">
        <v>1.59</v>
      </c>
      <c r="J84" s="69">
        <f>E84*I84</f>
        <v>23.9772</v>
      </c>
    </row>
    <row r="85" spans="1:10">
      <c r="A85" s="32"/>
      <c r="B85" s="15"/>
      <c r="C85" s="67" t="s">
        <v>146</v>
      </c>
      <c r="D85" s="67" t="s">
        <v>59</v>
      </c>
      <c r="E85" s="68">
        <v>5.8</v>
      </c>
      <c r="F85" s="22"/>
      <c r="G85" s="33"/>
      <c r="H85" s="22"/>
      <c r="I85" s="71"/>
      <c r="J85" s="69"/>
    </row>
    <row r="86" spans="1:10">
      <c r="A86" s="32"/>
      <c r="B86" s="15"/>
      <c r="C86" s="67" t="s">
        <v>147</v>
      </c>
      <c r="D86" s="67" t="s">
        <v>59</v>
      </c>
      <c r="E86" s="68">
        <v>3.48</v>
      </c>
      <c r="F86" s="22"/>
      <c r="G86" s="33"/>
      <c r="H86" s="22"/>
      <c r="I86" s="71"/>
      <c r="J86" s="69"/>
    </row>
    <row r="87" spans="1:10">
      <c r="A87" s="32"/>
      <c r="B87" s="15"/>
      <c r="C87" s="67" t="s">
        <v>148</v>
      </c>
      <c r="D87" s="67" t="s">
        <v>59</v>
      </c>
      <c r="E87" s="68">
        <v>5.8</v>
      </c>
      <c r="F87" s="22"/>
      <c r="G87" s="33"/>
      <c r="H87" s="22"/>
      <c r="I87" s="71"/>
      <c r="J87" s="69"/>
    </row>
    <row r="88" spans="1:10">
      <c r="A88" s="32"/>
      <c r="B88" s="15"/>
      <c r="C88" s="67" t="s">
        <v>63</v>
      </c>
      <c r="D88" s="67" t="s">
        <v>59</v>
      </c>
      <c r="E88" s="68">
        <f>SUM(E85:E87)</f>
        <v>15.079999999999998</v>
      </c>
      <c r="F88" s="22"/>
      <c r="G88" s="33"/>
      <c r="H88" s="22"/>
      <c r="I88" s="71"/>
      <c r="J88" s="69"/>
    </row>
    <row r="89" spans="1:10">
      <c r="A89" s="25" t="s">
        <v>149</v>
      </c>
      <c r="B89" s="10" t="s">
        <v>150</v>
      </c>
      <c r="C89" s="10" t="s">
        <v>151</v>
      </c>
      <c r="D89" s="10" t="s">
        <v>97</v>
      </c>
      <c r="E89" s="11">
        <f>E90</f>
        <v>12</v>
      </c>
      <c r="F89" s="64"/>
      <c r="G89" s="19">
        <f>E89*F89</f>
        <v>0</v>
      </c>
      <c r="H89" s="64">
        <v>0</v>
      </c>
      <c r="I89" s="69">
        <v>0.08</v>
      </c>
      <c r="J89" s="69">
        <f>E89*I89</f>
        <v>0.96</v>
      </c>
    </row>
    <row r="90" spans="1:10">
      <c r="A90" s="32"/>
      <c r="B90" s="15"/>
      <c r="C90" s="67" t="s">
        <v>152</v>
      </c>
      <c r="D90" s="67" t="s">
        <v>97</v>
      </c>
      <c r="E90" s="68">
        <v>12</v>
      </c>
      <c r="F90" s="22"/>
      <c r="G90" s="33"/>
      <c r="H90" s="22"/>
      <c r="I90" s="71"/>
      <c r="J90" s="69"/>
    </row>
    <row r="91" spans="1:10">
      <c r="A91" s="25" t="s">
        <v>153</v>
      </c>
      <c r="B91" s="10" t="s">
        <v>154</v>
      </c>
      <c r="C91" s="10" t="s">
        <v>155</v>
      </c>
      <c r="D91" s="10" t="s">
        <v>97</v>
      </c>
      <c r="E91" s="11">
        <f>E94</f>
        <v>1485.4259999999999</v>
      </c>
      <c r="F91" s="64"/>
      <c r="G91" s="19">
        <f>E91*F91</f>
        <v>0</v>
      </c>
      <c r="H91" s="64">
        <v>0</v>
      </c>
      <c r="I91" s="69">
        <v>3.6999999999999998E-2</v>
      </c>
      <c r="J91" s="69">
        <f>E91*I91</f>
        <v>54.960761999999995</v>
      </c>
    </row>
    <row r="92" spans="1:10">
      <c r="A92" s="32"/>
      <c r="B92" s="15"/>
      <c r="C92" s="15" t="s">
        <v>156</v>
      </c>
      <c r="D92" s="15" t="s">
        <v>97</v>
      </c>
      <c r="E92" s="21">
        <v>1039.827</v>
      </c>
      <c r="F92" s="22"/>
      <c r="G92" s="33"/>
      <c r="H92" s="22"/>
      <c r="I92" s="69"/>
      <c r="J92" s="69"/>
    </row>
    <row r="93" spans="1:10">
      <c r="A93" s="32"/>
      <c r="B93" s="15"/>
      <c r="C93" s="15" t="s">
        <v>157</v>
      </c>
      <c r="D93" s="15" t="s">
        <v>97</v>
      </c>
      <c r="E93" s="21">
        <v>445.59899999999999</v>
      </c>
      <c r="F93" s="22"/>
      <c r="G93" s="33"/>
      <c r="H93" s="22"/>
      <c r="I93" s="69"/>
      <c r="J93" s="69"/>
    </row>
    <row r="94" spans="1:10">
      <c r="A94" s="32"/>
      <c r="B94" s="15"/>
      <c r="C94" s="15" t="s">
        <v>63</v>
      </c>
      <c r="D94" s="15" t="s">
        <v>97</v>
      </c>
      <c r="E94" s="21">
        <f>SUM(E92:E93)</f>
        <v>1485.4259999999999</v>
      </c>
      <c r="F94" s="22"/>
      <c r="G94" s="33"/>
      <c r="H94" s="22"/>
      <c r="I94" s="69"/>
      <c r="J94" s="69"/>
    </row>
    <row r="95" spans="1:10">
      <c r="A95" s="25" t="s">
        <v>158</v>
      </c>
      <c r="B95" s="10" t="s">
        <v>159</v>
      </c>
      <c r="C95" s="10" t="s">
        <v>160</v>
      </c>
      <c r="D95" s="10" t="s">
        <v>43</v>
      </c>
      <c r="E95" s="11">
        <f>E99</f>
        <v>240</v>
      </c>
      <c r="F95" s="64"/>
      <c r="G95" s="19">
        <f>E95*F95</f>
        <v>0</v>
      </c>
      <c r="H95" s="64">
        <v>309</v>
      </c>
      <c r="I95" s="69">
        <v>0.04</v>
      </c>
      <c r="J95" s="69">
        <f>E95*I95</f>
        <v>9.6</v>
      </c>
    </row>
    <row r="96" spans="1:10">
      <c r="A96" s="32"/>
      <c r="B96" s="15"/>
      <c r="C96" s="67" t="s">
        <v>161</v>
      </c>
      <c r="D96" s="67" t="s">
        <v>43</v>
      </c>
      <c r="E96" s="68">
        <v>84</v>
      </c>
      <c r="F96" s="22"/>
      <c r="G96" s="33"/>
      <c r="H96" s="22"/>
      <c r="I96" s="71"/>
      <c r="J96" s="69"/>
    </row>
    <row r="97" spans="1:10">
      <c r="A97" s="32"/>
      <c r="B97" s="15"/>
      <c r="C97" s="67" t="s">
        <v>162</v>
      </c>
      <c r="D97" s="67" t="s">
        <v>43</v>
      </c>
      <c r="E97" s="68">
        <v>72</v>
      </c>
      <c r="F97" s="22"/>
      <c r="G97" s="33"/>
      <c r="H97" s="22"/>
      <c r="I97" s="71"/>
      <c r="J97" s="69"/>
    </row>
    <row r="98" spans="1:10">
      <c r="A98" s="32"/>
      <c r="B98" s="15"/>
      <c r="C98" s="67" t="s">
        <v>163</v>
      </c>
      <c r="D98" s="67" t="s">
        <v>43</v>
      </c>
      <c r="E98" s="68">
        <v>84</v>
      </c>
      <c r="F98" s="22"/>
      <c r="G98" s="33"/>
      <c r="H98" s="22"/>
      <c r="I98" s="71"/>
      <c r="J98" s="69"/>
    </row>
    <row r="99" spans="1:10">
      <c r="A99" s="32"/>
      <c r="B99" s="15"/>
      <c r="C99" s="67" t="s">
        <v>63</v>
      </c>
      <c r="D99" s="67" t="s">
        <v>43</v>
      </c>
      <c r="E99" s="68">
        <f>SUM(E96:E98)</f>
        <v>240</v>
      </c>
      <c r="F99" s="22"/>
      <c r="G99" s="33"/>
      <c r="H99" s="22"/>
      <c r="I99" s="71"/>
      <c r="J99" s="69"/>
    </row>
    <row r="100" spans="1:10">
      <c r="A100" s="25" t="s">
        <v>164</v>
      </c>
      <c r="B100" s="10" t="s">
        <v>165</v>
      </c>
      <c r="C100" s="10" t="s">
        <v>166</v>
      </c>
      <c r="D100" s="10" t="s">
        <v>43</v>
      </c>
      <c r="E100" s="11">
        <f>E104</f>
        <v>12</v>
      </c>
      <c r="F100" s="64"/>
      <c r="G100" s="19">
        <f>E100*F100</f>
        <v>0</v>
      </c>
      <c r="H100" s="64">
        <v>328</v>
      </c>
      <c r="I100" s="69">
        <v>0.05</v>
      </c>
      <c r="J100" s="69">
        <f>E100*I100</f>
        <v>0.60000000000000009</v>
      </c>
    </row>
    <row r="101" spans="1:10">
      <c r="A101" s="32"/>
      <c r="B101" s="15"/>
      <c r="C101" s="67" t="s">
        <v>167</v>
      </c>
      <c r="D101" s="67" t="s">
        <v>43</v>
      </c>
      <c r="E101" s="68">
        <v>4</v>
      </c>
      <c r="F101" s="22"/>
      <c r="G101" s="33"/>
      <c r="H101" s="22"/>
      <c r="I101" s="71"/>
      <c r="J101" s="69"/>
    </row>
    <row r="102" spans="1:10">
      <c r="A102" s="32"/>
      <c r="B102" s="15"/>
      <c r="C102" s="67" t="s">
        <v>168</v>
      </c>
      <c r="D102" s="67" t="s">
        <v>43</v>
      </c>
      <c r="E102" s="68">
        <v>4</v>
      </c>
      <c r="F102" s="22"/>
      <c r="G102" s="33"/>
      <c r="H102" s="22"/>
      <c r="I102" s="71"/>
      <c r="J102" s="69"/>
    </row>
    <row r="103" spans="1:10">
      <c r="A103" s="32"/>
      <c r="B103" s="15"/>
      <c r="C103" s="67" t="s">
        <v>169</v>
      </c>
      <c r="D103" s="67" t="s">
        <v>43</v>
      </c>
      <c r="E103" s="68">
        <v>4</v>
      </c>
      <c r="F103" s="22"/>
      <c r="G103" s="33"/>
      <c r="H103" s="22"/>
      <c r="I103" s="71"/>
      <c r="J103" s="69"/>
    </row>
    <row r="104" spans="1:10">
      <c r="A104" s="32"/>
      <c r="B104" s="15"/>
      <c r="C104" s="67" t="s">
        <v>63</v>
      </c>
      <c r="D104" s="67" t="s">
        <v>43</v>
      </c>
      <c r="E104" s="68">
        <f>SUM(E101:E103)</f>
        <v>12</v>
      </c>
      <c r="F104" s="22"/>
      <c r="G104" s="33"/>
      <c r="H104" s="22"/>
      <c r="I104" s="71"/>
      <c r="J104" s="69"/>
    </row>
    <row r="105" spans="1:10">
      <c r="A105" s="25" t="s">
        <v>170</v>
      </c>
      <c r="B105" s="10" t="s">
        <v>171</v>
      </c>
      <c r="C105" s="10" t="s">
        <v>172</v>
      </c>
      <c r="D105" s="10" t="s">
        <v>43</v>
      </c>
      <c r="E105" s="11">
        <f>E106</f>
        <v>8</v>
      </c>
      <c r="F105" s="64"/>
      <c r="G105" s="19">
        <f>E105*F105</f>
        <v>0</v>
      </c>
      <c r="H105" s="64">
        <v>340.5</v>
      </c>
      <c r="I105" s="69">
        <v>0.05</v>
      </c>
      <c r="J105" s="69">
        <f>E105*I105</f>
        <v>0.4</v>
      </c>
    </row>
    <row r="106" spans="1:10">
      <c r="A106" s="32"/>
      <c r="B106" s="15"/>
      <c r="C106" s="67" t="s">
        <v>173</v>
      </c>
      <c r="D106" s="67" t="s">
        <v>43</v>
      </c>
      <c r="E106" s="68">
        <v>8</v>
      </c>
      <c r="F106" s="22"/>
      <c r="G106" s="33"/>
      <c r="H106" s="22"/>
      <c r="I106" s="71"/>
      <c r="J106" s="69"/>
    </row>
    <row r="107" spans="1:10" ht="11.25" customHeight="1">
      <c r="A107" s="25" t="s">
        <v>174</v>
      </c>
      <c r="B107" s="10" t="s">
        <v>175</v>
      </c>
      <c r="C107" s="10" t="s">
        <v>176</v>
      </c>
      <c r="D107" s="10" t="s">
        <v>59</v>
      </c>
      <c r="E107" s="11">
        <f>E114</f>
        <v>519.04899999999998</v>
      </c>
      <c r="F107" s="64"/>
      <c r="G107" s="19">
        <f>E107*F107</f>
        <v>0</v>
      </c>
      <c r="H107" s="64">
        <v>1037</v>
      </c>
      <c r="I107" s="69">
        <v>2</v>
      </c>
      <c r="J107" s="69">
        <f>E107*I107</f>
        <v>1038.098</v>
      </c>
    </row>
    <row r="108" spans="1:10">
      <c r="A108" s="32"/>
      <c r="B108" s="15"/>
      <c r="C108" s="15" t="s">
        <v>177</v>
      </c>
      <c r="D108" s="15"/>
      <c r="E108" s="21"/>
      <c r="F108" s="22"/>
      <c r="G108" s="33"/>
      <c r="H108" s="22"/>
      <c r="I108" s="69"/>
      <c r="J108" s="69"/>
    </row>
    <row r="109" spans="1:10">
      <c r="A109" s="32"/>
      <c r="B109" s="15"/>
      <c r="C109" s="15" t="s">
        <v>178</v>
      </c>
      <c r="D109" s="15" t="s">
        <v>59</v>
      </c>
      <c r="E109" s="21">
        <v>176.05500000000001</v>
      </c>
      <c r="F109" s="22"/>
      <c r="G109" s="33"/>
      <c r="H109" s="22"/>
      <c r="I109" s="69"/>
      <c r="J109" s="69"/>
    </row>
    <row r="110" spans="1:10" ht="20.399999999999999">
      <c r="A110" s="32"/>
      <c r="B110" s="15"/>
      <c r="C110" s="15" t="s">
        <v>179</v>
      </c>
      <c r="D110" s="15"/>
      <c r="E110" s="21"/>
      <c r="F110" s="22"/>
      <c r="G110" s="33"/>
      <c r="H110" s="22"/>
      <c r="I110" s="69"/>
      <c r="J110" s="69"/>
    </row>
    <row r="111" spans="1:10">
      <c r="A111" s="32"/>
      <c r="B111" s="15"/>
      <c r="C111" s="15" t="s">
        <v>180</v>
      </c>
      <c r="D111" s="15" t="s">
        <v>59</v>
      </c>
      <c r="E111" s="21">
        <v>166.93899999999999</v>
      </c>
      <c r="F111" s="22"/>
      <c r="G111" s="33"/>
      <c r="H111" s="22"/>
      <c r="I111" s="69"/>
      <c r="J111" s="69"/>
    </row>
    <row r="112" spans="1:10">
      <c r="A112" s="32"/>
      <c r="B112" s="15"/>
      <c r="C112" s="15" t="s">
        <v>181</v>
      </c>
      <c r="D112" s="15"/>
      <c r="E112" s="21"/>
      <c r="F112" s="22"/>
      <c r="G112" s="33"/>
      <c r="H112" s="22"/>
      <c r="I112" s="69"/>
      <c r="J112" s="69"/>
    </row>
    <row r="113" spans="1:10">
      <c r="A113" s="32"/>
      <c r="B113" s="15"/>
      <c r="C113" s="15" t="s">
        <v>178</v>
      </c>
      <c r="D113" s="15" t="s">
        <v>59</v>
      </c>
      <c r="E113" s="21">
        <v>176.05500000000001</v>
      </c>
      <c r="F113" s="22"/>
      <c r="G113" s="33"/>
      <c r="H113" s="22"/>
      <c r="I113" s="69"/>
      <c r="J113" s="69"/>
    </row>
    <row r="114" spans="1:10">
      <c r="A114" s="32"/>
      <c r="B114" s="15"/>
      <c r="C114" s="67" t="s">
        <v>63</v>
      </c>
      <c r="D114" s="67" t="s">
        <v>59</v>
      </c>
      <c r="E114" s="68">
        <f>SUM(E108:E113)</f>
        <v>519.04899999999998</v>
      </c>
      <c r="F114" s="22"/>
      <c r="G114" s="33"/>
      <c r="H114" s="22"/>
      <c r="I114" s="69"/>
      <c r="J114" s="69"/>
    </row>
    <row r="115" spans="1:10">
      <c r="A115" s="25" t="s">
        <v>182</v>
      </c>
      <c r="B115" s="10" t="s">
        <v>183</v>
      </c>
      <c r="C115" s="10" t="s">
        <v>184</v>
      </c>
      <c r="D115" s="10" t="s">
        <v>59</v>
      </c>
      <c r="E115" s="11">
        <f>E122</f>
        <v>143.32299999999998</v>
      </c>
      <c r="F115" s="64"/>
      <c r="G115" s="19">
        <f>E115*F115</f>
        <v>0</v>
      </c>
      <c r="H115" s="64">
        <v>2090</v>
      </c>
      <c r="I115" s="69">
        <v>2</v>
      </c>
      <c r="J115" s="69">
        <f>E115*I115</f>
        <v>286.64599999999996</v>
      </c>
    </row>
    <row r="116" spans="1:10">
      <c r="A116" s="32"/>
      <c r="B116" s="15"/>
      <c r="C116" s="15" t="s">
        <v>185</v>
      </c>
      <c r="D116" s="15"/>
      <c r="E116" s="21"/>
      <c r="F116" s="22"/>
      <c r="G116" s="33"/>
      <c r="H116" s="22"/>
      <c r="I116" s="69"/>
      <c r="J116" s="69"/>
    </row>
    <row r="117" spans="1:10">
      <c r="A117" s="32"/>
      <c r="B117" s="15"/>
      <c r="C117" s="15" t="s">
        <v>186</v>
      </c>
      <c r="D117" s="15" t="s">
        <v>59</v>
      </c>
      <c r="E117" s="21">
        <v>50.301000000000002</v>
      </c>
      <c r="F117" s="22"/>
      <c r="G117" s="33"/>
      <c r="H117" s="22"/>
      <c r="I117" s="69"/>
      <c r="J117" s="69"/>
    </row>
    <row r="118" spans="1:10" ht="20.399999999999999">
      <c r="A118" s="32"/>
      <c r="B118" s="15"/>
      <c r="C118" s="15" t="s">
        <v>187</v>
      </c>
      <c r="D118" s="15"/>
      <c r="E118" s="21"/>
      <c r="F118" s="22"/>
      <c r="G118" s="33"/>
      <c r="H118" s="22"/>
      <c r="I118" s="69"/>
      <c r="J118" s="69"/>
    </row>
    <row r="119" spans="1:10">
      <c r="A119" s="32"/>
      <c r="B119" s="15"/>
      <c r="C119" s="15" t="s">
        <v>188</v>
      </c>
      <c r="D119" s="15" t="s">
        <v>59</v>
      </c>
      <c r="E119" s="21">
        <v>42.720999999999997</v>
      </c>
      <c r="F119" s="22"/>
      <c r="G119" s="33"/>
      <c r="H119" s="22"/>
      <c r="I119" s="69"/>
      <c r="J119" s="69"/>
    </row>
    <row r="120" spans="1:10">
      <c r="A120" s="32"/>
      <c r="B120" s="15"/>
      <c r="C120" s="15" t="s">
        <v>189</v>
      </c>
      <c r="D120" s="15"/>
      <c r="E120" s="21"/>
      <c r="F120" s="22"/>
      <c r="G120" s="33"/>
      <c r="H120" s="22"/>
      <c r="I120" s="69"/>
      <c r="J120" s="69"/>
    </row>
    <row r="121" spans="1:10">
      <c r="A121" s="32"/>
      <c r="B121" s="15"/>
      <c r="C121" s="15" t="s">
        <v>186</v>
      </c>
      <c r="D121" s="15" t="s">
        <v>59</v>
      </c>
      <c r="E121" s="21">
        <v>50.301000000000002</v>
      </c>
      <c r="F121" s="22"/>
      <c r="G121" s="33"/>
      <c r="H121" s="22"/>
      <c r="I121" s="69"/>
      <c r="J121" s="69"/>
    </row>
    <row r="122" spans="1:10">
      <c r="A122" s="32"/>
      <c r="B122" s="15"/>
      <c r="C122" s="67" t="s">
        <v>63</v>
      </c>
      <c r="D122" s="67" t="s">
        <v>59</v>
      </c>
      <c r="E122" s="68">
        <f>SUM(E116:E121)</f>
        <v>143.32299999999998</v>
      </c>
      <c r="F122" s="22"/>
      <c r="G122" s="33"/>
      <c r="H122" s="22"/>
      <c r="I122" s="69"/>
      <c r="J122" s="69"/>
    </row>
    <row r="123" spans="1:10">
      <c r="A123" s="25" t="s">
        <v>190</v>
      </c>
      <c r="B123" s="10" t="s">
        <v>191</v>
      </c>
      <c r="C123" s="10" t="s">
        <v>192</v>
      </c>
      <c r="D123" s="10" t="s">
        <v>59</v>
      </c>
      <c r="E123" s="11">
        <f>E124</f>
        <v>143.32299999999998</v>
      </c>
      <c r="F123" s="64"/>
      <c r="G123" s="19">
        <f>E123*F123</f>
        <v>0</v>
      </c>
      <c r="H123" s="64">
        <v>1470</v>
      </c>
      <c r="I123" s="69">
        <v>0</v>
      </c>
      <c r="J123" s="69">
        <f>E123*I123</f>
        <v>0</v>
      </c>
    </row>
    <row r="124" spans="1:10">
      <c r="A124" s="32"/>
      <c r="B124" s="15"/>
      <c r="C124" s="67" t="s">
        <v>193</v>
      </c>
      <c r="D124" s="67" t="s">
        <v>59</v>
      </c>
      <c r="E124" s="68">
        <f>E122</f>
        <v>143.32299999999998</v>
      </c>
      <c r="F124" s="22"/>
      <c r="G124" s="33"/>
      <c r="H124" s="22"/>
      <c r="I124" s="71"/>
      <c r="J124" s="69"/>
    </row>
    <row r="125" spans="1:10">
      <c r="A125" s="25" t="s">
        <v>194</v>
      </c>
      <c r="B125" s="10" t="s">
        <v>195</v>
      </c>
      <c r="C125" s="10" t="s">
        <v>196</v>
      </c>
      <c r="D125" s="10" t="s">
        <v>59</v>
      </c>
      <c r="E125" s="11">
        <f>E126</f>
        <v>519.04899999999998</v>
      </c>
      <c r="F125" s="64"/>
      <c r="G125" s="19">
        <f>E125*F125</f>
        <v>0</v>
      </c>
      <c r="H125" s="64">
        <v>1227</v>
      </c>
      <c r="I125" s="69">
        <v>0</v>
      </c>
      <c r="J125" s="69">
        <f>E125*I125</f>
        <v>0</v>
      </c>
    </row>
    <row r="126" spans="1:10">
      <c r="A126" s="32"/>
      <c r="B126" s="15"/>
      <c r="C126" s="67" t="s">
        <v>197</v>
      </c>
      <c r="D126" s="67" t="s">
        <v>59</v>
      </c>
      <c r="E126" s="68">
        <f>E114</f>
        <v>519.04899999999998</v>
      </c>
      <c r="F126" s="22"/>
      <c r="G126" s="33"/>
      <c r="H126" s="22"/>
      <c r="I126" s="71"/>
      <c r="J126" s="69"/>
    </row>
    <row r="127" spans="1:10" ht="20.399999999999999">
      <c r="A127" s="25" t="s">
        <v>198</v>
      </c>
      <c r="B127" s="10" t="s">
        <v>199</v>
      </c>
      <c r="C127" s="10" t="s">
        <v>200</v>
      </c>
      <c r="D127" s="10" t="s">
        <v>59</v>
      </c>
      <c r="E127" s="11">
        <f>E131</f>
        <v>220.88499999999999</v>
      </c>
      <c r="F127" s="64"/>
      <c r="G127" s="19">
        <f>E127*F127</f>
        <v>0</v>
      </c>
      <c r="H127" s="64">
        <v>228.5</v>
      </c>
      <c r="I127" s="69">
        <v>1.4</v>
      </c>
      <c r="J127" s="69">
        <f>E127*I127</f>
        <v>309.23899999999998</v>
      </c>
    </row>
    <row r="128" spans="1:10">
      <c r="A128" s="32"/>
      <c r="B128" s="15"/>
      <c r="C128" s="15" t="s">
        <v>201</v>
      </c>
      <c r="D128" s="15" t="s">
        <v>59</v>
      </c>
      <c r="E128" s="21">
        <v>77.986999999999995</v>
      </c>
      <c r="F128" s="22"/>
      <c r="G128" s="33"/>
      <c r="H128" s="22"/>
      <c r="I128" s="69"/>
      <c r="J128" s="69"/>
    </row>
    <row r="129" spans="1:10">
      <c r="A129" s="32"/>
      <c r="B129" s="15"/>
      <c r="C129" s="15" t="s">
        <v>202</v>
      </c>
      <c r="D129" s="15" t="s">
        <v>59</v>
      </c>
      <c r="E129" s="21">
        <v>64.911000000000001</v>
      </c>
      <c r="F129" s="22"/>
      <c r="G129" s="33"/>
      <c r="H129" s="22"/>
      <c r="I129" s="69"/>
      <c r="J129" s="69"/>
    </row>
    <row r="130" spans="1:10">
      <c r="A130" s="32"/>
      <c r="B130" s="15"/>
      <c r="C130" s="15" t="s">
        <v>203</v>
      </c>
      <c r="D130" s="15" t="s">
        <v>59</v>
      </c>
      <c r="E130" s="21">
        <v>77.986999999999995</v>
      </c>
      <c r="F130" s="22"/>
      <c r="G130" s="33"/>
      <c r="H130" s="22"/>
      <c r="I130" s="69"/>
      <c r="J130" s="69"/>
    </row>
    <row r="131" spans="1:10">
      <c r="A131" s="32"/>
      <c r="B131" s="15"/>
      <c r="C131" s="74" t="s">
        <v>204</v>
      </c>
      <c r="D131" s="67" t="s">
        <v>59</v>
      </c>
      <c r="E131" s="68">
        <f>SUM(E128:E130)</f>
        <v>220.88499999999999</v>
      </c>
      <c r="F131" s="22"/>
      <c r="G131" s="33"/>
      <c r="H131" s="22"/>
      <c r="I131" s="71"/>
      <c r="J131" s="69"/>
    </row>
    <row r="132" spans="1:10">
      <c r="A132" s="25" t="s">
        <v>205</v>
      </c>
      <c r="B132" s="10" t="s">
        <v>206</v>
      </c>
      <c r="C132" s="10" t="s">
        <v>207</v>
      </c>
      <c r="D132" s="10" t="s">
        <v>97</v>
      </c>
      <c r="E132" s="11">
        <f>E136</f>
        <v>3.5999999999999996</v>
      </c>
      <c r="F132" s="64"/>
      <c r="G132" s="19">
        <f>E132*F132</f>
        <v>0</v>
      </c>
      <c r="H132" s="64">
        <v>284</v>
      </c>
      <c r="I132" s="69">
        <v>0.08</v>
      </c>
      <c r="J132" s="69">
        <f>E132*I132</f>
        <v>0.28799999999999998</v>
      </c>
    </row>
    <row r="133" spans="1:10">
      <c r="A133" s="32"/>
      <c r="B133" s="15"/>
      <c r="C133" s="15" t="s">
        <v>208</v>
      </c>
      <c r="D133" s="15" t="s">
        <v>97</v>
      </c>
      <c r="E133" s="21">
        <v>1.2</v>
      </c>
      <c r="F133" s="22"/>
      <c r="G133" s="33"/>
      <c r="H133" s="22"/>
      <c r="I133" s="69"/>
      <c r="J133" s="69"/>
    </row>
    <row r="134" spans="1:10">
      <c r="A134" s="32"/>
      <c r="B134" s="15"/>
      <c r="C134" s="15" t="s">
        <v>209</v>
      </c>
      <c r="D134" s="15" t="s">
        <v>97</v>
      </c>
      <c r="E134" s="21">
        <v>1.2</v>
      </c>
      <c r="F134" s="22"/>
      <c r="G134" s="33"/>
      <c r="H134" s="22"/>
      <c r="I134" s="69"/>
      <c r="J134" s="69"/>
    </row>
    <row r="135" spans="1:10">
      <c r="A135" s="32"/>
      <c r="B135" s="15"/>
      <c r="C135" s="15" t="s">
        <v>210</v>
      </c>
      <c r="D135" s="15" t="s">
        <v>97</v>
      </c>
      <c r="E135" s="21">
        <v>1.2</v>
      </c>
      <c r="F135" s="22"/>
      <c r="G135" s="33"/>
      <c r="H135" s="22"/>
      <c r="I135" s="69"/>
      <c r="J135" s="69"/>
    </row>
    <row r="136" spans="1:10">
      <c r="A136" s="32"/>
      <c r="B136" s="15"/>
      <c r="C136" s="74" t="s">
        <v>63</v>
      </c>
      <c r="D136" s="67" t="s">
        <v>97</v>
      </c>
      <c r="E136" s="68">
        <f>SUM(E133:E135)</f>
        <v>3.5999999999999996</v>
      </c>
      <c r="F136" s="22"/>
      <c r="G136" s="33"/>
      <c r="H136" s="22"/>
      <c r="I136" s="71"/>
      <c r="J136" s="69"/>
    </row>
    <row r="137" spans="1:10">
      <c r="A137" s="25" t="s">
        <v>211</v>
      </c>
      <c r="B137" s="10" t="s">
        <v>212</v>
      </c>
      <c r="C137" s="10" t="s">
        <v>213</v>
      </c>
      <c r="D137" s="10" t="s">
        <v>97</v>
      </c>
      <c r="E137" s="11">
        <f>E139</f>
        <v>2.7</v>
      </c>
      <c r="F137" s="64"/>
      <c r="G137" s="19">
        <f>E137*F137</f>
        <v>0</v>
      </c>
      <c r="H137" s="64">
        <v>171.5</v>
      </c>
      <c r="I137" s="69">
        <v>6.2E-2</v>
      </c>
      <c r="J137" s="69">
        <f>E137*I137</f>
        <v>0.16740000000000002</v>
      </c>
    </row>
    <row r="138" spans="1:10">
      <c r="A138" s="32"/>
      <c r="B138" s="15"/>
      <c r="C138" s="15" t="s">
        <v>214</v>
      </c>
      <c r="D138" s="67" t="s">
        <v>97</v>
      </c>
      <c r="E138" s="68">
        <v>2.7</v>
      </c>
      <c r="F138" s="22"/>
      <c r="G138" s="33"/>
      <c r="H138" s="22"/>
      <c r="I138" s="71"/>
      <c r="J138" s="69"/>
    </row>
    <row r="139" spans="1:10">
      <c r="A139" s="32"/>
      <c r="B139" s="15"/>
      <c r="C139" s="15" t="s">
        <v>63</v>
      </c>
      <c r="D139" s="67" t="s">
        <v>97</v>
      </c>
      <c r="E139" s="68">
        <f>SUM(E138)</f>
        <v>2.7</v>
      </c>
      <c r="F139" s="22"/>
      <c r="G139" s="33"/>
      <c r="H139" s="22"/>
      <c r="I139" s="71"/>
      <c r="J139" s="69"/>
    </row>
    <row r="140" spans="1:10">
      <c r="A140" s="25" t="s">
        <v>215</v>
      </c>
      <c r="B140" s="10" t="s">
        <v>216</v>
      </c>
      <c r="C140" s="10" t="s">
        <v>217</v>
      </c>
      <c r="D140" s="10" t="s">
        <v>97</v>
      </c>
      <c r="E140" s="11">
        <f>E144</f>
        <v>193.2</v>
      </c>
      <c r="F140" s="64"/>
      <c r="G140" s="19">
        <f>E140*F140</f>
        <v>0</v>
      </c>
      <c r="H140" s="64">
        <v>134.5</v>
      </c>
      <c r="I140" s="69">
        <v>5.3999999999999999E-2</v>
      </c>
      <c r="J140" s="69">
        <f>E140*I140</f>
        <v>10.432799999999999</v>
      </c>
    </row>
    <row r="141" spans="1:10">
      <c r="A141" s="32"/>
      <c r="B141" s="15"/>
      <c r="C141" s="15" t="s">
        <v>218</v>
      </c>
      <c r="D141" s="15" t="s">
        <v>97</v>
      </c>
      <c r="E141" s="21">
        <v>70.2</v>
      </c>
      <c r="F141" s="22"/>
      <c r="G141" s="33"/>
      <c r="H141" s="22"/>
      <c r="I141" s="69"/>
      <c r="J141" s="69"/>
    </row>
    <row r="142" spans="1:10">
      <c r="A142" s="32"/>
      <c r="B142" s="15"/>
      <c r="C142" s="15" t="s">
        <v>219</v>
      </c>
      <c r="D142" s="15" t="s">
        <v>97</v>
      </c>
      <c r="E142" s="21">
        <v>52.8</v>
      </c>
      <c r="F142" s="22"/>
      <c r="G142" s="33"/>
      <c r="H142" s="22"/>
      <c r="I142" s="69"/>
      <c r="J142" s="69"/>
    </row>
    <row r="143" spans="1:10">
      <c r="A143" s="32"/>
      <c r="B143" s="15"/>
      <c r="C143" s="15" t="s">
        <v>220</v>
      </c>
      <c r="D143" s="15" t="s">
        <v>97</v>
      </c>
      <c r="E143" s="21">
        <v>70.2</v>
      </c>
      <c r="F143" s="22"/>
      <c r="G143" s="33"/>
      <c r="H143" s="22"/>
      <c r="I143" s="69"/>
      <c r="J143" s="69"/>
    </row>
    <row r="144" spans="1:10">
      <c r="A144" s="32"/>
      <c r="B144" s="15"/>
      <c r="C144" s="74" t="s">
        <v>63</v>
      </c>
      <c r="D144" s="67" t="s">
        <v>97</v>
      </c>
      <c r="E144" s="68">
        <f>SUM(E141:E143)</f>
        <v>193.2</v>
      </c>
      <c r="F144" s="22"/>
      <c r="G144" s="33"/>
      <c r="H144" s="22"/>
      <c r="I144" s="71"/>
      <c r="J144" s="69"/>
    </row>
    <row r="145" spans="1:10">
      <c r="A145" s="25" t="s">
        <v>221</v>
      </c>
      <c r="B145" s="10" t="s">
        <v>222</v>
      </c>
      <c r="C145" s="10" t="s">
        <v>223</v>
      </c>
      <c r="D145" s="10" t="s">
        <v>97</v>
      </c>
      <c r="E145" s="11">
        <f>E149</f>
        <v>82.825000000000003</v>
      </c>
      <c r="F145" s="64"/>
      <c r="G145" s="19">
        <f>E145*F145</f>
        <v>0</v>
      </c>
      <c r="H145" s="64">
        <v>162.5</v>
      </c>
      <c r="I145" s="69">
        <v>0.09</v>
      </c>
      <c r="J145" s="69">
        <f>E145*I145</f>
        <v>7.45425</v>
      </c>
    </row>
    <row r="146" spans="1:10">
      <c r="A146" s="32"/>
      <c r="B146" s="15"/>
      <c r="C146" s="73" t="s">
        <v>224</v>
      </c>
      <c r="D146" s="67" t="s">
        <v>97</v>
      </c>
      <c r="E146" s="68">
        <v>28.312999999999999</v>
      </c>
      <c r="F146" s="22"/>
      <c r="G146" s="33"/>
      <c r="H146" s="22"/>
      <c r="I146" s="71"/>
      <c r="J146" s="69"/>
    </row>
    <row r="147" spans="1:10">
      <c r="A147" s="32"/>
      <c r="B147" s="15"/>
      <c r="C147" s="73" t="s">
        <v>225</v>
      </c>
      <c r="D147" s="67" t="s">
        <v>97</v>
      </c>
      <c r="E147" s="68">
        <v>24.251999999999999</v>
      </c>
      <c r="F147" s="22"/>
      <c r="G147" s="33"/>
      <c r="H147" s="22"/>
      <c r="I147" s="71"/>
      <c r="J147" s="69"/>
    </row>
    <row r="148" spans="1:10">
      <c r="A148" s="32"/>
      <c r="B148" s="15"/>
      <c r="C148" s="73" t="s">
        <v>226</v>
      </c>
      <c r="D148" s="67" t="s">
        <v>97</v>
      </c>
      <c r="E148" s="68">
        <v>30.26</v>
      </c>
      <c r="F148" s="22"/>
      <c r="G148" s="33"/>
      <c r="H148" s="22"/>
      <c r="I148" s="71"/>
      <c r="J148" s="69"/>
    </row>
    <row r="149" spans="1:10">
      <c r="A149" s="32"/>
      <c r="B149" s="15"/>
      <c r="C149" s="73" t="s">
        <v>63</v>
      </c>
      <c r="D149" s="67" t="s">
        <v>97</v>
      </c>
      <c r="E149" s="68">
        <f>SUM(E146:E148)</f>
        <v>82.825000000000003</v>
      </c>
      <c r="F149" s="22"/>
      <c r="G149" s="33"/>
      <c r="H149" s="22"/>
      <c r="I149" s="71"/>
      <c r="J149" s="69"/>
    </row>
    <row r="150" spans="1:10">
      <c r="A150" s="25" t="s">
        <v>227</v>
      </c>
      <c r="B150" s="10" t="s">
        <v>228</v>
      </c>
      <c r="C150" s="10" t="s">
        <v>229</v>
      </c>
      <c r="D150" s="10" t="s">
        <v>230</v>
      </c>
      <c r="E150" s="11">
        <f>E154</f>
        <v>124.8</v>
      </c>
      <c r="F150" s="64"/>
      <c r="G150" s="19">
        <f>E150*F150</f>
        <v>0</v>
      </c>
      <c r="H150" s="64">
        <v>29.4</v>
      </c>
      <c r="I150" s="69">
        <v>0.02</v>
      </c>
      <c r="J150" s="69">
        <f>E150*I150</f>
        <v>2.496</v>
      </c>
    </row>
    <row r="151" spans="1:10">
      <c r="A151" s="32"/>
      <c r="B151" s="15"/>
      <c r="C151" s="15" t="s">
        <v>231</v>
      </c>
      <c r="D151" s="67" t="s">
        <v>230</v>
      </c>
      <c r="E151" s="68">
        <v>45</v>
      </c>
      <c r="F151" s="22"/>
      <c r="G151" s="33"/>
      <c r="H151" s="22"/>
      <c r="I151" s="71"/>
      <c r="J151" s="69"/>
    </row>
    <row r="152" spans="1:10">
      <c r="A152" s="32"/>
      <c r="B152" s="15"/>
      <c r="C152" s="15" t="s">
        <v>232</v>
      </c>
      <c r="D152" s="67" t="s">
        <v>230</v>
      </c>
      <c r="E152" s="68">
        <v>34.799999999999997</v>
      </c>
      <c r="F152" s="22"/>
      <c r="G152" s="33"/>
      <c r="H152" s="22"/>
      <c r="I152" s="71"/>
      <c r="J152" s="69"/>
    </row>
    <row r="153" spans="1:10">
      <c r="A153" s="32"/>
      <c r="B153" s="15"/>
      <c r="C153" s="15" t="s">
        <v>233</v>
      </c>
      <c r="D153" s="67" t="s">
        <v>230</v>
      </c>
      <c r="E153" s="68">
        <v>45</v>
      </c>
      <c r="F153" s="22"/>
      <c r="G153" s="33"/>
      <c r="H153" s="22"/>
      <c r="I153" s="71"/>
      <c r="J153" s="69"/>
    </row>
    <row r="154" spans="1:10">
      <c r="A154" s="32"/>
      <c r="B154" s="15"/>
      <c r="C154" s="74" t="s">
        <v>63</v>
      </c>
      <c r="D154" s="67" t="s">
        <v>230</v>
      </c>
      <c r="E154" s="68">
        <f>SUM(E151:E153)</f>
        <v>124.8</v>
      </c>
      <c r="F154" s="22"/>
      <c r="G154" s="33"/>
      <c r="H154" s="22"/>
      <c r="I154" s="71"/>
      <c r="J154" s="69"/>
    </row>
    <row r="155" spans="1:10">
      <c r="A155" s="25" t="s">
        <v>234</v>
      </c>
      <c r="B155" s="10" t="s">
        <v>235</v>
      </c>
      <c r="C155" s="10" t="s">
        <v>236</v>
      </c>
      <c r="D155" s="10" t="s">
        <v>97</v>
      </c>
      <c r="E155" s="11">
        <f>E159</f>
        <v>1472.567</v>
      </c>
      <c r="F155" s="64"/>
      <c r="G155" s="19">
        <f>E155*F155</f>
        <v>0</v>
      </c>
      <c r="H155" s="64">
        <v>12.3</v>
      </c>
      <c r="I155" s="69">
        <v>0.01</v>
      </c>
      <c r="J155" s="69">
        <f>E155*I155</f>
        <v>14.725670000000001</v>
      </c>
    </row>
    <row r="156" spans="1:10">
      <c r="A156" s="32"/>
      <c r="B156" s="15"/>
      <c r="C156" s="15" t="s">
        <v>237</v>
      </c>
      <c r="D156" s="15" t="s">
        <v>97</v>
      </c>
      <c r="E156" s="21">
        <v>519.91399999999999</v>
      </c>
      <c r="F156" s="22"/>
      <c r="G156" s="33"/>
      <c r="H156" s="22"/>
      <c r="I156" s="69"/>
      <c r="J156" s="69"/>
    </row>
    <row r="157" spans="1:10">
      <c r="A157" s="32"/>
      <c r="B157" s="15"/>
      <c r="C157" s="15" t="s">
        <v>238</v>
      </c>
      <c r="D157" s="15" t="s">
        <v>97</v>
      </c>
      <c r="E157" s="21">
        <v>432.73899999999998</v>
      </c>
      <c r="F157" s="22"/>
      <c r="G157" s="33"/>
      <c r="H157" s="22"/>
      <c r="I157" s="69"/>
      <c r="J157" s="69"/>
    </row>
    <row r="158" spans="1:10">
      <c r="A158" s="32"/>
      <c r="B158" s="15"/>
      <c r="C158" s="15" t="s">
        <v>239</v>
      </c>
      <c r="D158" s="15" t="s">
        <v>97</v>
      </c>
      <c r="E158" s="21">
        <v>519.91399999999999</v>
      </c>
      <c r="F158" s="22"/>
      <c r="G158" s="33"/>
      <c r="H158" s="22"/>
      <c r="I158" s="69"/>
      <c r="J158" s="69"/>
    </row>
    <row r="159" spans="1:10">
      <c r="A159" s="32"/>
      <c r="B159" s="15"/>
      <c r="C159" s="74" t="s">
        <v>63</v>
      </c>
      <c r="D159" s="67" t="s">
        <v>97</v>
      </c>
      <c r="E159" s="68">
        <f>SUM(E156:E158)</f>
        <v>1472.567</v>
      </c>
      <c r="F159" s="22"/>
      <c r="G159" s="33"/>
      <c r="H159" s="22"/>
      <c r="I159" s="69"/>
      <c r="J159" s="69"/>
    </row>
    <row r="160" spans="1:10">
      <c r="A160" s="25" t="s">
        <v>240</v>
      </c>
      <c r="B160" s="10" t="s">
        <v>241</v>
      </c>
      <c r="C160" s="10" t="s">
        <v>242</v>
      </c>
      <c r="D160" s="10" t="s">
        <v>97</v>
      </c>
      <c r="E160" s="11">
        <f>E164</f>
        <v>138.05099999999999</v>
      </c>
      <c r="F160" s="64"/>
      <c r="G160" s="19">
        <f>E160*F160</f>
        <v>0</v>
      </c>
      <c r="H160" s="64">
        <v>12.5</v>
      </c>
      <c r="I160" s="69">
        <v>0.01</v>
      </c>
      <c r="J160" s="69">
        <f>E160*I160</f>
        <v>1.3805099999999999</v>
      </c>
    </row>
    <row r="161" spans="1:10">
      <c r="A161" s="32"/>
      <c r="B161" s="15"/>
      <c r="C161" s="15" t="s">
        <v>243</v>
      </c>
      <c r="D161" s="15" t="s">
        <v>97</v>
      </c>
      <c r="E161" s="21">
        <v>48.095999999999997</v>
      </c>
      <c r="F161" s="22"/>
      <c r="G161" s="33"/>
      <c r="H161" s="22"/>
      <c r="I161" s="71"/>
      <c r="J161" s="69"/>
    </row>
    <row r="162" spans="1:10">
      <c r="A162" s="32"/>
      <c r="B162" s="15"/>
      <c r="C162" s="15" t="s">
        <v>244</v>
      </c>
      <c r="D162" s="15" t="s">
        <v>97</v>
      </c>
      <c r="E162" s="21">
        <v>41.859000000000002</v>
      </c>
      <c r="F162" s="22"/>
      <c r="G162" s="33"/>
      <c r="H162" s="22"/>
      <c r="I162" s="71"/>
      <c r="J162" s="69"/>
    </row>
    <row r="163" spans="1:10">
      <c r="A163" s="32"/>
      <c r="B163" s="15"/>
      <c r="C163" s="15" t="s">
        <v>245</v>
      </c>
      <c r="D163" s="15" t="s">
        <v>97</v>
      </c>
      <c r="E163" s="21">
        <v>48.095999999999997</v>
      </c>
      <c r="F163" s="22"/>
      <c r="G163" s="33"/>
      <c r="H163" s="22"/>
      <c r="I163" s="71"/>
      <c r="J163" s="69"/>
    </row>
    <row r="164" spans="1:10">
      <c r="A164" s="32"/>
      <c r="B164" s="15"/>
      <c r="C164" s="74" t="s">
        <v>63</v>
      </c>
      <c r="D164" s="67" t="s">
        <v>97</v>
      </c>
      <c r="E164" s="68">
        <f>SUM(E161:E163)</f>
        <v>138.05099999999999</v>
      </c>
      <c r="F164" s="22"/>
      <c r="G164" s="33"/>
      <c r="H164" s="22"/>
      <c r="I164" s="71"/>
      <c r="J164" s="69"/>
    </row>
    <row r="165" spans="1:10">
      <c r="A165" s="25" t="s">
        <v>246</v>
      </c>
      <c r="B165" s="10" t="s">
        <v>247</v>
      </c>
      <c r="C165" s="10" t="s">
        <v>248</v>
      </c>
      <c r="D165" s="10" t="s">
        <v>97</v>
      </c>
      <c r="E165" s="11">
        <f>E169</f>
        <v>1691.875</v>
      </c>
      <c r="F165" s="64"/>
      <c r="G165" s="19">
        <f>E165*F165</f>
        <v>0</v>
      </c>
      <c r="H165" s="64">
        <v>0</v>
      </c>
      <c r="I165" s="69">
        <v>0.02</v>
      </c>
      <c r="J165" s="69">
        <f>E165*I165</f>
        <v>33.837499999999999</v>
      </c>
    </row>
    <row r="166" spans="1:10">
      <c r="A166" s="32"/>
      <c r="B166" s="15"/>
      <c r="C166" s="15" t="s">
        <v>249</v>
      </c>
      <c r="D166" s="15" t="s">
        <v>97</v>
      </c>
      <c r="E166" s="21">
        <v>601.65499999999997</v>
      </c>
      <c r="F166" s="22"/>
      <c r="G166" s="33"/>
      <c r="H166" s="22"/>
      <c r="I166" s="69"/>
      <c r="J166" s="69"/>
    </row>
    <row r="167" spans="1:10">
      <c r="A167" s="32"/>
      <c r="B167" s="15"/>
      <c r="C167" s="15" t="s">
        <v>250</v>
      </c>
      <c r="D167" s="15" t="s">
        <v>97</v>
      </c>
      <c r="E167" s="21">
        <v>488.565</v>
      </c>
      <c r="F167" s="22"/>
      <c r="G167" s="33"/>
      <c r="H167" s="22"/>
      <c r="I167" s="69"/>
      <c r="J167" s="69"/>
    </row>
    <row r="168" spans="1:10">
      <c r="A168" s="32"/>
      <c r="B168" s="15"/>
      <c r="C168" s="15" t="s">
        <v>251</v>
      </c>
      <c r="D168" s="15" t="s">
        <v>97</v>
      </c>
      <c r="E168" s="21">
        <v>601.65499999999997</v>
      </c>
      <c r="F168" s="22"/>
      <c r="G168" s="33"/>
      <c r="H168" s="22"/>
      <c r="I168" s="69"/>
      <c r="J168" s="69"/>
    </row>
    <row r="169" spans="1:10">
      <c r="A169" s="32"/>
      <c r="B169" s="15"/>
      <c r="C169" s="74" t="s">
        <v>63</v>
      </c>
      <c r="D169" s="67" t="s">
        <v>97</v>
      </c>
      <c r="E169" s="68">
        <f>SUM(E166:E168)</f>
        <v>1691.875</v>
      </c>
      <c r="F169" s="22"/>
      <c r="G169" s="33"/>
      <c r="H169" s="22"/>
      <c r="I169" s="69"/>
      <c r="J169" s="69"/>
    </row>
    <row r="170" spans="1:10">
      <c r="A170" s="25" t="s">
        <v>252</v>
      </c>
      <c r="B170" s="10" t="s">
        <v>253</v>
      </c>
      <c r="C170" s="10" t="s">
        <v>254</v>
      </c>
      <c r="D170" s="10" t="s">
        <v>97</v>
      </c>
      <c r="E170" s="11">
        <f>E171</f>
        <v>1691.875</v>
      </c>
      <c r="F170" s="64"/>
      <c r="G170" s="19">
        <f>E170*F170</f>
        <v>0</v>
      </c>
      <c r="H170" s="64">
        <v>0</v>
      </c>
      <c r="I170" s="69">
        <v>0.01</v>
      </c>
      <c r="J170" s="69">
        <f>E170*I170</f>
        <v>16.918749999999999</v>
      </c>
    </row>
    <row r="171" spans="1:10">
      <c r="A171" s="32"/>
      <c r="B171" s="15"/>
      <c r="C171" s="74" t="s">
        <v>255</v>
      </c>
      <c r="D171" s="67" t="s">
        <v>97</v>
      </c>
      <c r="E171" s="68">
        <f>E169</f>
        <v>1691.875</v>
      </c>
      <c r="F171" s="22"/>
      <c r="G171" s="33"/>
      <c r="H171" s="22"/>
      <c r="I171" s="71"/>
      <c r="J171" s="69"/>
    </row>
    <row r="172" spans="1:10">
      <c r="A172" s="25" t="s">
        <v>256</v>
      </c>
      <c r="B172" s="10" t="s">
        <v>257</v>
      </c>
      <c r="C172" s="10" t="s">
        <v>258</v>
      </c>
      <c r="D172" s="10" t="s">
        <v>97</v>
      </c>
      <c r="E172" s="11">
        <f>E176</f>
        <v>1322.1769999999999</v>
      </c>
      <c r="F172" s="64"/>
      <c r="G172" s="19">
        <f>E172*F172</f>
        <v>0</v>
      </c>
      <c r="H172" s="64">
        <v>51.8</v>
      </c>
      <c r="I172" s="69">
        <v>1E-4</v>
      </c>
      <c r="J172" s="69">
        <f>E172*I172</f>
        <v>0.13221769999999999</v>
      </c>
    </row>
    <row r="173" spans="1:10">
      <c r="A173" s="32"/>
      <c r="B173" s="15"/>
      <c r="C173" s="15" t="s">
        <v>259</v>
      </c>
      <c r="D173" s="15" t="s">
        <v>97</v>
      </c>
      <c r="E173" s="21">
        <v>467.47399999999999</v>
      </c>
      <c r="F173" s="22"/>
      <c r="G173" s="33"/>
      <c r="H173" s="22"/>
      <c r="I173" s="71"/>
      <c r="J173" s="69"/>
    </row>
    <row r="174" spans="1:10">
      <c r="A174" s="32"/>
      <c r="B174" s="15"/>
      <c r="C174" s="15" t="s">
        <v>260</v>
      </c>
      <c r="D174" s="15" t="s">
        <v>97</v>
      </c>
      <c r="E174" s="21">
        <v>387.22899999999998</v>
      </c>
      <c r="F174" s="22"/>
      <c r="G174" s="33"/>
      <c r="H174" s="22"/>
      <c r="I174" s="71"/>
      <c r="J174" s="69"/>
    </row>
    <row r="175" spans="1:10">
      <c r="A175" s="32"/>
      <c r="B175" s="15"/>
      <c r="C175" s="15" t="s">
        <v>261</v>
      </c>
      <c r="D175" s="15" t="s">
        <v>97</v>
      </c>
      <c r="E175" s="21">
        <v>467.47399999999999</v>
      </c>
      <c r="F175" s="22"/>
      <c r="G175" s="33"/>
      <c r="H175" s="22"/>
      <c r="I175" s="71"/>
      <c r="J175" s="69"/>
    </row>
    <row r="176" spans="1:10">
      <c r="A176" s="32"/>
      <c r="B176" s="15"/>
      <c r="C176" s="74" t="s">
        <v>63</v>
      </c>
      <c r="D176" s="67" t="s">
        <v>97</v>
      </c>
      <c r="E176" s="68">
        <f>SUM(E173:E175)</f>
        <v>1322.1769999999999</v>
      </c>
      <c r="F176" s="22"/>
      <c r="G176" s="33"/>
      <c r="H176" s="22"/>
      <c r="I176" s="71"/>
      <c r="J176" s="69"/>
    </row>
    <row r="177" spans="1:10">
      <c r="A177" s="25" t="s">
        <v>262</v>
      </c>
      <c r="B177" s="10" t="s">
        <v>263</v>
      </c>
      <c r="C177" s="10" t="s">
        <v>264</v>
      </c>
      <c r="D177" s="10" t="s">
        <v>97</v>
      </c>
      <c r="E177" s="11">
        <f>E181</f>
        <v>1472.567</v>
      </c>
      <c r="F177" s="64"/>
      <c r="G177" s="19">
        <f>E177*F177</f>
        <v>0</v>
      </c>
      <c r="H177" s="64">
        <v>13.9</v>
      </c>
      <c r="I177" s="69">
        <v>0.01</v>
      </c>
      <c r="J177" s="69">
        <f>E177*I177</f>
        <v>14.725670000000001</v>
      </c>
    </row>
    <row r="178" spans="1:10">
      <c r="A178" s="32"/>
      <c r="B178" s="15"/>
      <c r="C178" s="15" t="s">
        <v>237</v>
      </c>
      <c r="D178" s="15" t="s">
        <v>97</v>
      </c>
      <c r="E178" s="21">
        <v>519.91399999999999</v>
      </c>
      <c r="F178" s="22"/>
      <c r="G178" s="33"/>
      <c r="H178" s="22"/>
      <c r="I178" s="71"/>
      <c r="J178" s="69"/>
    </row>
    <row r="179" spans="1:10">
      <c r="A179" s="32"/>
      <c r="B179" s="15"/>
      <c r="C179" s="15" t="s">
        <v>238</v>
      </c>
      <c r="D179" s="15" t="s">
        <v>97</v>
      </c>
      <c r="E179" s="21">
        <v>432.73899999999998</v>
      </c>
      <c r="F179" s="22"/>
      <c r="G179" s="33"/>
      <c r="H179" s="22"/>
      <c r="I179" s="71"/>
      <c r="J179" s="69"/>
    </row>
    <row r="180" spans="1:10">
      <c r="A180" s="32"/>
      <c r="B180" s="15"/>
      <c r="C180" s="15" t="s">
        <v>239</v>
      </c>
      <c r="D180" s="15" t="s">
        <v>97</v>
      </c>
      <c r="E180" s="21">
        <v>519.91399999999999</v>
      </c>
      <c r="F180" s="22"/>
      <c r="G180" s="33"/>
      <c r="H180" s="22"/>
      <c r="I180" s="71"/>
      <c r="J180" s="69"/>
    </row>
    <row r="181" spans="1:10">
      <c r="A181" s="32"/>
      <c r="B181" s="15"/>
      <c r="C181" s="74" t="s">
        <v>63</v>
      </c>
      <c r="D181" s="67" t="s">
        <v>97</v>
      </c>
      <c r="E181" s="68">
        <f>SUM(E178:E180)</f>
        <v>1472.567</v>
      </c>
      <c r="F181" s="22"/>
      <c r="G181" s="33"/>
      <c r="H181" s="22"/>
      <c r="I181" s="71"/>
      <c r="J181" s="69"/>
    </row>
    <row r="182" spans="1:10">
      <c r="A182" s="25" t="s">
        <v>265</v>
      </c>
      <c r="B182" s="10" t="s">
        <v>266</v>
      </c>
      <c r="C182" s="10" t="s">
        <v>267</v>
      </c>
      <c r="D182" s="10" t="s">
        <v>97</v>
      </c>
      <c r="E182" s="11">
        <f>E186</f>
        <v>1691.875</v>
      </c>
      <c r="F182" s="64"/>
      <c r="G182" s="19">
        <f>E182*F182</f>
        <v>0</v>
      </c>
      <c r="H182" s="64">
        <v>25.1</v>
      </c>
      <c r="I182" s="69">
        <v>0.02</v>
      </c>
      <c r="J182" s="69">
        <f>E182*I182</f>
        <v>33.837499999999999</v>
      </c>
    </row>
    <row r="183" spans="1:10">
      <c r="A183" s="32"/>
      <c r="B183" s="15"/>
      <c r="C183" s="15" t="s">
        <v>249</v>
      </c>
      <c r="D183" s="15" t="s">
        <v>97</v>
      </c>
      <c r="E183" s="21">
        <v>601.65499999999997</v>
      </c>
      <c r="F183" s="22"/>
      <c r="G183" s="33"/>
      <c r="H183" s="22"/>
      <c r="I183" s="71"/>
      <c r="J183" s="69"/>
    </row>
    <row r="184" spans="1:10">
      <c r="A184" s="32"/>
      <c r="B184" s="15"/>
      <c r="C184" s="15" t="s">
        <v>250</v>
      </c>
      <c r="D184" s="15" t="s">
        <v>97</v>
      </c>
      <c r="E184" s="21">
        <v>488.565</v>
      </c>
      <c r="F184" s="22"/>
      <c r="G184" s="33"/>
      <c r="H184" s="22"/>
      <c r="I184" s="71"/>
      <c r="J184" s="69"/>
    </row>
    <row r="185" spans="1:10">
      <c r="A185" s="32"/>
      <c r="B185" s="15"/>
      <c r="C185" s="15" t="s">
        <v>251</v>
      </c>
      <c r="D185" s="15" t="s">
        <v>97</v>
      </c>
      <c r="E185" s="21">
        <v>601.65499999999997</v>
      </c>
      <c r="F185" s="22"/>
      <c r="G185" s="33"/>
      <c r="H185" s="22"/>
      <c r="I185" s="71"/>
      <c r="J185" s="69"/>
    </row>
    <row r="186" spans="1:10">
      <c r="A186" s="32"/>
      <c r="B186" s="15"/>
      <c r="C186" s="74" t="s">
        <v>63</v>
      </c>
      <c r="D186" s="67" t="s">
        <v>97</v>
      </c>
      <c r="E186" s="68">
        <f>SUM(E183:E185)</f>
        <v>1691.875</v>
      </c>
      <c r="F186" s="22"/>
      <c r="G186" s="33"/>
      <c r="H186" s="22"/>
      <c r="I186" s="71"/>
      <c r="J186" s="69"/>
    </row>
    <row r="187" spans="1:10">
      <c r="A187" s="25" t="s">
        <v>268</v>
      </c>
      <c r="B187" s="10" t="s">
        <v>269</v>
      </c>
      <c r="C187" s="10" t="s">
        <v>270</v>
      </c>
      <c r="D187" s="10" t="s">
        <v>97</v>
      </c>
      <c r="E187" s="11">
        <f>E191</f>
        <v>114.94999999999999</v>
      </c>
      <c r="F187" s="64"/>
      <c r="G187" s="19">
        <f>E187*F187</f>
        <v>0</v>
      </c>
      <c r="H187" s="64">
        <v>40.700000000000003</v>
      </c>
      <c r="I187" s="69">
        <v>0.02</v>
      </c>
      <c r="J187" s="69">
        <f>E187*I187</f>
        <v>2.2989999999999999</v>
      </c>
    </row>
    <row r="188" spans="1:10">
      <c r="A188" s="32"/>
      <c r="B188" s="15"/>
      <c r="C188" s="15" t="s">
        <v>271</v>
      </c>
      <c r="D188" s="15" t="s">
        <v>97</v>
      </c>
      <c r="E188" s="21">
        <v>40.65</v>
      </c>
      <c r="F188" s="22"/>
      <c r="G188" s="33"/>
      <c r="H188" s="22"/>
      <c r="I188" s="71"/>
      <c r="J188" s="69"/>
    </row>
    <row r="189" spans="1:10">
      <c r="A189" s="32"/>
      <c r="B189" s="15"/>
      <c r="C189" s="15" t="s">
        <v>272</v>
      </c>
      <c r="D189" s="15" t="s">
        <v>97</v>
      </c>
      <c r="E189" s="21">
        <v>33.65</v>
      </c>
      <c r="F189" s="22"/>
      <c r="G189" s="33"/>
      <c r="H189" s="22"/>
      <c r="I189" s="71"/>
      <c r="J189" s="69"/>
    </row>
    <row r="190" spans="1:10">
      <c r="A190" s="32"/>
      <c r="B190" s="15"/>
      <c r="C190" s="15" t="s">
        <v>273</v>
      </c>
      <c r="D190" s="15" t="s">
        <v>97</v>
      </c>
      <c r="E190" s="21">
        <v>40.65</v>
      </c>
      <c r="F190" s="22"/>
      <c r="G190" s="33"/>
      <c r="H190" s="22"/>
      <c r="I190" s="71"/>
      <c r="J190" s="69"/>
    </row>
    <row r="191" spans="1:10">
      <c r="A191" s="32"/>
      <c r="B191" s="15"/>
      <c r="C191" s="74" t="s">
        <v>63</v>
      </c>
      <c r="D191" s="67" t="s">
        <v>97</v>
      </c>
      <c r="E191" s="68">
        <f>SUM(E188:E190)</f>
        <v>114.94999999999999</v>
      </c>
      <c r="F191" s="22"/>
      <c r="G191" s="33"/>
      <c r="H191" s="22"/>
      <c r="I191" s="71"/>
      <c r="J191" s="69"/>
    </row>
    <row r="192" spans="1:10">
      <c r="A192" s="25" t="s">
        <v>274</v>
      </c>
      <c r="B192" s="10" t="s">
        <v>275</v>
      </c>
      <c r="C192" s="10" t="s">
        <v>276</v>
      </c>
      <c r="D192" s="10" t="s">
        <v>97</v>
      </c>
      <c r="E192" s="11">
        <f>E196</f>
        <v>799.81999999999994</v>
      </c>
      <c r="F192" s="64"/>
      <c r="G192" s="19">
        <f>E192*F192</f>
        <v>0</v>
      </c>
      <c r="H192" s="64">
        <v>40.700000000000003</v>
      </c>
      <c r="I192" s="69">
        <v>0.02</v>
      </c>
      <c r="J192" s="69">
        <f>E192*I192</f>
        <v>15.9964</v>
      </c>
    </row>
    <row r="193" spans="1:10">
      <c r="A193" s="32"/>
      <c r="B193" s="15"/>
      <c r="C193" s="74" t="s">
        <v>277</v>
      </c>
      <c r="D193" s="67" t="s">
        <v>97</v>
      </c>
      <c r="E193" s="68">
        <v>290.82</v>
      </c>
      <c r="F193" s="22"/>
      <c r="G193" s="33"/>
      <c r="H193" s="22"/>
      <c r="I193" s="71"/>
      <c r="J193" s="69"/>
    </row>
    <row r="194" spans="1:10">
      <c r="A194" s="32"/>
      <c r="B194" s="15"/>
      <c r="C194" s="74" t="s">
        <v>278</v>
      </c>
      <c r="D194" s="67" t="s">
        <v>97</v>
      </c>
      <c r="E194" s="68">
        <v>218.18</v>
      </c>
      <c r="F194" s="22"/>
      <c r="G194" s="33"/>
      <c r="H194" s="22"/>
      <c r="I194" s="71"/>
      <c r="J194" s="69"/>
    </row>
    <row r="195" spans="1:10">
      <c r="A195" s="32"/>
      <c r="B195" s="15"/>
      <c r="C195" s="74" t="s">
        <v>279</v>
      </c>
      <c r="D195" s="67" t="s">
        <v>97</v>
      </c>
      <c r="E195" s="68">
        <v>290.82</v>
      </c>
      <c r="F195" s="22"/>
      <c r="G195" s="33"/>
      <c r="H195" s="22"/>
      <c r="I195" s="71"/>
      <c r="J195" s="69"/>
    </row>
    <row r="196" spans="1:10">
      <c r="A196" s="32"/>
      <c r="B196" s="15"/>
      <c r="C196" s="74" t="s">
        <v>63</v>
      </c>
      <c r="D196" s="67" t="s">
        <v>97</v>
      </c>
      <c r="E196" s="68">
        <f>SUM(E193:E195)</f>
        <v>799.81999999999994</v>
      </c>
      <c r="F196" s="22"/>
      <c r="G196" s="33"/>
      <c r="H196" s="22"/>
      <c r="I196" s="71"/>
      <c r="J196" s="69"/>
    </row>
    <row r="197" spans="1:10">
      <c r="A197" s="25" t="s">
        <v>280</v>
      </c>
      <c r="B197" s="10" t="s">
        <v>281</v>
      </c>
      <c r="C197" s="10" t="s">
        <v>282</v>
      </c>
      <c r="D197" s="10" t="s">
        <v>97</v>
      </c>
      <c r="E197" s="11">
        <f>E201</f>
        <v>799.81999999999994</v>
      </c>
      <c r="F197" s="64"/>
      <c r="G197" s="19">
        <f>E197*F197</f>
        <v>0</v>
      </c>
      <c r="H197" s="64">
        <v>50.1</v>
      </c>
      <c r="I197" s="69">
        <v>0.02</v>
      </c>
      <c r="J197" s="69">
        <f>E197*I197</f>
        <v>15.9964</v>
      </c>
    </row>
    <row r="198" spans="1:10">
      <c r="A198" s="32"/>
      <c r="B198" s="15"/>
      <c r="C198" s="74" t="s">
        <v>277</v>
      </c>
      <c r="D198" s="67" t="s">
        <v>97</v>
      </c>
      <c r="E198" s="68">
        <v>290.82</v>
      </c>
      <c r="F198" s="22"/>
      <c r="G198" s="33"/>
      <c r="H198" s="22"/>
      <c r="I198" s="71"/>
      <c r="J198" s="69"/>
    </row>
    <row r="199" spans="1:10">
      <c r="A199" s="32"/>
      <c r="B199" s="15"/>
      <c r="C199" s="74" t="s">
        <v>278</v>
      </c>
      <c r="D199" s="67" t="s">
        <v>97</v>
      </c>
      <c r="E199" s="68">
        <v>218.18</v>
      </c>
      <c r="F199" s="22"/>
      <c r="G199" s="33"/>
      <c r="H199" s="22"/>
      <c r="I199" s="71"/>
      <c r="J199" s="69"/>
    </row>
    <row r="200" spans="1:10">
      <c r="A200" s="32"/>
      <c r="B200" s="15"/>
      <c r="C200" s="74" t="s">
        <v>279</v>
      </c>
      <c r="D200" s="67" t="s">
        <v>97</v>
      </c>
      <c r="E200" s="68">
        <v>290.82</v>
      </c>
      <c r="F200" s="22"/>
      <c r="G200" s="33"/>
      <c r="H200" s="22"/>
      <c r="I200" s="71"/>
      <c r="J200" s="69"/>
    </row>
    <row r="201" spans="1:10">
      <c r="A201" s="32"/>
      <c r="B201" s="15"/>
      <c r="C201" s="74" t="s">
        <v>63</v>
      </c>
      <c r="D201" s="67" t="s">
        <v>97</v>
      </c>
      <c r="E201" s="68">
        <f>SUM(E198:E200)</f>
        <v>799.81999999999994</v>
      </c>
      <c r="F201" s="22"/>
      <c r="G201" s="33"/>
      <c r="H201" s="22"/>
      <c r="I201" s="71"/>
      <c r="J201" s="69"/>
    </row>
    <row r="202" spans="1:10">
      <c r="A202" s="25" t="s">
        <v>283</v>
      </c>
      <c r="B202" s="10" t="s">
        <v>284</v>
      </c>
      <c r="C202" s="10" t="s">
        <v>285</v>
      </c>
      <c r="D202" s="10" t="s">
        <v>97</v>
      </c>
      <c r="E202" s="11">
        <f>E203</f>
        <v>28.49</v>
      </c>
      <c r="F202" s="64"/>
      <c r="G202" s="19">
        <f>E202*F202</f>
        <v>0</v>
      </c>
      <c r="H202" s="64">
        <v>0</v>
      </c>
      <c r="I202" s="69">
        <v>0.04</v>
      </c>
      <c r="J202" s="69">
        <f>E202*I202</f>
        <v>1.1395999999999999</v>
      </c>
    </row>
    <row r="203" spans="1:10">
      <c r="A203" s="32"/>
      <c r="B203" s="15"/>
      <c r="C203" s="74" t="s">
        <v>286</v>
      </c>
      <c r="D203" s="67" t="s">
        <v>97</v>
      </c>
      <c r="E203" s="68">
        <v>28.49</v>
      </c>
      <c r="F203" s="22"/>
      <c r="G203" s="33"/>
      <c r="H203" s="22"/>
      <c r="I203" s="71"/>
      <c r="J203" s="69"/>
    </row>
    <row r="204" spans="1:10">
      <c r="A204" s="25" t="s">
        <v>287</v>
      </c>
      <c r="B204" s="10" t="s">
        <v>288</v>
      </c>
      <c r="C204" s="10" t="s">
        <v>289</v>
      </c>
      <c r="D204" s="10" t="s">
        <v>230</v>
      </c>
      <c r="E204" s="11">
        <f>E208</f>
        <v>229.89999999999998</v>
      </c>
      <c r="F204" s="64"/>
      <c r="G204" s="19">
        <f>E204*F204</f>
        <v>0</v>
      </c>
      <c r="H204" s="64">
        <v>32.700000000000003</v>
      </c>
      <c r="I204" s="69">
        <v>0.01</v>
      </c>
      <c r="J204" s="69">
        <f>E204*I204</f>
        <v>2.2989999999999999</v>
      </c>
    </row>
    <row r="205" spans="1:10">
      <c r="A205" s="32"/>
      <c r="B205" s="15"/>
      <c r="C205" s="74" t="s">
        <v>290</v>
      </c>
      <c r="D205" s="67" t="s">
        <v>97</v>
      </c>
      <c r="E205" s="68">
        <v>81.3</v>
      </c>
      <c r="F205" s="22"/>
      <c r="G205" s="33"/>
      <c r="H205" s="22"/>
      <c r="I205" s="71"/>
      <c r="J205" s="69"/>
    </row>
    <row r="206" spans="1:10">
      <c r="A206" s="32"/>
      <c r="B206" s="15"/>
      <c r="C206" s="74" t="s">
        <v>291</v>
      </c>
      <c r="D206" s="67" t="s">
        <v>97</v>
      </c>
      <c r="E206" s="68">
        <v>67.3</v>
      </c>
      <c r="F206" s="22"/>
      <c r="G206" s="33"/>
      <c r="H206" s="22"/>
      <c r="I206" s="71"/>
      <c r="J206" s="69"/>
    </row>
    <row r="207" spans="1:10">
      <c r="A207" s="32"/>
      <c r="B207" s="15"/>
      <c r="C207" s="74" t="s">
        <v>292</v>
      </c>
      <c r="D207" s="67" t="s">
        <v>97</v>
      </c>
      <c r="E207" s="68">
        <v>81.3</v>
      </c>
      <c r="F207" s="22"/>
      <c r="G207" s="33"/>
      <c r="H207" s="22"/>
      <c r="I207" s="71"/>
      <c r="J207" s="69"/>
    </row>
    <row r="208" spans="1:10">
      <c r="A208" s="32"/>
      <c r="B208" s="15"/>
      <c r="C208" s="74" t="s">
        <v>63</v>
      </c>
      <c r="D208" s="67" t="s">
        <v>97</v>
      </c>
      <c r="E208" s="68">
        <f>SUM(E205:E207)</f>
        <v>229.89999999999998</v>
      </c>
      <c r="F208" s="22"/>
      <c r="G208" s="33"/>
      <c r="H208" s="22"/>
      <c r="I208" s="71"/>
      <c r="J208" s="69"/>
    </row>
    <row r="209" spans="1:10">
      <c r="A209" s="25" t="s">
        <v>293</v>
      </c>
      <c r="B209" s="10" t="s">
        <v>294</v>
      </c>
      <c r="C209" s="10" t="s">
        <v>295</v>
      </c>
      <c r="D209" s="10" t="s">
        <v>43</v>
      </c>
      <c r="E209" s="11">
        <f>E213</f>
        <v>120</v>
      </c>
      <c r="F209" s="64"/>
      <c r="G209" s="19">
        <f>E209*F209</f>
        <v>0</v>
      </c>
      <c r="H209" s="64">
        <v>0</v>
      </c>
      <c r="I209" s="69">
        <v>0.33019999999999999</v>
      </c>
      <c r="J209" s="69">
        <f>E209*I209</f>
        <v>39.624000000000002</v>
      </c>
    </row>
    <row r="210" spans="1:10">
      <c r="A210" s="32"/>
      <c r="B210" s="15"/>
      <c r="C210" s="74" t="s">
        <v>296</v>
      </c>
      <c r="D210" s="67" t="s">
        <v>43</v>
      </c>
      <c r="E210" s="68">
        <v>42</v>
      </c>
      <c r="F210" s="22"/>
      <c r="G210" s="33"/>
      <c r="H210" s="22"/>
      <c r="I210" s="71"/>
      <c r="J210" s="69"/>
    </row>
    <row r="211" spans="1:10">
      <c r="A211" s="32"/>
      <c r="B211" s="15"/>
      <c r="C211" s="74" t="s">
        <v>297</v>
      </c>
      <c r="D211" s="67" t="s">
        <v>43</v>
      </c>
      <c r="E211" s="68">
        <v>36</v>
      </c>
      <c r="F211" s="22"/>
      <c r="G211" s="33"/>
      <c r="H211" s="22"/>
      <c r="I211" s="71"/>
      <c r="J211" s="69"/>
    </row>
    <row r="212" spans="1:10">
      <c r="A212" s="32"/>
      <c r="B212" s="15"/>
      <c r="C212" s="74" t="s">
        <v>298</v>
      </c>
      <c r="D212" s="67" t="s">
        <v>43</v>
      </c>
      <c r="E212" s="68">
        <v>42</v>
      </c>
      <c r="F212" s="22"/>
      <c r="G212" s="33"/>
      <c r="H212" s="22"/>
      <c r="I212" s="71"/>
      <c r="J212" s="69"/>
    </row>
    <row r="213" spans="1:10">
      <c r="A213" s="32"/>
      <c r="B213" s="15"/>
      <c r="C213" s="74" t="s">
        <v>63</v>
      </c>
      <c r="D213" s="67" t="s">
        <v>43</v>
      </c>
      <c r="E213" s="68">
        <f>SUM(E210:E212)</f>
        <v>120</v>
      </c>
      <c r="F213" s="22"/>
      <c r="G213" s="33"/>
      <c r="H213" s="22"/>
      <c r="I213" s="71"/>
      <c r="J213" s="69"/>
    </row>
    <row r="214" spans="1:10">
      <c r="A214" s="25" t="s">
        <v>299</v>
      </c>
      <c r="B214" s="10" t="s">
        <v>300</v>
      </c>
      <c r="C214" s="10" t="s">
        <v>301</v>
      </c>
      <c r="D214" s="10" t="s">
        <v>43</v>
      </c>
      <c r="E214" s="11">
        <f>E218</f>
        <v>236</v>
      </c>
      <c r="F214" s="64"/>
      <c r="G214" s="19">
        <f>E214*F214</f>
        <v>0</v>
      </c>
      <c r="H214" s="64">
        <v>19.100000000000001</v>
      </c>
      <c r="I214" s="69">
        <v>5.0000000000000001E-4</v>
      </c>
      <c r="J214" s="69">
        <f>E214*I214</f>
        <v>0.11800000000000001</v>
      </c>
    </row>
    <row r="215" spans="1:10">
      <c r="A215" s="32"/>
      <c r="B215" s="15"/>
      <c r="C215" s="74" t="s">
        <v>302</v>
      </c>
      <c r="D215" s="67" t="s">
        <v>43</v>
      </c>
      <c r="E215" s="68">
        <v>82</v>
      </c>
      <c r="F215" s="22"/>
      <c r="G215" s="33"/>
      <c r="H215" s="22"/>
      <c r="I215" s="69"/>
      <c r="J215" s="69"/>
    </row>
    <row r="216" spans="1:10">
      <c r="A216" s="32"/>
      <c r="B216" s="15"/>
      <c r="C216" s="74" t="s">
        <v>303</v>
      </c>
      <c r="D216" s="67" t="s">
        <v>43</v>
      </c>
      <c r="E216" s="68">
        <v>72</v>
      </c>
      <c r="F216" s="22"/>
      <c r="G216" s="33"/>
      <c r="H216" s="22"/>
      <c r="I216" s="69"/>
      <c r="J216" s="69"/>
    </row>
    <row r="217" spans="1:10">
      <c r="A217" s="32"/>
      <c r="B217" s="15"/>
      <c r="C217" s="74" t="s">
        <v>304</v>
      </c>
      <c r="D217" s="67" t="s">
        <v>43</v>
      </c>
      <c r="E217" s="68">
        <v>82</v>
      </c>
      <c r="F217" s="22"/>
      <c r="G217" s="33"/>
      <c r="H217" s="22"/>
      <c r="I217" s="69"/>
      <c r="J217" s="69"/>
    </row>
    <row r="218" spans="1:10">
      <c r="A218" s="32"/>
      <c r="B218" s="15"/>
      <c r="C218" s="74" t="s">
        <v>63</v>
      </c>
      <c r="D218" s="67" t="s">
        <v>43</v>
      </c>
      <c r="E218" s="68">
        <f>SUM(E215:E217)</f>
        <v>236</v>
      </c>
      <c r="F218" s="22"/>
      <c r="G218" s="33"/>
      <c r="H218" s="22"/>
      <c r="I218" s="69"/>
      <c r="J218" s="69"/>
    </row>
    <row r="219" spans="1:10">
      <c r="A219" s="25" t="s">
        <v>305</v>
      </c>
      <c r="B219" s="10" t="s">
        <v>306</v>
      </c>
      <c r="C219" s="10" t="s">
        <v>307</v>
      </c>
      <c r="D219" s="10" t="s">
        <v>43</v>
      </c>
      <c r="E219" s="11">
        <f>E223</f>
        <v>32</v>
      </c>
      <c r="F219" s="64"/>
      <c r="G219" s="19">
        <f>E219*F219</f>
        <v>0</v>
      </c>
      <c r="H219" s="64">
        <v>19.100000000000001</v>
      </c>
      <c r="I219" s="69">
        <v>1E-3</v>
      </c>
      <c r="J219" s="69">
        <f>E219*I219</f>
        <v>3.2000000000000001E-2</v>
      </c>
    </row>
    <row r="220" spans="1:10">
      <c r="A220" s="32"/>
      <c r="B220" s="15"/>
      <c r="C220" s="74" t="s">
        <v>308</v>
      </c>
      <c r="D220" s="67" t="s">
        <v>43</v>
      </c>
      <c r="E220" s="68">
        <v>10</v>
      </c>
      <c r="F220" s="22"/>
      <c r="G220" s="33"/>
      <c r="H220" s="22"/>
      <c r="I220" s="69"/>
      <c r="J220" s="69"/>
    </row>
    <row r="221" spans="1:10">
      <c r="A221" s="32"/>
      <c r="B221" s="15"/>
      <c r="C221" s="74" t="s">
        <v>173</v>
      </c>
      <c r="D221" s="67" t="s">
        <v>43</v>
      </c>
      <c r="E221" s="68">
        <v>8</v>
      </c>
      <c r="F221" s="22"/>
      <c r="G221" s="33"/>
      <c r="H221" s="22"/>
      <c r="I221" s="69"/>
      <c r="J221" s="69"/>
    </row>
    <row r="222" spans="1:10">
      <c r="A222" s="32"/>
      <c r="B222" s="15"/>
      <c r="C222" s="74" t="s">
        <v>309</v>
      </c>
      <c r="D222" s="67" t="s">
        <v>43</v>
      </c>
      <c r="E222" s="68">
        <v>14</v>
      </c>
      <c r="F222" s="22"/>
      <c r="G222" s="33"/>
      <c r="H222" s="22"/>
      <c r="I222" s="69"/>
      <c r="J222" s="69"/>
    </row>
    <row r="223" spans="1:10">
      <c r="A223" s="32"/>
      <c r="B223" s="15"/>
      <c r="C223" s="74" t="s">
        <v>63</v>
      </c>
      <c r="D223" s="67" t="s">
        <v>43</v>
      </c>
      <c r="E223" s="68">
        <f>SUM(E220:E222)</f>
        <v>32</v>
      </c>
      <c r="F223" s="22"/>
      <c r="G223" s="33"/>
      <c r="H223" s="22"/>
      <c r="I223" s="69"/>
      <c r="J223" s="69"/>
    </row>
    <row r="224" spans="1:10">
      <c r="A224" s="25" t="s">
        <v>310</v>
      </c>
      <c r="B224" s="10" t="s">
        <v>311</v>
      </c>
      <c r="C224" s="10" t="s">
        <v>312</v>
      </c>
      <c r="D224" s="10" t="s">
        <v>313</v>
      </c>
      <c r="E224" s="11">
        <f>E225</f>
        <v>3253.5542297000002</v>
      </c>
      <c r="F224" s="64"/>
      <c r="G224" s="19">
        <f>E224*F224</f>
        <v>0</v>
      </c>
      <c r="H224" s="64">
        <v>258.5</v>
      </c>
      <c r="I224" s="69"/>
      <c r="J224" s="69"/>
    </row>
    <row r="225" spans="1:10">
      <c r="A225" s="32"/>
      <c r="B225" s="15"/>
      <c r="C225" s="75" t="s">
        <v>314</v>
      </c>
      <c r="D225" s="15" t="s">
        <v>313</v>
      </c>
      <c r="E225" s="21">
        <f>J225</f>
        <v>3253.5542297000002</v>
      </c>
      <c r="F225" s="22"/>
      <c r="G225" s="33"/>
      <c r="H225" s="22"/>
      <c r="I225" s="71"/>
      <c r="J225" s="69">
        <f>J240+J242+J244+J246+J248+J250+J252</f>
        <v>3253.5542297000002</v>
      </c>
    </row>
    <row r="226" spans="1:10">
      <c r="A226" s="25" t="s">
        <v>315</v>
      </c>
      <c r="B226" s="10" t="s">
        <v>316</v>
      </c>
      <c r="C226" s="10" t="s">
        <v>317</v>
      </c>
      <c r="D226" s="10" t="s">
        <v>313</v>
      </c>
      <c r="E226" s="11">
        <f>E228</f>
        <v>1503.1986739000001</v>
      </c>
      <c r="F226" s="64"/>
      <c r="G226" s="19">
        <f>E226*F226</f>
        <v>0</v>
      </c>
      <c r="H226" s="64">
        <v>15.1</v>
      </c>
      <c r="I226" s="69"/>
      <c r="J226" s="69"/>
    </row>
    <row r="227" spans="1:10">
      <c r="A227" s="32"/>
      <c r="B227" s="15"/>
      <c r="C227" s="95" t="s">
        <v>318</v>
      </c>
      <c r="D227" s="15"/>
      <c r="E227" s="21"/>
      <c r="F227" s="22"/>
      <c r="G227" s="33"/>
      <c r="H227" s="22"/>
      <c r="I227" s="71"/>
      <c r="J227" s="69"/>
    </row>
    <row r="228" spans="1:10">
      <c r="A228" s="32"/>
      <c r="B228" s="15"/>
      <c r="C228" s="96" t="s">
        <v>319</v>
      </c>
      <c r="D228" s="15" t="s">
        <v>313</v>
      </c>
      <c r="E228" s="21">
        <f>J228*7</f>
        <v>1503.1986739000001</v>
      </c>
      <c r="F228" s="22"/>
      <c r="G228" s="33"/>
      <c r="H228" s="22"/>
      <c r="I228" s="71"/>
      <c r="J228" s="69">
        <f>J240+J244+J248+J250+J252</f>
        <v>214.74266770000003</v>
      </c>
    </row>
    <row r="229" spans="1:10">
      <c r="A229" s="25" t="s">
        <v>320</v>
      </c>
      <c r="B229" s="10" t="s">
        <v>316</v>
      </c>
      <c r="C229" s="10" t="s">
        <v>317</v>
      </c>
      <c r="D229" s="10" t="s">
        <v>313</v>
      </c>
      <c r="E229" s="11">
        <f>E230</f>
        <v>18232.869372000001</v>
      </c>
      <c r="F229" s="64"/>
      <c r="G229" s="19">
        <f>E229*F229</f>
        <v>0</v>
      </c>
      <c r="H229" s="64">
        <v>15.1</v>
      </c>
      <c r="I229" s="71"/>
      <c r="J229" s="69"/>
    </row>
    <row r="230" spans="1:10">
      <c r="A230" s="32"/>
      <c r="B230" s="15"/>
      <c r="C230" s="65" t="s">
        <v>321</v>
      </c>
      <c r="D230" s="15" t="s">
        <v>313</v>
      </c>
      <c r="E230" s="21">
        <f>J230*6</f>
        <v>18232.869372000001</v>
      </c>
      <c r="F230" s="22"/>
      <c r="G230" s="33"/>
      <c r="H230" s="22"/>
      <c r="I230" s="71"/>
      <c r="J230" s="69">
        <f>J242+J246</f>
        <v>3038.8115619999999</v>
      </c>
    </row>
    <row r="231" spans="1:10">
      <c r="A231" s="25" t="s">
        <v>322</v>
      </c>
      <c r="B231" s="10" t="s">
        <v>323</v>
      </c>
      <c r="C231" s="10" t="s">
        <v>324</v>
      </c>
      <c r="D231" s="10" t="s">
        <v>313</v>
      </c>
      <c r="E231" s="11">
        <f>E232</f>
        <v>3253.5542297000002</v>
      </c>
      <c r="F231" s="64"/>
      <c r="G231" s="19">
        <f>E231*F231</f>
        <v>0</v>
      </c>
      <c r="H231" s="64">
        <v>205</v>
      </c>
      <c r="I231" s="69"/>
      <c r="J231" s="69"/>
    </row>
    <row r="232" spans="1:10">
      <c r="A232" s="32"/>
      <c r="B232" s="15"/>
      <c r="C232" s="75" t="s">
        <v>314</v>
      </c>
      <c r="D232" s="15" t="s">
        <v>313</v>
      </c>
      <c r="E232" s="21">
        <f>E225</f>
        <v>3253.5542297000002</v>
      </c>
      <c r="F232" s="22"/>
      <c r="G232" s="33"/>
      <c r="H232" s="22"/>
      <c r="I232" s="71"/>
      <c r="J232" s="69"/>
    </row>
    <row r="233" spans="1:10">
      <c r="A233" s="25" t="s">
        <v>325</v>
      </c>
      <c r="B233" s="10" t="s">
        <v>326</v>
      </c>
      <c r="C233" s="10" t="s">
        <v>327</v>
      </c>
      <c r="D233" s="10" t="s">
        <v>313</v>
      </c>
      <c r="E233" s="11">
        <f>E234</f>
        <v>13014.216918800001</v>
      </c>
      <c r="F233" s="64"/>
      <c r="G233" s="19">
        <f>E233*F233</f>
        <v>0</v>
      </c>
      <c r="H233" s="64">
        <v>22.8</v>
      </c>
      <c r="I233" s="69"/>
      <c r="J233" s="69"/>
    </row>
    <row r="234" spans="1:10">
      <c r="A234" s="32"/>
      <c r="B234" s="15"/>
      <c r="C234" s="15" t="s">
        <v>328</v>
      </c>
      <c r="D234" s="15" t="s">
        <v>313</v>
      </c>
      <c r="E234" s="21">
        <f>E232*4</f>
        <v>13014.216918800001</v>
      </c>
      <c r="F234" s="22"/>
      <c r="G234" s="33"/>
      <c r="H234" s="22"/>
      <c r="I234" s="69"/>
      <c r="J234" s="69"/>
    </row>
    <row r="235" spans="1:10">
      <c r="A235" s="25" t="s">
        <v>329</v>
      </c>
      <c r="B235" s="10" t="s">
        <v>330</v>
      </c>
      <c r="C235" s="10" t="s">
        <v>331</v>
      </c>
      <c r="D235" s="10" t="s">
        <v>313</v>
      </c>
      <c r="E235" s="11">
        <f>E236</f>
        <v>3253.5542297000002</v>
      </c>
      <c r="F235" s="64"/>
      <c r="G235" s="19">
        <f>E235*F235</f>
        <v>0</v>
      </c>
      <c r="H235" s="64">
        <v>58.5</v>
      </c>
      <c r="I235" s="69"/>
      <c r="J235" s="69"/>
    </row>
    <row r="236" spans="1:10">
      <c r="A236" s="32"/>
      <c r="B236" s="15"/>
      <c r="C236" s="75" t="s">
        <v>314</v>
      </c>
      <c r="D236" s="15" t="s">
        <v>313</v>
      </c>
      <c r="E236" s="21">
        <f>J236</f>
        <v>3253.5542297000002</v>
      </c>
      <c r="F236" s="22"/>
      <c r="G236" s="33"/>
      <c r="H236" s="22"/>
      <c r="I236" s="69"/>
      <c r="J236" s="69">
        <f>J225</f>
        <v>3253.5542297000002</v>
      </c>
    </row>
    <row r="237" spans="1:10">
      <c r="A237" s="25" t="s">
        <v>332</v>
      </c>
      <c r="B237" s="10" t="s">
        <v>333</v>
      </c>
      <c r="C237" s="10" t="s">
        <v>334</v>
      </c>
      <c r="D237" s="12" t="s">
        <v>313</v>
      </c>
      <c r="E237" s="11">
        <f>E238</f>
        <v>3038.8115619999999</v>
      </c>
      <c r="F237" s="13"/>
      <c r="G237" s="19">
        <f>E237*F237</f>
        <v>0</v>
      </c>
      <c r="H237" s="64">
        <v>0</v>
      </c>
      <c r="I237" s="69"/>
      <c r="J237" s="69"/>
    </row>
    <row r="238" spans="1:10">
      <c r="A238" s="47"/>
      <c r="B238" s="97"/>
      <c r="C238" s="97" t="s">
        <v>335</v>
      </c>
      <c r="D238" s="97" t="s">
        <v>313</v>
      </c>
      <c r="E238" s="98">
        <f>J230</f>
        <v>3038.8115619999999</v>
      </c>
      <c r="F238" s="99"/>
      <c r="G238" s="100"/>
      <c r="H238" s="22"/>
      <c r="I238" s="69"/>
      <c r="J238" s="69"/>
    </row>
    <row r="239" spans="1:10" ht="20.399999999999999">
      <c r="A239" s="25" t="s">
        <v>336</v>
      </c>
      <c r="B239" s="10" t="s">
        <v>337</v>
      </c>
      <c r="C239" s="10" t="s">
        <v>338</v>
      </c>
      <c r="D239" s="10" t="s">
        <v>313</v>
      </c>
      <c r="E239" s="11">
        <f>E240</f>
        <v>132.06235000000001</v>
      </c>
      <c r="F239" s="64"/>
      <c r="G239" s="19">
        <f>E239*F239</f>
        <v>0</v>
      </c>
      <c r="H239" s="64">
        <v>850</v>
      </c>
      <c r="I239" s="69"/>
      <c r="J239" s="69"/>
    </row>
    <row r="240" spans="1:10">
      <c r="A240" s="32"/>
      <c r="B240" s="15"/>
      <c r="C240" s="15" t="s">
        <v>339</v>
      </c>
      <c r="D240" s="15" t="s">
        <v>313</v>
      </c>
      <c r="E240" s="21">
        <f>J240</f>
        <v>132.06235000000001</v>
      </c>
      <c r="F240" s="22"/>
      <c r="G240" s="33"/>
      <c r="H240" s="22"/>
      <c r="I240" s="69"/>
      <c r="J240" s="69">
        <f>J132+J137+J140+J145+J150+J182+J187+J192+J197+J202+J204+J209+J219</f>
        <v>132.06235000000001</v>
      </c>
    </row>
    <row r="241" spans="1:10">
      <c r="A241" s="25" t="s">
        <v>340</v>
      </c>
      <c r="B241" s="10" t="s">
        <v>341</v>
      </c>
      <c r="C241" s="10" t="s">
        <v>342</v>
      </c>
      <c r="D241" s="10" t="s">
        <v>313</v>
      </c>
      <c r="E241" s="11">
        <f>E242</f>
        <v>1129.0488</v>
      </c>
      <c r="F241" s="64"/>
      <c r="G241" s="19">
        <f>E241*F241</f>
        <v>0</v>
      </c>
      <c r="H241" s="64">
        <v>0</v>
      </c>
      <c r="I241" s="69"/>
      <c r="J241" s="69"/>
    </row>
    <row r="242" spans="1:10">
      <c r="A242" s="32"/>
      <c r="B242" s="15"/>
      <c r="C242" s="15" t="s">
        <v>343</v>
      </c>
      <c r="D242" s="15" t="s">
        <v>313</v>
      </c>
      <c r="E242" s="21">
        <f>J242</f>
        <v>1129.0488</v>
      </c>
      <c r="F242" s="22"/>
      <c r="G242" s="33"/>
      <c r="H242" s="22"/>
      <c r="I242" s="69"/>
      <c r="J242" s="69">
        <f>J63+J72+J80+J82+J84</f>
        <v>1129.0488</v>
      </c>
    </row>
    <row r="243" spans="1:10">
      <c r="A243" s="25" t="s">
        <v>344</v>
      </c>
      <c r="B243" s="10" t="s">
        <v>345</v>
      </c>
      <c r="C243" s="10" t="s">
        <v>346</v>
      </c>
      <c r="D243" s="10" t="s">
        <v>313</v>
      </c>
      <c r="E243" s="11">
        <f>E244</f>
        <v>0.96</v>
      </c>
      <c r="F243" s="64"/>
      <c r="G243" s="19">
        <f>E243*F243</f>
        <v>0</v>
      </c>
      <c r="H243" s="64">
        <v>1600</v>
      </c>
      <c r="I243" s="69"/>
      <c r="J243" s="69"/>
    </row>
    <row r="244" spans="1:10">
      <c r="A244" s="32"/>
      <c r="B244" s="15"/>
      <c r="C244" s="15" t="s">
        <v>347</v>
      </c>
      <c r="D244" s="15" t="s">
        <v>313</v>
      </c>
      <c r="E244" s="21">
        <f>J244</f>
        <v>0.96</v>
      </c>
      <c r="F244" s="22"/>
      <c r="G244" s="33"/>
      <c r="H244" s="22"/>
      <c r="I244" s="69"/>
      <c r="J244" s="69">
        <f>J89</f>
        <v>0.96</v>
      </c>
    </row>
    <row r="245" spans="1:10">
      <c r="A245" s="25" t="s">
        <v>348</v>
      </c>
      <c r="B245" s="10" t="s">
        <v>349</v>
      </c>
      <c r="C245" s="10" t="s">
        <v>350</v>
      </c>
      <c r="D245" s="10" t="s">
        <v>313</v>
      </c>
      <c r="E245" s="11">
        <f>E246</f>
        <v>1909.7627620000001</v>
      </c>
      <c r="F245" s="64"/>
      <c r="G245" s="19">
        <f>E245*F245</f>
        <v>0</v>
      </c>
      <c r="H245" s="64">
        <v>0</v>
      </c>
      <c r="I245" s="69"/>
      <c r="J245" s="69"/>
    </row>
    <row r="246" spans="1:10">
      <c r="A246" s="32"/>
      <c r="B246" s="15"/>
      <c r="C246" s="15" t="s">
        <v>351</v>
      </c>
      <c r="D246" s="15" t="s">
        <v>313</v>
      </c>
      <c r="E246" s="21">
        <f>J246</f>
        <v>1909.7627620000001</v>
      </c>
      <c r="F246" s="22"/>
      <c r="G246" s="33"/>
      <c r="H246" s="22"/>
      <c r="I246" s="69"/>
      <c r="J246" s="69">
        <f>J58+J91+J95+J100+J105+J107+J115</f>
        <v>1909.7627620000001</v>
      </c>
    </row>
    <row r="247" spans="1:10">
      <c r="A247" s="25" t="s">
        <v>352</v>
      </c>
      <c r="B247" s="10" t="s">
        <v>353</v>
      </c>
      <c r="C247" s="10" t="s">
        <v>354</v>
      </c>
      <c r="D247" s="10" t="s">
        <v>313</v>
      </c>
      <c r="E247" s="11">
        <f>E248</f>
        <v>0.13221769999999999</v>
      </c>
      <c r="F247" s="64"/>
      <c r="G247" s="19">
        <f>E247*F247</f>
        <v>0</v>
      </c>
      <c r="H247" s="64">
        <v>1600</v>
      </c>
      <c r="I247" s="69"/>
      <c r="J247" s="69"/>
    </row>
    <row r="248" spans="1:10">
      <c r="A248" s="32"/>
      <c r="B248" s="15"/>
      <c r="C248" s="15" t="s">
        <v>355</v>
      </c>
      <c r="D248" s="15" t="s">
        <v>313</v>
      </c>
      <c r="E248" s="21">
        <f>J248</f>
        <v>0.13221769999999999</v>
      </c>
      <c r="F248" s="22"/>
      <c r="G248" s="33"/>
      <c r="H248" s="22"/>
      <c r="I248" s="69"/>
      <c r="J248" s="69">
        <f>J172</f>
        <v>0.13221769999999999</v>
      </c>
    </row>
    <row r="249" spans="1:10">
      <c r="A249" s="25" t="s">
        <v>356</v>
      </c>
      <c r="B249" s="10" t="s">
        <v>357</v>
      </c>
      <c r="C249" s="10" t="s">
        <v>358</v>
      </c>
      <c r="D249" s="10" t="s">
        <v>313</v>
      </c>
      <c r="E249" s="11">
        <f>E250</f>
        <v>14.725670000000001</v>
      </c>
      <c r="F249" s="64"/>
      <c r="G249" s="19">
        <f>E249*F249</f>
        <v>0</v>
      </c>
      <c r="H249" s="64">
        <v>1600</v>
      </c>
      <c r="I249" s="69"/>
      <c r="J249" s="69"/>
    </row>
    <row r="250" spans="1:10">
      <c r="A250" s="32"/>
      <c r="B250" s="15"/>
      <c r="C250" s="15" t="s">
        <v>359</v>
      </c>
      <c r="D250" s="15" t="s">
        <v>313</v>
      </c>
      <c r="E250" s="21">
        <f>J250</f>
        <v>14.725670000000001</v>
      </c>
      <c r="F250" s="22"/>
      <c r="G250" s="33"/>
      <c r="H250" s="22"/>
      <c r="I250" s="69"/>
      <c r="J250" s="69">
        <f>J177</f>
        <v>14.725670000000001</v>
      </c>
    </row>
    <row r="251" spans="1:10">
      <c r="A251" s="25" t="s">
        <v>360</v>
      </c>
      <c r="B251" s="10" t="s">
        <v>361</v>
      </c>
      <c r="C251" s="10" t="s">
        <v>362</v>
      </c>
      <c r="D251" s="10" t="s">
        <v>313</v>
      </c>
      <c r="E251" s="11">
        <f>E252</f>
        <v>66.862430000000003</v>
      </c>
      <c r="F251" s="64"/>
      <c r="G251" s="19">
        <f>E251*F251</f>
        <v>0</v>
      </c>
      <c r="H251" s="64">
        <v>1600</v>
      </c>
      <c r="I251" s="69"/>
      <c r="J251" s="69"/>
    </row>
    <row r="252" spans="1:10" ht="10.8" thickBot="1">
      <c r="A252" s="101"/>
      <c r="B252" s="36"/>
      <c r="C252" s="36" t="s">
        <v>363</v>
      </c>
      <c r="D252" s="36" t="s">
        <v>313</v>
      </c>
      <c r="E252" s="38">
        <f>J252</f>
        <v>66.862430000000003</v>
      </c>
      <c r="F252" s="102"/>
      <c r="G252" s="40"/>
      <c r="H252" s="22"/>
      <c r="I252" s="69"/>
      <c r="J252" s="69">
        <f>J155+J160+J165+J170</f>
        <v>66.862430000000003</v>
      </c>
    </row>
  </sheetData>
  <mergeCells count="1">
    <mergeCell ref="C10:D10"/>
  </mergeCells>
  <phoneticPr fontId="0" type="noConversion"/>
  <pageMargins left="0.78740157480314965" right="0.78740157480314965" top="0.98425196850393704" bottom="0.98425196850393704" header="0.51181102362204722" footer="0.51181102362204722"/>
  <pageSetup paperSize="9" scale="75" orientation="portrait" horizontalDpi="4294967293" verticalDpi="0" r:id="rId1"/>
  <headerFooter alignWithMargins="0">
    <oddHeader>&amp;R&amp;"Arial Narrow,Obyčejné"DEMOLICE STAVBY na p.p.č. 5 v k.ú. Hradčany nad Ploučnicí</oddHeader>
    <oddFooter>&amp;R&amp;"Arial Narrow,Obyčejné"Soupis prací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2</vt:i4>
      </vt:variant>
    </vt:vector>
  </HeadingPairs>
  <TitlesOfParts>
    <vt:vector size="5" baseType="lpstr">
      <vt:lpstr>Krycí list</vt:lpstr>
      <vt:lpstr>VRN</vt:lpstr>
      <vt:lpstr>Demolice</vt:lpstr>
      <vt:lpstr>Demolice!Oblast_tisku</vt:lpstr>
      <vt:lpstr>VRN!Oblast_tisku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Hefner</dc:creator>
  <cp:keywords/>
  <dc:description/>
  <cp:lastModifiedBy>Ilca</cp:lastModifiedBy>
  <cp:revision/>
  <cp:lastPrinted>2016-10-17T16:12:08Z</cp:lastPrinted>
  <dcterms:created xsi:type="dcterms:W3CDTF">2009-08-11T06:32:27Z</dcterms:created>
  <dcterms:modified xsi:type="dcterms:W3CDTF">2016-10-17T16:14:17Z</dcterms:modified>
  <cp:category/>
  <cp:contentStatus/>
</cp:coreProperties>
</file>