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etr\Documents\Dokumenty CZR\Akce\541 MŠ Kuřívody\VŘ\ZD\"/>
    </mc:Choice>
  </mc:AlternateContent>
  <bookViews>
    <workbookView xWindow="0" yWindow="0" windowWidth="20040" windowHeight="10056" tabRatio="896"/>
  </bookViews>
  <sheets>
    <sheet name="Krycí list+Pokyny" sheetId="48" r:id="rId1"/>
    <sheet name="Rekapitulace" sheetId="23" r:id="rId2"/>
    <sheet name="VRN" sheetId="45" r:id="rId3"/>
    <sheet name="Stavební část" sheetId="28" r:id="rId4"/>
    <sheet name="Zdravotechnika" sheetId="38" r:id="rId5"/>
    <sheet name="Silnoproud" sheetId="41" r:id="rId6"/>
    <sheet name="Slaboproud" sheetId="40" r:id="rId7"/>
    <sheet name="Vytápění" sheetId="37" r:id="rId8"/>
    <sheet name="Vzduchotechnika" sheetId="36" r:id="rId9"/>
    <sheet name="Vnitřní vybavení" sheetId="47" r:id="rId10"/>
    <sheet name="Sadové úpravy" sheetId="46" r:id="rId11"/>
    <sheet name="Povinná publicita" sheetId="50" r:id="rId12"/>
    <sheet name="Vedlejší výdaje stavby" sheetId="49" r:id="rId13"/>
  </sheets>
  <definedNames>
    <definedName name="_xlnm.Print_Area" localSheetId="11">'Povinná publicita'!$A$1:$G$15</definedName>
    <definedName name="_xlnm.Print_Area" localSheetId="10">'Sadové úpravy'!$A$1:$G$97</definedName>
    <definedName name="_xlnm.Print_Area" localSheetId="5">Silnoproud!$A$1:$G$202</definedName>
    <definedName name="_xlnm.Print_Area" localSheetId="6">Slaboproud!$A$1:$G$98</definedName>
    <definedName name="_xlnm.Print_Area" localSheetId="3">'Stavební část'!$A$1:$G$1147</definedName>
    <definedName name="_xlnm.Print_Area" localSheetId="12">'Vedlejší výdaje stavby'!$A$1:$G$170</definedName>
    <definedName name="_xlnm.Print_Area" localSheetId="9">'Vnitřní vybavení'!$A$1:$G$117</definedName>
    <definedName name="_xlnm.Print_Area" localSheetId="2">VRN!$A$1:$G$21</definedName>
    <definedName name="_xlnm.Print_Area" localSheetId="7">Vytápění!$A$1:$G$46</definedName>
    <definedName name="_xlnm.Print_Area" localSheetId="8">Vzduchotechnika!$A$1:$G$60</definedName>
    <definedName name="_xlnm.Print_Area" localSheetId="4">Zdravotechnika!$A$1:$G$201</definedName>
  </definedNames>
  <calcPr calcId="162913"/>
</workbook>
</file>

<file path=xl/calcChain.xml><?xml version="1.0" encoding="utf-8"?>
<calcChain xmlns="http://schemas.openxmlformats.org/spreadsheetml/2006/main">
  <c r="E19" i="49" l="1"/>
  <c r="E17" i="49"/>
  <c r="E15" i="49"/>
  <c r="G13" i="47"/>
  <c r="G14" i="47"/>
  <c r="G15" i="47"/>
  <c r="G16" i="47"/>
  <c r="G17" i="47"/>
  <c r="G18" i="47"/>
  <c r="G19" i="47"/>
  <c r="G20" i="47"/>
  <c r="G21" i="47"/>
  <c r="G22" i="47"/>
  <c r="G23" i="47"/>
  <c r="G24" i="47"/>
  <c r="G25" i="47"/>
  <c r="G26" i="47"/>
  <c r="G27" i="47"/>
  <c r="G28" i="47"/>
  <c r="G29" i="47"/>
  <c r="G30" i="47"/>
  <c r="G31" i="47"/>
  <c r="G32" i="47"/>
  <c r="G33" i="47"/>
  <c r="G34" i="47"/>
  <c r="G35" i="47"/>
  <c r="G36" i="47"/>
  <c r="G37" i="47"/>
  <c r="G38" i="47"/>
  <c r="G39" i="47"/>
  <c r="G40" i="47"/>
  <c r="G41" i="47"/>
  <c r="G42" i="47"/>
  <c r="G43" i="47"/>
  <c r="G44" i="47"/>
  <c r="G45" i="47"/>
  <c r="G46" i="47"/>
  <c r="G47" i="47"/>
  <c r="G48" i="47"/>
  <c r="G49" i="47"/>
  <c r="G50" i="47"/>
  <c r="G51" i="47"/>
  <c r="G52" i="47"/>
  <c r="G53" i="47"/>
  <c r="G54" i="47"/>
  <c r="G55" i="47"/>
  <c r="G56" i="47"/>
  <c r="G57" i="47"/>
  <c r="G58" i="47"/>
  <c r="G59" i="47"/>
  <c r="G60" i="47"/>
  <c r="G61" i="47"/>
  <c r="G62" i="47"/>
  <c r="G63" i="47"/>
  <c r="G64" i="47"/>
  <c r="G65" i="47"/>
  <c r="G66" i="47"/>
  <c r="G68" i="47"/>
  <c r="G69" i="47"/>
  <c r="G70" i="47"/>
  <c r="G71" i="47"/>
  <c r="G72" i="47"/>
  <c r="G73" i="47"/>
  <c r="G74" i="47"/>
  <c r="G75" i="47"/>
  <c r="G76" i="47"/>
  <c r="G77" i="47"/>
  <c r="G78" i="47"/>
  <c r="G79" i="47"/>
  <c r="G81" i="47"/>
  <c r="G80" i="47" s="1"/>
  <c r="C74" i="48" s="1"/>
  <c r="G82" i="47"/>
  <c r="G83" i="47"/>
  <c r="G84" i="47"/>
  <c r="G85" i="47"/>
  <c r="G87" i="47"/>
  <c r="G88" i="47"/>
  <c r="G89" i="47"/>
  <c r="G90" i="47"/>
  <c r="G91" i="47"/>
  <c r="G92" i="47"/>
  <c r="G93" i="47"/>
  <c r="G94" i="47"/>
  <c r="G95" i="47"/>
  <c r="G96" i="47"/>
  <c r="G97" i="47"/>
  <c r="G98" i="47"/>
  <c r="G99" i="47"/>
  <c r="G100" i="47"/>
  <c r="G101" i="47"/>
  <c r="G102" i="47"/>
  <c r="G103" i="47"/>
  <c r="G104" i="47"/>
  <c r="G105" i="47"/>
  <c r="G106" i="47"/>
  <c r="G107" i="47"/>
  <c r="G108" i="47"/>
  <c r="G109" i="47"/>
  <c r="G110" i="47"/>
  <c r="G111" i="47"/>
  <c r="G112" i="47"/>
  <c r="G113" i="47"/>
  <c r="G114" i="47"/>
  <c r="G115" i="47"/>
  <c r="G116" i="47"/>
  <c r="G86" i="47"/>
  <c r="C75" i="48" s="1"/>
  <c r="G56" i="36"/>
  <c r="G55" i="36"/>
  <c r="G57" i="36"/>
  <c r="G58" i="36"/>
  <c r="G54" i="36" s="1"/>
  <c r="C70" i="48" s="1"/>
  <c r="G59" i="36"/>
  <c r="G33" i="36"/>
  <c r="G34" i="36"/>
  <c r="G35" i="36"/>
  <c r="G36" i="36"/>
  <c r="G37" i="36"/>
  <c r="G38" i="36"/>
  <c r="G39" i="36"/>
  <c r="G40" i="36"/>
  <c r="G41" i="36"/>
  <c r="G42" i="36"/>
  <c r="G43" i="36"/>
  <c r="G44" i="36"/>
  <c r="G45" i="36"/>
  <c r="G46" i="36"/>
  <c r="G47" i="36"/>
  <c r="G48" i="36"/>
  <c r="G49" i="36"/>
  <c r="G50" i="36"/>
  <c r="G51" i="36"/>
  <c r="G52" i="36"/>
  <c r="G53" i="36"/>
  <c r="G13" i="36"/>
  <c r="G14" i="36"/>
  <c r="G12" i="36" s="1"/>
  <c r="C68" i="48" s="1"/>
  <c r="G15" i="36"/>
  <c r="G16" i="36"/>
  <c r="G17" i="36"/>
  <c r="G18" i="36"/>
  <c r="G19" i="36"/>
  <c r="G20" i="36"/>
  <c r="G21" i="36"/>
  <c r="G22" i="36"/>
  <c r="G23" i="36"/>
  <c r="G24" i="36"/>
  <c r="G25" i="36"/>
  <c r="G26" i="36"/>
  <c r="G27" i="36"/>
  <c r="G28" i="36"/>
  <c r="G29" i="36"/>
  <c r="G30" i="36"/>
  <c r="G31" i="36"/>
  <c r="G61" i="38"/>
  <c r="G60" i="38"/>
  <c r="G62" i="38"/>
  <c r="E63" i="38"/>
  <c r="E64" i="38" s="1"/>
  <c r="G64" i="38" s="1"/>
  <c r="G65" i="38"/>
  <c r="G66" i="38"/>
  <c r="G68" i="38"/>
  <c r="G69" i="38"/>
  <c r="G70" i="38"/>
  <c r="G15" i="38"/>
  <c r="G13" i="38" s="1"/>
  <c r="G16" i="38"/>
  <c r="G20" i="38"/>
  <c r="G21" i="38"/>
  <c r="G22" i="38"/>
  <c r="G23" i="38"/>
  <c r="G24" i="38"/>
  <c r="G25" i="38"/>
  <c r="G29" i="38"/>
  <c r="G27" i="38" s="1"/>
  <c r="G30" i="38"/>
  <c r="G34" i="38"/>
  <c r="G35" i="38"/>
  <c r="G36" i="38"/>
  <c r="G37" i="38"/>
  <c r="G38" i="38"/>
  <c r="G39" i="38"/>
  <c r="G40" i="38"/>
  <c r="G41" i="38"/>
  <c r="G42" i="38"/>
  <c r="G43" i="38"/>
  <c r="G44" i="38"/>
  <c r="G45" i="38"/>
  <c r="G49" i="38"/>
  <c r="G50" i="38"/>
  <c r="G47" i="38" s="1"/>
  <c r="G51" i="38"/>
  <c r="G52" i="38"/>
  <c r="G53" i="38"/>
  <c r="G54" i="38"/>
  <c r="G57" i="38"/>
  <c r="G56" i="38" s="1"/>
  <c r="G90" i="38"/>
  <c r="G88" i="38" s="1"/>
  <c r="G79" i="38"/>
  <c r="G77" i="38" s="1"/>
  <c r="G82" i="38"/>
  <c r="G80" i="38" s="1"/>
  <c r="G85" i="38"/>
  <c r="G86" i="38"/>
  <c r="G87" i="38"/>
  <c r="G92" i="38"/>
  <c r="G93" i="38"/>
  <c r="G91" i="38" s="1"/>
  <c r="G94" i="38"/>
  <c r="G99" i="38"/>
  <c r="G100" i="38"/>
  <c r="G103" i="38"/>
  <c r="G101" i="38" s="1"/>
  <c r="G104" i="38"/>
  <c r="G107" i="38"/>
  <c r="G105" i="38" s="1"/>
  <c r="G109" i="38"/>
  <c r="G108" i="38" s="1"/>
  <c r="G130" i="38"/>
  <c r="G131" i="38"/>
  <c r="E132" i="38"/>
  <c r="G132" i="38" s="1"/>
  <c r="E133" i="38"/>
  <c r="G133" i="38" s="1"/>
  <c r="E134" i="38"/>
  <c r="G134" i="38" s="1"/>
  <c r="G135" i="38"/>
  <c r="G136" i="38"/>
  <c r="G137" i="38"/>
  <c r="G138" i="38"/>
  <c r="G139" i="38"/>
  <c r="G143" i="38"/>
  <c r="G144" i="38"/>
  <c r="G145" i="38"/>
  <c r="G146" i="38"/>
  <c r="E149" i="38"/>
  <c r="G149" i="38" s="1"/>
  <c r="E150" i="38"/>
  <c r="G150" i="38" s="1"/>
  <c r="E151" i="38"/>
  <c r="G151" i="38" s="1"/>
  <c r="E152" i="38"/>
  <c r="G152" i="38" s="1"/>
  <c r="G155" i="38"/>
  <c r="G156" i="38"/>
  <c r="G157" i="38"/>
  <c r="G158" i="38"/>
  <c r="G159" i="38"/>
  <c r="G160" i="38"/>
  <c r="G163" i="38"/>
  <c r="G164" i="38"/>
  <c r="G165" i="38"/>
  <c r="G166" i="38"/>
  <c r="G167" i="38"/>
  <c r="G168" i="38"/>
  <c r="G169" i="38"/>
  <c r="G170" i="38"/>
  <c r="G171" i="38"/>
  <c r="G172" i="38"/>
  <c r="G173" i="38"/>
  <c r="G174" i="38"/>
  <c r="G175" i="38"/>
  <c r="G176" i="38"/>
  <c r="G177" i="38"/>
  <c r="G178" i="38"/>
  <c r="G179" i="38"/>
  <c r="G181" i="38"/>
  <c r="G182" i="38"/>
  <c r="G183" i="38"/>
  <c r="G184" i="38"/>
  <c r="G185" i="38"/>
  <c r="G186" i="38"/>
  <c r="G188" i="38"/>
  <c r="G187" i="38" s="1"/>
  <c r="G190" i="38"/>
  <c r="G191" i="38"/>
  <c r="E192" i="38"/>
  <c r="E193" i="38" s="1"/>
  <c r="G194" i="38"/>
  <c r="G196" i="38"/>
  <c r="G197" i="38"/>
  <c r="G13" i="28"/>
  <c r="G14" i="28"/>
  <c r="G15" i="28"/>
  <c r="G17" i="28"/>
  <c r="E22" i="28"/>
  <c r="E18" i="28" s="1"/>
  <c r="G18" i="28" s="1"/>
  <c r="E26" i="28"/>
  <c r="E23" i="28"/>
  <c r="G23" i="28" s="1"/>
  <c r="E28" i="28"/>
  <c r="E27" i="28" s="1"/>
  <c r="G27" i="28" s="1"/>
  <c r="E35" i="28"/>
  <c r="E29" i="28" s="1"/>
  <c r="E37" i="28"/>
  <c r="E36" i="28" s="1"/>
  <c r="G36" i="28" s="1"/>
  <c r="E38" i="28"/>
  <c r="G38" i="28"/>
  <c r="E41" i="28"/>
  <c r="E40" i="28"/>
  <c r="G40" i="28" s="1"/>
  <c r="E43" i="28"/>
  <c r="E44" i="28"/>
  <c r="E45" i="28"/>
  <c r="E68" i="28"/>
  <c r="E66" i="28" s="1"/>
  <c r="G66" i="28" s="1"/>
  <c r="G69" i="28"/>
  <c r="E73" i="28"/>
  <c r="G73" i="28" s="1"/>
  <c r="E75" i="28"/>
  <c r="I75" i="28" s="1"/>
  <c r="G77" i="28"/>
  <c r="E85" i="28"/>
  <c r="E79" i="28" s="1"/>
  <c r="G79" i="28" s="1"/>
  <c r="E92" i="28"/>
  <c r="E86" i="28" s="1"/>
  <c r="E99" i="28"/>
  <c r="E93" i="28" s="1"/>
  <c r="E103" i="28"/>
  <c r="E100" i="28"/>
  <c r="G100" i="28" s="1"/>
  <c r="E104" i="28"/>
  <c r="G104" i="28" s="1"/>
  <c r="E112" i="28"/>
  <c r="E106" i="28" s="1"/>
  <c r="E119" i="28"/>
  <c r="E113" i="28"/>
  <c r="G113" i="28" s="1"/>
  <c r="E123" i="28"/>
  <c r="E120" i="28" s="1"/>
  <c r="E124" i="28"/>
  <c r="G124" i="28" s="1"/>
  <c r="E132" i="28"/>
  <c r="E127" i="28" s="1"/>
  <c r="G133" i="28"/>
  <c r="E136" i="28"/>
  <c r="G136" i="28"/>
  <c r="E139" i="28"/>
  <c r="G139" i="28"/>
  <c r="E141" i="28"/>
  <c r="G141" i="28"/>
  <c r="E143" i="28"/>
  <c r="G143" i="28"/>
  <c r="E145" i="28"/>
  <c r="G145" i="28"/>
  <c r="E150" i="28"/>
  <c r="E147" i="28"/>
  <c r="I147" i="28" s="1"/>
  <c r="E151" i="28"/>
  <c r="G151" i="28" s="1"/>
  <c r="G153" i="28"/>
  <c r="E155" i="28"/>
  <c r="G155" i="28"/>
  <c r="E157" i="28"/>
  <c r="G157" i="28"/>
  <c r="E159" i="28"/>
  <c r="G159" i="28"/>
  <c r="E161" i="28"/>
  <c r="G161" i="28"/>
  <c r="E163" i="28"/>
  <c r="G163" i="28"/>
  <c r="E166" i="28"/>
  <c r="G166" i="28"/>
  <c r="E168" i="28"/>
  <c r="G168" i="28"/>
  <c r="E171" i="28"/>
  <c r="G171" i="28"/>
  <c r="E173" i="28"/>
  <c r="G173" i="28"/>
  <c r="E175" i="28"/>
  <c r="G175" i="28"/>
  <c r="E212" i="28"/>
  <c r="E177" i="28"/>
  <c r="G177" i="28" s="1"/>
  <c r="E213" i="28"/>
  <c r="G213" i="28" s="1"/>
  <c r="E216" i="28"/>
  <c r="G216" i="28" s="1"/>
  <c r="E218" i="28"/>
  <c r="I218" i="28" s="1"/>
  <c r="E220" i="28"/>
  <c r="G220" i="28" s="1"/>
  <c r="E222" i="28"/>
  <c r="G222" i="28" s="1"/>
  <c r="E230" i="28"/>
  <c r="E224" i="28" s="1"/>
  <c r="G224" i="28" s="1"/>
  <c r="E235" i="28"/>
  <c r="E232" i="28"/>
  <c r="I232" i="28" s="1"/>
  <c r="E239" i="28"/>
  <c r="E236" i="28" s="1"/>
  <c r="G236" i="28" s="1"/>
  <c r="E321" i="28"/>
  <c r="E305" i="28" s="1"/>
  <c r="E293" i="28"/>
  <c r="E240" i="28" s="1"/>
  <c r="E304" i="28"/>
  <c r="E294" i="28" s="1"/>
  <c r="E327" i="28"/>
  <c r="E322" i="28"/>
  <c r="G322" i="28" s="1"/>
  <c r="E328" i="28"/>
  <c r="G328" i="28" s="1"/>
  <c r="E330" i="28"/>
  <c r="G330" i="28" s="1"/>
  <c r="E333" i="28"/>
  <c r="G333" i="28" s="1"/>
  <c r="E337" i="28"/>
  <c r="G337" i="28" s="1"/>
  <c r="E339" i="28"/>
  <c r="G339" i="28" s="1"/>
  <c r="E342" i="28"/>
  <c r="G342" i="28" s="1"/>
  <c r="E344" i="28"/>
  <c r="G344" i="28" s="1"/>
  <c r="E346" i="28"/>
  <c r="G346" i="28" s="1"/>
  <c r="E384" i="28"/>
  <c r="E349" i="28" s="1"/>
  <c r="E348" i="28" s="1"/>
  <c r="G348" i="28" s="1"/>
  <c r="E350" i="28"/>
  <c r="G350" i="28" s="1"/>
  <c r="E420" i="28"/>
  <c r="E385" i="28" s="1"/>
  <c r="G385" i="28" s="1"/>
  <c r="E429" i="28"/>
  <c r="E432" i="28"/>
  <c r="E436" i="28"/>
  <c r="E443" i="28"/>
  <c r="E441" i="28"/>
  <c r="E479" i="28"/>
  <c r="E444" i="28" s="1"/>
  <c r="G444" i="28"/>
  <c r="E485" i="28"/>
  <c r="E480" i="28"/>
  <c r="E521" i="28"/>
  <c r="E486" i="28" s="1"/>
  <c r="G486" i="28"/>
  <c r="G522" i="28"/>
  <c r="G523" i="28"/>
  <c r="G524" i="28"/>
  <c r="G525" i="28"/>
  <c r="G526" i="28"/>
  <c r="G527" i="28"/>
  <c r="G528" i="28"/>
  <c r="I27" i="28"/>
  <c r="I38" i="28"/>
  <c r="I66" i="28"/>
  <c r="I69" i="28"/>
  <c r="I73" i="28"/>
  <c r="I77" i="28"/>
  <c r="I79" i="28"/>
  <c r="I104" i="28"/>
  <c r="I124" i="28"/>
  <c r="I133" i="28"/>
  <c r="I136" i="28"/>
  <c r="I139" i="28"/>
  <c r="I141" i="28"/>
  <c r="I143" i="28"/>
  <c r="I145" i="28"/>
  <c r="I151" i="28"/>
  <c r="I153" i="28"/>
  <c r="I155" i="28"/>
  <c r="I157" i="28"/>
  <c r="I159" i="28"/>
  <c r="I161" i="28"/>
  <c r="I163" i="28"/>
  <c r="I166" i="28"/>
  <c r="I168" i="28"/>
  <c r="I171" i="28"/>
  <c r="I173" i="28"/>
  <c r="I175" i="28"/>
  <c r="I177" i="28"/>
  <c r="I220" i="28"/>
  <c r="I236" i="28"/>
  <c r="I328" i="28"/>
  <c r="I333" i="28"/>
  <c r="I339" i="28"/>
  <c r="I344" i="28"/>
  <c r="I348" i="28"/>
  <c r="I385" i="28"/>
  <c r="I444" i="28"/>
  <c r="I486" i="28"/>
  <c r="I522" i="28"/>
  <c r="I523" i="28"/>
  <c r="I524" i="28"/>
  <c r="I525" i="28"/>
  <c r="I526" i="28"/>
  <c r="I527" i="28"/>
  <c r="I528" i="28"/>
  <c r="E534" i="28"/>
  <c r="G534" i="28" s="1"/>
  <c r="E537" i="28"/>
  <c r="E536" i="28" s="1"/>
  <c r="G536" i="28" s="1"/>
  <c r="E538" i="28"/>
  <c r="G538" i="28"/>
  <c r="E541" i="28"/>
  <c r="E540" i="28"/>
  <c r="G540" i="28" s="1"/>
  <c r="E543" i="28"/>
  <c r="E542" i="28" s="1"/>
  <c r="E547" i="28"/>
  <c r="E550" i="28"/>
  <c r="G550" i="28" s="1"/>
  <c r="G552" i="28"/>
  <c r="E555" i="28"/>
  <c r="G555" i="28"/>
  <c r="E592" i="28"/>
  <c r="E594" i="28" s="1"/>
  <c r="E593" i="28" s="1"/>
  <c r="G593" i="28" s="1"/>
  <c r="E557" i="28"/>
  <c r="G557" i="28" s="1"/>
  <c r="E595" i="28"/>
  <c r="G595" i="28" s="1"/>
  <c r="E598" i="28"/>
  <c r="G598" i="28" s="1"/>
  <c r="E601" i="28"/>
  <c r="G601" i="28" s="1"/>
  <c r="E605" i="28"/>
  <c r="G605" i="28" s="1"/>
  <c r="F625" i="28" s="1"/>
  <c r="G625" i="28" s="1"/>
  <c r="E607" i="28"/>
  <c r="G607" i="28" s="1"/>
  <c r="E616" i="28"/>
  <c r="E609" i="28" s="1"/>
  <c r="G609" i="28" s="1"/>
  <c r="E617" i="28"/>
  <c r="G617" i="28" s="1"/>
  <c r="E619" i="28"/>
  <c r="G619" i="28" s="1"/>
  <c r="E621" i="28"/>
  <c r="G621" i="28"/>
  <c r="E623" i="28"/>
  <c r="G623" i="28" s="1"/>
  <c r="E627" i="28"/>
  <c r="G627" i="28"/>
  <c r="E630" i="28"/>
  <c r="G630" i="28" s="1"/>
  <c r="E633" i="28"/>
  <c r="G633" i="28" s="1"/>
  <c r="E635" i="28"/>
  <c r="G635" i="28" s="1"/>
  <c r="E637" i="28"/>
  <c r="G637" i="28" s="1"/>
  <c r="E639" i="28"/>
  <c r="G639" i="28" s="1"/>
  <c r="E641" i="28"/>
  <c r="G641" i="28" s="1"/>
  <c r="E643" i="28"/>
  <c r="G643" i="28" s="1"/>
  <c r="E646" i="28"/>
  <c r="G646" i="28" s="1"/>
  <c r="E650" i="28"/>
  <c r="G650" i="28" s="1"/>
  <c r="G652" i="28"/>
  <c r="G653" i="28"/>
  <c r="E654" i="28"/>
  <c r="G654" i="28" s="1"/>
  <c r="E656" i="28"/>
  <c r="G656" i="28" s="1"/>
  <c r="G658" i="28"/>
  <c r="E666" i="28"/>
  <c r="E661" i="28"/>
  <c r="G661" i="28" s="1"/>
  <c r="E667" i="28"/>
  <c r="G667" i="28" s="1"/>
  <c r="E669" i="28"/>
  <c r="G669" i="28" s="1"/>
  <c r="E671" i="28"/>
  <c r="G671" i="28" s="1"/>
  <c r="E673" i="28"/>
  <c r="G673" i="28" s="1"/>
  <c r="G675" i="28"/>
  <c r="G676" i="28"/>
  <c r="G677" i="28"/>
  <c r="E678" i="28"/>
  <c r="G678" i="28" s="1"/>
  <c r="E680" i="28"/>
  <c r="G680" i="28" s="1"/>
  <c r="E682" i="28"/>
  <c r="E681" i="28" s="1"/>
  <c r="G681" i="28" s="1"/>
  <c r="E684" i="28"/>
  <c r="E683" i="28" s="1"/>
  <c r="G683" i="28" s="1"/>
  <c r="G687" i="28"/>
  <c r="G688" i="28"/>
  <c r="G689" i="28"/>
  <c r="G690" i="28"/>
  <c r="G691" i="28"/>
  <c r="G692" i="28"/>
  <c r="G693" i="28"/>
  <c r="G694" i="28"/>
  <c r="G695" i="28"/>
  <c r="G696" i="28"/>
  <c r="G697" i="28"/>
  <c r="G698" i="28"/>
  <c r="G699" i="28"/>
  <c r="G700" i="28"/>
  <c r="G701" i="28"/>
  <c r="G702" i="28"/>
  <c r="G703" i="28"/>
  <c r="G706" i="28"/>
  <c r="G707" i="28"/>
  <c r="G708" i="28"/>
  <c r="F712" i="28" s="1"/>
  <c r="G712" i="28" s="1"/>
  <c r="G709" i="28"/>
  <c r="G710" i="28"/>
  <c r="G711" i="28"/>
  <c r="E723" i="28"/>
  <c r="E739" i="28"/>
  <c r="E741" i="28" s="1"/>
  <c r="E740" i="28" s="1"/>
  <c r="G740" i="28" s="1"/>
  <c r="E750" i="28"/>
  <c r="E775" i="28"/>
  <c r="E755" i="28" s="1"/>
  <c r="G755" i="28" s="1"/>
  <c r="E796" i="28"/>
  <c r="E778" i="28"/>
  <c r="G778" i="28" s="1"/>
  <c r="E818" i="28"/>
  <c r="E797" i="28" s="1"/>
  <c r="G797" i="28" s="1"/>
  <c r="E841" i="28"/>
  <c r="E821" i="28" s="1"/>
  <c r="G821" i="28" s="1"/>
  <c r="E843" i="28"/>
  <c r="E842" i="28" s="1"/>
  <c r="G842" i="28" s="1"/>
  <c r="E861" i="28"/>
  <c r="E863" i="28" s="1"/>
  <c r="E862" i="28" s="1"/>
  <c r="G862" i="28" s="1"/>
  <c r="E844" i="28"/>
  <c r="G844" i="28" s="1"/>
  <c r="E867" i="28"/>
  <c r="E864" i="28" s="1"/>
  <c r="G864" i="28" s="1"/>
  <c r="E887" i="28"/>
  <c r="E870" i="28"/>
  <c r="G870" i="28" s="1"/>
  <c r="E889" i="28"/>
  <c r="E888" i="28" s="1"/>
  <c r="G888" i="28"/>
  <c r="E893" i="28"/>
  <c r="E890" i="28"/>
  <c r="G890" i="28" s="1"/>
  <c r="E895" i="28"/>
  <c r="E894" i="28" s="1"/>
  <c r="G894" i="28" s="1"/>
  <c r="E915" i="28"/>
  <c r="E898" i="28" s="1"/>
  <c r="G898" i="28" s="1"/>
  <c r="E922" i="28"/>
  <c r="E924" i="28" s="1"/>
  <c r="E923" i="28" s="1"/>
  <c r="G923" i="28" s="1"/>
  <c r="E931" i="28"/>
  <c r="E967" i="28"/>
  <c r="E950" i="28"/>
  <c r="E939" i="28" s="1"/>
  <c r="G939" i="28" s="1"/>
  <c r="E951" i="28"/>
  <c r="G951" i="28" s="1"/>
  <c r="E987" i="28"/>
  <c r="E970" i="28"/>
  <c r="G970" i="28" s="1"/>
  <c r="E1005" i="28"/>
  <c r="E1017" i="28"/>
  <c r="E1019" i="28" s="1"/>
  <c r="E1018" i="28" s="1"/>
  <c r="G1018" i="28" s="1"/>
  <c r="E1037" i="28"/>
  <c r="E1076" i="28"/>
  <c r="E1042" i="28" s="1"/>
  <c r="G1042" i="28" s="1"/>
  <c r="E1144" i="28"/>
  <c r="E1077" i="28" s="1"/>
  <c r="G1077" i="28" s="1"/>
  <c r="E1146" i="28"/>
  <c r="E1145" i="28" s="1"/>
  <c r="G1145" i="28" s="1"/>
  <c r="G13" i="41"/>
  <c r="G14" i="41"/>
  <c r="G15" i="41"/>
  <c r="G16" i="41"/>
  <c r="G17" i="41"/>
  <c r="G18" i="41"/>
  <c r="G19" i="41"/>
  <c r="G20" i="41"/>
  <c r="G21" i="41"/>
  <c r="G22" i="41"/>
  <c r="G23" i="41"/>
  <c r="G25" i="41"/>
  <c r="G26" i="41"/>
  <c r="G27" i="41"/>
  <c r="G28" i="41"/>
  <c r="G30" i="41"/>
  <c r="G31" i="41"/>
  <c r="G33" i="41"/>
  <c r="G34" i="41"/>
  <c r="G35" i="41"/>
  <c r="G37" i="41"/>
  <c r="G38" i="41"/>
  <c r="G39" i="41"/>
  <c r="G40" i="41"/>
  <c r="G42" i="41"/>
  <c r="G43" i="41"/>
  <c r="G44" i="41"/>
  <c r="G46" i="41"/>
  <c r="G47" i="41"/>
  <c r="G48" i="41"/>
  <c r="G49" i="41"/>
  <c r="G51" i="41"/>
  <c r="G52" i="41"/>
  <c r="G53" i="41"/>
  <c r="G54" i="41"/>
  <c r="G56" i="41"/>
  <c r="G57" i="41"/>
  <c r="G58" i="41"/>
  <c r="G59" i="41"/>
  <c r="G60" i="41"/>
  <c r="G61" i="41"/>
  <c r="G62" i="41"/>
  <c r="G63" i="41"/>
  <c r="G64" i="41"/>
  <c r="G65" i="41"/>
  <c r="G66" i="41"/>
  <c r="G67" i="41"/>
  <c r="G68" i="41"/>
  <c r="G69" i="41"/>
  <c r="G70" i="41"/>
  <c r="G71" i="41"/>
  <c r="G72" i="41"/>
  <c r="G73" i="41"/>
  <c r="G74" i="41"/>
  <c r="G75" i="41"/>
  <c r="G76" i="41"/>
  <c r="G77" i="41"/>
  <c r="G78" i="41"/>
  <c r="G79" i="41"/>
  <c r="G80" i="41"/>
  <c r="G81" i="41"/>
  <c r="G82" i="41"/>
  <c r="G83" i="41"/>
  <c r="G84" i="41"/>
  <c r="G85" i="41"/>
  <c r="G86" i="41"/>
  <c r="G87" i="41"/>
  <c r="G88" i="41"/>
  <c r="G89" i="41"/>
  <c r="G90" i="41"/>
  <c r="G91" i="41"/>
  <c r="G92" i="41"/>
  <c r="G93" i="41"/>
  <c r="G94" i="41"/>
  <c r="G95" i="41"/>
  <c r="G96" i="41"/>
  <c r="G97" i="41"/>
  <c r="G98" i="41"/>
  <c r="G99" i="41"/>
  <c r="G100" i="41"/>
  <c r="G101" i="41"/>
  <c r="G103" i="41"/>
  <c r="G104" i="41"/>
  <c r="G105" i="41"/>
  <c r="G106" i="41"/>
  <c r="G107" i="41"/>
  <c r="G108" i="41"/>
  <c r="G110" i="41"/>
  <c r="G111" i="41"/>
  <c r="G112" i="41"/>
  <c r="G113" i="41"/>
  <c r="G114" i="41"/>
  <c r="G115" i="41"/>
  <c r="G116" i="41"/>
  <c r="G117" i="41"/>
  <c r="G118" i="41"/>
  <c r="G119" i="41"/>
  <c r="G120" i="41"/>
  <c r="G121" i="41"/>
  <c r="G122" i="41"/>
  <c r="G123" i="41"/>
  <c r="G124" i="41"/>
  <c r="G125" i="41"/>
  <c r="G126" i="41"/>
  <c r="G127" i="41"/>
  <c r="G128" i="41"/>
  <c r="G129" i="41"/>
  <c r="G130" i="41"/>
  <c r="G131" i="41"/>
  <c r="G132" i="41"/>
  <c r="G133" i="41"/>
  <c r="G134" i="41"/>
  <c r="G135" i="41"/>
  <c r="G136" i="41"/>
  <c r="G137" i="41"/>
  <c r="G138" i="41"/>
  <c r="G139" i="41"/>
  <c r="G140" i="41"/>
  <c r="G141" i="41"/>
  <c r="G142" i="41"/>
  <c r="G143" i="41"/>
  <c r="G144" i="41"/>
  <c r="G145" i="41"/>
  <c r="G146" i="41"/>
  <c r="G147" i="41"/>
  <c r="G148" i="41"/>
  <c r="G149" i="41"/>
  <c r="G150" i="41"/>
  <c r="G151" i="41"/>
  <c r="G152" i="41"/>
  <c r="G153" i="41"/>
  <c r="G154" i="41"/>
  <c r="G155" i="41"/>
  <c r="G156" i="41"/>
  <c r="G158" i="41"/>
  <c r="G159" i="41"/>
  <c r="G157" i="41" s="1"/>
  <c r="C52" i="48" s="1"/>
  <c r="G160" i="41"/>
  <c r="G161" i="41"/>
  <c r="G162" i="41"/>
  <c r="G163" i="41"/>
  <c r="G164" i="41"/>
  <c r="G165" i="41"/>
  <c r="G166" i="41"/>
  <c r="G167" i="41"/>
  <c r="G168" i="41"/>
  <c r="G169" i="41"/>
  <c r="G171" i="41"/>
  <c r="G172" i="41"/>
  <c r="G173" i="41"/>
  <c r="G174" i="41"/>
  <c r="G175" i="41"/>
  <c r="G176" i="41"/>
  <c r="G177" i="41"/>
  <c r="G178" i="41"/>
  <c r="G179" i="41"/>
  <c r="G180" i="41"/>
  <c r="G181" i="41"/>
  <c r="G182" i="41"/>
  <c r="G183" i="41"/>
  <c r="G184" i="41"/>
  <c r="G185" i="41"/>
  <c r="G186" i="41"/>
  <c r="G187" i="41"/>
  <c r="G188" i="41"/>
  <c r="G189" i="41"/>
  <c r="G190" i="41"/>
  <c r="G197" i="41"/>
  <c r="G198" i="41"/>
  <c r="G199" i="41"/>
  <c r="G200" i="41"/>
  <c r="G201" i="41"/>
  <c r="G14" i="40"/>
  <c r="G15" i="40"/>
  <c r="G16" i="40"/>
  <c r="G17" i="40"/>
  <c r="G18" i="40"/>
  <c r="G19" i="40"/>
  <c r="G20" i="40"/>
  <c r="G21" i="40"/>
  <c r="G22" i="40"/>
  <c r="G23" i="40"/>
  <c r="G25" i="40"/>
  <c r="G26" i="40"/>
  <c r="G27" i="40"/>
  <c r="G28" i="40"/>
  <c r="G30" i="40"/>
  <c r="G32" i="40"/>
  <c r="G33" i="40"/>
  <c r="G34" i="40"/>
  <c r="G35" i="40"/>
  <c r="G36" i="40"/>
  <c r="G37" i="40"/>
  <c r="G38" i="40"/>
  <c r="G39" i="40"/>
  <c r="G40" i="40"/>
  <c r="G41" i="40"/>
  <c r="G42" i="40"/>
  <c r="G43" i="40"/>
  <c r="G44" i="40"/>
  <c r="G45" i="40"/>
  <c r="G46" i="40"/>
  <c r="G47" i="40"/>
  <c r="G48" i="40"/>
  <c r="G49" i="40"/>
  <c r="G51" i="40"/>
  <c r="G52" i="40"/>
  <c r="G54" i="40"/>
  <c r="G55" i="40"/>
  <c r="G56" i="40"/>
  <c r="G57" i="40"/>
  <c r="G58" i="40"/>
  <c r="G59" i="40"/>
  <c r="G60" i="40"/>
  <c r="G61" i="40"/>
  <c r="G62" i="40"/>
  <c r="G63" i="40"/>
  <c r="G64" i="40"/>
  <c r="G65" i="40"/>
  <c r="G66" i="40"/>
  <c r="G67" i="40"/>
  <c r="G68" i="40"/>
  <c r="G69" i="40"/>
  <c r="G70" i="40"/>
  <c r="G71" i="40"/>
  <c r="G72" i="40"/>
  <c r="G73" i="40"/>
  <c r="G74" i="40"/>
  <c r="G75" i="40"/>
  <c r="G76" i="40"/>
  <c r="G77" i="40"/>
  <c r="G78" i="40"/>
  <c r="G80" i="40"/>
  <c r="G81" i="40"/>
  <c r="G82" i="40"/>
  <c r="G83" i="40"/>
  <c r="G84" i="40"/>
  <c r="G85" i="40"/>
  <c r="G87" i="40"/>
  <c r="G88" i="40"/>
  <c r="G89" i="40"/>
  <c r="G94" i="40"/>
  <c r="G95" i="40"/>
  <c r="G96" i="40"/>
  <c r="G97" i="40"/>
  <c r="G13" i="37"/>
  <c r="G14" i="37"/>
  <c r="G12" i="37" s="1"/>
  <c r="C63" i="48" s="1"/>
  <c r="G15" i="37"/>
  <c r="G16" i="37"/>
  <c r="G19" i="37"/>
  <c r="G20" i="37"/>
  <c r="G21" i="37"/>
  <c r="G22" i="37"/>
  <c r="G23" i="37"/>
  <c r="G24" i="37"/>
  <c r="G27" i="37"/>
  <c r="G28" i="37"/>
  <c r="G25" i="37"/>
  <c r="C64" i="48" s="1"/>
  <c r="G31" i="37"/>
  <c r="G29" i="37" s="1"/>
  <c r="C65" i="48" s="1"/>
  <c r="G32" i="37"/>
  <c r="G34" i="37"/>
  <c r="G35" i="37"/>
  <c r="G36" i="37"/>
  <c r="G37" i="37"/>
  <c r="G38" i="37"/>
  <c r="G39" i="37"/>
  <c r="G40" i="37"/>
  <c r="G41" i="37"/>
  <c r="G42" i="37"/>
  <c r="G43" i="37"/>
  <c r="G44" i="37"/>
  <c r="G45" i="37"/>
  <c r="G13" i="46"/>
  <c r="G28" i="46" s="1"/>
  <c r="G14" i="46"/>
  <c r="G15" i="46"/>
  <c r="G16" i="46"/>
  <c r="G17" i="46"/>
  <c r="G18" i="46"/>
  <c r="G19" i="46"/>
  <c r="G20" i="46"/>
  <c r="G21" i="46"/>
  <c r="G22" i="46"/>
  <c r="G23" i="46"/>
  <c r="G24" i="46"/>
  <c r="G25" i="46"/>
  <c r="G26" i="46"/>
  <c r="G27" i="46"/>
  <c r="G29" i="46"/>
  <c r="G30" i="46"/>
  <c r="G31" i="46"/>
  <c r="G32" i="46"/>
  <c r="G33" i="46"/>
  <c r="G34" i="46"/>
  <c r="G35" i="46"/>
  <c r="G36" i="46"/>
  <c r="G37" i="46"/>
  <c r="G38" i="46"/>
  <c r="G39" i="46"/>
  <c r="G40" i="46"/>
  <c r="G41" i="46"/>
  <c r="G42" i="46"/>
  <c r="G43" i="46"/>
  <c r="G44" i="46"/>
  <c r="G45" i="46"/>
  <c r="G46" i="46"/>
  <c r="G47" i="46"/>
  <c r="G48" i="46"/>
  <c r="G49" i="46"/>
  <c r="G50" i="46"/>
  <c r="G51" i="46"/>
  <c r="G52" i="46"/>
  <c r="G53" i="46"/>
  <c r="G54" i="46"/>
  <c r="G56" i="46"/>
  <c r="G57" i="46"/>
  <c r="G58" i="46"/>
  <c r="G59" i="46"/>
  <c r="G60" i="46"/>
  <c r="G61" i="46"/>
  <c r="G62" i="46"/>
  <c r="G63" i="46"/>
  <c r="G64" i="46"/>
  <c r="G65" i="46"/>
  <c r="G82" i="46"/>
  <c r="G81" i="46" s="1"/>
  <c r="C78" i="48" s="1"/>
  <c r="G83" i="46"/>
  <c r="G84" i="46"/>
  <c r="G85" i="46"/>
  <c r="G86" i="46"/>
  <c r="G87" i="46"/>
  <c r="G88" i="46"/>
  <c r="G89" i="46"/>
  <c r="G90" i="46"/>
  <c r="G91" i="46"/>
  <c r="G92" i="46"/>
  <c r="G93" i="46"/>
  <c r="G94" i="46"/>
  <c r="G95" i="46"/>
  <c r="G96" i="46"/>
  <c r="G13" i="50"/>
  <c r="G12" i="50" s="1"/>
  <c r="C80" i="48" s="1"/>
  <c r="C79" i="48" s="1"/>
  <c r="G14" i="50"/>
  <c r="G15" i="49"/>
  <c r="G17" i="49"/>
  <c r="G19" i="49"/>
  <c r="E27" i="49"/>
  <c r="E21" i="49"/>
  <c r="I15" i="49"/>
  <c r="I17" i="49"/>
  <c r="I19" i="49"/>
  <c r="G35" i="49"/>
  <c r="G36" i="49"/>
  <c r="G37" i="49"/>
  <c r="G38" i="49"/>
  <c r="G39" i="49"/>
  <c r="G40" i="49"/>
  <c r="G41" i="49"/>
  <c r="G42" i="49"/>
  <c r="G43" i="49"/>
  <c r="G44" i="49"/>
  <c r="G34" i="49"/>
  <c r="C84" i="48" s="1"/>
  <c r="G46" i="49"/>
  <c r="G47" i="49"/>
  <c r="G48" i="49"/>
  <c r="G49" i="49"/>
  <c r="G50" i="49"/>
  <c r="G51" i="49"/>
  <c r="G52" i="49"/>
  <c r="G54" i="49"/>
  <c r="G55" i="49"/>
  <c r="G56" i="49"/>
  <c r="G57" i="49"/>
  <c r="G58" i="49"/>
  <c r="G59" i="49"/>
  <c r="G60" i="49"/>
  <c r="G61" i="49"/>
  <c r="G62" i="49"/>
  <c r="G63" i="49"/>
  <c r="G64" i="49"/>
  <c r="G66" i="49"/>
  <c r="G67" i="49"/>
  <c r="G65" i="49" s="1"/>
  <c r="C87" i="48" s="1"/>
  <c r="G68" i="49"/>
  <c r="G69" i="49"/>
  <c r="G70" i="49"/>
  <c r="G71" i="49"/>
  <c r="G72" i="49"/>
  <c r="G73" i="49"/>
  <c r="G74" i="49"/>
  <c r="G75" i="49"/>
  <c r="G76" i="49"/>
  <c r="G77" i="49"/>
  <c r="G78" i="49"/>
  <c r="G79" i="49"/>
  <c r="G80" i="49"/>
  <c r="G81" i="49"/>
  <c r="G86" i="49"/>
  <c r="G87" i="49"/>
  <c r="G88" i="49"/>
  <c r="G89" i="49"/>
  <c r="G90" i="49"/>
  <c r="G91" i="49"/>
  <c r="G92" i="49"/>
  <c r="G93" i="49"/>
  <c r="G94" i="49"/>
  <c r="G95" i="49"/>
  <c r="G97" i="49"/>
  <c r="G98" i="49"/>
  <c r="G99" i="49"/>
  <c r="G100" i="49"/>
  <c r="G102" i="49"/>
  <c r="G104" i="49"/>
  <c r="G105" i="49"/>
  <c r="G106" i="49"/>
  <c r="G107" i="49"/>
  <c r="G108" i="49"/>
  <c r="G109" i="49"/>
  <c r="G110" i="49"/>
  <c r="G111" i="49"/>
  <c r="G112" i="49"/>
  <c r="G113" i="49"/>
  <c r="G114" i="49"/>
  <c r="G115" i="49"/>
  <c r="G116" i="49"/>
  <c r="G117" i="49"/>
  <c r="G118" i="49"/>
  <c r="G119" i="49"/>
  <c r="G120" i="49"/>
  <c r="G121" i="49"/>
  <c r="G123" i="49"/>
  <c r="G124" i="49"/>
  <c r="G122" i="49" s="1"/>
  <c r="C89" i="48" s="1"/>
  <c r="G126" i="49"/>
  <c r="G127" i="49"/>
  <c r="G128" i="49"/>
  <c r="G129" i="49"/>
  <c r="G130" i="49"/>
  <c r="G131" i="49"/>
  <c r="G132" i="49"/>
  <c r="G133" i="49"/>
  <c r="G134" i="49"/>
  <c r="G135" i="49"/>
  <c r="G136" i="49"/>
  <c r="G137" i="49"/>
  <c r="G138" i="49"/>
  <c r="G139" i="49"/>
  <c r="G140" i="49"/>
  <c r="G141" i="49"/>
  <c r="G142" i="49"/>
  <c r="G143" i="49"/>
  <c r="G144" i="49"/>
  <c r="G145" i="49"/>
  <c r="G146" i="49"/>
  <c r="G147" i="49"/>
  <c r="G148" i="49"/>
  <c r="G149" i="49"/>
  <c r="G150" i="49"/>
  <c r="G152" i="49"/>
  <c r="G153" i="49"/>
  <c r="G154" i="49"/>
  <c r="G155" i="49"/>
  <c r="G156" i="49"/>
  <c r="G157" i="49"/>
  <c r="G159" i="49"/>
  <c r="G160" i="49"/>
  <c r="G161" i="49"/>
  <c r="G166" i="49"/>
  <c r="G167" i="49"/>
  <c r="G168" i="49"/>
  <c r="G169" i="49"/>
  <c r="G12" i="45"/>
  <c r="G13" i="45"/>
  <c r="G14" i="45"/>
  <c r="G15" i="45"/>
  <c r="G16" i="45"/>
  <c r="G17" i="45"/>
  <c r="G18" i="45"/>
  <c r="G19" i="45"/>
  <c r="G20" i="45"/>
  <c r="I14" i="28"/>
  <c r="I17" i="28"/>
  <c r="I15" i="28"/>
  <c r="I13" i="28"/>
  <c r="G129" i="38" l="1"/>
  <c r="E126" i="28"/>
  <c r="I127" i="28"/>
  <c r="G29" i="28"/>
  <c r="I29" i="28"/>
  <c r="G86" i="28"/>
  <c r="I86" i="28"/>
  <c r="C67" i="48"/>
  <c r="G33" i="37"/>
  <c r="C66" i="48" s="1"/>
  <c r="C62" i="48" s="1"/>
  <c r="G170" i="41"/>
  <c r="C53" i="48" s="1"/>
  <c r="E935" i="28"/>
  <c r="E869" i="28"/>
  <c r="E868" i="28" s="1"/>
  <c r="G868" i="28" s="1"/>
  <c r="F896" i="28" s="1"/>
  <c r="G896" i="28" s="1"/>
  <c r="G820" i="28" s="1"/>
  <c r="E777" i="28"/>
  <c r="E776" i="28" s="1"/>
  <c r="G776" i="28" s="1"/>
  <c r="I23" i="28"/>
  <c r="G170" i="28"/>
  <c r="G147" i="38"/>
  <c r="G18" i="38"/>
  <c r="G32" i="36"/>
  <c r="C69" i="48" s="1"/>
  <c r="G11" i="45"/>
  <c r="G151" i="49"/>
  <c r="C91" i="48" s="1"/>
  <c r="I113" i="28"/>
  <c r="I36" i="28"/>
  <c r="G75" i="28"/>
  <c r="E46" i="28"/>
  <c r="E42" i="28" s="1"/>
  <c r="G97" i="38"/>
  <c r="G67" i="47"/>
  <c r="C73" i="48" s="1"/>
  <c r="G161" i="38"/>
  <c r="G32" i="38"/>
  <c r="G158" i="49"/>
  <c r="C92" i="48" s="1"/>
  <c r="G86" i="40"/>
  <c r="C60" i="48" s="1"/>
  <c r="G50" i="40"/>
  <c r="C57" i="48" s="1"/>
  <c r="I216" i="28"/>
  <c r="I100" i="28"/>
  <c r="I40" i="28"/>
  <c r="G153" i="38"/>
  <c r="G141" i="38"/>
  <c r="G83" i="38"/>
  <c r="G12" i="47"/>
  <c r="G11" i="37"/>
  <c r="G10" i="37" s="1"/>
  <c r="E21" i="23" s="1"/>
  <c r="G11" i="50"/>
  <c r="G10" i="50" s="1"/>
  <c r="E27" i="23" s="1"/>
  <c r="G125" i="49"/>
  <c r="G21" i="49"/>
  <c r="I21" i="49"/>
  <c r="I30" i="49" s="1"/>
  <c r="E30" i="49" s="1"/>
  <c r="E29" i="49" s="1"/>
  <c r="G29" i="49" s="1"/>
  <c r="G28" i="49" s="1"/>
  <c r="C83" i="48" s="1"/>
  <c r="G14" i="49"/>
  <c r="G55" i="46"/>
  <c r="G1041" i="28"/>
  <c r="E1020" i="28"/>
  <c r="G1020" i="28" s="1"/>
  <c r="E1039" i="28"/>
  <c r="E1038" i="28" s="1"/>
  <c r="G1038" i="28" s="1"/>
  <c r="E988" i="28"/>
  <c r="G988" i="28" s="1"/>
  <c r="E1007" i="28"/>
  <c r="E1006" i="28" s="1"/>
  <c r="G1006" i="28" s="1"/>
  <c r="E937" i="28"/>
  <c r="E969" i="28"/>
  <c r="E968" i="28" s="1"/>
  <c r="G968" i="28" s="1"/>
  <c r="E742" i="28"/>
  <c r="G742" i="28" s="1"/>
  <c r="E754" i="28"/>
  <c r="E753" i="28" s="1"/>
  <c r="G753" i="28" s="1"/>
  <c r="E752" i="28"/>
  <c r="E751" i="28" s="1"/>
  <c r="G751" i="28" s="1"/>
  <c r="E714" i="28"/>
  <c r="G714" i="28" s="1"/>
  <c r="E725" i="28"/>
  <c r="E724" i="28" s="1"/>
  <c r="G724" i="28" s="1"/>
  <c r="G604" i="28"/>
  <c r="E434" i="28"/>
  <c r="E438" i="28"/>
  <c r="E437" i="28" s="1"/>
  <c r="E440" i="28"/>
  <c r="E439" i="28" s="1"/>
  <c r="G294" i="28"/>
  <c r="I294" i="28"/>
  <c r="I106" i="28"/>
  <c r="G106" i="28"/>
  <c r="G93" i="28"/>
  <c r="I93" i="28"/>
  <c r="G193" i="38"/>
  <c r="E195" i="38"/>
  <c r="G195" i="38" s="1"/>
  <c r="F165" i="49"/>
  <c r="G165" i="49" s="1"/>
  <c r="G85" i="49"/>
  <c r="G66" i="46"/>
  <c r="G79" i="40"/>
  <c r="G102" i="41"/>
  <c r="G705" i="28"/>
  <c r="E545" i="28"/>
  <c r="E544" i="28" s="1"/>
  <c r="G544" i="28" s="1"/>
  <c r="G542" i="28"/>
  <c r="F553" i="28" s="1"/>
  <c r="G553" i="28" s="1"/>
  <c r="E424" i="28"/>
  <c r="E431" i="28"/>
  <c r="E430" i="28" s="1"/>
  <c r="F704" i="28"/>
  <c r="G704" i="28" s="1"/>
  <c r="G686" i="28" s="1"/>
  <c r="F685" i="28"/>
  <c r="G685" i="28" s="1"/>
  <c r="G660" i="28" s="1"/>
  <c r="F659" i="28"/>
  <c r="G659" i="28" s="1"/>
  <c r="G649" i="28"/>
  <c r="G53" i="49"/>
  <c r="C86" i="48" s="1"/>
  <c r="G45" i="49"/>
  <c r="G53" i="40"/>
  <c r="G13" i="40"/>
  <c r="G109" i="41"/>
  <c r="G24" i="41"/>
  <c r="G12" i="41"/>
  <c r="E925" i="28"/>
  <c r="G925" i="28" s="1"/>
  <c r="E933" i="28"/>
  <c r="E932" i="28" s="1"/>
  <c r="G932" i="28" s="1"/>
  <c r="E936" i="28"/>
  <c r="F648" i="28"/>
  <c r="G648" i="28" s="1"/>
  <c r="G626" i="28" s="1"/>
  <c r="I18" i="28"/>
  <c r="E1008" i="28"/>
  <c r="G1008" i="28" s="1"/>
  <c r="E916" i="28"/>
  <c r="G916" i="28" s="1"/>
  <c r="E726" i="28"/>
  <c r="G726" i="28" s="1"/>
  <c r="F603" i="28"/>
  <c r="G603" i="28" s="1"/>
  <c r="G554" i="28" s="1"/>
  <c r="E546" i="28"/>
  <c r="G546" i="28" s="1"/>
  <c r="E549" i="28"/>
  <c r="E548" i="28" s="1"/>
  <c r="G548" i="28" s="1"/>
  <c r="G432" i="28"/>
  <c r="I432" i="28"/>
  <c r="G240" i="28"/>
  <c r="I240" i="28"/>
  <c r="I126" i="28"/>
  <c r="G126" i="28"/>
  <c r="G120" i="28"/>
  <c r="I120" i="28"/>
  <c r="E50" i="28"/>
  <c r="E55" i="28" s="1"/>
  <c r="G96" i="38"/>
  <c r="C45" i="48" s="1"/>
  <c r="G480" i="28"/>
  <c r="I480" i="28"/>
  <c r="G441" i="28"/>
  <c r="I441" i="28"/>
  <c r="I305" i="28"/>
  <c r="G305" i="28"/>
  <c r="G135" i="28"/>
  <c r="I224" i="28"/>
  <c r="G76" i="38"/>
  <c r="C44" i="48" s="1"/>
  <c r="I350" i="28"/>
  <c r="I342" i="28"/>
  <c r="I330" i="28"/>
  <c r="I222" i="28"/>
  <c r="I213" i="28"/>
  <c r="E422" i="28"/>
  <c r="E421" i="28" s="1"/>
  <c r="G421" i="28" s="1"/>
  <c r="G232" i="28"/>
  <c r="G218" i="28"/>
  <c r="G215" i="28" s="1"/>
  <c r="G147" i="28"/>
  <c r="G127" i="28"/>
  <c r="E48" i="28"/>
  <c r="G192" i="38"/>
  <c r="G189" i="38" s="1"/>
  <c r="G140" i="38" s="1"/>
  <c r="C46" i="48" s="1"/>
  <c r="G63" i="38"/>
  <c r="G11" i="36"/>
  <c r="G10" i="36" s="1"/>
  <c r="E34" i="23" s="1"/>
  <c r="I346" i="28"/>
  <c r="I337" i="28"/>
  <c r="I322" i="28"/>
  <c r="E67" i="38"/>
  <c r="G67" i="38" s="1"/>
  <c r="G72" i="28" l="1"/>
  <c r="C96" i="48"/>
  <c r="C95" i="48" s="1"/>
  <c r="G10" i="45"/>
  <c r="E40" i="23" s="1"/>
  <c r="E41" i="23" s="1"/>
  <c r="C26" i="48"/>
  <c r="E12" i="23"/>
  <c r="C72" i="48"/>
  <c r="C71" i="48" s="1"/>
  <c r="G11" i="47"/>
  <c r="G10" i="47" s="1"/>
  <c r="E25" i="23" s="1"/>
  <c r="G59" i="38"/>
  <c r="G12" i="38" s="1"/>
  <c r="G11" i="38" s="1"/>
  <c r="G10" i="38" s="1"/>
  <c r="E20" i="23" s="1"/>
  <c r="G533" i="28"/>
  <c r="E938" i="28"/>
  <c r="E934" i="28" s="1"/>
  <c r="G934" i="28" s="1"/>
  <c r="G12" i="46"/>
  <c r="C77" i="48" s="1"/>
  <c r="C76" i="48" s="1"/>
  <c r="C30" i="48"/>
  <c r="E16" i="23"/>
  <c r="C39" i="48"/>
  <c r="E29" i="23"/>
  <c r="G11" i="46"/>
  <c r="G10" i="46" s="1"/>
  <c r="E35" i="23" s="1"/>
  <c r="C27" i="48"/>
  <c r="E13" i="23"/>
  <c r="C36" i="48"/>
  <c r="E24" i="23"/>
  <c r="C24" i="48"/>
  <c r="E10" i="23"/>
  <c r="C25" i="48"/>
  <c r="E11" i="23"/>
  <c r="F163" i="49"/>
  <c r="G163" i="49" s="1"/>
  <c r="C88" i="48"/>
  <c r="C33" i="48"/>
  <c r="E19" i="23"/>
  <c r="C90" i="48"/>
  <c r="F164" i="49"/>
  <c r="G164" i="49" s="1"/>
  <c r="E49" i="28"/>
  <c r="G49" i="28" s="1"/>
  <c r="E61" i="28"/>
  <c r="E60" i="28" s="1"/>
  <c r="E71" i="28"/>
  <c r="E70" i="28" s="1"/>
  <c r="E65" i="28"/>
  <c r="E64" i="28" s="1"/>
  <c r="F195" i="41"/>
  <c r="G195" i="41" s="1"/>
  <c r="C51" i="48"/>
  <c r="I424" i="28"/>
  <c r="G424" i="28"/>
  <c r="C50" i="48"/>
  <c r="F196" i="41"/>
  <c r="G196" i="41" s="1"/>
  <c r="G437" i="28"/>
  <c r="I437" i="28"/>
  <c r="C82" i="48"/>
  <c r="G13" i="49"/>
  <c r="G12" i="49" s="1"/>
  <c r="C85" i="48"/>
  <c r="G33" i="49"/>
  <c r="G32" i="49" s="1"/>
  <c r="C37" i="48"/>
  <c r="E26" i="23"/>
  <c r="G42" i="28"/>
  <c r="E57" i="28"/>
  <c r="E56" i="28" s="1"/>
  <c r="E63" i="28"/>
  <c r="E62" i="28" s="1"/>
  <c r="I42" i="28"/>
  <c r="C31" i="48"/>
  <c r="E17" i="23"/>
  <c r="F91" i="40"/>
  <c r="G91" i="40" s="1"/>
  <c r="C56" i="48"/>
  <c r="C34" i="48"/>
  <c r="E22" i="23"/>
  <c r="F93" i="40"/>
  <c r="G93" i="40" s="1"/>
  <c r="C59" i="48"/>
  <c r="G434" i="28"/>
  <c r="I434" i="28"/>
  <c r="F819" i="28"/>
  <c r="G819" i="28" s="1"/>
  <c r="G713" i="28" s="1"/>
  <c r="E31" i="23"/>
  <c r="C41" i="48"/>
  <c r="C49" i="48"/>
  <c r="F193" i="41"/>
  <c r="G193" i="41" s="1"/>
  <c r="F194" i="41"/>
  <c r="G194" i="41" s="1"/>
  <c r="E23" i="23"/>
  <c r="C35" i="48"/>
  <c r="G430" i="28"/>
  <c r="I430" i="28"/>
  <c r="G439" i="28"/>
  <c r="I439" i="28"/>
  <c r="E47" i="28"/>
  <c r="E59" i="28"/>
  <c r="E58" i="28" s="1"/>
  <c r="G231" i="28"/>
  <c r="C48" i="48"/>
  <c r="F192" i="41"/>
  <c r="G192" i="41" s="1"/>
  <c r="C58" i="48"/>
  <c r="F92" i="40"/>
  <c r="G92" i="40" s="1"/>
  <c r="F1040" i="28"/>
  <c r="G1040" i="28" s="1"/>
  <c r="G897" i="28" s="1"/>
  <c r="C32" i="48"/>
  <c r="E18" i="23"/>
  <c r="C43" i="48" l="1"/>
  <c r="C42" i="48" s="1"/>
  <c r="G191" i="41"/>
  <c r="C54" i="48" s="1"/>
  <c r="C47" i="48"/>
  <c r="C38" i="48"/>
  <c r="E28" i="23"/>
  <c r="G532" i="28"/>
  <c r="C40" i="48"/>
  <c r="E30" i="23"/>
  <c r="C28" i="48"/>
  <c r="E14" i="23"/>
  <c r="G90" i="40"/>
  <c r="G70" i="28"/>
  <c r="I70" i="28"/>
  <c r="G64" i="28"/>
  <c r="I64" i="28"/>
  <c r="G58" i="28"/>
  <c r="I58" i="28"/>
  <c r="G62" i="28"/>
  <c r="I62" i="28"/>
  <c r="G60" i="28"/>
  <c r="I60" i="28"/>
  <c r="G162" i="49"/>
  <c r="G11" i="41"/>
  <c r="G10" i="41" s="1"/>
  <c r="E32" i="23" s="1"/>
  <c r="G47" i="28"/>
  <c r="G12" i="28" s="1"/>
  <c r="I47" i="28"/>
  <c r="G56" i="28"/>
  <c r="I56" i="28"/>
  <c r="I530" i="28" l="1"/>
  <c r="E530" i="28" s="1"/>
  <c r="E529" i="28" s="1"/>
  <c r="G529" i="28" s="1"/>
  <c r="G423" i="28" s="1"/>
  <c r="C29" i="48" s="1"/>
  <c r="C23" i="48"/>
  <c r="E9" i="23"/>
  <c r="C61" i="48"/>
  <c r="C55" i="48" s="1"/>
  <c r="G12" i="40"/>
  <c r="G11" i="40" s="1"/>
  <c r="E33" i="23" s="1"/>
  <c r="C93" i="48"/>
  <c r="C81" i="48" s="1"/>
  <c r="G84" i="49"/>
  <c r="G83" i="49" s="1"/>
  <c r="G10" i="49" s="1"/>
  <c r="E36" i="23" s="1"/>
  <c r="E15" i="23" l="1"/>
  <c r="C22" i="48"/>
  <c r="C99" i="48" s="1"/>
  <c r="G11" i="28"/>
  <c r="G10" i="28" s="1"/>
  <c r="E37" i="23"/>
  <c r="E43" i="23" s="1"/>
  <c r="C102" i="48" l="1"/>
  <c r="C106" i="48" s="1"/>
</calcChain>
</file>

<file path=xl/sharedStrings.xml><?xml version="1.0" encoding="utf-8"?>
<sst xmlns="http://schemas.openxmlformats.org/spreadsheetml/2006/main" count="6003" uniqueCount="2271">
  <si>
    <t>101 Vstupní hala: (0,45+3,75+1,60+1,26+1,95+0,752+2,70+1,545+</t>
  </si>
  <si>
    <t>102 Ředitelna: (2,50+3,785+0,93+2,26+2,15)=11,625</t>
  </si>
  <si>
    <t>103 Sborovna: (2,45+3,785)x2=12,47</t>
  </si>
  <si>
    <t>104 Šatna děti: (2,785+5,485)x2=16,54</t>
  </si>
  <si>
    <t>105 WC,umývárna: (3,45+5,485)x2=17,87</t>
  </si>
  <si>
    <t>106 Šatna učitelka: (2,55+3,575)x2=12,25</t>
  </si>
  <si>
    <t>109 Sklad: (5,42+2,50)x2=15,84</t>
  </si>
  <si>
    <t>110 Herna,denní místnost: (14,355+10,95+10,75+4,70+4,48)=45,235</t>
  </si>
  <si>
    <t>111 Úklid-výdej jídla: (1,61+0,895)x2=4,81</t>
  </si>
  <si>
    <t>112 WC: (1,295+1,00)x2=4,59</t>
  </si>
  <si>
    <t>113 Předsíňka: (1,445+1,00)x2=4,89</t>
  </si>
  <si>
    <t>114 Výdej jídla: (1,61+2,37)x2=7,96</t>
  </si>
  <si>
    <t>115 Přípravna: (2,82+1,87+1,64+1,45+0,85)=8,63</t>
  </si>
  <si>
    <t>116 Herna,denní místnost: (14,355+10,95+10,75+4,70+4,48)=45,235</t>
  </si>
  <si>
    <t>117 Sklad: (5,42+2,50)x2=15,84</t>
  </si>
  <si>
    <t>118 Šatna učitelka: (2,55+3,575)x2=12,25</t>
  </si>
  <si>
    <t>121 WC,umývárna: (3,45+5,485)x2=17,87</t>
  </si>
  <si>
    <t>122 Šatna děti: (2,785+5,485)x2=16,54</t>
  </si>
  <si>
    <t>123 Sklad: (3,635+1,76)x2=10,79</t>
  </si>
  <si>
    <t>124 Účetní: (3,785+2,10)x2=11,87</t>
  </si>
  <si>
    <t>125 Výdej jídla: (2,82+1,49)x2=8,62</t>
  </si>
  <si>
    <t>126 Úklid: (0,90+1,24)x2=4,28</t>
  </si>
  <si>
    <t>Litý anhydrit.potěr vč.dilatací v ploše tl.30mm</t>
  </si>
  <si>
    <t>631314711RT1</t>
  </si>
  <si>
    <t>Systém.deska podlah.topení tl.30mm</t>
  </si>
  <si>
    <t xml:space="preserve">KZS - XPS tl.80mm -pod terénem </t>
  </si>
  <si>
    <t>KZS -min.vlna tl.100mm+stěrka s výzt.tkaninou+povrch.úprava-stěny</t>
  </si>
  <si>
    <t>KZS -min.vlna tl.100mm+stěrka s výzt.tkaninou+povrch.úprava-sokl</t>
  </si>
  <si>
    <t>(21,58+25,30+25,30+20,44+3,735+0,64+2,26+2,54-1,00-1,00)x0,25=</t>
  </si>
  <si>
    <t>(21,58+25,30+25,30+20,44+3,735+0,64+1,60+2,26+2,54)x3,20-</t>
  </si>
  <si>
    <t xml:space="preserve"> -(0,90x1,80)x4-(1,20x1,80)x38-(1,00x2,02)x2-(1,00x2,05)=</t>
  </si>
  <si>
    <t xml:space="preserve"> =(103,395x3,20)-4,50-82,08-4,04-2,05=330,864-96,71=238,194</t>
  </si>
  <si>
    <t>(1,00x2,05)=2,05</t>
  </si>
  <si>
    <t>Sádrokartonový podhled s požární odolností</t>
  </si>
  <si>
    <t>Omítka vnitřního zdiva stěn ze such.směsi, štuková</t>
  </si>
  <si>
    <t>Vnitřní omítka zdiva hrubá (pod obklady)</t>
  </si>
  <si>
    <t>odpočet oken - 102 Ředitelna: (1,20x1,80)=2,16</t>
  </si>
  <si>
    <t>odpočet oken - 103 Sborovna: (1,20x1,80)=2,16</t>
  </si>
  <si>
    <t>odpočet oken - 104 Šatna děti: (0,90x1,80)x2=3,24</t>
  </si>
  <si>
    <t>odpočet oken - 105 WC,umývárna: (1,20x1,80)x2=4,32</t>
  </si>
  <si>
    <t>odpočet oken - 106 Šatna učitelka: (1,20x1,80)=4,32</t>
  </si>
  <si>
    <t>odpočet oken - 109 Sklad: (1,20x1,80)x2=4,32</t>
  </si>
  <si>
    <t>odpočet oken - 110 Herna,denní místnost: (1,20x1,80)x11=23,76</t>
  </si>
  <si>
    <t>odpočet oken - 116 Herna,denní místnost: (1,20x1,80)x11=23,76</t>
  </si>
  <si>
    <t>odpočet oken - 117 Sklad: (1,20x1,80)x2=4,32</t>
  </si>
  <si>
    <t>odpočet oken - 118 Šatna učitelka: (1,20x1,80)x2=4,32</t>
  </si>
  <si>
    <t>odpočet oken - 121 WC,umývárna: (1,20x1,80)x2=4,32</t>
  </si>
  <si>
    <t>odpočet oken - 122 Šatna děti: (0,90x1,80)x2=3,24</t>
  </si>
  <si>
    <t>odpočet oken - 123 Sklad: (1,20x1,80)=2,16</t>
  </si>
  <si>
    <t>odpočet oken - 124 Účetní: (1,20x1,80)=2,16</t>
  </si>
  <si>
    <t>101 Vstupní hala: (3,05x5)=15,25</t>
  </si>
  <si>
    <t>103 Sborovna: (3,05x1)=3,05</t>
  </si>
  <si>
    <t>110 Herna,denní místnost: (3,05x2)=6,10</t>
  </si>
  <si>
    <t>116 Herna,denní místnost: (3,05x2)=6,10</t>
  </si>
  <si>
    <t>120 Umývárna: (3,05x1)=3,05</t>
  </si>
  <si>
    <t>123 Sklad: (3,05x1)=3,05</t>
  </si>
  <si>
    <t>916231213R00</t>
  </si>
  <si>
    <t>082</t>
  </si>
  <si>
    <t>083</t>
  </si>
  <si>
    <t>084</t>
  </si>
  <si>
    <t>085</t>
  </si>
  <si>
    <t>086</t>
  </si>
  <si>
    <t>087</t>
  </si>
  <si>
    <t>612473182RT1</t>
  </si>
  <si>
    <t xml:space="preserve">Zakrývání otvor vnější </t>
  </si>
  <si>
    <t>622421339RV2</t>
  </si>
  <si>
    <t>622421340RV1</t>
  </si>
  <si>
    <t>622311130RX1</t>
  </si>
  <si>
    <t>784195212RT3</t>
  </si>
  <si>
    <t>Malba 2x otěruvzd.paropropust.1bar M380-stropy-b.bílá,vč.penetrace</t>
  </si>
  <si>
    <t>612409991RT2</t>
  </si>
  <si>
    <t>Příplatek za lepivost -hloubení rýh 60 cm v hornině 3</t>
  </si>
  <si>
    <t>Hloubení rýh 60 cm v hornině 3 do 100 m3</t>
  </si>
  <si>
    <t>632415155RT3</t>
  </si>
  <si>
    <t>Podkladní beton.mazanina C16/20</t>
  </si>
  <si>
    <t>274334110RA1</t>
  </si>
  <si>
    <t>916991121RT2</t>
  </si>
  <si>
    <t>Lože pod obrubníky chodníkové z prostého betonu C 12/15</t>
  </si>
  <si>
    <t>KONSTRUKCE TRUHLÁŘSKÉ</t>
  </si>
  <si>
    <t>PODLAHY Z DLAŽDIC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</si>
  <si>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</si>
  <si>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</si>
  <si>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</si>
  <si>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</si>
  <si>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</si>
  <si>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</si>
  <si>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</si>
  <si>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</si>
  <si>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</si>
  <si>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</si>
  <si>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</si>
  <si>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</si>
  <si>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</si>
  <si>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</si>
  <si>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</si>
  <si>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</si>
  <si>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</si>
  <si>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</si>
  <si>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</si>
  <si>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</si>
  <si>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</si>
  <si>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009</t>
  </si>
  <si>
    <t>010</t>
  </si>
  <si>
    <t>011</t>
  </si>
  <si>
    <t>012</t>
  </si>
  <si>
    <t>Vyčištění budov bytové a obč.výstavby při v.podl.&lt;4m</t>
  </si>
  <si>
    <t>941941031R00</t>
  </si>
  <si>
    <t>Mtž leš.lehk.řad.s podl.š.80-100cm výšky do 10 m</t>
  </si>
  <si>
    <t>941941191R00</t>
  </si>
  <si>
    <t>Přípl.za první i kd započ.měs.použ.leš.k ceně .....1031</t>
  </si>
  <si>
    <t>941941831R00</t>
  </si>
  <si>
    <t>Dmtž leš.lehk.řad.s podl.š.80-100cm výšky do 30 m</t>
  </si>
  <si>
    <t>941955002R00</t>
  </si>
  <si>
    <t>Lešení lehké pomocné v.podlah do 1,9 m</t>
  </si>
  <si>
    <t>hod.</t>
  </si>
  <si>
    <t>952901110R00</t>
  </si>
  <si>
    <t>Čištění oken,dveří mytím oboustranně</t>
  </si>
  <si>
    <t>Izolace proti vodě</t>
  </si>
  <si>
    <t>952901111R00</t>
  </si>
  <si>
    <t>771-PC-1</t>
  </si>
  <si>
    <t>771130111R00</t>
  </si>
  <si>
    <t>Obklad soklíků rovných do tmelu v.do 100mm</t>
  </si>
  <si>
    <t>771-PC-2</t>
  </si>
  <si>
    <t>771-PC-3</t>
  </si>
  <si>
    <t>Vnitřní vodovod</t>
  </si>
  <si>
    <t>Výrobek osazení &lt;15kg/kus do zdiva</t>
  </si>
  <si>
    <t>Izolace proti zem.vlhk.vod.stud.nátěrem penetračním</t>
  </si>
  <si>
    <t>Lak asfaltový penetrační</t>
  </si>
  <si>
    <t xml:space="preserve">kg     </t>
  </si>
  <si>
    <t>Izolace proti zem.vlhk.svis.stud.nátěrem penetračním</t>
  </si>
  <si>
    <t>711411001R00</t>
  </si>
  <si>
    <t>711412001R00</t>
  </si>
  <si>
    <t>711441559R00</t>
  </si>
  <si>
    <t>711442559R00</t>
  </si>
  <si>
    <t xml:space="preserve"> </t>
  </si>
  <si>
    <t>Konstrukce klempířské</t>
  </si>
  <si>
    <t>kabel TCEPKPFLE 24x3x0,8</t>
  </si>
  <si>
    <t>kabel TCEPKPFLE 4x3x0,8</t>
  </si>
  <si>
    <t>kabel opticky do trubky 6-8 vlákno</t>
  </si>
  <si>
    <t>kabel U/UTP Cat.5e 3x2x0.5  plášť šedý dat zás</t>
  </si>
  <si>
    <t>VF koaxiální kabel VCCOD 75-6.6 TV</t>
  </si>
  <si>
    <t>trubka ohebná PVC monoflex 1420 TV</t>
  </si>
  <si>
    <t>trubka ohebna PVC monoflex 1416 Dat zás</t>
  </si>
  <si>
    <t>VF koaxiální kabel VCCJY 75-4,8 KAMERY</t>
  </si>
  <si>
    <t>kabel CYKY 3x1,5 KAMERY</t>
  </si>
  <si>
    <t>SESTAVA  zásuvka komunikační Time 2xRJ45-8</t>
  </si>
  <si>
    <t>zásuvka komunik ModularJack RJ45-8Cat.5e 1208.10</t>
  </si>
  <si>
    <t>ks</t>
  </si>
  <si>
    <t>nosná maska pro 2xZásuvka ModularJack 5014E-B01018</t>
  </si>
  <si>
    <t>kryt zásuvky komunikační 5014E-A00100</t>
  </si>
  <si>
    <t>SESTAVA  zásuvka TV+R+SAT Time 5011-A3303 koncová</t>
  </si>
  <si>
    <t>strojek zásuvky TV+R+SAT 5011-A3303 (EU3303) konc</t>
  </si>
  <si>
    <t>SESTAVA  zásuvka TV+R Element 5011-A3607 průběžná</t>
  </si>
  <si>
    <t>instalace videokamer</t>
  </si>
  <si>
    <t>video tablo čtecí vč přísluš.(dle tech.zpravy)</t>
  </si>
  <si>
    <t>tablo 1 video</t>
  </si>
  <si>
    <t>tablo 2 video</t>
  </si>
  <si>
    <t>snímač pohybu PIR JS-20</t>
  </si>
  <si>
    <t>magnetický kontakt</t>
  </si>
  <si>
    <t>autonomní kouřový hlásič</t>
  </si>
  <si>
    <t>vnitřní siréna</t>
  </si>
  <si>
    <t>kabel SYKFY 3x2x0,5</t>
  </si>
  <si>
    <t>trubka ohebná PVC monoflex 1416E</t>
  </si>
  <si>
    <t>EZS ústředna (výbava dle tech.zpravy)</t>
  </si>
  <si>
    <t>EZS klávesnice</t>
  </si>
  <si>
    <t>rozvaděč RACK (výbava dle tech.zprávy)</t>
  </si>
  <si>
    <t>přepěťové ochrany pro komponenty IT,CCTV,...</t>
  </si>
  <si>
    <t>protipožární ochrana prostupů</t>
  </si>
  <si>
    <t>kabel pevně uložený jednotková hmotnost do 0,63kg</t>
  </si>
  <si>
    <t>kabel pevně uložený jednotková hmotnost do 0,4kg</t>
  </si>
  <si>
    <t>kabel TCEKY/TCEKE pevně uložený do 12P1</t>
  </si>
  <si>
    <t>kabel koaxiální volně uložený</t>
  </si>
  <si>
    <t>trubka plast ohebná,pod omítkou,typ 2323/pr.23</t>
  </si>
  <si>
    <t>trubka plast ohebná,pod omítkou,typ 2316/pr.16</t>
  </si>
  <si>
    <t>zásuvka domovní sdělovací 2násobná vč.zapojení</t>
  </si>
  <si>
    <t>zásuvka domovní sdělovací 1násobná vč.zapojení</t>
  </si>
  <si>
    <t>zvonkové tablo vč.zapojení</t>
  </si>
  <si>
    <t>tablo video 1</t>
  </si>
  <si>
    <t>tablo video 2</t>
  </si>
  <si>
    <t>snímač pohybu PIR</t>
  </si>
  <si>
    <t>kouřový hlásič</t>
  </si>
  <si>
    <t>EZS ústředna</t>
  </si>
  <si>
    <t>rozvaděč RACK</t>
  </si>
  <si>
    <t>přepěťové ochrany</t>
  </si>
  <si>
    <t>roura optického kabelu a IT roz HDPE AS100 06050</t>
  </si>
  <si>
    <t>Materiál zemní + stavební</t>
  </si>
  <si>
    <t>výkop kabel.rýhy šířka 35/hloubka 80cm tz.II/ko1.2</t>
  </si>
  <si>
    <t>zához kabelové rýhy šířka 35/hloubka 80cm tz.II</t>
  </si>
  <si>
    <t>vytvoření rýhy hl.do 30mm/š.do 30mm</t>
  </si>
  <si>
    <t>vytvoření rýhy do 100x100x100mm</t>
  </si>
  <si>
    <t>vytvoření rýhy hl.do 50mm/š.do 70mm</t>
  </si>
  <si>
    <t>AVH516 síťový Real-Time NVR videorekordér pro 16 IP-kamer, 2MPX/HD/Full HD/1080p, Push Messa</t>
  </si>
  <si>
    <t>AVM553 venkovní 2MPX IP kamera (1920x1080) s WDR,ZOOM objektiv 2.8-12mm, inteligentní IR LED</t>
  </si>
  <si>
    <t>21-6-001</t>
  </si>
  <si>
    <t>21-6-002</t>
  </si>
  <si>
    <t>21-6-003</t>
  </si>
  <si>
    <t>21-6-004</t>
  </si>
  <si>
    <t>21-6-005</t>
  </si>
  <si>
    <t>21-6-006</t>
  </si>
  <si>
    <t>21-6-007</t>
  </si>
  <si>
    <t>Komplexní zkoušky</t>
  </si>
  <si>
    <t>Vytýčení a zajištění stáv.inž.sítí</t>
  </si>
  <si>
    <t>Přípravné a zemní práce</t>
  </si>
  <si>
    <t>PŘÍPRAVNÉ A ZEMNÍ PRÁCE</t>
  </si>
  <si>
    <t>187</t>
  </si>
  <si>
    <t>730-1-005</t>
  </si>
  <si>
    <t>730-1-006</t>
  </si>
  <si>
    <t>730-1-007</t>
  </si>
  <si>
    <t>730-1-008</t>
  </si>
  <si>
    <t>730-1-009</t>
  </si>
  <si>
    <t>730-1-010</t>
  </si>
  <si>
    <t>730-2-001</t>
  </si>
  <si>
    <t>730-2-002</t>
  </si>
  <si>
    <t>730-3-001</t>
  </si>
  <si>
    <t>730-3-002</t>
  </si>
  <si>
    <t>730-4-001</t>
  </si>
  <si>
    <t>730-4-002</t>
  </si>
  <si>
    <t>730-4-003</t>
  </si>
  <si>
    <t>730-4-004</t>
  </si>
  <si>
    <t>730-4-005</t>
  </si>
  <si>
    <t>730-4-006</t>
  </si>
  <si>
    <t>730-4-007</t>
  </si>
  <si>
    <t>730-4-008</t>
  </si>
  <si>
    <t>730-4-009</t>
  </si>
  <si>
    <t>730-4-010</t>
  </si>
  <si>
    <t>730-4-011</t>
  </si>
  <si>
    <t>730-4-012</t>
  </si>
  <si>
    <t xml:space="preserve">Montáž, pomocný a doplňující materiál, revize </t>
  </si>
  <si>
    <t>Směšovací stanice vč.regulace a regul.ventilů</t>
  </si>
  <si>
    <t>24-3-001</t>
  </si>
  <si>
    <t>24-3-002</t>
  </si>
  <si>
    <t>24-3-003</t>
  </si>
  <si>
    <t>24-3-004</t>
  </si>
  <si>
    <t>24-3-005</t>
  </si>
  <si>
    <t xml:space="preserve">DN 40 x 1,8 mm </t>
  </si>
  <si>
    <t xml:space="preserve">DN 100 x 2,7 mm </t>
  </si>
  <si>
    <t>DN 150</t>
  </si>
  <si>
    <t>DN 100</t>
  </si>
  <si>
    <t>Vyvedení a upevnění odpadních výpustek D 40</t>
  </si>
  <si>
    <t>Vyvedení a upevnění odpadních výpustek D 100</t>
  </si>
  <si>
    <t>Krycí dvířka 300x150 mm</t>
  </si>
  <si>
    <t>Zátka DN 100</t>
  </si>
  <si>
    <t>Přivzdušňovací ventil DN 100</t>
  </si>
  <si>
    <t>Ventilační hlavice pro odvětrání kanalizace nad střechou DN 100</t>
  </si>
  <si>
    <t>VÝL</t>
  </si>
  <si>
    <t>S</t>
  </si>
  <si>
    <t>Sprchová vanička-kabina</t>
  </si>
  <si>
    <t xml:space="preserve">Ostatní přípomocné a zednické práce </t>
  </si>
  <si>
    <t>Tlaková zkouška vnitřní potrubí do DN 200</t>
  </si>
  <si>
    <t>Zkouška těsnosti kanalizačního potrubí do DN 200</t>
  </si>
  <si>
    <t>Z důvodu rozsahu těchto prací a nedokonalé znalosti skutečného stavu stavební i profesní části je nutno počítat s případnými doplňujícími pracemi ve stavební i profesní části!!!</t>
  </si>
  <si>
    <t>Napojení vodovodu</t>
  </si>
  <si>
    <t>D</t>
  </si>
  <si>
    <t>Prostup podlahou 100x100 mm</t>
  </si>
  <si>
    <t>Elektrický ohřívač vody o objemu  150 1</t>
  </si>
  <si>
    <t xml:space="preserve">Tlačná samouzavírací baterie umyvadlová stojánková. </t>
  </si>
  <si>
    <t>Orientační štítky a značení potrubí barev.pruhy,popisky vč. montáže</t>
  </si>
  <si>
    <t>711471052RZ1</t>
  </si>
  <si>
    <t>Izolace proti vodě-ochranná geotextilie proti proražení -vč.dodávky</t>
  </si>
  <si>
    <t>výměra: 627,767+29,04</t>
  </si>
  <si>
    <t>Přípl.k vnitř.stěnám za vysokopevnostní SDK-neprůzvučnost 59dB</t>
  </si>
  <si>
    <t>(2,375+2,55+5,42+2,55)x3,26-(0,90x2,02)x2=38,402</t>
  </si>
  <si>
    <t>(25,30+25,30+25,30+11,10+7,20)x0,65</t>
  </si>
  <si>
    <t>61,23x0,06x1,05</t>
  </si>
  <si>
    <t>51,80+63,30</t>
  </si>
  <si>
    <t>výměra: 25,00+4,00+1,50</t>
  </si>
  <si>
    <t>101101111R01</t>
  </si>
  <si>
    <t>119001421R00</t>
  </si>
  <si>
    <t>Dočasné zajištění kabelů-CETIN</t>
  </si>
  <si>
    <t>Ochrana stáv.kabelu silničními panely do písk.lože</t>
  </si>
  <si>
    <t>119001421RA1</t>
  </si>
  <si>
    <t>119001401RA1</t>
  </si>
  <si>
    <t>Křížení přeložek kanalizace,vody,elektro</t>
  </si>
  <si>
    <t>959950101RA1</t>
  </si>
  <si>
    <t>M+D Autonomní detekce a signalizace dle popisu v PBŘ</t>
  </si>
  <si>
    <t>Dodávka a montáž plastového potrubí z PE-HD SDR 11, vč.utěsnění a obetonování prostupu.</t>
  </si>
  <si>
    <t>Přeložka vodoměrné šachty</t>
  </si>
  <si>
    <t>Elektrokoleno DN 90-30° 2x</t>
  </si>
  <si>
    <t>Elektrokoleno DN 90-45° 4x</t>
  </si>
  <si>
    <t>Elektrospojka DN 90  24x</t>
  </si>
  <si>
    <t>Elektrospojka DN 63  5x</t>
  </si>
  <si>
    <t>Šoupě 80  3x</t>
  </si>
  <si>
    <t>Zemní souprava na š.80  1x</t>
  </si>
  <si>
    <t>TP-kus 80/600  2x</t>
  </si>
  <si>
    <t>PP-kus 80  2x</t>
  </si>
  <si>
    <t>FFR-kus 80/50  1x</t>
  </si>
  <si>
    <t>Hydrant podzemní  2x</t>
  </si>
  <si>
    <t>Poklop hydrantový  1x</t>
  </si>
  <si>
    <t>Poklop šoupátkový  1x</t>
  </si>
  <si>
    <t>Zpětná klapka 80  1x</t>
  </si>
  <si>
    <t>Příruba 50/2"   2x</t>
  </si>
  <si>
    <t>Spojka isiflo 60/2" vnější   2x</t>
  </si>
  <si>
    <t>Šroub M 16/70  84x</t>
  </si>
  <si>
    <t>Matice M 16  84x</t>
  </si>
  <si>
    <t>Těsnění gumové 80  10x</t>
  </si>
  <si>
    <t>Těsnění gumové 50  3x</t>
  </si>
  <si>
    <t>Trasovací vodič  112 m´</t>
  </si>
  <si>
    <t>Potrubí PE 100, 90*5,4 mm SDR 17, PN 10</t>
  </si>
  <si>
    <t>Potrubí PE 100, 63*5,8 mm SDR 17, PN 10</t>
  </si>
  <si>
    <t>Přeložka kanalizační stoky plast.potrubí PVC DN 300</t>
  </si>
  <si>
    <t>Betonové šachty pr.1000mm, plast.poklop</t>
  </si>
  <si>
    <t>Kanalizační přípojka PVC DN 200</t>
  </si>
  <si>
    <t>721-1</t>
  </si>
  <si>
    <t>721-2</t>
  </si>
  <si>
    <t>Odvedení dešťových vod</t>
  </si>
  <si>
    <t>Potrubí - KG systém</t>
  </si>
  <si>
    <t>do DN 200</t>
  </si>
  <si>
    <t>Kanalizační šachty</t>
  </si>
  <si>
    <t>Montážní jáma pro systém vsakovacích bloků, včetně pažení</t>
  </si>
  <si>
    <t>Dodávka a montáž Instalační prefabrikátů včetně příslušného vybavení uvedeného v popisu a PD.</t>
  </si>
  <si>
    <t>Systém vsakovacích bloků</t>
  </si>
  <si>
    <t>Tlaková zkouška vmitřní potrubí do DN 200</t>
  </si>
  <si>
    <t>721-2-PC-1</t>
  </si>
  <si>
    <t>721-2-PC-2</t>
  </si>
  <si>
    <t>721-2-PC-3</t>
  </si>
  <si>
    <t>721-2-PC-4</t>
  </si>
  <si>
    <t>721-2-PC-5</t>
  </si>
  <si>
    <t>721-2-PC-6</t>
  </si>
  <si>
    <t>721-2-PC-7</t>
  </si>
  <si>
    <t>721-2-PC-8</t>
  </si>
  <si>
    <t>721-2-PC-9</t>
  </si>
  <si>
    <t>Plastová šachta Ø 600 mm s litinovým poklopem 3t</t>
  </si>
  <si>
    <t>Dodávka a montáž odpadního potrubí z plastových trub KG systém - materiál PVC-U (neměkčený polyvinylchlorid - PVC) (SN 4) pro gravitační kanalizaci v zemi,vč.tvarovek, pískového podsypu,obsypu, zásypu, zemních prací (hloubka výkopu max.2,5 m,zasypání rýhy potrubí dle skladby uvedené v PD,š.výkopu 0,8 m,zemina tř.4 a tlak.zkoušek.</t>
  </si>
  <si>
    <t>Zemní práce zahrnují eventuelní čerpání vody, hloubení  rýh (hl.výkopů 100-250 cm, zemina tř.4), pažení, obetonování potrubí a zasypání rýhy potrubí dle skladby uvedené v PD, navrácení povrchu (betonové dlažby, asfaltové vozovky a zatravnění) do původního stavu.</t>
  </si>
  <si>
    <t>Dodávka a montáž pro areálovou kanalizaci v zemi, vč.obetonování,zem.prací, pískového podsypu a obsypu a zkoušek.</t>
  </si>
  <si>
    <t>VZT 1 - Pavilon A</t>
  </si>
  <si>
    <t>Kompaktní větrací jednotka s rekuperací tepla max.vzduchový výkon - přívod 1070 m3/h (250 Pa); odvod 1070 m3/h (250 Pa) el. příkon pro dimenzování - přívod 0,78 kW (230 V); odvod 0,78 kW (230 V) včetně bypassové klapky; včetně digitální regulace odvod kondenzátu do nejbližšího odpadu 2xØ32 mm, stojaté provedení, hmotnost 333 kg</t>
  </si>
  <si>
    <t>Talířový ventil - odvodní - Ø 160 mm</t>
  </si>
  <si>
    <t>Talířový ventil - odvodní - Ø 100 mm</t>
  </si>
  <si>
    <t>Vyústka komfortní - dvouřadá přívodní - 400x75 mm</t>
  </si>
  <si>
    <t>Vyústka komfortní - dvouřadá přívodní - 300x75 mm</t>
  </si>
  <si>
    <t>Regulační klapka ruční - kruhová - Ø 315 mm</t>
  </si>
  <si>
    <t>Regulační klapka ruční - kruhová - Ø 200 mm</t>
  </si>
  <si>
    <t>Protidešťová žaluzie - 450x450 mm</t>
  </si>
  <si>
    <t>Žaluziová klapka - 300x300 mm</t>
  </si>
  <si>
    <t>Dveřní mřížka min. průřezu 450x80 mm</t>
  </si>
  <si>
    <t>Čtyřhranné potrubí do obvodu 1200 mm vč. tvarovek</t>
  </si>
  <si>
    <t>Kruhové ocelové potrubí vč. tvarovek - Ø 315 mm</t>
  </si>
  <si>
    <t>Kruhové ocelové potrubí vč. tvarovek - Ø 200 mm</t>
  </si>
  <si>
    <t>Kruhové ocelové potrubí vč. tvarovek - Ø 160 mm</t>
  </si>
  <si>
    <t>Kruhové ocelové potrubí vč. tvarovek - Ø 100 mm</t>
  </si>
  <si>
    <t>Tepelná izolace pro vzduchotechniku - izolační pásy tl. 25 mm</t>
  </si>
  <si>
    <t>VZT 2 - Pavilon B+C</t>
  </si>
  <si>
    <t>Kompaktní větrací jednotka s rekuperací tepla max.vzduchový výkon - přívod 1180 m3/h (250 Pa); odvod 1180 m3/h (250 Pa) el. příkon pro dimenzování - přívod 0,78 kW (230 V); odvod 0,78 kW (230 V) včetně bypassové klapky; včetně digitální regulace odvod kondenzátu do nejbližšího odpadu 2xØ32 mm, stojaté provedení, hmotnost 333 kg</t>
  </si>
  <si>
    <t xml:space="preserve">Tlumič hluku do kruhového potrubí - Ø 250 mm </t>
  </si>
  <si>
    <t xml:space="preserve">Tlumič hluku do kruhového potrubí - Ø 315 mm </t>
  </si>
  <si>
    <t>Regulační klapka ruční - kruhová - Ø 250 mm</t>
  </si>
  <si>
    <t>Požární klapka kruhová Ø 200 mm - ruční a teplotní - odolnost dle PBŘ</t>
  </si>
  <si>
    <t>Kruhové ocelové potrubí vč. tvarovek - Ø 250 mm</t>
  </si>
  <si>
    <t>VZT 2 - Pavilon B + C</t>
  </si>
  <si>
    <t xml:space="preserve">M+R </t>
  </si>
  <si>
    <t>Kč</t>
  </si>
  <si>
    <t xml:space="preserve">Zpracoval: </t>
  </si>
  <si>
    <t>Datum:</t>
  </si>
  <si>
    <t xml:space="preserve">Datum: </t>
  </si>
  <si>
    <t>Část:  Architektonicko-stavební řešení</t>
  </si>
  <si>
    <t>Architektonicko-stavební řešení -celkem</t>
  </si>
  <si>
    <t>Stavba:  Zvýšení kapacity předškolního vzdělávání ve městě Ralsko</t>
  </si>
  <si>
    <t>Místo:   Město Ralsko, část Kuřívody, p.p.č.5, 15/2, 15/4 a 15/5 v k.ú. Kuřívody</t>
  </si>
  <si>
    <t>Část:  Zdravotechnika</t>
  </si>
  <si>
    <t>Zdravotechnika -celkem</t>
  </si>
  <si>
    <t>Elektroinstalace-silnoproud</t>
  </si>
  <si>
    <t>Část:  Elektroinstalace-silnoproud</t>
  </si>
  <si>
    <t>Část:  Elektronické komunikace</t>
  </si>
  <si>
    <t>Elektronické komunikace</t>
  </si>
  <si>
    <t>Vytápění -celkem</t>
  </si>
  <si>
    <t>Část:  Vytápění</t>
  </si>
  <si>
    <t>Část:  Vzduchotechnika</t>
  </si>
  <si>
    <t>Vzduchotechnika -celkem</t>
  </si>
  <si>
    <t>171,63x0,20x0,10=3,433</t>
  </si>
  <si>
    <t>767-PC-6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</si>
  <si>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</si>
  <si>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</si>
  <si>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</si>
  <si>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</si>
  <si>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</si>
  <si>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</si>
  <si>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</si>
  <si>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</si>
  <si>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</si>
  <si>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</si>
  <si>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</si>
  <si>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</si>
  <si>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r>
      <t>[</t>
    </r>
    <r>
      <rPr>
        <sz val="8"/>
        <rFont val="Arial"/>
        <family val="2"/>
        <charset val="238"/>
      </rPr>
      <t>(12,40x9,90)-(3,37x2,90)</t>
    </r>
    <r>
      <rPr>
        <sz val="8"/>
        <rFont val="Arial"/>
        <charset val="238"/>
      </rPr>
      <t>]</t>
    </r>
    <r>
      <rPr>
        <sz val="8"/>
        <rFont val="Arial"/>
        <family val="2"/>
        <charset val="238"/>
      </rPr>
      <t>x0,05=5,55</t>
    </r>
  </si>
  <si>
    <t>výměra: 544,40</t>
  </si>
  <si>
    <t>výměra: 19,25x1,10=21,175</t>
  </si>
  <si>
    <t xml:space="preserve">110 Herna,denní místnost: 39,835 </t>
  </si>
  <si>
    <t>116 Herna,denní místnost: 39,835</t>
  </si>
  <si>
    <t>132 Herna: (4,62+5,16+4,62)-0,90-0,70=12,80+17,67</t>
  </si>
  <si>
    <t>výměra: 224,67x1,05=235,904</t>
  </si>
  <si>
    <t>montáž obkladů keram.rež.flex.lep.vč.dilatací: 176,015</t>
  </si>
  <si>
    <t>721-1-PC-1</t>
  </si>
  <si>
    <t>721-1-PC-2</t>
  </si>
  <si>
    <t>721-1-PC-3</t>
  </si>
  <si>
    <t>721-1-PC-4</t>
  </si>
  <si>
    <t>721-1-PC-5</t>
  </si>
  <si>
    <t>721-1-PC-6</t>
  </si>
  <si>
    <t>721-1-PC-7</t>
  </si>
  <si>
    <t>721-1-PC-8</t>
  </si>
  <si>
    <t>721-1-PC-9</t>
  </si>
  <si>
    <t>721-1-PC-10</t>
  </si>
  <si>
    <t>721-1-PC-11</t>
  </si>
  <si>
    <t>721-1-PC-12</t>
  </si>
  <si>
    <t>721-1-PC-13</t>
  </si>
  <si>
    <t>721-1-PC-14</t>
  </si>
  <si>
    <t>721-1-PC-15</t>
  </si>
  <si>
    <t>721-1-PC-16</t>
  </si>
  <si>
    <t>721-1-PC-17</t>
  </si>
  <si>
    <t>721-1-PC-18</t>
  </si>
  <si>
    <t>721-1-PC-19</t>
  </si>
  <si>
    <t>721-1-PC-20</t>
  </si>
  <si>
    <t>721-1-PC-21</t>
  </si>
  <si>
    <t>721-1-PC-22</t>
  </si>
  <si>
    <t>721-1-PC-23</t>
  </si>
  <si>
    <t>721-1-PC-24</t>
  </si>
  <si>
    <t>721-1-PC-25</t>
  </si>
  <si>
    <t>721-1-PC-26</t>
  </si>
  <si>
    <t>721-1-PC-27</t>
  </si>
  <si>
    <t>721-1-PC-28</t>
  </si>
  <si>
    <t>721-1-PC-29</t>
  </si>
  <si>
    <t>721-1-PC-30</t>
  </si>
  <si>
    <t>721-1-PC-31</t>
  </si>
  <si>
    <t>721-1-PC-32</t>
  </si>
  <si>
    <t>721-1-PC-33</t>
  </si>
  <si>
    <t>721-1-PC-34</t>
  </si>
  <si>
    <t>722-1-PC-1</t>
  </si>
  <si>
    <t>722-1-PC-2</t>
  </si>
  <si>
    <t>722-1-PC-3</t>
  </si>
  <si>
    <t>722-1-PC-4</t>
  </si>
  <si>
    <t>722-1-PC-5</t>
  </si>
  <si>
    <t>722-1-PC-8</t>
  </si>
  <si>
    <t>722-1-PC-9</t>
  </si>
  <si>
    <t>722-1-PC-10</t>
  </si>
  <si>
    <t>722-1-PC-11</t>
  </si>
  <si>
    <t>722-1-PC-12</t>
  </si>
  <si>
    <t>722-1-PC-13</t>
  </si>
  <si>
    <t>722-1-PC-14</t>
  </si>
  <si>
    <t>722-1-PC-15</t>
  </si>
  <si>
    <t>722-1-PC-16</t>
  </si>
  <si>
    <t>722-1-PC-17</t>
  </si>
  <si>
    <t>722-2-PC-1</t>
  </si>
  <si>
    <t>722-2-PC-2</t>
  </si>
  <si>
    <t>722-2-PC-3</t>
  </si>
  <si>
    <t>722-2-PC-4</t>
  </si>
  <si>
    <t>722-2-PC-5</t>
  </si>
  <si>
    <t>722-2-PC-6</t>
  </si>
  <si>
    <t>722-2-PC-7</t>
  </si>
  <si>
    <t>722-2-PC-8</t>
  </si>
  <si>
    <t>722-2-PC-9</t>
  </si>
  <si>
    <t>722-2-PC-10</t>
  </si>
  <si>
    <t>722-2-PC-11</t>
  </si>
  <si>
    <t>722-2-PC-12</t>
  </si>
  <si>
    <t>722-2-PC-13</t>
  </si>
  <si>
    <t>722-2-PC-14</t>
  </si>
  <si>
    <t>722-2-PC-15</t>
  </si>
  <si>
    <t>722-2-PC-16</t>
  </si>
  <si>
    <t>722-2-PC-17</t>
  </si>
  <si>
    <t>722-2-PC-18</t>
  </si>
  <si>
    <t>722-2-PC-19</t>
  </si>
  <si>
    <t>722-2-PC-20</t>
  </si>
  <si>
    <t>722-2-PC-21</t>
  </si>
  <si>
    <t>722-2-PC-22</t>
  </si>
  <si>
    <t>722-2-PC-23</t>
  </si>
  <si>
    <t>722-2-PC-24</t>
  </si>
  <si>
    <t>722-2-PC-25</t>
  </si>
  <si>
    <t>722-2-PC-26</t>
  </si>
  <si>
    <t>722-2-PC-27</t>
  </si>
  <si>
    <t>722-2-PC-28</t>
  </si>
  <si>
    <t>722-2-PC-29</t>
  </si>
  <si>
    <t>722-2-PC-30</t>
  </si>
  <si>
    <t>722-2-PC-31</t>
  </si>
  <si>
    <t>722-2-PC-32</t>
  </si>
  <si>
    <t>722-2-PC-33</t>
  </si>
  <si>
    <t>722-2-PC-34</t>
  </si>
  <si>
    <t>722-2-PC-35</t>
  </si>
  <si>
    <t>722-2-PC-36</t>
  </si>
  <si>
    <t>722-2-PC-37</t>
  </si>
  <si>
    <t>722-2-PC-38</t>
  </si>
  <si>
    <t>722-2-PC-39</t>
  </si>
  <si>
    <t>722-2-PC-40</t>
  </si>
  <si>
    <t>S položkami uvedenými ve výkazech, výkresech a technické zprávě platí veškeré s nimi spojené práce, které jsou</t>
  </si>
  <si>
    <t xml:space="preserve">zapotřebí pro provedení kompletní dodávky, a to i když nejsou zvlášť uvedeny ve výkazech výměr. To znamená, že </t>
  </si>
  <si>
    <t>veškeré položky patrné z výkazů, výkresů a technických zpráv je třeba v nabídkové ceně ocenit jako komplexně</t>
  </si>
  <si>
    <t>vykonané práce vč.materiálů, nářadí a strojů nutných k práci, přestože nejsou ve výkazech vypsány zvlášť.</t>
  </si>
  <si>
    <t>Zpracovatel nabídkového rozpočtu ručí za správnou provázanost jednotlivých vzorců a součtů.</t>
  </si>
  <si>
    <t>Při zpracovávání nabídkového rozpočtu nelze měnit popis položek, počet položek, ani jejich jednotlivá množství.</t>
  </si>
  <si>
    <t>Vyplňují se pouze modře označené buňky.</t>
  </si>
  <si>
    <t>POKYNY PRO VYPLNĚNÍ SOUPISU PRACÍ :</t>
  </si>
  <si>
    <t>Dokumentace skutečného stavu</t>
  </si>
  <si>
    <t>Geodetické zaměření skutečného provedení s polohopisem</t>
  </si>
  <si>
    <t>Prostup základem 100x100 mm</t>
  </si>
  <si>
    <t>Napojení na stávající potrubí</t>
  </si>
  <si>
    <t>20x3,4 mm</t>
  </si>
  <si>
    <t>25x4,2 mm</t>
  </si>
  <si>
    <t>32x5,4 mm</t>
  </si>
  <si>
    <t>40x6,7 mm</t>
  </si>
  <si>
    <t>Potrubí svařovaný polypropylén S2,5 (PN20), včetně závěsů, tvarovek závitů a kotvících prvků</t>
  </si>
  <si>
    <t>Potrubí pro hlavní rozvody studené vody z plastových trub ze zesíťovaného PE s lisovanými kovovými spojkami vč. tvarovek, objímek, závěsů, proplachu a zkoušek.</t>
  </si>
  <si>
    <t>Izolace tl. 25 mm + polep AL fólií na potrubí DN 40</t>
  </si>
  <si>
    <t>Izolace tl. 25 mm + polep AL fólií na potrubí DN 32</t>
  </si>
  <si>
    <t>Izolace tl. 25 mm + polep AL fólií na potrubí DN 25</t>
  </si>
  <si>
    <t>Izolace tl. 25 mm + polep AL fólií na potrubí DN 20</t>
  </si>
  <si>
    <t>Výtokové armatury</t>
  </si>
  <si>
    <t xml:space="preserve">Dodávka a montáž instalačních vodovodních armatur včetně příslušného vybavení uvedeného v popisu. </t>
  </si>
  <si>
    <t>Podomítkový instalační modul pro závěsný klozet se splachovací nádržkou 7,5l, vč. ovládacího tlačítka start/stop. Napouštěcí ventil boční 1/2", zabudované sítko pro zachycení nečistot.</t>
  </si>
  <si>
    <t xml:space="preserve">Podomítkový instalační modul pro závěsnou výlevku se splachovací nádržkou 4,5l, vč. ovládacího tlačítka. Nástěnná páková baterie s prodlouženým ramínkem délky 200 mm, chromovaná, 2x ventil 1/2" </t>
  </si>
  <si>
    <t>Kulový kohout s pákou DN 15, povrchově pozinkovaný s hadicovým šroubením. Velikost připojitelné  hadice DN 15, celková délka 100 mm, hmotnost 240 g. Ohebné hadice s tlakovou kostrou délky 5 m.</t>
  </si>
  <si>
    <t>ZO1</t>
  </si>
  <si>
    <t>SK</t>
  </si>
  <si>
    <t>Pevná sprchová hlavice s otočnou sprchovou růžicí, připojení ze zdi, vestavěný regulátor 9 l/min. Tlačná samouzavírací baterie sprchová směšovací do zdi, s chromovanou ovládací hlavicÍ.</t>
  </si>
  <si>
    <t>Armatury ostatní</t>
  </si>
  <si>
    <t>Kulový kohout DN 20</t>
  </si>
  <si>
    <t>Kulový kohout DN 25</t>
  </si>
  <si>
    <t>Kulový kohout DN 32</t>
  </si>
  <si>
    <t>Kulový kohout DN 40</t>
  </si>
  <si>
    <t>Kulový kohout DN 40 se šroubením</t>
  </si>
  <si>
    <t>Kulový kohout s vypouštěním DN 25</t>
  </si>
  <si>
    <t>Průchozí kulový kohout DN 25</t>
  </si>
  <si>
    <t>Vypouštěcí kohout DN 20</t>
  </si>
  <si>
    <t>Zpětná klapka DN 20</t>
  </si>
  <si>
    <t>Zpětná klapka DN 32</t>
  </si>
  <si>
    <t>Zpětná klapka DN 40</t>
  </si>
  <si>
    <t>Uzavírací armatura se zajištěním a vypouštěním zajišťující průtok nádobou max. 16 bar, připojení 3/4"</t>
  </si>
  <si>
    <t>Pojistný ventil, 0,6 Mpa, DN 25</t>
  </si>
  <si>
    <t>Odvzdušňovací ventil DN 20</t>
  </si>
  <si>
    <t>Omezovač průtoku pV 8 Bar DN 20</t>
  </si>
  <si>
    <t>Manometr</t>
  </si>
  <si>
    <t>Přechodka ocel/plast DN 50</t>
  </si>
  <si>
    <t>Elektronické cirkulační čerpadlo, časově řízené, P 3-4,5 W, 0,05 A, 230 V, IP 42, Qmax 0,35 m3/h, h = 2,5 m</t>
  </si>
  <si>
    <t>Spínací hodiny pro cirkulační čerpadlo vč. elektrického propojení a kabeláže</t>
  </si>
  <si>
    <t>Přepážkový filtr na studenou vodu s automatickým zpětným proplachem, DN 40, filtrační nádoba z vysoce kvalitního plastu PN 16, mosazná příruba s připojovacím šroubením, postříbřené filtrační síto z nerezové oceli s antibakteriálním účinkem, poréznost síta 0,1 mm, automatické čištění síta zpětným proplachem dle nastaveného času (odsávací hlavice), odvod vody do otevřeného odpadního systému 1/2" hadicí.</t>
  </si>
  <si>
    <t>Vodoměr Qn6, s možností dálkového odečtu</t>
  </si>
  <si>
    <t>Vypuštění soustavy</t>
  </si>
  <si>
    <t>Napuštění soustavy</t>
  </si>
  <si>
    <t>Tlaková zkouška vmitřní potrubí do DN 80</t>
  </si>
  <si>
    <t>Proplach a dezinfekce vodovodního potrubí do DN 80</t>
  </si>
  <si>
    <t>Zkouška těsnosti vodovodního potrubí do DN 50</t>
  </si>
  <si>
    <t>722-1</t>
  </si>
  <si>
    <t>722-2</t>
  </si>
  <si>
    <t>Izolace termoizolační trubicí z pěnového polyetylenu, laminovaná zesílenou hliníkovou fólií</t>
  </si>
  <si>
    <t>ZDRAVOTECHNIKA -samostatný list</t>
  </si>
  <si>
    <t>Potrubí měděné vč. tvarovek, redukcí, návarků, šroubení a kotvení potrubí</t>
  </si>
  <si>
    <t>Potrubí měděné polotvrdé spojované měkkým pájením, vč. tvarovek, redukcí, návarků a kotvení potrubí</t>
  </si>
  <si>
    <t>Cu 22,0x1,0 mm</t>
  </si>
  <si>
    <t>Cu 28,0x1,5 mm</t>
  </si>
  <si>
    <t>Izolace na potrubí</t>
  </si>
  <si>
    <t>Izolace termoizolační trubicí z pěnového polyetylenu, laminovaná zesílenou hliníkovou fólií, λ=0,038 W/mK.</t>
  </si>
  <si>
    <t>Izolace tl. 25 mm + polep AL fólií na potrubí DN 22,0x1,0 mm</t>
  </si>
  <si>
    <t>Izolace tl. 25 mm + polep AL fólií na potrubí DN 28,0x1,5 mm</t>
  </si>
  <si>
    <t>Stavební práce</t>
  </si>
  <si>
    <t>Topná zkouška celého zařízení 72 hodin</t>
  </si>
  <si>
    <t xml:space="preserve">Dokumentace skutečného provedení </t>
  </si>
  <si>
    <t>Proplach soustavy</t>
  </si>
  <si>
    <t>Přesun hmot</t>
  </si>
  <si>
    <t>Koordinace</t>
  </si>
  <si>
    <t>Pojízdné lešení,pomoc.kce,mont.plošina v rámci výšky jednoho podlaží</t>
  </si>
  <si>
    <t>730-1</t>
  </si>
  <si>
    <t>730-2</t>
  </si>
  <si>
    <t>941955004RT1</t>
  </si>
  <si>
    <t>998011001R00</t>
  </si>
  <si>
    <t>Malba 2xdisp.otěruvzd.paropropust.1bar M380-stěny-b.bílá</t>
  </si>
  <si>
    <t>784452471R00</t>
  </si>
  <si>
    <t>Příplatek za penetraci stěn pod malbu</t>
  </si>
  <si>
    <t>784452507R00</t>
  </si>
  <si>
    <t>Příplatek za zabudované rohovníky</t>
  </si>
  <si>
    <t>Svislé konstrukce</t>
  </si>
  <si>
    <t>088</t>
  </si>
  <si>
    <t>089</t>
  </si>
  <si>
    <t>090</t>
  </si>
  <si>
    <t>Podlahy z dlaždic</t>
  </si>
  <si>
    <t>771573116R00</t>
  </si>
  <si>
    <t>771579793R00</t>
  </si>
  <si>
    <t>Příplatek za spárovací hmotu-plošně</t>
  </si>
  <si>
    <t>771593118R00</t>
  </si>
  <si>
    <t>771593129R00</t>
  </si>
  <si>
    <t>998771201R00</t>
  </si>
  <si>
    <t>Přesun hmot pro podlahy z dlaždic v obj.v do 6 m</t>
  </si>
  <si>
    <t>Obklady keramické</t>
  </si>
  <si>
    <t>781474115R00</t>
  </si>
  <si>
    <t>274361821R00</t>
  </si>
  <si>
    <t>273313611R00</t>
  </si>
  <si>
    <t>Ulož.konc.prof.-lišty-nárožní do lep.-ukonč.obkl.</t>
  </si>
  <si>
    <t>Lišta ukončovací nárožní elox.hliník pro obklady</t>
  </si>
  <si>
    <t>Stěrka hydroizolační+bandáž koutů (těsn.dilat.provazec) -vodor.</t>
  </si>
  <si>
    <r>
      <t>[</t>
    </r>
    <r>
      <rPr>
        <sz val="8"/>
        <rFont val="Arial CE"/>
        <charset val="238"/>
      </rPr>
      <t>27,30x27,30)-(11,10x11,10)+(4,50x4,50)+(11,40x1,00)</t>
    </r>
    <r>
      <rPr>
        <sz val="8"/>
        <rFont val="Arial"/>
        <charset val="238"/>
      </rPr>
      <t>]</t>
    </r>
    <r>
      <rPr>
        <sz val="8"/>
        <rFont val="Arial CE"/>
        <charset val="238"/>
      </rPr>
      <t>x0,20=</t>
    </r>
  </si>
  <si>
    <t xml:space="preserve"> =(745,29-123,21+20,25+11,40)x0,20=130,746</t>
  </si>
  <si>
    <t>Odkopávky nezapaž.v hor.4 do 100m3</t>
  </si>
  <si>
    <r>
      <t>[</t>
    </r>
    <r>
      <rPr>
        <sz val="8"/>
        <rFont val="Arial CE"/>
        <charset val="238"/>
      </rPr>
      <t>27,30x27,30)-(11,10x11,10)</t>
    </r>
    <r>
      <rPr>
        <sz val="8"/>
        <rFont val="Arial"/>
        <charset val="238"/>
      </rPr>
      <t>]</t>
    </r>
    <r>
      <rPr>
        <sz val="8"/>
        <rFont val="Arial CE"/>
        <charset val="238"/>
      </rPr>
      <t>x0,15=(745,29-123,21)x0,15=93,312</t>
    </r>
  </si>
  <si>
    <t xml:space="preserve"> =(121,204x0,50x0,75)=45,452</t>
  </si>
  <si>
    <t xml:space="preserve"> =(118,10x0,40x0,41)=19,368</t>
  </si>
  <si>
    <t>132301109R00</t>
  </si>
  <si>
    <t>133201101R00</t>
  </si>
  <si>
    <t>(1,20x1,60x1,62)=3,11</t>
  </si>
  <si>
    <t>Příplatek za lepivost -hloubení šachet v hor.3</t>
  </si>
  <si>
    <t>výměra: 3,11</t>
  </si>
  <si>
    <t>122301101R00</t>
  </si>
  <si>
    <t>122301109R00</t>
  </si>
  <si>
    <t>Příplatek za lepivost -odkopávky v hor.4</t>
  </si>
  <si>
    <t>hloubení šachet: 3,11</t>
  </si>
  <si>
    <t>[5,31x4,31)x4+(5,31x4,18)x2+(5,25x4,31)x4+(5,25x4,18)x2+</t>
  </si>
  <si>
    <t xml:space="preserve"> +(3,80x3,80)/2x2+(8,18+4,20)x4,18/2x2+(9,47+8,18)x4,31/2x2+</t>
  </si>
  <si>
    <t xml:space="preserve"> +(3,42x4,56)+(2,20+0,60)x1,80/2]x0,15=(91,544+44,392+90,51+43,89+</t>
  </si>
  <si>
    <t xml:space="preserve"> +14,44+51,748+76,072+15,595+1,188)x0,15=(429,379x0,15)=64,407</t>
  </si>
  <si>
    <t xml:space="preserve"> +(3,42x4,56)+(2,20+0,60)x1,80/2]x0,05=(91,544+44,392+90,51+43,89+</t>
  </si>
  <si>
    <t xml:space="preserve"> +14,44+51,748+76,072+15,595+1,188)x0,05=(429,379x0,05)=21,469</t>
  </si>
  <si>
    <t>Beton základových desek C20/25</t>
  </si>
  <si>
    <t>[(25,10x25,10)-(11,10x11,10)]x0,15=(630,01-123,21)x0,15=76,02</t>
  </si>
  <si>
    <t>Pasy základ.z bedn.tvárnic š.300mm + beton C25/30 XC3 XF1 XA2</t>
  </si>
  <si>
    <t>[(25,10+24,50)x2+12,25+2,029+2,65+1,60+0,45+3,025]x0,30x0,40=</t>
  </si>
  <si>
    <t>[(13,40+13,25)x2+(8,31+4,15)x2+(5,25+5,31)x4]x0,30x0,20=</t>
  </si>
  <si>
    <r>
      <t>[</t>
    </r>
    <r>
      <rPr>
        <sz val="8"/>
        <rFont val="Arial"/>
        <family val="2"/>
        <charset val="238"/>
      </rPr>
      <t>(13,20+13,05)x2+(8,18+4,00)x2+(5,15+5,16)x4</t>
    </r>
    <r>
      <rPr>
        <sz val="8"/>
        <rFont val="Arial"/>
        <charset val="238"/>
      </rPr>
      <t>]</t>
    </r>
    <r>
      <rPr>
        <sz val="8"/>
        <rFont val="Arial"/>
        <family val="2"/>
        <charset val="238"/>
      </rPr>
      <t>x0,40x0,41=</t>
    </r>
  </si>
  <si>
    <t xml:space="preserve"> =(121,204x0,30x0,40)=14,545</t>
  </si>
  <si>
    <t xml:space="preserve"> =(120,46x0,30x0,20)=7,228</t>
  </si>
  <si>
    <t>Beton základových pasů C20/25</t>
  </si>
  <si>
    <r>
      <t>[</t>
    </r>
    <r>
      <rPr>
        <sz val="8"/>
        <rFont val="Arial"/>
        <family val="2"/>
        <charset val="238"/>
      </rPr>
      <t>(25,30+24,30)x2+12,25+2,029+2,65+1,60+0,45+3,025</t>
    </r>
    <r>
      <rPr>
        <sz val="8"/>
        <rFont val="Arial"/>
        <charset val="238"/>
      </rPr>
      <t>]</t>
    </r>
    <r>
      <rPr>
        <sz val="8"/>
        <rFont val="Arial"/>
        <family val="2"/>
        <charset val="238"/>
      </rPr>
      <t>x0,50x0,75=</t>
    </r>
  </si>
  <si>
    <t>[(25,30+24,30)x2+12,25+2,029+2,65+1,60+0,45+3,025]x0,50x0,44=</t>
  </si>
  <si>
    <t>271571112R00</t>
  </si>
  <si>
    <t>Polštář základu ze štěrkopísku netříděného</t>
  </si>
  <si>
    <t>[(25,30+24,30)x2+12,25+2,029+2,65+1,60+0,45+3,025]x0,50x0,15=</t>
  </si>
  <si>
    <r>
      <t>[</t>
    </r>
    <r>
      <rPr>
        <sz val="8"/>
        <rFont val="Arial"/>
        <family val="2"/>
        <charset val="238"/>
      </rPr>
      <t>(13,20+13,05)x2+(8,18+4,00)x2+(5,15+5,16)x4</t>
    </r>
    <r>
      <rPr>
        <sz val="8"/>
        <rFont val="Arial"/>
        <charset val="238"/>
      </rPr>
      <t>]</t>
    </r>
    <r>
      <rPr>
        <sz val="8"/>
        <rFont val="Arial"/>
        <family val="2"/>
        <charset val="238"/>
      </rPr>
      <t>x0,40x0,30=</t>
    </r>
  </si>
  <si>
    <t xml:space="preserve"> =(121,204x0,50x0,44)=26,665</t>
  </si>
  <si>
    <t xml:space="preserve"> =(121,204x0,50x0,15)=9,09</t>
  </si>
  <si>
    <t xml:space="preserve"> =(118,10x0,40x0,30)=14,172</t>
  </si>
  <si>
    <t xml:space="preserve"> =(118,10x0,40x0,15)=7,086</t>
  </si>
  <si>
    <t>TR.40: 4</t>
  </si>
  <si>
    <t>TR.90: 1</t>
  </si>
  <si>
    <t>Osaz.+dodávka-ocel.chránička</t>
  </si>
  <si>
    <t>zásyp: 45,452-26,665-14,545=4,242</t>
  </si>
  <si>
    <t>162701105R20</t>
  </si>
  <si>
    <t>Vodorovné přemístění výkopku z hor.1-4 do 10000 m na skládku</t>
  </si>
  <si>
    <t>výměra: 4,242</t>
  </si>
  <si>
    <t>Nakládání výkopku nad 100m3 hor.1-4 -z deponie na skládku</t>
  </si>
  <si>
    <t>Uložení sypaniny na skládku</t>
  </si>
  <si>
    <t>199101101R00</t>
  </si>
  <si>
    <t>Poplatek za skládku výkopku-skládkovné</t>
  </si>
  <si>
    <t>dle výkresu základů</t>
  </si>
  <si>
    <t>386381116RA1</t>
  </si>
  <si>
    <t>Plochy venkovní z protiskluzové dlažby</t>
  </si>
  <si>
    <t>(3,50+1,00+4,25+4,25)=13,00</t>
  </si>
  <si>
    <t>184102100RA1</t>
  </si>
  <si>
    <t xml:space="preserve">Kompletní kce šachty pro uzávěr a vypoušť.topení vč.poklopu ozn.P </t>
  </si>
  <si>
    <t>571901110RXX</t>
  </si>
  <si>
    <t>Oprava stávajícího chodníku</t>
  </si>
  <si>
    <t>Přesazení stromu -kompletní provedení</t>
  </si>
  <si>
    <t>430321110RA1</t>
  </si>
  <si>
    <t>Schodišťové stupně u jídelny stávající školky -kompletní provedení</t>
  </si>
  <si>
    <t>odhad: 0,82</t>
  </si>
  <si>
    <t>M+D Dveře do jídelny ve stáv.školce -kompletní provedení</t>
  </si>
  <si>
    <t>766-PC-15</t>
  </si>
  <si>
    <t xml:space="preserve">M+D Shrnovací sprch.zástěna </t>
  </si>
  <si>
    <t>767-PC-4</t>
  </si>
  <si>
    <t>M+D Hydrant.skříň</t>
  </si>
  <si>
    <t>767-PC-5</t>
  </si>
  <si>
    <t>Přenosný hasící přístroj s hasící schopností 21 A</t>
  </si>
  <si>
    <t>959950102RA1</t>
  </si>
  <si>
    <t>Protipožární prostupy,ucpávky</t>
  </si>
  <si>
    <t>Vybourání parapetu a okna,začištění otvoru vč.likvidace suti</t>
  </si>
  <si>
    <t>212710110RA1</t>
  </si>
  <si>
    <t>Odvětrání radonu-horizont.perfor.potrubí DN 80mm ozn.T1</t>
  </si>
  <si>
    <t>212710110RA2</t>
  </si>
  <si>
    <t>Odvětrání radonu-horizont.plynotěsné potrubí ozn.T2</t>
  </si>
  <si>
    <t>212710110RA3</t>
  </si>
  <si>
    <t>Odvětrání radonu-vertikální plynotěs.potrubí ozn.T3+turbínka</t>
  </si>
  <si>
    <t>7,50m+turbínka</t>
  </si>
  <si>
    <t>(6,00x12)+(10,00+6,00)x2=104,00</t>
  </si>
  <si>
    <t>(17,00x2)=34,00</t>
  </si>
  <si>
    <t>275320030RA1</t>
  </si>
  <si>
    <t>762332100RA1</t>
  </si>
  <si>
    <t>762340010RA1</t>
  </si>
  <si>
    <t>Bednění střech-zastřeš.chodníku vč.řeziva a impregnace</t>
  </si>
  <si>
    <t>762340020RA2</t>
  </si>
  <si>
    <t>(11,70x2,80)+(2,80x0,40)=33,88</t>
  </si>
  <si>
    <t>Napojení na stávající kanalizaci</t>
  </si>
  <si>
    <t>Kanalizace</t>
  </si>
  <si>
    <t>764211010RA1</t>
  </si>
  <si>
    <t>Krytina střech TiZn-zastřeš.chodníku vč.příslušných doplňků</t>
  </si>
  <si>
    <t xml:space="preserve">M+D Vnitř.čistící zóna 1500x2000mm </t>
  </si>
  <si>
    <t>781310121RT1</t>
  </si>
  <si>
    <t>Obkládání ostění do tmelu šířky do 300mm</t>
  </si>
  <si>
    <t>781320121RT1</t>
  </si>
  <si>
    <t>Obkládání parapetů do tmelu šířky do 300mm</t>
  </si>
  <si>
    <t>59781464-B</t>
  </si>
  <si>
    <t>781419706R00</t>
  </si>
  <si>
    <t>781419711R00</t>
  </si>
  <si>
    <t>Příplatek k obkladu stěn za plochu do 10m2 (jednotlivě)</t>
  </si>
  <si>
    <t>Příplatek za spárovací vodotěsnou hmotu (plošně)</t>
  </si>
  <si>
    <t>781111111RT1</t>
  </si>
  <si>
    <t>Zařezání obkladů u podlahy</t>
  </si>
  <si>
    <t>hod</t>
  </si>
  <si>
    <t>Ostatní</t>
  </si>
  <si>
    <t>Doprava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</si>
  <si>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</si>
  <si>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</si>
  <si>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</si>
  <si>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</si>
  <si>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</si>
  <si>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</si>
  <si>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</si>
  <si>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</si>
  <si>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</si>
  <si>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</si>
  <si>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</si>
  <si>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</si>
  <si>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</si>
  <si>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</si>
  <si>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</si>
  <si>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</si>
  <si>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</si>
  <si>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</si>
  <si>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</si>
  <si>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</si>
  <si>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</si>
  <si>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</si>
  <si>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</si>
  <si>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</si>
  <si>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</si>
  <si>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</si>
  <si>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</si>
  <si>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</si>
  <si>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Montáž obkladů keram.rež.flex.lep.vč.dilatací</t>
  </si>
  <si>
    <t>781811110RT1</t>
  </si>
  <si>
    <t>998781201R00</t>
  </si>
  <si>
    <t>Přesun hmot pro obklady keramické v obj.v do 6 m</t>
  </si>
  <si>
    <t>771591102R00</t>
  </si>
  <si>
    <t>Ulož.přech.profilu lep.pro přech.na jiný mat.</t>
  </si>
  <si>
    <t>OBKLADY KERAMICKÉ</t>
  </si>
  <si>
    <t>998764201R00</t>
  </si>
  <si>
    <t>711482091RZ1</t>
  </si>
  <si>
    <t>Prostupy hydroizolací pomocí manžet v plynotěsném provedení</t>
  </si>
  <si>
    <t>Přesun pro budovy zděné výšky do 6 m</t>
  </si>
  <si>
    <t>Lešení lehké pomocné pro montáž podhledů</t>
  </si>
  <si>
    <t>2837576.1</t>
  </si>
  <si>
    <t>Hmotnost jednotková</t>
  </si>
  <si>
    <t>Hmotnost celkem</t>
  </si>
  <si>
    <t>101 Vstupní hala: 15,60</t>
  </si>
  <si>
    <t>102 Ředitelna: 8,20</t>
  </si>
  <si>
    <t>103 Sborovna: 7,60</t>
  </si>
  <si>
    <t>104 Šatna děti: 15,30</t>
  </si>
  <si>
    <t>105 WC,umývárna: 18,90</t>
  </si>
  <si>
    <t>106 Šatna učitelka: 9,10</t>
  </si>
  <si>
    <t>109 Sklad: 13,80</t>
  </si>
  <si>
    <t>110 Herna,denní místnost: 128,90</t>
  </si>
  <si>
    <t>111 Úklid-výdej jídla: 1,40</t>
  </si>
  <si>
    <t>112 WC: 1,20</t>
  </si>
  <si>
    <t>113 Předsíňka: 1,40</t>
  </si>
  <si>
    <t>114 Výdej jídla: 4,50</t>
  </si>
  <si>
    <t>115 Přípravna: 4,80</t>
  </si>
  <si>
    <t>116 Herna,denní místnost: 128,90</t>
  </si>
  <si>
    <t>342248112R00</t>
  </si>
  <si>
    <t>Příčky z keram.tvárnic 11,5 P+D na MVC 5 tl.115mm</t>
  </si>
  <si>
    <t>Příčky z keram.tvárnic 14 P+D na MVC 5 tl.140mm</t>
  </si>
  <si>
    <t>Nadezdívka plochých překladů š.140mm na MVC 5</t>
  </si>
  <si>
    <t>342948111R00</t>
  </si>
  <si>
    <t>417238112R00</t>
  </si>
  <si>
    <t>Obezdění ztuž.věnce věncovkou vč.vložení EPS</t>
  </si>
  <si>
    <t>417388122R00</t>
  </si>
  <si>
    <t>Věnec vnější pro zdivo z keram.tvárnic tl.zdi 400mm pro strop 210mm</t>
  </si>
  <si>
    <t>(1,50x3,26)-(0,80x2,02)=4,89-1,616=3,274</t>
  </si>
  <si>
    <t>(12,00+9,20)x2x3,26-(1,00x2,02)x3-(0,90x1,80)x2-(1,20x1,80)x7=</t>
  </si>
  <si>
    <t xml:space="preserve"> =138,224-6,06-3,24-15,12=113,804</t>
  </si>
  <si>
    <t>(0,90x1,80)x(4+2)=9,72</t>
  </si>
  <si>
    <t>(1,20x1,80)x(38+7)=97,20</t>
  </si>
  <si>
    <t>(1,80+0,90+1,80)x(4+2)=27,00</t>
  </si>
  <si>
    <t>(1,80+1,20+1,80)x(38+7)=216,00</t>
  </si>
  <si>
    <t>(1,20x1,80)x(38+7)=97,208</t>
  </si>
  <si>
    <t>(1,00x2,02)x(2+2)=8,08</t>
  </si>
  <si>
    <t>(25,10x0,55)x4=55,22+(44,00x0,55)=79,42</t>
  </si>
  <si>
    <t>výměra: 647,01x2=1294,02</t>
  </si>
  <si>
    <t>výměra: 647,01</t>
  </si>
  <si>
    <t>1.NP: 431,40+69,70=501,10</t>
  </si>
  <si>
    <t>(25,30x0,20)x4=20,24+(44,00x0,20)=29,04</t>
  </si>
  <si>
    <t>výměra: 29,04x0,30=8,712</t>
  </si>
  <si>
    <t>výměra: 29,04</t>
  </si>
  <si>
    <t>výměra: 29,04x1,20=34,848</t>
  </si>
  <si>
    <t>(25,30x25,30)-(11,10x11,10)=516,88+85,062=601,942</t>
  </si>
  <si>
    <t>0,90x(4+2)+1,20x(38+7)=59,40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</si>
  <si>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</si>
  <si>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</si>
  <si>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</si>
  <si>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</si>
  <si>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</si>
  <si>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</si>
  <si>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</si>
  <si>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</si>
  <si>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</si>
  <si>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</si>
  <si>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</si>
  <si>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</si>
  <si>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</si>
  <si>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kryt spín dělený 3558E-A00652 pro ř.5,6+6,1/0+1/0</t>
  </si>
  <si>
    <t>SESTAVA  přepín střídavý Time 10A/250Vstř ř.6So</t>
  </si>
  <si>
    <t>přepínač/strojek 10A/250Vstř 3558-A06340 řaz.6,6So</t>
  </si>
  <si>
    <t>SESTAVA  ovlad zapín Time 10A/250Vstř řaz.1/0So</t>
  </si>
  <si>
    <t>ovladač/strojek 10A/250Vstř 3558-A91342 ř.1/0,S,So</t>
  </si>
  <si>
    <t>SESTAVA  zásuvka 16A/250Vstř Time IP44</t>
  </si>
  <si>
    <t>strojek zásuvka 16A/250Vstř 5518E-A02999 IP44</t>
  </si>
  <si>
    <t>rámeček pro 1přístroj Time 3901F-A00941 IP44 bílá</t>
  </si>
  <si>
    <t>SESTAVA  přepínač 10A/250Vstř řazení6 IP44 Time</t>
  </si>
  <si>
    <t>strojek přepínač 10A/250Vstř 3558E-A06940 ř.6 IP44</t>
  </si>
  <si>
    <t>spínač TOTAL STOP v prosklené skříňce</t>
  </si>
  <si>
    <t>zářivka lineární T8 pr26mm/L1200mm/G13 36W</t>
  </si>
  <si>
    <t>svítidlo záři 235 /IP44/T5</t>
  </si>
  <si>
    <t>zářivka lineární T5 HE pr16mm/L1449mm/G5 35W</t>
  </si>
  <si>
    <t>zářivka lineární T8 pr26mm/L590mm/G13 18W</t>
  </si>
  <si>
    <t>žárovka E27 220V/do 100W</t>
  </si>
  <si>
    <t>kabel CYKY 3Cx1,5</t>
  </si>
  <si>
    <t>kabel CYKY 3Ax1,5</t>
  </si>
  <si>
    <t>kabel CYKY 5x1,5</t>
  </si>
  <si>
    <t>vodič CY 6  /H07V-U/</t>
  </si>
  <si>
    <t>skříň rozvodná KT250 vč svorkovnice HOP</t>
  </si>
  <si>
    <t>vedení FeZn 30/4 (0,96kg/m)</t>
  </si>
  <si>
    <t>drát AlMgSi pr.8mm polotvrdý 0,135kg/m</t>
  </si>
  <si>
    <t>podpěra vedení pod tašky PV12 150mm FeZn</t>
  </si>
  <si>
    <t>podpěra vedení do zdiva hmoždi PV17 8/100mm FeZn</t>
  </si>
  <si>
    <t>jímací tyč hladká JR1,5 AlMgSi pr.19/1500mm</t>
  </si>
  <si>
    <t>ochranná stříška jímače OSH FeZn horní</t>
  </si>
  <si>
    <t>ochranná stříška jímače OSD FeZn dolní</t>
  </si>
  <si>
    <t>svorka k jímači/zkuš SJ1/SZ 16/8mm 2šrou Al 221330</t>
  </si>
  <si>
    <t>svorka univerzální SU Al</t>
  </si>
  <si>
    <t>svorka připojovací SP Al</t>
  </si>
  <si>
    <t>svorka na okapní žlab SO 2šrouby Al malá</t>
  </si>
  <si>
    <t>ochranný úhelník svodu OU délka 1,7m</t>
  </si>
  <si>
    <t>držák úhelníku DOUa 150mm FeZn středový do zdiva</t>
  </si>
  <si>
    <t>označovací štítek zemního svodu</t>
  </si>
  <si>
    <t>ochranná trubka svodu OT délka 1,7m</t>
  </si>
  <si>
    <t>podpěra vedení pod hřebenáče PV14 100mm FeZn</t>
  </si>
  <si>
    <t>krabice univerzální/přístrojová KU68-1901</t>
  </si>
  <si>
    <t>krabice univerzální KU68LD/1</t>
  </si>
  <si>
    <t>krabice prázdná OBO A11</t>
  </si>
  <si>
    <t>svorka Wago 273-100  3x1,5mm2 krabicová bezšroubo</t>
  </si>
  <si>
    <t>svorka Wago 273-101  5x1,5mm2 krabicová bezšroubo</t>
  </si>
  <si>
    <t>svorkovnice typ EPS2  ekvipotenciální+kryt</t>
  </si>
  <si>
    <t>svorkovnice typ 210  12x2,5mm2 vícepólová</t>
  </si>
  <si>
    <t>nosič svazků GRIP OBO 2031/10,...</t>
  </si>
  <si>
    <t>21-2</t>
  </si>
  <si>
    <t>Materiál elektromontážní</t>
  </si>
  <si>
    <t>jistič vč.zapojení 3pól/63A</t>
  </si>
  <si>
    <t>kabel Cu(-1kV CYKY) volně uložený do 3x35/4x25</t>
  </si>
  <si>
    <t>kabel(-CYKY) volně uložený do 3x6/4x4/7x2,5</t>
  </si>
  <si>
    <t>vodič/kabel v trubce jednotková hmotnost do 0,4kg</t>
  </si>
  <si>
    <t>zásuvka domovní zapuštěná vč.zapojení průběžně</t>
  </si>
  <si>
    <t>spínač zapuštěný vč.zapojení 1pólový+orient./ř.1So</t>
  </si>
  <si>
    <t>přepínač zapuštěný vč.zapojení sériový/řazení 5-5A</t>
  </si>
  <si>
    <t>přepínač zapuštěný vč.zapojení střídavý/řazení 6</t>
  </si>
  <si>
    <t>ovladač zapuštěný vč.zapojení tlačítkový/ř.1/0 So</t>
  </si>
  <si>
    <t>přepínač nástěnný TOTAL STOP</t>
  </si>
  <si>
    <t>svítidlo zářivkové vestavné/2 zdroje</t>
  </si>
  <si>
    <t>svítidlo zářivkové bytové stropní/1 zdroj</t>
  </si>
  <si>
    <t>svítidlo zářivkové bytové stropní/2 zdroje</t>
  </si>
  <si>
    <t>svítidlo zářivkové průmyslové stropní/2 zdroje</t>
  </si>
  <si>
    <t>svítidlo žárovkové nástěnné/1 zdroj</t>
  </si>
  <si>
    <t>nouzové orientační svítidlo zářivkové</t>
  </si>
  <si>
    <t>svítidlo zářivkové průmyslové stropní/1 zdroj</t>
  </si>
  <si>
    <t>kabel Cu(-CYKY) pod omítkou do 2x4/3x2,5/5x1,5</t>
  </si>
  <si>
    <t>vodič Cu(-CY) pod omítkou do 1x16</t>
  </si>
  <si>
    <t>skříň rozvodná bez svorkovnice a zapojení(-KT250)</t>
  </si>
  <si>
    <t>uzemňov.vedení v zemi úplná mtž FeZn do 120mm2</t>
  </si>
  <si>
    <t>svod vč.podpěr drát do pr.10mm</t>
  </si>
  <si>
    <t>jímací tyč do 3m montáž na hřeben</t>
  </si>
  <si>
    <t>svorka hromosvodová do 2 šroubů</t>
  </si>
  <si>
    <t>ochranný úhelník nebo trubka/ držáky do zdiva</t>
  </si>
  <si>
    <t>označení svodu štítkem</t>
  </si>
  <si>
    <t>krabice přístrojová bez zapojení</t>
  </si>
  <si>
    <t>krabice odbočná bez svorkovnice a zapojení(-KO68)</t>
  </si>
  <si>
    <t>krabice plast pro P rozvod bez zapojení 8110</t>
  </si>
  <si>
    <t>ochranná svorkovnice(nulový můstek)vč.zapoj.do 63A</t>
  </si>
  <si>
    <t>21-3</t>
  </si>
  <si>
    <t>Materiál zemní</t>
  </si>
  <si>
    <t>písek kopaný 0-2mm</t>
  </si>
  <si>
    <t>cihla betonová 29/14/6,5</t>
  </si>
  <si>
    <t>výstražná fólie šířka 0,34m</t>
  </si>
  <si>
    <t>roura korugovaná KOPODUR KD09050 pr.50/41mm</t>
  </si>
  <si>
    <t>/roura korugovaná 09050/ spojka 02050</t>
  </si>
  <si>
    <t>21-4</t>
  </si>
  <si>
    <t>Elektromontáže</t>
  </si>
  <si>
    <t>21-5</t>
  </si>
  <si>
    <t>výkop kabel.rýhy šířka 50/hloubka 100cm tz.II/ko1.</t>
  </si>
  <si>
    <t>kabelové lože pískové 2x10-15cm krycí cihly na60cm</t>
  </si>
  <si>
    <t>výstražná fólie šířka nad 30cm</t>
  </si>
  <si>
    <t>zához kabelové rýhy šířka 50/hloubka 100cm tz.II</t>
  </si>
  <si>
    <t>odvoz zeminy do 10km vč.poplatku za skládku</t>
  </si>
  <si>
    <t>provizorní úprava terénu třída zeminy II</t>
  </si>
  <si>
    <t>výkop kabel.rýhy šířka 35/hloubka 80cm tz.I/ko1.2</t>
  </si>
  <si>
    <t>kabelový prostup z ohebné roury plast pr.110mm</t>
  </si>
  <si>
    <t>zához kabelové rýhy šířka 35/hloubka 80cm tz.I</t>
  </si>
  <si>
    <t>provizorní úprava terénu třída zeminy I</t>
  </si>
  <si>
    <t>21-6</t>
  </si>
  <si>
    <t>poplatek za recyklaci svítidla</t>
  </si>
  <si>
    <t>poplatek za recyklaci světelného zdroje</t>
  </si>
  <si>
    <t>vysekání rýhy/zeď cihla/ hl.do 30mm/š.do 30mm</t>
  </si>
  <si>
    <t>vysekání rýhy/zeď cihla/ hl.do 50mm/š.do 70mm</t>
  </si>
  <si>
    <t>vysekání kapsy/zeď cihla/ do 100x100x100mm</t>
  </si>
  <si>
    <t>vykroužení otvoru/sádrokarton/ do 100x100x100mm</t>
  </si>
  <si>
    <t>Ostatní náklady</t>
  </si>
  <si>
    <t>21-7</t>
  </si>
  <si>
    <t xml:space="preserve">Ostatní </t>
  </si>
  <si>
    <t>Doprava dodávek</t>
  </si>
  <si>
    <t>PPV pro elektromontáže</t>
  </si>
  <si>
    <t>PPV pro zemní práce</t>
  </si>
  <si>
    <t>21-7-001</t>
  </si>
  <si>
    <t>21-7-002</t>
  </si>
  <si>
    <t>21-7-003</t>
  </si>
  <si>
    <t>21-7-004</t>
  </si>
  <si>
    <t>21-7-005</t>
  </si>
  <si>
    <t>21-7-006</t>
  </si>
  <si>
    <t>21-7-007</t>
  </si>
  <si>
    <t>Výztuž základových desek ze svařov.sítí 6/100-6/100</t>
  </si>
  <si>
    <t>Izolace proti vodě a radonu vodor.pásy přitavením</t>
  </si>
  <si>
    <t>Izolace proti vodě a radonu svislá pásy přitavením</t>
  </si>
  <si>
    <t>Deska polystyren EPS 150 S tl.140mm</t>
  </si>
  <si>
    <t>Střešní vazníky vč.chem.ošetření proti škůdcům -zprůměrovaná cena</t>
  </si>
  <si>
    <t>Dřez pro mytí nádobí  (2x dřez + 1x dvojdřez) -součást kuch.linek</t>
  </si>
  <si>
    <t>B  ISRAC4KO4V160/ND1050I3 35W</t>
  </si>
  <si>
    <t>G  LLL2RMKO4V1/1400ND 40W</t>
  </si>
  <si>
    <t>H  svítidlo záři OP E     IP40/T8 24255</t>
  </si>
  <si>
    <t>svítidlo záři PC E/1F/IP66/T8       90356</t>
  </si>
  <si>
    <t>SVITIDLO PC ET5 IP66 /90760/</t>
  </si>
  <si>
    <t>F  BRSB4KO375V2/ND</t>
  </si>
  <si>
    <t>svít žár IN-12U7/264   E27 IP43 pr350  41421</t>
  </si>
  <si>
    <t>nouzové svítidlo LED-Em/IP65 3hod</t>
  </si>
  <si>
    <t>1x26 LED 4000K IP65</t>
  </si>
  <si>
    <t>133 Výdej jídla: 4,50</t>
  </si>
  <si>
    <t>134 Zádveří: 4,50</t>
  </si>
  <si>
    <t>135 Úklid: 1,30</t>
  </si>
  <si>
    <t>136 Šatna: 7,90</t>
  </si>
  <si>
    <t>137 Umývárna: 11,80</t>
  </si>
  <si>
    <t>132 Herna: 60,50</t>
  </si>
  <si>
    <t>133 Výdej jídla: (2,82+1,49)x2-(0,70x2)=7,22</t>
  </si>
  <si>
    <t>134 Zádveří: (2,78+1,50)x2-(0,70x2)-0,90=6,26</t>
  </si>
  <si>
    <t>135 Úklid: (0,90+1,50)x2-0,70=4,10</t>
  </si>
  <si>
    <t>136 Šatna: (2,88+2,75)x2-(0,90x3)=8,56</t>
  </si>
  <si>
    <t>137 Umývárna: (3,80+3,55)x2-(0,90x2)=12,90</t>
  </si>
  <si>
    <t>132 Herna: (11,20+6,18)x2-(0,90x4)-0,70=30,46</t>
  </si>
  <si>
    <t>133 Výdej jídla: (2,02+1,49+2,02)=5,53</t>
  </si>
  <si>
    <t>137 Umývárna: (6,00x0,15)=0,90</t>
  </si>
  <si>
    <t>137 Umývárna: (2,40x0,15)=0,36</t>
  </si>
  <si>
    <t>133 Výdej jídla: (2,02+1,49+2,02)x1,80=9,954</t>
  </si>
  <si>
    <r>
      <t xml:space="preserve">135 Úklid: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(0,90+1,50)x2-0,70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x1,80=7,38</t>
    </r>
  </si>
  <si>
    <r>
      <t xml:space="preserve">137 Umývárna: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(3,80+3,55)x2-(0,90x2)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x1,80=23,22</t>
    </r>
  </si>
  <si>
    <t>133 Výdej jídla: (1,80x2)=3,60</t>
  </si>
  <si>
    <t>137 Umývárna: (1,80x1)+(0,80+1,20+0,80)x2=7,40</t>
  </si>
  <si>
    <t>135 Úklid: (1,80x4)=7,20</t>
  </si>
  <si>
    <t>137 Umývárna: (1,80x5)+(0,15x8)=10,20</t>
  </si>
  <si>
    <t>132 Herna: 36,853</t>
  </si>
  <si>
    <t>132 Herna: 23,647</t>
  </si>
  <si>
    <t>výměra: 99,635x1,10=109,599</t>
  </si>
  <si>
    <t>výměra: 45,592x1,05=47,872</t>
  </si>
  <si>
    <t>132/133: 5,15</t>
  </si>
  <si>
    <t>134/135: 0,70</t>
  </si>
  <si>
    <t>132/136: 0,90</t>
  </si>
  <si>
    <t>132/137: 0,90</t>
  </si>
  <si>
    <t>136/137: 0,90</t>
  </si>
  <si>
    <t>133 Výdej jídla: (2,02x1,49)=3,01</t>
  </si>
  <si>
    <t>133 Výdej jídla: (2,02+1,49+2,02)x0,30=1,659</t>
  </si>
  <si>
    <r>
      <t xml:space="preserve">135 Úklid: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(0,90+1,50)x2-0,70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x0,30=1,23</t>
    </r>
  </si>
  <si>
    <r>
      <t xml:space="preserve">137 Umývárna: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(3,80+3,55)x2-(0,90x2)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x0,30=3,87</t>
    </r>
  </si>
  <si>
    <t>133 Výdej jídla: (0,10+1,49+0,10)-0,70=0,99</t>
  </si>
  <si>
    <t>M+D Vchod.dveře 900/1970mm 15 DP3-C2 vč.kování,zárubně ozn.PS</t>
  </si>
  <si>
    <t>M+D Dveře vnitř.800/1970mm EW 15 DP3-C2 vč.kování,zárubně ozn.PD</t>
  </si>
  <si>
    <t>M+D Dveře vnitř.700/1970mm EW 15 DP3-C2 vč.kování,zárubně ozn.PD</t>
  </si>
  <si>
    <t>M+D Vnitř.dveře 800/1970mm vč.kování,zárubně,povrch.úpravy</t>
  </si>
  <si>
    <t>M+D Vnitř.dveře 700/1970mm vč.kování,zárubně,povrch.úpravy</t>
  </si>
  <si>
    <t>M+D Vnitř.dveře 800/1970mm -šatna vč.kování,zárubně,povrch.úpravy</t>
  </si>
  <si>
    <t>M+D Vnitř.okno výsuv.1000/700mm -kompletní provedení</t>
  </si>
  <si>
    <t>M+D Okno zdvojené b.hnědá 900/1800mm -kompletní provedení</t>
  </si>
  <si>
    <t>M+D Okno zdvojené b.hnědá 1200/1800mm -kompletní provedení</t>
  </si>
  <si>
    <t>M+D Vstup.stěna s dveřmi 1600/2000mm -kompletní provedení</t>
  </si>
  <si>
    <t>M+D Vchod dveře 900/2100 vč.kování,zárubně a povrch.úpravy</t>
  </si>
  <si>
    <t>M+D Podbití přesahu střech palubkami vč.povrch.úpravy</t>
  </si>
  <si>
    <t>M+D Vnitř.dveře 900/1970mm vč.kování,zárubně,povrch.úpravy</t>
  </si>
  <si>
    <t>766-PC-16</t>
  </si>
  <si>
    <t>766-PC-17</t>
  </si>
  <si>
    <t>(25,30x25,30)-(11,10x11,10)=516,88+90,50=607,38</t>
  </si>
  <si>
    <t>(25,30x25,30)-(11,10x11,10)=516,88+110,887=627,767</t>
  </si>
  <si>
    <t>výměra: 627,767x0,30=188,33</t>
  </si>
  <si>
    <t>výměra: 627,767</t>
  </si>
  <si>
    <t>výměra: 627,767x1,15=721,932</t>
  </si>
  <si>
    <t>131 Chodba: 3,70</t>
  </si>
  <si>
    <t>(26,30+25,30)x2x4,55=469,56+(13,10+9,90+13,10+2,90)x4,55=647,01</t>
  </si>
  <si>
    <t>(2,60+1,80)=4,40+(12,10+9,90+9,03+0,90+0,50)=36,83</t>
  </si>
  <si>
    <t>131 Chodba: (2,58+1,26+0,40)x2=8,48</t>
  </si>
  <si>
    <t xml:space="preserve"> =99,795x0,25=24,949</t>
  </si>
  <si>
    <t>132 Herna: (3,05x3)=9,15</t>
  </si>
  <si>
    <t>137 Umývárna: 1,25</t>
  </si>
  <si>
    <t>131 Chodba: (2,58+1,22)x2x3,05-(0,90+0,80)x2,02+(0,40x5,02)=21,754</t>
  </si>
  <si>
    <t>132 Herna: (11,20+6,18)x2x3,05-(0,90x2,02)x3-(0,70x2,02)-</t>
  </si>
  <si>
    <t xml:space="preserve"> -(1,00x2,15)-(1,20x1,80)x5=86,20</t>
  </si>
  <si>
    <t>133 Výdej jídla: (2,82+1,49)x2x3,05-(0,70x2,02)x2=23,463</t>
  </si>
  <si>
    <t>134 Zádveří: (2,78+1,50)x2x3,05-(0,70x2,02)x2-(0,90x2,02)=21,462</t>
  </si>
  <si>
    <t>136 Šatna: (2,88+2,75)x2x3,05-(0,90x2,02)x3-(0,90x1,80)x2=25,649</t>
  </si>
  <si>
    <t>135 Úklid: (0,90+1,50)x2-(0,70x2,02)=13,226</t>
  </si>
  <si>
    <t>137 Umývárna: (3,80+3,55)x2x3,05-(0,90x2,02)x2-(1,20x1,80)x2=36,879</t>
  </si>
  <si>
    <t>(12,10+9,76)x2=43,72</t>
  </si>
  <si>
    <t>(12,10+9,10)x2=42,40</t>
  </si>
  <si>
    <t>(12,10+9,90)-(2,90x3,07)=119,79-8,903=110,887</t>
  </si>
  <si>
    <t>(2,82+1,64+1,65+6,58+3,80+3,80)x3,26-(0,80x2,02)x2-</t>
  </si>
  <si>
    <t>(3,26x6)+1,50+20,29=41,35</t>
  </si>
  <si>
    <t xml:space="preserve"> -(1,00x2,02)x4-(1,00x0,70)=66,145-3,232-8,08-0,70=54,133</t>
  </si>
  <si>
    <t>311238605R00</t>
  </si>
  <si>
    <t>Zdivo z keram.tvárnic 38 s min.vatou tl.38cm</t>
  </si>
  <si>
    <r>
      <t>[</t>
    </r>
    <r>
      <rPr>
        <sz val="8"/>
        <rFont val="Arial"/>
        <family val="2"/>
        <charset val="238"/>
      </rPr>
      <t>(12,40x9,90)-(3,37x2,90)</t>
    </r>
    <r>
      <rPr>
        <sz val="8"/>
        <rFont val="Arial"/>
        <charset val="238"/>
      </rPr>
      <t>]</t>
    </r>
    <r>
      <rPr>
        <sz val="8"/>
        <rFont val="Arial"/>
        <family val="2"/>
        <charset val="238"/>
      </rPr>
      <t>x0,15=16,948</t>
    </r>
  </si>
  <si>
    <t>(12,40+8,90)x2x0,50x0,15=3,195</t>
  </si>
  <si>
    <r>
      <t>[</t>
    </r>
    <r>
      <rPr>
        <sz val="8"/>
        <rFont val="Arial"/>
        <family val="2"/>
        <charset val="238"/>
      </rPr>
      <t>(12,00+10,00)-(3,00x3,00)</t>
    </r>
    <r>
      <rPr>
        <sz val="8"/>
        <rFont val="Arial"/>
        <charset val="238"/>
      </rPr>
      <t>]</t>
    </r>
    <r>
      <rPr>
        <sz val="8"/>
        <rFont val="Arial"/>
        <family val="2"/>
        <charset val="238"/>
      </rPr>
      <t>x0,05=5,649</t>
    </r>
  </si>
  <si>
    <t>(12,40+9,30)x2x0,30x0,40=5,208</t>
  </si>
  <si>
    <t>(12,40+8,90)x2x0,50x0,44=9,372</t>
  </si>
  <si>
    <t>dle výkresu základů: vč.prořezu 1337kgx0,001=1,337t+0,304t=1,641</t>
  </si>
  <si>
    <t>(12,10x9,90)x0,20=23,958</t>
  </si>
  <si>
    <t>(12,10x9,90)x0,15=17,969</t>
  </si>
  <si>
    <t>výměra: 111,281</t>
  </si>
  <si>
    <t>(12,40+8,90)x2x0,50x0,75=15,975</t>
  </si>
  <si>
    <t>hloubení rýh: 80,795</t>
  </si>
  <si>
    <t>odkopávky: 111,281</t>
  </si>
  <si>
    <t>výkopek: 195,186</t>
  </si>
  <si>
    <t>výměra: 195,186</t>
  </si>
  <si>
    <t>výměra: 94,632</t>
  </si>
  <si>
    <t>materiál z výkopů: 195,186</t>
  </si>
  <si>
    <t>materiál z výkopů: 94,632</t>
  </si>
  <si>
    <t>výměra: 94,632x1,75=165,606</t>
  </si>
  <si>
    <t>(12,10+9,90+12,10+2,90)x3,20-(1,00x2,15)x2-(0,90x1,80)x2-</t>
  </si>
  <si>
    <t>Omítka vnější z hotových směsí probarvená vč.perlinky -sokl</t>
  </si>
  <si>
    <t>622472110RX1</t>
  </si>
  <si>
    <t>622472110RX2</t>
  </si>
  <si>
    <t>Omítka vnější z hotových směsí probarvená vč.perlinky -stěny</t>
  </si>
  <si>
    <t>(12,10+9,90+12,10+2,90)x0,25-(1,00x2)x0,25=8,75</t>
  </si>
  <si>
    <t xml:space="preserve"> -(1,20x1,80)x7=125,98</t>
  </si>
  <si>
    <t>622473186R00</t>
  </si>
  <si>
    <t>Příplatek za rohovník vnějších omítek</t>
  </si>
  <si>
    <t>(3,45x3)=10,35</t>
  </si>
  <si>
    <t>622473187RT1</t>
  </si>
  <si>
    <t>Příplatek za okenní lištu vč.dodávky</t>
  </si>
  <si>
    <t>(1,80+0,90+1,80)x2+(1,80+1,20+1,80)x7+(2,15+1,00+2,15)x2=52,90</t>
  </si>
  <si>
    <t>622481110RX1</t>
  </si>
  <si>
    <t>Dilatace stěn přístavku a hlavního objektu -montáž a dodávka</t>
  </si>
  <si>
    <t>(7,00x3,56)=24,92</t>
  </si>
  <si>
    <t>výměra: 614,956+144,00=758,956</t>
  </si>
  <si>
    <t>(25,30x4)=101,20+(12,56+10,36)x2=147,04</t>
  </si>
  <si>
    <t>(26,42+25,30)x0,56x2=57,926+(38,84x0,56)=79,676</t>
  </si>
  <si>
    <t>762332200RA1</t>
  </si>
  <si>
    <t>Konstrukce krovů-přístavek vč.řeziva a povrch.úpravy</t>
  </si>
  <si>
    <t>(12,56x11,02)-(3,46x2,64)=129,281</t>
  </si>
  <si>
    <t>přístavek: 144,00</t>
  </si>
  <si>
    <t>(10,85x2)=21,70+7,20=28,90</t>
  </si>
  <si>
    <t>8,25x5+17,80=59,05</t>
  </si>
  <si>
    <t>8,25+5,70=13,95</t>
  </si>
  <si>
    <t>(26,24x4)+(8,25x5)=146,21+(12,56x2)+(11,02+3,46)=185,81</t>
  </si>
  <si>
    <t>26,42x4=105,68+29,60=135,28</t>
  </si>
  <si>
    <t>201</t>
  </si>
  <si>
    <t>202</t>
  </si>
  <si>
    <t>203</t>
  </si>
  <si>
    <t>204</t>
  </si>
  <si>
    <t>205</t>
  </si>
  <si>
    <t>206</t>
  </si>
  <si>
    <t>207</t>
  </si>
  <si>
    <t>odpočet obkladů: -175,025</t>
  </si>
  <si>
    <t>výměra: 758,956</t>
  </si>
  <si>
    <t>výměra: 758,956x1,15=872,799</t>
  </si>
  <si>
    <t>131 Chodba: (2,58+1,22+0,40)-(0,90+0,80+0,70)=6,00</t>
  </si>
  <si>
    <t>114 Výdej jídla: (1,57+1,61+1,67)=4,85</t>
  </si>
  <si>
    <t>113 Předsíňka: (1,445x1,80)=2,601</t>
  </si>
  <si>
    <t>113 Předsíňka: 1,445</t>
  </si>
  <si>
    <t>113 Předsíňka: (1,80x2)=3,60</t>
  </si>
  <si>
    <t>125 Výdej jídla: (1,49+2,02+1,49)=5,00</t>
  </si>
  <si>
    <t>125 Výdej jídla: (1,49+2,02+1,49)x1,80=9,00</t>
  </si>
  <si>
    <t>125 Výdej jídla: (1,80x2)=3,60</t>
  </si>
  <si>
    <t>114 Výdej jídla: (1,80x3)=5,40</t>
  </si>
  <si>
    <t>115 Přípravna: (1,80x1)=1,80</t>
  </si>
  <si>
    <t>119 WC: (1,80x4)=7,20</t>
  </si>
  <si>
    <t>126 Úklid: (1,80x4)=7,20</t>
  </si>
  <si>
    <t>114 Výdej jídla: (1,80x2)=3,60</t>
  </si>
  <si>
    <t>115 Přípravna: (1,80x2)=3,60</t>
  </si>
  <si>
    <t>Lepení povlakových podlah z pásů textilních</t>
  </si>
  <si>
    <t>776572100R00</t>
  </si>
  <si>
    <t>776521110R00</t>
  </si>
  <si>
    <t>776-PC3</t>
  </si>
  <si>
    <t>Zátěžový koberec -dle výběru investora</t>
  </si>
  <si>
    <t>776431010R00</t>
  </si>
  <si>
    <t>Lepení podlahových soklíků z koberc.pásů na lištu</t>
  </si>
  <si>
    <t>776-PC-2</t>
  </si>
  <si>
    <t>776-PC4</t>
  </si>
  <si>
    <t>Soklík k zátěžovému koberci -dle výběru investora</t>
  </si>
  <si>
    <t>Lišta přechod.T pro dlažbu, kovová</t>
  </si>
  <si>
    <t>Soklík keramický dle výběru investora</t>
  </si>
  <si>
    <t>Montáž podlah keram.lep.do tmelu -mimo protiskluzové</t>
  </si>
  <si>
    <t>Montáž podlah keram.lep.do tmelu -protiskluzová dlažba</t>
  </si>
  <si>
    <t>130 Terasa: 18,20</t>
  </si>
  <si>
    <t>Dlaždice keramická 300x300mm, protiskluz.R10</t>
  </si>
  <si>
    <t>Dlaždice keramická 300x300mm</t>
  </si>
  <si>
    <t>113 Předsíňka: (1,00+1,445+1,00)-(0,80x2)=1,845</t>
  </si>
  <si>
    <t>114 Výdej jídla: 1,61</t>
  </si>
  <si>
    <t>115 Přípravna: (2,82+1,87+1,64+1,45+0,85)-0,90-(0,80x3)-2,87=2,46</t>
  </si>
  <si>
    <t>125 Výdej jídla: 1,49</t>
  </si>
  <si>
    <t>101/102: 0,80</t>
  </si>
  <si>
    <t>101/103: 0,80</t>
  </si>
  <si>
    <t>110/127: 0,80</t>
  </si>
  <si>
    <t>108/127: 0,80</t>
  </si>
  <si>
    <t>110/105: 0,80</t>
  </si>
  <si>
    <t>110/104: 0,80</t>
  </si>
  <si>
    <t>114/115: 0,70</t>
  </si>
  <si>
    <t>115/125: 0,70</t>
  </si>
  <si>
    <t>116/128: 0,80</t>
  </si>
  <si>
    <t>120/128: 0,70</t>
  </si>
  <si>
    <t>116/121: 0,80</t>
  </si>
  <si>
    <t>116/122: 0,80</t>
  </si>
  <si>
    <t>101/123: 0,70</t>
  </si>
  <si>
    <t>101/124: 0,70</t>
  </si>
  <si>
    <r>
      <t xml:space="preserve">101 Vstupní hala: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(0,45+3,75+1,60+1,26+1,95+0,752+2,70+1,545+3,75+0,45)-</t>
    </r>
  </si>
  <si>
    <r>
      <t xml:space="preserve"> -(0,90x5)-(0,80x4)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x0,30=3,152</t>
    </r>
  </si>
  <si>
    <r>
      <t xml:space="preserve">104 Šatna děti: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(2,785+5,485)x2-(0,90x3)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x0,30=4,152</t>
    </r>
  </si>
  <si>
    <r>
      <t xml:space="preserve">105 WC,umývárna: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(3,45+5,485)x2-(0,90x2)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x0,30=4,821</t>
    </r>
  </si>
  <si>
    <r>
      <t xml:space="preserve">111 Úklid-výdej jídla: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(1,61+0,895)x2-0,80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x0,30=1,203</t>
    </r>
  </si>
  <si>
    <r>
      <t xml:space="preserve">112 WC: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(1,295+1,00)x2-0,80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x0,30=1,137</t>
    </r>
  </si>
  <si>
    <t>113 Předsíňka: (1,445x0,30)=0,434</t>
  </si>
  <si>
    <t>114 Výdej jídla: (1,57+1,61+1,67)x0,30=1,455</t>
  </si>
  <si>
    <t>115 Přípravna: (0,80+2,07)x0,30=0,861</t>
  </si>
  <si>
    <r>
      <t xml:space="preserve">121 WC,umývárna: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(3,45+5,485)x2-(0,90x2)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x0,30=4,821</t>
    </r>
  </si>
  <si>
    <r>
      <t xml:space="preserve">122 Šatna děti: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(2,785+5,485)x2-(0,90x3)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x0,30=4,152</t>
    </r>
  </si>
  <si>
    <t>125 Výdej jídla: (1,49+2,02+1,49)x0,30=1,50</t>
  </si>
  <si>
    <r>
      <t xml:space="preserve">126 Úklid: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(0,90+1,24)x2-0,80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x0,30=1,044</t>
    </r>
  </si>
  <si>
    <t>129 Zastřešený vstup: (2,54+2,26+0,64+3,735)x0,30=2,753</t>
  </si>
  <si>
    <t>Přenosný hasící přístroj s hasící schopností 34 A</t>
  </si>
  <si>
    <t>998766201R00</t>
  </si>
  <si>
    <t>Nábytek a doplňky</t>
  </si>
  <si>
    <t>Kuchyňská linka (výdejny, přípravna)</t>
  </si>
  <si>
    <t>Kancelářský stůl s kontejnerem s přídavným samostatným stolem umístěným do L ředitelna</t>
  </si>
  <si>
    <t>Kancelářský stůl účtárna + herna pavilon</t>
  </si>
  <si>
    <t>Oboustranný učitelský stůl</t>
  </si>
  <si>
    <t>Pojízdné šuplíkové uzamykatelné kontejnery</t>
  </si>
  <si>
    <t>Kancelářská židle (soubor)</t>
  </si>
  <si>
    <t>Konferenční židle (soubor)</t>
  </si>
  <si>
    <t>Stůl sborovna</t>
  </si>
  <si>
    <t>Šatnová stěna (ředitelna, sborovna)</t>
  </si>
  <si>
    <t>Šatní skříň (šatny učitelek)</t>
  </si>
  <si>
    <t>Lavička na přezouvání (šatna učitelek)</t>
  </si>
  <si>
    <t xml:space="preserve">Skříně uzamykatelné kabinety </t>
  </si>
  <si>
    <t>Šanonová stěna uzamykatelná ředitelna</t>
  </si>
  <si>
    <t xml:space="preserve">Šanonové skříně (sestava) kabinety </t>
  </si>
  <si>
    <t>Sestava skříněk na šanony účtárna</t>
  </si>
  <si>
    <t xml:space="preserve">Sestava poliček ředitelna </t>
  </si>
  <si>
    <t>Sestava poliček sborovna</t>
  </si>
  <si>
    <t>Regály na pracovní pomůcky (sklady/kabinety)</t>
  </si>
  <si>
    <t>Sestava regálů (sklad)</t>
  </si>
  <si>
    <t>Police na úklidové prostředky</t>
  </si>
  <si>
    <t>Skříňka kombinovaná</t>
  </si>
  <si>
    <t xml:space="preserve">Doumístná pohovka (kabinety) </t>
  </si>
  <si>
    <t>Sestava šatních skříněk s lavičkou pro 5 dětí (soubor)</t>
  </si>
  <si>
    <t>Sestava šatních skříněk s lavičkou pro 2 děti (soubor)</t>
  </si>
  <si>
    <t>Skříňka na hračky</t>
  </si>
  <si>
    <t xml:space="preserve">Skříňka s dveřmi a 2 policemi </t>
  </si>
  <si>
    <t xml:space="preserve">Skříňka s posuvnými dveřmi a 8 plastovými zásuvkami </t>
  </si>
  <si>
    <t>Skříňka s plastovými zásuvkami</t>
  </si>
  <si>
    <t xml:space="preserve">Skříňka  členěná na polovinu s dvířkami a 4 plastovými zásuvkami </t>
  </si>
  <si>
    <t>Herní sestava kuchyňka</t>
  </si>
  <si>
    <t>Herní sestava dílnička</t>
  </si>
  <si>
    <t>Kovový sušák na výkresy</t>
  </si>
  <si>
    <t>Dětské židle mix v. 26, 28, 30 (soubor)</t>
  </si>
  <si>
    <t>Dětský stolek mix velikostí v. 50 - 52 pro max. 6 dětí (soubor)</t>
  </si>
  <si>
    <t xml:space="preserve">Švédská lavička na cvičení 2m </t>
  </si>
  <si>
    <t xml:space="preserve">Švédská lavička na cvičení 3m </t>
  </si>
  <si>
    <t>Ribstol 220 x 70 cm</t>
  </si>
  <si>
    <t>Úložná skříň na matrace a lůžkoviny</t>
  </si>
  <si>
    <t>Úložná skříň na matrace a lůžkoviny pavilon</t>
  </si>
  <si>
    <t>Trojdílná skříň na výtvarnou výchovu</t>
  </si>
  <si>
    <t>Dekorovaný pojízdný stojan na ručníky pro 10 dětí</t>
  </si>
  <si>
    <t>Dekorovaný pojízdný stojan na ručníky pro 5 dětí</t>
  </si>
  <si>
    <t>Dekorovaný pojízdný stojan na ručníky pro 7 dětí</t>
  </si>
  <si>
    <t>Stůl na přípravu jídla</t>
  </si>
  <si>
    <t>Dekorace umývárny</t>
  </si>
  <si>
    <t>Elektronický zásobník na papírové ručníky v roli</t>
  </si>
  <si>
    <t xml:space="preserve">Úklidový vozík </t>
  </si>
  <si>
    <t>Provázková nástěnka</t>
  </si>
  <si>
    <t>Korková nástěnka</t>
  </si>
  <si>
    <t>Dekorace</t>
  </si>
  <si>
    <t>Magnetické tabule</t>
  </si>
  <si>
    <t>Značkovníky</t>
  </si>
  <si>
    <t>Hodiny</t>
  </si>
  <si>
    <t xml:space="preserve">Zrcadla </t>
  </si>
  <si>
    <t>Interaktivní tabule Smart board (SW, datový projektor, notebook, ozvučení, pojezd, instalace, doprava, školení obsluhy)</t>
  </si>
  <si>
    <t>IT a elektro</t>
  </si>
  <si>
    <t>PC sestava (PC, klávesnice, myš) - ředitelna</t>
  </si>
  <si>
    <t>PC sestava (PC, klávesnice, myš) - herny</t>
  </si>
  <si>
    <t>Televize</t>
  </si>
  <si>
    <t>Multifunkční barevná tiskárna (tisk, skener, kopírka)</t>
  </si>
  <si>
    <t>Kopírka A4 černobílá</t>
  </si>
  <si>
    <t>Vysavač s vodním filtrem</t>
  </si>
  <si>
    <t>Přenosné digitální piano</t>
  </si>
  <si>
    <t xml:space="preserve">Digitální piano </t>
  </si>
  <si>
    <t>Myčka</t>
  </si>
  <si>
    <t>Chladnička</t>
  </si>
  <si>
    <t>Kompenzační pomůcky</t>
  </si>
  <si>
    <t>Kostkoviště</t>
  </si>
  <si>
    <t>Interaktivní slunce</t>
  </si>
  <si>
    <t>Terapeutická houpačka</t>
  </si>
  <si>
    <t>Tablety</t>
  </si>
  <si>
    <t>Soubor výukových programů pro děti s postižením pro předškoláky a první stupeň základních a speciálních škol - multilicence</t>
  </si>
  <si>
    <t>PC-766-1-1</t>
  </si>
  <si>
    <t>PC-766-1-2</t>
  </si>
  <si>
    <t>PC-766-1-3</t>
  </si>
  <si>
    <t>PC-766-1-4</t>
  </si>
  <si>
    <t>PC-766-1-5</t>
  </si>
  <si>
    <t>PC-766-1-6</t>
  </si>
  <si>
    <t>PC-766-1-7</t>
  </si>
  <si>
    <t>PC-766-1-8</t>
  </si>
  <si>
    <t>PC-766-1-9</t>
  </si>
  <si>
    <t>PC-766-1-10</t>
  </si>
  <si>
    <t>PC-766-1-11</t>
  </si>
  <si>
    <t>PC-766-1-12</t>
  </si>
  <si>
    <t>PC-766-1-13</t>
  </si>
  <si>
    <t>PC-766-1-14</t>
  </si>
  <si>
    <t>PC-766-1-15</t>
  </si>
  <si>
    <t>PC-766-1-16</t>
  </si>
  <si>
    <t>PC-766-1-17</t>
  </si>
  <si>
    <t>PC-766-1-18</t>
  </si>
  <si>
    <t>PC-766-1-19</t>
  </si>
  <si>
    <t>PC-766-1-20</t>
  </si>
  <si>
    <t>PC-766-1-21</t>
  </si>
  <si>
    <t>PC-766-1-22</t>
  </si>
  <si>
    <t>PC-766-1-23</t>
  </si>
  <si>
    <t>PC-766-1-24</t>
  </si>
  <si>
    <t>PC-766-1-25</t>
  </si>
  <si>
    <t>PC-766-1-26</t>
  </si>
  <si>
    <t>PC-766-1-27</t>
  </si>
  <si>
    <t>PC-766-1-28</t>
  </si>
  <si>
    <t>PC-766-1-29</t>
  </si>
  <si>
    <t>PC-766-1-30</t>
  </si>
  <si>
    <t>PC-766-1-31</t>
  </si>
  <si>
    <t>PC-766-1-32</t>
  </si>
  <si>
    <t>PC-766-1-33</t>
  </si>
  <si>
    <t>PC-766-1-34</t>
  </si>
  <si>
    <t>PC-766-1-35</t>
  </si>
  <si>
    <t>PC-766-1-36</t>
  </si>
  <si>
    <t>PC-766-1-37</t>
  </si>
  <si>
    <t>PC-766-1-38</t>
  </si>
  <si>
    <t>PC-766-1-39</t>
  </si>
  <si>
    <t>PC-766-1-40</t>
  </si>
  <si>
    <t>PC-766-1-41</t>
  </si>
  <si>
    <t>PC-766-1-42</t>
  </si>
  <si>
    <t>PC-766-1-43</t>
  </si>
  <si>
    <t>PC-766-1-44</t>
  </si>
  <si>
    <t>PC-766-1-45</t>
  </si>
  <si>
    <t>PC-766-1-46</t>
  </si>
  <si>
    <t>PC-766-1-47</t>
  </si>
  <si>
    <t>PC-766-1-48</t>
  </si>
  <si>
    <t>PC-766-1-49</t>
  </si>
  <si>
    <t>PC-766-1-50</t>
  </si>
  <si>
    <t>PC-766-1-51</t>
  </si>
  <si>
    <t>PC-766-1-52</t>
  </si>
  <si>
    <t>PC-766-1-53</t>
  </si>
  <si>
    <t>PC-766-1-54</t>
  </si>
  <si>
    <t>PC-766-2-1</t>
  </si>
  <si>
    <t>PC-766-2-2</t>
  </si>
  <si>
    <t>PC-766-2-3</t>
  </si>
  <si>
    <t>PC-766-2-4</t>
  </si>
  <si>
    <t>PC-766-2-5</t>
  </si>
  <si>
    <t>PC-766-2-6</t>
  </si>
  <si>
    <t>PC-766-2-7</t>
  </si>
  <si>
    <t>PC-766-2-8</t>
  </si>
  <si>
    <t>PC-766-2-9</t>
  </si>
  <si>
    <t>PC-766-2-10</t>
  </si>
  <si>
    <t>PC-766-2-11</t>
  </si>
  <si>
    <t>PC-766-2-12</t>
  </si>
  <si>
    <t>PC-766-3-1</t>
  </si>
  <si>
    <t>PC-766-3-2</t>
  </si>
  <si>
    <t>PC-766-3-3</t>
  </si>
  <si>
    <t>PC-766-3-4</t>
  </si>
  <si>
    <t>PC-766-3-5</t>
  </si>
  <si>
    <t>Část:  Vnitřní vybavení</t>
  </si>
  <si>
    <t>Vnitřní vybavení -celkem</t>
  </si>
  <si>
    <t>766-1</t>
  </si>
  <si>
    <t>VNITŘNÍ VYBAVENÍ -samostatný list</t>
  </si>
  <si>
    <t>VEDLEJŠÍ NÁKLADY -samostatný list</t>
  </si>
  <si>
    <t xml:space="preserve">Vnitřní vybavení nezpůsobilé </t>
  </si>
  <si>
    <t>Odkládací stolek (kabinety)</t>
  </si>
  <si>
    <t>Herní sestava kadeřnice</t>
  </si>
  <si>
    <t>Herní sestava obývací pokojík</t>
  </si>
  <si>
    <t>Žíněnka 100 x 50 x 3 cm</t>
  </si>
  <si>
    <t>Matrace 125</t>
  </si>
  <si>
    <t>Matrace 133,5</t>
  </si>
  <si>
    <t>Stohovatelné plastové lehátka 133,5 cm</t>
  </si>
  <si>
    <t>Prostěradlo</t>
  </si>
  <si>
    <t>Povlečení - deka, polštář</t>
  </si>
  <si>
    <t>Přesun hmot pro konstrukce truhlářské v objektech výšky do 6 m</t>
  </si>
  <si>
    <t>998767201R00</t>
  </si>
  <si>
    <t>Konstrukce truhlářské</t>
  </si>
  <si>
    <t>VRN-VEDLEJŠÍ A OSTATNÍ NÁKLADY</t>
  </si>
  <si>
    <t>VRN-VEDLEJŠÍ A OSTATNÍ NÁKLADY NA STAVBU - CELKEM BEZ DPH</t>
  </si>
  <si>
    <t>M99</t>
  </si>
  <si>
    <t>SOUPIS PRACÍ</t>
  </si>
  <si>
    <t>celkem</t>
  </si>
  <si>
    <t>ZÁKLADNÍ ROZPOČTOVÉ NÁKLADY NA STAVBU</t>
  </si>
  <si>
    <t>001</t>
  </si>
  <si>
    <t>002</t>
  </si>
  <si>
    <t>003</t>
  </si>
  <si>
    <t>004</t>
  </si>
  <si>
    <t>005</t>
  </si>
  <si>
    <t>ZÁKLADNÍ ROZPOČTOVÉ NÁKLADY NA STAVBU - CELKEM BEZ DPH</t>
  </si>
  <si>
    <t>CELKOVÉ NÁKLADY NA STAVBU BEZ DPH</t>
  </si>
  <si>
    <t>SOUPIS PRACÍ - REKAPITULACE</t>
  </si>
  <si>
    <t>m3</t>
  </si>
  <si>
    <t>m</t>
  </si>
  <si>
    <t>PSV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</si>
  <si>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</si>
  <si>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</si>
  <si>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</si>
  <si>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</si>
  <si>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</si>
  <si>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</si>
  <si>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</si>
  <si>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</si>
  <si>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</si>
  <si>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</si>
  <si>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</si>
  <si>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</si>
  <si>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</si>
  <si>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</si>
  <si>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</si>
  <si>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</si>
  <si>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</si>
  <si>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</si>
  <si>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VODOROVNÉ KONSTRUKCE</t>
  </si>
  <si>
    <t>765313111RT2</t>
  </si>
  <si>
    <t>765313131RT2</t>
  </si>
  <si>
    <t>765313181R00</t>
  </si>
  <si>
    <t>765313184RT2</t>
  </si>
  <si>
    <t>765313151R00</t>
  </si>
  <si>
    <t>Pás úžlabí plast.s těsněním ke krytině a hřebeni</t>
  </si>
  <si>
    <t>765313188R00</t>
  </si>
  <si>
    <t>765313189RT2</t>
  </si>
  <si>
    <t>Fólie parotěsná -dodávka</t>
  </si>
  <si>
    <t>Taška prostupová+nástavec odvětrání kanalizace</t>
  </si>
  <si>
    <t>765313184RT5</t>
  </si>
  <si>
    <t>765313184RT7</t>
  </si>
  <si>
    <t>Prostup krytinou -vzduchotechnika</t>
  </si>
  <si>
    <t>Prostup krytinou -odvětrání radonu</t>
  </si>
  <si>
    <t>765313141RT2</t>
  </si>
  <si>
    <t>Nároží z hřebenáčů na větrací pás s kartáči</t>
  </si>
  <si>
    <t>Dřevostavby</t>
  </si>
  <si>
    <t>998763201R00</t>
  </si>
  <si>
    <t>Přesun hmot pro dřevostavby v objektech výšky do 6 m</t>
  </si>
  <si>
    <t>Přesun hmot pro konstrukce tesařské v objektech výšky do 6 m</t>
  </si>
  <si>
    <t>763711322RT1</t>
  </si>
  <si>
    <t>763711312RT1</t>
  </si>
  <si>
    <t>Vnitřní stěna-příčka dle popisu v PD tl.150mm</t>
  </si>
  <si>
    <t>763712332RT1</t>
  </si>
  <si>
    <t>Vnitřní stěna dle popisu v PD tl.320mm</t>
  </si>
  <si>
    <t xml:space="preserve">Vnitřní stěna-příčka dle popisu v PD tl.100mm </t>
  </si>
  <si>
    <t xml:space="preserve">Obvodová stěna dle popisu v PD tl.300mm </t>
  </si>
  <si>
    <t>763711332RT1</t>
  </si>
  <si>
    <t>(4,70x3,26)=15,322</t>
  </si>
  <si>
    <t>763711323RT1</t>
  </si>
  <si>
    <t>Vnitřní stěna-příčka dle popisu v PD tl.200mm</t>
  </si>
  <si>
    <t>(2,55x3,26)x2=16,626</t>
  </si>
  <si>
    <t>[5,62+(5,485x3)+3,785+6,785+4,48+4,61+3,415+4,54+(5,485x3)+6,95+</t>
  </si>
  <si>
    <t>[(3,675+1,93)x2+0,995+0,90+3,50+1,40+5,78+1,545+(1,00x2)+3,785+</t>
  </si>
  <si>
    <t>763711324RT1</t>
  </si>
  <si>
    <t>Vnitřní stěna-kce šachty dle popisu v PD tl.180mm</t>
  </si>
  <si>
    <t>(0,90x3,56)=3,204</t>
  </si>
  <si>
    <t>Vnitřní stěna-s průduchem -dle popisu v PD tl.250mm</t>
  </si>
  <si>
    <t>763711325RT1</t>
  </si>
  <si>
    <t>(1,00x3,26)=3,26</t>
  </si>
  <si>
    <t xml:space="preserve"> +5,62]x3,26-(1,00x0,70)x2-(0,90x2,02)x10-(0,80x2,02)x5=228,951</t>
  </si>
  <si>
    <t xml:space="preserve"> +2,45+(3,675+1,93)x2)x3,26-(0,90x2,02)x9-(0,80x2,02)x7=95,608</t>
  </si>
  <si>
    <t>(21,58+24,70+25,30+20,14+3,735+0,64+1,60+2,26+2,54)x3,40-</t>
  </si>
  <si>
    <t xml:space="preserve"> -(1,60x2,05)-(0,90x2,02)x2-(0,90x1,80)x4-(1,20x1,80)x38=253,007</t>
  </si>
  <si>
    <t>763732132RA1</t>
  </si>
  <si>
    <t>(26,42x26,42)-(11,10x11,10)=574,806</t>
  </si>
  <si>
    <t>(26,42+10,85)x8,25/2x2=307,478</t>
  </si>
  <si>
    <t>(11,10+10,85)x8,25/2x2=181,088</t>
  </si>
  <si>
    <t>(15,32x8,25)/2x2=126,39</t>
  </si>
  <si>
    <t>762330340RAB</t>
  </si>
  <si>
    <t>Střešní latě+kontralatě+difúzní fólie,větrací mřížky a chem.ošetření</t>
  </si>
  <si>
    <t>Konstrukce přesahů-kompletní provedení</t>
  </si>
  <si>
    <t>767-PC-3</t>
  </si>
  <si>
    <t>M+D Skládací schůdky do podstřeší</t>
  </si>
  <si>
    <t>713111221R04</t>
  </si>
  <si>
    <t>Montáž parozábrany,zavěšené podhledy,přelep.spojů, vč.dodávky</t>
  </si>
  <si>
    <t>713161115R01</t>
  </si>
  <si>
    <t>Izolace tepel.střech -foukaná celuloza tl.300mm</t>
  </si>
  <si>
    <t>762512245RU1</t>
  </si>
  <si>
    <t>odhad: 40,00</t>
  </si>
  <si>
    <t>Konstrukce podlahy v podstřešním prostoru vč.chem.ošetření</t>
  </si>
  <si>
    <t>(0,90x1,97)x2=3,546</t>
  </si>
  <si>
    <t>(1,00x2,00)=2,00</t>
  </si>
  <si>
    <t>762330012RAE</t>
  </si>
  <si>
    <t>Pozednice vč.upev.kotev a chem.ošetření</t>
  </si>
  <si>
    <t xml:space="preserve"> +3,75+0,45)=18,207</t>
  </si>
  <si>
    <t>117 Sklad: 13,80</t>
  </si>
  <si>
    <t>118 Šatna učitelka: 9,10</t>
  </si>
  <si>
    <t>121 WC,umývárna: 18,90</t>
  </si>
  <si>
    <t>122 Šatna děti: 15,30</t>
  </si>
  <si>
    <t>123 Sklad: 6,50</t>
  </si>
  <si>
    <t>124 Účetní: 7,80</t>
  </si>
  <si>
    <t>125 Výdej jídla: 4,20</t>
  </si>
  <si>
    <t>129 Zastřešený vstup: 19,40</t>
  </si>
  <si>
    <t>117 Sklad: (5,42+2,50)x2-0,90=14,94</t>
  </si>
  <si>
    <t>109 Sklad: (5,42+2,50)x2-0,90=14,94</t>
  </si>
  <si>
    <t>106 Šatna učitelka: (2,55+3,575)x2-0,90=11,35</t>
  </si>
  <si>
    <t>105 WC,umývárna: (3,45+5,485)x2-(0,90x2)=16,07</t>
  </si>
  <si>
    <t>104 Šatna děti: (2,785+5,485)x2-(0,90x3)=13,84</t>
  </si>
  <si>
    <t>103 Sborovna: (2,45+3,785)x2-0,90=11,57</t>
  </si>
  <si>
    <t>102 Ředitelna: (2,50+3,785+0,93+2,26+2,15)-0,90=10,725</t>
  </si>
  <si>
    <t>119 WC: (0,895+0,90)x2-0,80=2,79</t>
  </si>
  <si>
    <t>118 Šatna učitelka: (2,55+3,575)x2-0,90=11,35</t>
  </si>
  <si>
    <t>121 WC,umývárna: (3,45+5,485)x2-(0,90x2)=16,07</t>
  </si>
  <si>
    <t>122 Šatna děti: (2,785+5,485)x2-(0,90x3)=13,84</t>
  </si>
  <si>
    <t>123 Sklad: (3,635+1,76)x2-0,80=9,99</t>
  </si>
  <si>
    <t>124 Účetní: (3,785+2,10)x2-0,80=10,97</t>
  </si>
  <si>
    <t>101 Vstupní hala: (0,45+3,75+1,60+1,26+1,95+0,752+2,70+1,545+3,75+0,45)-</t>
  </si>
  <si>
    <t xml:space="preserve"> -(0,90x5)-(0,80x4)=18,207-7,70=10,507</t>
  </si>
  <si>
    <t>111 Úklid-výdej jídla: (1,61+0,895)x2-0,80=4,01</t>
  </si>
  <si>
    <t>112 WC: (1,295+1,00)x2-0,80=3,79</t>
  </si>
  <si>
    <t>114 Výdej jídla: (1,61+2,37)x2-(0,80x2)=6,36</t>
  </si>
  <si>
    <t>125 Výdej jídla: (2,82+1,49)x2-(0,80x2)=7,02</t>
  </si>
  <si>
    <t>126 Úklid: (0,90+1,24)x2-0,80=3,48</t>
  </si>
  <si>
    <t>126 Úklid: 1,30</t>
  </si>
  <si>
    <t>114 Výdej jídla: (0,90x2)x0,15=0,27</t>
  </si>
  <si>
    <t>125 Výdej jídla: (0,90x2)x0,15=0,27</t>
  </si>
  <si>
    <t>Obkladačka keramická -dle výběru investora</t>
  </si>
  <si>
    <t>114 Výdej jídla: (1,00x0,15)=0,15</t>
  </si>
  <si>
    <t>125 Výdej jídla: (1,00x0,15)=0,15</t>
  </si>
  <si>
    <r>
      <t xml:space="preserve">107 WC: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(0,895+0,90)x2-0,80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x1,80=5,022</t>
    </r>
  </si>
  <si>
    <r>
      <t xml:space="preserve">108 Umývárna: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(2,48+1,93)x2-(0,80x2)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x1,80=12,996</t>
    </r>
  </si>
  <si>
    <r>
      <t xml:space="preserve">111 Úklid-výdej jídla: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(1,61+0,895)x2-0,80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x1,80=7,218</t>
    </r>
  </si>
  <si>
    <r>
      <t xml:space="preserve">112 WC: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(1,295+1,00)x2-0,80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x1,80=6,822</t>
    </r>
  </si>
  <si>
    <r>
      <t xml:space="preserve">126 Úklid: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(0,90+1,24)x2-0,80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x1,80=6,264</t>
    </r>
  </si>
  <si>
    <t>105 WC,umývárna: (0,90x2)x2x0,15=0,54</t>
  </si>
  <si>
    <t>121 WC,umývárna: (0,90x2)x2x0,15=0,54</t>
  </si>
  <si>
    <t>105 WC,umývárna: (1,20x2)x0,15=0,36</t>
  </si>
  <si>
    <t>121 WC,umývárna: (1,20x2)x0,15=0,36</t>
  </si>
  <si>
    <t xml:space="preserve">m      </t>
  </si>
  <si>
    <t>612473186RT1</t>
  </si>
  <si>
    <t>620991191R00</t>
  </si>
  <si>
    <t>Pročištění potrubí do DN 200</t>
  </si>
  <si>
    <t>Poznámky:</t>
  </si>
  <si>
    <t>Z důvodu rozsahu této rekonstrukce a nedokonalé znalosti skutečného stavu stavební i profesní části je nutno počítat s případnými doplňujícími pracemi ve stavební i profesní části!!!</t>
  </si>
  <si>
    <t xml:space="preserve">Pokud je v tomto dokumentu uveden název výrobku, jde pouze o specifikaci požadovaného standartu, který musí být dodržen. Je tedy možno použít výrobek s jiným názvem a označením, který ale splní požadovaný standart.                                                                                                        </t>
  </si>
  <si>
    <t>Stěrka hydroizolační+bandáž koutů (těsn.dilat.provazec) -svislá</t>
  </si>
  <si>
    <t>Podlahy povlakové</t>
  </si>
  <si>
    <t>998776201R00</t>
  </si>
  <si>
    <t>Přesun hmot pro podlahy povlakové v objektech v do 6 m</t>
  </si>
  <si>
    <t>776101121R00</t>
  </si>
  <si>
    <t>Provedení penetrace podkladu</t>
  </si>
  <si>
    <t>776421100R00</t>
  </si>
  <si>
    <t>Lepení podlahových soklíků k přírodnímu linoleu</t>
  </si>
  <si>
    <t>776-PC-1</t>
  </si>
  <si>
    <t>Soklík k přírodnímu linoleu -dle výběru investora</t>
  </si>
  <si>
    <t>Lepení povlakových podlah z pásů PVC</t>
  </si>
  <si>
    <t>Přír.linoleum, 100% přírodní, tl.2,5mm, protiskl.R9 -odstín dle investora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</si>
  <si>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</si>
  <si>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</si>
  <si>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</si>
  <si>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</si>
  <si>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</si>
  <si>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</si>
  <si>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</si>
  <si>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</si>
  <si>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</si>
  <si>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</si>
  <si>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</si>
  <si>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</si>
  <si>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</si>
  <si>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</si>
  <si>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</si>
  <si>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</si>
  <si>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Vodorovné konstrukce</t>
  </si>
  <si>
    <t>Úprava povrchů, podlahy a osazování výplní otvorů</t>
  </si>
  <si>
    <t>610991111R00</t>
  </si>
  <si>
    <t>Zakrývání výplní vnitřních otvorů</t>
  </si>
  <si>
    <t>Začištění omítek kolem oken, dveří apod.</t>
  </si>
  <si>
    <t>123</t>
  </si>
  <si>
    <t>124</t>
  </si>
  <si>
    <t>125</t>
  </si>
  <si>
    <t>126</t>
  </si>
  <si>
    <t>127</t>
  </si>
  <si>
    <t>128</t>
  </si>
  <si>
    <t>129</t>
  </si>
  <si>
    <t>130</t>
  </si>
  <si>
    <t>Štěrkopískový podsyp hutněný po vrstvách na Edef=40MPa</t>
  </si>
  <si>
    <t>273361921RT9</t>
  </si>
  <si>
    <t>274272150RT4</t>
  </si>
  <si>
    <t>416061010RT1</t>
  </si>
  <si>
    <t>591104100RXX</t>
  </si>
  <si>
    <t>Malby</t>
  </si>
  <si>
    <t>MALBY</t>
  </si>
  <si>
    <t>Spára ve styku podlaha-obklady,stěna -montáž a dodávka</t>
  </si>
  <si>
    <t>SVISLÉ KONSTRUKCE</t>
  </si>
  <si>
    <t>Komunikace</t>
  </si>
  <si>
    <t>132201101R00</t>
  </si>
  <si>
    <t>Přesun hmot pro konstrukce klempířské v objektech výšky do 6 m</t>
  </si>
  <si>
    <t xml:space="preserve">výměra dle výpočtu: </t>
  </si>
  <si>
    <t>Zásyp,násyp jam, rýh, šachet výkopkem se zhutněním po vrstvách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</si>
  <si>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</si>
  <si>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</si>
  <si>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</si>
  <si>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</si>
  <si>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</si>
  <si>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</si>
  <si>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</si>
  <si>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</si>
  <si>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</si>
  <si>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</si>
  <si>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</si>
  <si>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959950104RA1</t>
  </si>
  <si>
    <t>Stavební přípomoci pro profese</t>
  </si>
  <si>
    <t>Hloubení šachet v hornině 3 do 100 m3</t>
  </si>
  <si>
    <t>133201109R00</t>
  </si>
  <si>
    <t>Výztuž základ.pasů z beton.oceli 10505</t>
  </si>
  <si>
    <t>121101102R00</t>
  </si>
  <si>
    <t>962032231R00</t>
  </si>
  <si>
    <t>Nakládání výkopku nad 100m3 hor.1-4 -z deponie pro zásypy</t>
  </si>
  <si>
    <t>Izolace tepelné</t>
  </si>
  <si>
    <t>Izol.tepel.podlah.1x položení</t>
  </si>
  <si>
    <t>998713201R00</t>
  </si>
  <si>
    <t>Přesun hmot pro izolace tepelné výšky do 6 m</t>
  </si>
  <si>
    <t>162201102R10</t>
  </si>
  <si>
    <t>Vodorovné přemístění výkopku z hor.1-4 do 50 m -deponie výkopku</t>
  </si>
  <si>
    <t>162201102R20</t>
  </si>
  <si>
    <t>Vodorovné přemístění výkopku z hor.1-4 do 50 m - z deponie - zásyp</t>
  </si>
  <si>
    <t>271541113RT1</t>
  </si>
  <si>
    <t>167101102R00</t>
  </si>
  <si>
    <t>Nakládání výkopku nad 100m3 hor.1-4 -odvoz na deponii</t>
  </si>
  <si>
    <t>006</t>
  </si>
  <si>
    <t>007</t>
  </si>
  <si>
    <t>008</t>
  </si>
  <si>
    <t>174101101R00</t>
  </si>
  <si>
    <t>013</t>
  </si>
  <si>
    <t>014</t>
  </si>
  <si>
    <t>015</t>
  </si>
  <si>
    <t>016</t>
  </si>
  <si>
    <t>výměra: 80,57</t>
  </si>
  <si>
    <t>objem základů betonových: 50,077</t>
  </si>
  <si>
    <t>objem štěrkopísku: 19,326</t>
  </si>
  <si>
    <t>dle výkresu základů: 2,23 +0,49=2,72</t>
  </si>
  <si>
    <t>objem základů z tvárnic: 26,909</t>
  </si>
  <si>
    <t>výměra: 1,38x1,15=1,587</t>
  </si>
  <si>
    <t>obkládání parapetů do tmelu šířky do 300mm: 1,38</t>
  </si>
  <si>
    <t>výměra: 2,52x1,15=2,898</t>
  </si>
  <si>
    <t>obkládání ostění do tmelu šířky do 300mm: 2,52</t>
  </si>
  <si>
    <t>přístavek: 4,68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</si>
  <si>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</si>
  <si>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</si>
  <si>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</si>
  <si>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</si>
  <si>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</si>
  <si>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</si>
  <si>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</si>
  <si>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</si>
  <si>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</si>
  <si>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</si>
  <si>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</si>
  <si>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</si>
  <si>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</si>
  <si>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</si>
  <si>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</si>
  <si>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</si>
  <si>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</si>
  <si>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</si>
  <si>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</si>
  <si>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</si>
  <si>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</si>
  <si>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</si>
  <si>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</si>
  <si>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</si>
  <si>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</si>
  <si>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</si>
  <si>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</si>
  <si>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</si>
  <si>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</si>
  <si>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</si>
  <si>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</si>
  <si>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998711201R00</t>
  </si>
  <si>
    <t>Přesun hmot pro izolace proti vodě výšky do 6 m</t>
  </si>
  <si>
    <t>ÚPRAVY POVRCHŮ,PODLAHY A OSAZOVÁNÍ VÝPLNÍ OTVORŮ</t>
  </si>
  <si>
    <t>IZOLACE PROTI VODĚ</t>
  </si>
  <si>
    <t>IZOLACE TEPELNÉ</t>
  </si>
  <si>
    <t>KONSTRUKCE KLEMPÍŘSKÉ</t>
  </si>
  <si>
    <t>Práce a dodávky PSV</t>
  </si>
  <si>
    <t>%</t>
  </si>
  <si>
    <t>Konstrukce kovové doplňkové stavební</t>
  </si>
  <si>
    <t>Přesun hmot pro konstrukce zámečnické v objektech výšky do 6 m</t>
  </si>
  <si>
    <t>kg</t>
  </si>
  <si>
    <t>KONSTRUKCE KOVOVÉ DOPLŇKOVÉ STAVEBNÍ</t>
  </si>
  <si>
    <t>Sejmutí ornice s přemíst.do 100 m a pro zpět.použ.vč.převrstvení</t>
  </si>
  <si>
    <t>Obkladačka keramická bílá mat -dle investora</t>
  </si>
  <si>
    <t>634601210R00</t>
  </si>
  <si>
    <t>Pás dilatační mezi podlahou a svislými kcemi</t>
  </si>
  <si>
    <t>776101115R00</t>
  </si>
  <si>
    <t>Vyrovnání podkladu samonivelační cement.stěrkou tl.1-3mm</t>
  </si>
  <si>
    <t>Okrajová dilatační páska EPS tl.10mm</t>
  </si>
  <si>
    <t>SBS modif.asf.pás tl.5mm s posypem</t>
  </si>
  <si>
    <t>569111121RXX</t>
  </si>
  <si>
    <t>VRN-Vedlejší a ostatní náklady -celkem</t>
  </si>
  <si>
    <t>Pronájem zařízení staveniště staveništní buňky,osvětlení..</t>
  </si>
  <si>
    <t>měs.</t>
  </si>
  <si>
    <t>Ostraha staveniště</t>
  </si>
  <si>
    <t>Čištění komunikací, úklid</t>
  </si>
  <si>
    <t>Dočasná staveništní přípojka kanalizace</t>
  </si>
  <si>
    <t>Dočasná staveništní přípojka elektro</t>
  </si>
  <si>
    <t>Dočasná staveništní přípojka vody</t>
  </si>
  <si>
    <t>Staveništní informační tabule</t>
  </si>
  <si>
    <t>KONSTRUKCE TESAŘSKÉ</t>
  </si>
  <si>
    <t>DŘEVOSTAVBY</t>
  </si>
  <si>
    <t>KRYTINY TVRDÉ</t>
  </si>
  <si>
    <t>M-22</t>
  </si>
  <si>
    <t>ELEKTROINSTALACE-SILNOPROUD</t>
  </si>
  <si>
    <t>M-21</t>
  </si>
  <si>
    <t>Objednatel: Město Ralsko, Kuřívody 701, 471 24 Ralsko</t>
  </si>
  <si>
    <t>1.1 - Architektonicko-stavební řešení -celkem</t>
  </si>
  <si>
    <t>1.4 - Elektroinstalace-silnoproud</t>
  </si>
  <si>
    <t>1.5. - Elektronické komunikace</t>
  </si>
  <si>
    <t>Část:  Vedlejší a ostatní náklady</t>
  </si>
  <si>
    <t>Část:  Rekapitulace nákladů na stavbu</t>
  </si>
  <si>
    <t>Konstrukce tesařské</t>
  </si>
  <si>
    <t>998762201R00</t>
  </si>
  <si>
    <t>Ulož.konc.prof.-lišty-horní do lep.-ukonč.obkl.</t>
  </si>
  <si>
    <t>597601.A</t>
  </si>
  <si>
    <t>Lišta ukončovací horní elox.hliník pro obklady</t>
  </si>
  <si>
    <t>781971101RU1</t>
  </si>
  <si>
    <t>781971101RU2</t>
  </si>
  <si>
    <t>781971101RU3</t>
  </si>
  <si>
    <t>Ulož.konc.prof.-lišty-koutové do lep.-ukonč.obkl.</t>
  </si>
  <si>
    <t>Lišta ukončovací koutová elox.hliník pro obklady</t>
  </si>
  <si>
    <t>597601.B</t>
  </si>
  <si>
    <t>597601.C</t>
  </si>
  <si>
    <r>
      <t xml:space="preserve">105 WC,umývárna: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(3,45+5,485)x2-(0,90x2)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x1,80-(1,20x0,90)x2=26,766</t>
    </r>
  </si>
  <si>
    <r>
      <t xml:space="preserve">121 WC,umývárna: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(3,45+5,485)x2-(0,90x2)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x1,80-(1,20x0,90)x2=26,766</t>
    </r>
  </si>
  <si>
    <t>105 WC,umývárna: (3,45+5,485)x2-(0,90x2)-(1,20x2)+(0,15x4)=14,27</t>
  </si>
  <si>
    <t>121 WC,umývárna: (3,45+5,485)x2-(0,90x2)-(1,20x2)+(0,15x4)=14,27</t>
  </si>
  <si>
    <t>105 WC,umývárna: (0,80+1,20+0,80)x2=5,60</t>
  </si>
  <si>
    <t>121 WC,umývárna: (0,80+1,20+0,80)x2=5,60</t>
  </si>
  <si>
    <t>105 WC,umývárna: (1,80x4)+(0,15x4)=7,80</t>
  </si>
  <si>
    <t>121 WC,umývárna: (1,80x4)+(0,15x4)=7,80</t>
  </si>
  <si>
    <t>111 Úklid-výdej jídla: (1,80x4)=7,20</t>
  </si>
  <si>
    <t>112 WC: (1,80x4)=7,20</t>
  </si>
  <si>
    <t>114 Výdej jídla: (1,57+1,61+1,67)x1,80-(1,00x0,90)=7,83</t>
  </si>
  <si>
    <t>115 Přípravna: (0,80+2,07x1,80=5,166</t>
  </si>
  <si>
    <t>115 Přípravna: (0,80+2,07)x1,80=5,166</t>
  </si>
  <si>
    <t>115 Přípravna: (0,80+2,07)=2,87</t>
  </si>
  <si>
    <t>107,00x0,30</t>
  </si>
  <si>
    <t>okap.chodník=108,00</t>
  </si>
  <si>
    <t>317168220RT9</t>
  </si>
  <si>
    <t>5+5+5</t>
  </si>
  <si>
    <t>(1,10+11,60+1,10)=13,80</t>
  </si>
  <si>
    <t>výměra: 171,63x1,05=180,212</t>
  </si>
  <si>
    <t>Doplnění stávajícího chodníku-přístupový chodník</t>
  </si>
  <si>
    <t>130 Terasa: 18,40</t>
  </si>
  <si>
    <t>127 Terasa: 10,80</t>
  </si>
  <si>
    <t>119 Terasa: 3,60</t>
  </si>
  <si>
    <t>Stropy keramické ze stropních vložek 290x490x190mm se zálivkou</t>
  </si>
  <si>
    <t>571901130RXX</t>
  </si>
  <si>
    <t>Bezbariérové stání pro OA</t>
  </si>
  <si>
    <t>ozn.19: 33,20</t>
  </si>
  <si>
    <t>Výztuž základových patek ze svař.sítí KARI</t>
  </si>
  <si>
    <t>výměra dle PD: 245 kg</t>
  </si>
  <si>
    <t>275362021R00</t>
  </si>
  <si>
    <t>Základy pro zastřeš.chodníku vč.zem.prací,podkl.bet.a štěrkopísku</t>
  </si>
  <si>
    <t>(1,50x0,70x0,65)x7</t>
  </si>
  <si>
    <t>(1,50x0,55x0,65)</t>
  </si>
  <si>
    <t>(0,60x0,60x0,65)</t>
  </si>
  <si>
    <t>(0,90x0,50x0,65)</t>
  </si>
  <si>
    <t>výměra: 51,80</t>
  </si>
  <si>
    <t>(3,10x10)+(2,70x2)</t>
  </si>
  <si>
    <t>Odpadní trouby z TiZn plechu, kruhové, D=120mm</t>
  </si>
  <si>
    <t>Kotlík kónický TiZn pro trouby D=120mm</t>
  </si>
  <si>
    <t>S koleno z TiZn plechu, kruhové, D=120mm</t>
  </si>
  <si>
    <t>sloupek 140/140: (0,14x0,14x2,45)x10</t>
  </si>
  <si>
    <t>krokev 100/120: (0,10x0,12x2,99)x18</t>
  </si>
  <si>
    <t>krokev 100/120: (0,10x0,12x1,04)x2</t>
  </si>
  <si>
    <t>krokev 100/120: (0,10x0,12x2,24)x2</t>
  </si>
  <si>
    <t>krokev 100/120: (0,10x0,12x2,79)x3</t>
  </si>
  <si>
    <t>krokev 50/120: (0,05x0,12x2,30)x2</t>
  </si>
  <si>
    <t>Konstrukce krovů-zastřeš.chodníku vč.řeziva,kotvení,povrch.úpravy</t>
  </si>
  <si>
    <t>713131131R00</t>
  </si>
  <si>
    <t xml:space="preserve">Izolace tepelná stěn lepením </t>
  </si>
  <si>
    <t>28375460</t>
  </si>
  <si>
    <t>Polystyren extrudovaný XPS tl. 60 mm</t>
  </si>
  <si>
    <t>(3,07+2,90+9,03+9,90+12,10)x0,65</t>
  </si>
  <si>
    <t>24,05x0,06x1,05</t>
  </si>
  <si>
    <t>Příplatek za použití roletových překladů</t>
  </si>
  <si>
    <t>126 Úklid pavilóny: 1,30</t>
  </si>
  <si>
    <t>107 Umývárna, WC: 2,30</t>
  </si>
  <si>
    <t>108 Předsíňka: 2,30</t>
  </si>
  <si>
    <t>128 Chodba: 3,50</t>
  </si>
  <si>
    <t>108 Předsíňka: (2,58+0,90)x2x3,05-(0,80x2,02)=19,612</t>
  </si>
  <si>
    <t>107 Umývárna, WC: (2,58+0,90)x2x3,05-(0,80x2,02)=19,612</t>
  </si>
  <si>
    <t>120 WC,umývárna: 5,60</t>
  </si>
  <si>
    <t>120 WC,umývárna: (2,65+2,275)x2x3,05-(0,80x2,02)=28,427</t>
  </si>
  <si>
    <t>128 Chodba: (1,50+2,65)x2x3,05-(0,90x2,02)-(0,80x2,02)x2=20,265</t>
  </si>
  <si>
    <t>128 Chodba: (3,05x1)=3,05</t>
  </si>
  <si>
    <r>
      <t xml:space="preserve">120 WC,umývárna: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(2,65+2,275)x2-(0,80x2)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x1,80=16,29</t>
    </r>
  </si>
  <si>
    <t>107 Umývárna, WC: (2,58+0,90)x2=6,96</t>
  </si>
  <si>
    <t>108 Předsíňka: (2,58+0,90)x2=6,96</t>
  </si>
  <si>
    <t>128 Chodba: (1,50+2,65)x2=8,30</t>
  </si>
  <si>
    <t>120 WC,umývárna: (2,65+2,275)x2=9,85</t>
  </si>
  <si>
    <t>výměra: 434,262x1,05=455,975</t>
  </si>
  <si>
    <t>výměra: 563,80x1,05=591,99</t>
  </si>
  <si>
    <t>107 Umývárna,WC: 2,30</t>
  </si>
  <si>
    <t>výměra: 98,20x1,05=103,110</t>
  </si>
  <si>
    <t>výměra: 71,20x1,05=74,76</t>
  </si>
  <si>
    <t>výměra: 71,20+98,20=169,40</t>
  </si>
  <si>
    <r>
      <t xml:space="preserve">107 Umývárna,WC: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(2,58+0,90)x2-0,80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x0,30=1,848</t>
    </r>
  </si>
  <si>
    <r>
      <t xml:space="preserve">108 Předsíňka: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(2,58+0,90)x2-0,80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x0,30=1,848</t>
    </r>
  </si>
  <si>
    <t>výměra: 427,00</t>
  </si>
  <si>
    <t>128 Chodba: (1,50+2,65)x2-0,80x2-0,90=5,80</t>
  </si>
  <si>
    <t>výměra: 411,20x1,10=452,32</t>
  </si>
  <si>
    <t>výměra: 15,80x1,10=17,38</t>
  </si>
  <si>
    <t>107 Umývárna,WC: (2,58+0,90)x2-0,80=6,16</t>
  </si>
  <si>
    <t>108 Předsíňka: (2,58+0,90)x2-0,80=6,16</t>
  </si>
  <si>
    <r>
      <t xml:space="preserve">120 WC,umývárna: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(2,65+2,275)x2-(0,80x2)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x0,30=2,475</t>
    </r>
  </si>
  <si>
    <t>120 WC,umývárna: (2,65+2,275)x2-(0,80x2)=8,25</t>
  </si>
  <si>
    <r>
      <t xml:space="preserve">107 Umývárna,WC: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(2,58+0,90)x2-0,80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x1,80=11,088</t>
    </r>
  </si>
  <si>
    <r>
      <t xml:space="preserve">108 Předsíňka: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(2,58+0,90)x2-0,80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x1,80=11,088</t>
    </r>
  </si>
  <si>
    <t>120 WC,umývárna: (2,65+2,275)x2-(0,80x2)x1,80=14,85</t>
  </si>
  <si>
    <t>výměra: 176,015x1,05=184,816</t>
  </si>
  <si>
    <t>výměra: 99,875x1,05=104,869</t>
  </si>
  <si>
    <t>výměra: 36,20x1,05=38,01</t>
  </si>
  <si>
    <t>120 WC,umývárna: (1,80x1)=1,80</t>
  </si>
  <si>
    <t>107 Umývárna,WC: (1,80x4)=7,20</t>
  </si>
  <si>
    <t>108 Předsíňka: (1,80x4)=7,20</t>
  </si>
  <si>
    <t>120 WC,umývárna: (1,80x5)=9,00</t>
  </si>
  <si>
    <t>výměra: 103,20x1,05=108,36</t>
  </si>
  <si>
    <t>výměra: 529,269</t>
  </si>
  <si>
    <t>Směšovač vody dle PD</t>
  </si>
  <si>
    <t>Expanzní nádoba s membránou na vyrovnání zvýšeného tlaku při ohřevu teplé vody o objemu 2-33 l, 10 - 25 bar, připojení 3/4" + UA + zavěšení -pojistná souprava</t>
  </si>
  <si>
    <t>159</t>
  </si>
  <si>
    <t>Montážní a závěsový materiál</t>
  </si>
  <si>
    <t>Spojovací a těsnící materiál</t>
  </si>
  <si>
    <t>M</t>
  </si>
  <si>
    <t>Montáže</t>
  </si>
  <si>
    <t>24-1</t>
  </si>
  <si>
    <t>24-2</t>
  </si>
  <si>
    <t>24-3</t>
  </si>
  <si>
    <t xml:space="preserve">Ostatní bourací, přípomocné a zednické práce </t>
  </si>
  <si>
    <t>Montáž VZT zařízení</t>
  </si>
  <si>
    <t>Doprava veškerého zařízení</t>
  </si>
  <si>
    <t>Seřízení a zaregulování VZT rozvodů a koncových prvků</t>
  </si>
  <si>
    <t>Protokoly, revize, zkoušky</t>
  </si>
  <si>
    <t>M-24</t>
  </si>
  <si>
    <t>MONTÁŽE VZDUCHOTECHNICKÝCH ZAŘÍZENÍ -samost.list</t>
  </si>
  <si>
    <t>VYTÁPĚNÍ -samostatný list</t>
  </si>
  <si>
    <t>Ležaté potrubí pod podlahou - KG systém</t>
  </si>
  <si>
    <t>Dodávka a montáž odpadního potrubí z plastových trub KG systém - materiál PVC-U (neměkčený polyvinylchlorid - PVC) (SN 4) pro gravitační kanalizaci v zemi, vč. tvarovek, pískového podsypu,obsypu, zásypu, zemních prací (hloubka výkopu maximálně 1,6 m, zasypání rýhy potrubí dle skladby uvedené v PD, šířka výkopu 0,5 m, zemina třídy číslo 3), navrácení podkladního betonu (C 15/20 tl. 150 mm) a tlakových zkoušek.</t>
  </si>
  <si>
    <t>DN 110</t>
  </si>
  <si>
    <t>DN 125</t>
  </si>
  <si>
    <t>Odpadní a přípojovací potrubí - HT systém</t>
  </si>
  <si>
    <t xml:space="preserve">Dodávka a montáž odpadního potrubí z plastových trub HT odhlučněný kanalizační systém PP (18 dB) pro stoupací, připojovací, větrací potrubí a odvod kondenzátu od VZT, vč. tvarovek, objímek, závěsů, kotvících bodů a tlakových zkoušek </t>
  </si>
  <si>
    <t xml:space="preserve">DN 50 x 1,8 mm </t>
  </si>
  <si>
    <t xml:space="preserve">DN 75 x 1,9 mm </t>
  </si>
  <si>
    <t>Protipožární manžeta</t>
  </si>
  <si>
    <t>Dodávka a montáž požárně ochranné manžety s odolností EI 60-120 (minimálně 45 min) pro prostup hořlavého kanalizačního potrubí stěnami a stropy.</t>
  </si>
  <si>
    <t>Vybavení kanalizace</t>
  </si>
  <si>
    <t xml:space="preserve">Dodávka a montáž instalačních armatur včetně příslušného vybavení uvedeného v popisu. </t>
  </si>
  <si>
    <t>Vyvedení a upevnění odpadních výpustek D 50</t>
  </si>
  <si>
    <t>Vyvedení a upevnění odpadních výpustek D 75</t>
  </si>
  <si>
    <t>Čistící kus DN 75</t>
  </si>
  <si>
    <t>Čistící kus DN 110</t>
  </si>
  <si>
    <t>Čistící kus DN 125</t>
  </si>
  <si>
    <t>Zátka DN 75</t>
  </si>
  <si>
    <t>Instalační prefabrikáty (zařizovací předměty)</t>
  </si>
  <si>
    <t>Dodávka a montáž Instalační prefabrikátů včetně příslušného vybavení uvedeného v popisu.</t>
  </si>
  <si>
    <t>U</t>
  </si>
  <si>
    <t>Umyvadlo keramické 550x420x190 mm s otvorem pro baterii a instalační sadou, keramický kryt na sifon s instalační sadou, umyvadlový sifon 32 mm chromovaný.</t>
  </si>
  <si>
    <t>WC</t>
  </si>
  <si>
    <t>Závěsný klozet keramický 360x530x400 mm, hluboké splachování, duroplastové sedátko s poklopem a antibakteriální úpravou, se zpomalovacím mechanizmem, ocelové úchyty, podomítkový instalační modul se samonosným ocelovým rámem výšky 1120 mm se šikmým odtokem + splachovací tlačítko.</t>
  </si>
  <si>
    <t>PV</t>
  </si>
  <si>
    <t>Podlahová vpusť do keramické dlažby DN 75 s vodorovným odtokem, izolačním límcem a zápachovým uzávěrem, výškově nastavitelný nástavec, nerezový rámeček 121x 121mm a vtoková mřížka z nerezové oceli 115 x 115mm, včetně stavebního ochranného krytu rámečku.</t>
  </si>
  <si>
    <t>VL</t>
  </si>
  <si>
    <t>Výlevka keramická závěsná 425x500x450 mm s plastovou sklopnou mřížkou, instalační sada. Předstěnový instalační modul se samonosným ocelovým rámem výšky 1480 mm se šikmým odtokem + splachovací nádržka a tlačítko + vývod pro baterii.</t>
  </si>
  <si>
    <t>K</t>
  </si>
  <si>
    <t>102 Ředitelna: (2,50+3,785+0,93+2,26+2,15)x3,05-(0,90x2,02)=33,638</t>
  </si>
  <si>
    <t>103 Sborovna: (2,45+3,785)x2x3,05-(0,90x2,02)=36,216</t>
  </si>
  <si>
    <t>104 Šatna děti: (2,785+5,485)x2x3,05-(0,90x2,02)x3=45,003</t>
  </si>
  <si>
    <t>105 WC,umývárna: (3,45+5,485)x2x3,05-(0,90x2,02)x2=50,868</t>
  </si>
  <si>
    <t>106 Šatna učitelka: (2,55+3,575)x2x3,05-(0,90x2,02)=35,545</t>
  </si>
  <si>
    <t>109 Sklad: (5,42+2,50)x2x3,05-(0,90x2,02)=46,494</t>
  </si>
  <si>
    <t>110 Herna,denní místnost: (14,355+10,95+10,75+4,70+4,48)-(1,00x2,02)-</t>
  </si>
  <si>
    <t xml:space="preserve"> -(0,90x2,02)x4-(0,80x2,02)=93,661</t>
  </si>
  <si>
    <t>116 Herna,denní místnost: (14,355+10,95+10,75+4,70+4,48)-(1,00x2,02)-</t>
  </si>
  <si>
    <t>111 Úklid-výdej jídla: (1,61+0,895)x2x3,05-(0,80x2,02)=13,055</t>
  </si>
  <si>
    <t>112 WC: (1,295+1,00)x2-(0,80x2,02)=12,384</t>
  </si>
  <si>
    <t>113 Předsíňka: (1,445+1,00)x2x3,05-(0,80x2,02)x2=11,683</t>
  </si>
  <si>
    <t>114 Výdej jídla: (1,61+2,37)x2x3,05-(0,80x2,02)x2=21,046</t>
  </si>
  <si>
    <t>115 Přípravna: (2,82+1,87+1,64+1,45+0,85)-(0,90x2,02)-</t>
  </si>
  <si>
    <t xml:space="preserve"> -(0,80x2,02)x3=18,832</t>
  </si>
  <si>
    <t>117 Sklad: (5,42+2,50)x2x3,05-(0,90x2,02)=46,494</t>
  </si>
  <si>
    <t>118 Šatna učitelka: (2,55+3,575)x2x3,05-(0,90x2,02)=35,545</t>
  </si>
  <si>
    <t>121 WC,umývárna: (3,45+5,485)x2x3,05-(0,90x2,02)x2=50,868</t>
  </si>
  <si>
    <t>122 Šatna děti: (2,785+5,485)x2x3,05-(0,90x2,02)x3=45,003</t>
  </si>
  <si>
    <t>123 Sklad: (3,635+1,76)x2x3,05-(0,80x2,02)=31,294</t>
  </si>
  <si>
    <t>124 Účetní: (3,785+2,10)x2x3,05-(0,80x2,02)=34,283</t>
  </si>
  <si>
    <t>125 Výdej jídla: (2,82+1,49)x2x3,05-(0,80x2,02)x2=23,059</t>
  </si>
  <si>
    <t>126 Úklid: (0,90+1,24)x2x3,05-(0,80x2,02)=11,438</t>
  </si>
  <si>
    <t>101 Vstupní hala: (18,207x3,05)-(0,90x2,02)x5-(0,80x2,02)x4=39,977</t>
  </si>
  <si>
    <t>obklady</t>
  </si>
  <si>
    <t>okna</t>
  </si>
  <si>
    <t>102 Ředitelna: (1,20x1,80)=2,16</t>
  </si>
  <si>
    <t>103 Sborovna: (1,20x1,80)=2,16</t>
  </si>
  <si>
    <t>104 Šatna děti: (0,90x1,80)x2=3,24</t>
  </si>
  <si>
    <t>106 Šatna učitelka: (1,20x1,80)=4,32</t>
  </si>
  <si>
    <t>105 WC,umývárna: (1,20x1,80)x2=4,32</t>
  </si>
  <si>
    <t>109 Sklad: (1,20x1,80)x2=4,32</t>
  </si>
  <si>
    <t>110 Herna,denní místnost: (1,20x1,80)x11=23,76</t>
  </si>
  <si>
    <t>116 Herna,denní místnost: (1,20x1,80)x11=23,76</t>
  </si>
  <si>
    <t>117 Sklad: (1,20x1,80)x2=4,32</t>
  </si>
  <si>
    <t>118 Šatna učitelka: (1,20x1,80)x2=4,32</t>
  </si>
  <si>
    <t>121 WC,umývárna: (1,20x1,80)x2=4,32</t>
  </si>
  <si>
    <t>122 Šatna děti: (0,90x1,80)x2=3,24</t>
  </si>
  <si>
    <t>123 Sklad: (1,20x1,80)=2,16</t>
  </si>
  <si>
    <t>124 Účetní: (1,20x1,80)=2,16</t>
  </si>
  <si>
    <t>M+D Posuvná dělící stěna 8920/2700mm -kompletní provedení</t>
  </si>
  <si>
    <t>766-PC-1</t>
  </si>
  <si>
    <t>766-PC-2</t>
  </si>
  <si>
    <t>766-PC-3</t>
  </si>
  <si>
    <t>766-PC-4</t>
  </si>
  <si>
    <t>766-PC-5</t>
  </si>
  <si>
    <t>766-PC-6</t>
  </si>
  <si>
    <t>766-PC-7</t>
  </si>
  <si>
    <t>766-PC-8</t>
  </si>
  <si>
    <t>766-PC-9</t>
  </si>
  <si>
    <t>766-PC-10</t>
  </si>
  <si>
    <t>766-PC-11</t>
  </si>
  <si>
    <t>M+D Vnitř.parapet dl.900mm vč.povrch.úpravy</t>
  </si>
  <si>
    <t>M+D Vnitř.parapet dl.1200mm vč.povrch.úpravy</t>
  </si>
  <si>
    <t>766-PC-12</t>
  </si>
  <si>
    <t>766-PC-13</t>
  </si>
  <si>
    <t>766-PC-14</t>
  </si>
  <si>
    <t>767-PC-1</t>
  </si>
  <si>
    <t xml:space="preserve">M+D Záchytný systém </t>
  </si>
  <si>
    <t>767-PC-2</t>
  </si>
  <si>
    <t xml:space="preserve">M+D Žebřík s ochr.košem-výlez na střechu -dle popisu v PD </t>
  </si>
  <si>
    <t>764252403R00</t>
  </si>
  <si>
    <t>Žlaby TiZn plech,podokapní,půlkruh.rš.330mm</t>
  </si>
  <si>
    <t>764259411R00</t>
  </si>
  <si>
    <t>764510440R00</t>
  </si>
  <si>
    <t xml:space="preserve">Oplechování parapetů vč.rohů TiZn rš.250mm </t>
  </si>
  <si>
    <t>764554402R00</t>
  </si>
  <si>
    <t>764554494RT1</t>
  </si>
  <si>
    <t>Krytiny tvrdé</t>
  </si>
  <si>
    <t>998765201R00</t>
  </si>
  <si>
    <t>Přesun hmot pro krytiny tvrdé v objektech výšky do 6 m</t>
  </si>
  <si>
    <t>Krytina pálená engoba střech jedn.na sucho-včetně</t>
  </si>
  <si>
    <t>Hřeben z hřebenáčů engob.na větrací pás s kartáči</t>
  </si>
  <si>
    <t>Přiřezání a uchycení tašek</t>
  </si>
  <si>
    <t>Podokapní pás Pz rš.500mm</t>
  </si>
  <si>
    <t>Pás větrací okapní ochranný</t>
  </si>
  <si>
    <t xml:space="preserve">Montáž pojistné hydroizolace s přelepením spojů </t>
  </si>
  <si>
    <t>Osaz.obrub.bet.stoj.do lože z BP s opěrou</t>
  </si>
  <si>
    <t>Beton.obrubník typu ABO  100/5/25cm</t>
  </si>
  <si>
    <t>Kce okap.chodníku-geotextilie, kačírek</t>
  </si>
  <si>
    <t>KOMUNIKACE</t>
  </si>
  <si>
    <t>571901100RXX</t>
  </si>
  <si>
    <t>PODLAHY POVLAKOVÉ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</si>
  <si>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</si>
  <si>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</si>
  <si>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</si>
  <si>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</si>
  <si>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</si>
  <si>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</si>
  <si>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</si>
  <si>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</si>
  <si>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</si>
  <si>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</si>
  <si>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</si>
  <si>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</si>
  <si>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</si>
  <si>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</si>
  <si>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</si>
  <si>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</si>
  <si>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</si>
  <si>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</si>
  <si>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</si>
  <si>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</si>
  <si>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</si>
  <si>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</si>
  <si>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</si>
  <si>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</si>
  <si>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</si>
  <si>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</si>
  <si>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</si>
  <si>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Zemní práce</t>
  </si>
  <si>
    <t>Základy, zvláštní zakládání, zpevňování hornin</t>
  </si>
  <si>
    <t>m2</t>
  </si>
  <si>
    <t>t</t>
  </si>
  <si>
    <t xml:space="preserve">Zhotovitel:  </t>
  </si>
  <si>
    <t>HSV</t>
  </si>
  <si>
    <t>Práce a dodávky HSV</t>
  </si>
  <si>
    <t>P.Č.</t>
  </si>
  <si>
    <t>Kód položky</t>
  </si>
  <si>
    <t>Popis</t>
  </si>
  <si>
    <t>MJ</t>
  </si>
  <si>
    <t>Množství celkem</t>
  </si>
  <si>
    <t>Cena jednotková</t>
  </si>
  <si>
    <t>Cena celkem</t>
  </si>
  <si>
    <t>1</t>
  </si>
  <si>
    <t>2</t>
  </si>
  <si>
    <t>3</t>
  </si>
  <si>
    <t>4</t>
  </si>
  <si>
    <t>5</t>
  </si>
  <si>
    <t>6</t>
  </si>
  <si>
    <t>7</t>
  </si>
  <si>
    <t>z toho:</t>
  </si>
  <si>
    <t>171201201R00</t>
  </si>
  <si>
    <t>kus</t>
  </si>
  <si>
    <t>Ostatní konstrukce a práce, bourání, přesun hmot</t>
  </si>
  <si>
    <t>OSTATNÍ KONSTRUKCE A PRÁCE, PŘESUN HMOT</t>
  </si>
  <si>
    <t>ZÁKLADY, ZVLÁŠTNÍ ZAKLÁDÁNÍ, ZPEVŇOVÁNÍ HORNIN</t>
  </si>
  <si>
    <t xml:space="preserve">Uložení sypaniny na deponii -modelace na výšku přes 2 m </t>
  </si>
  <si>
    <t>21-1</t>
  </si>
  <si>
    <t>rozvaděč RH1.1</t>
  </si>
  <si>
    <t>svítidlo záři 113W (118W) pod linku</t>
  </si>
  <si>
    <t>Dodávky zařízení</t>
  </si>
  <si>
    <t>jistič PL7 3pól/ch.B/10kA 50A</t>
  </si>
  <si>
    <t>kabel CYKY 4x16</t>
  </si>
  <si>
    <t>kabel CYKY 3x2,5</t>
  </si>
  <si>
    <t>kabel F/UTP Cat.5 4x2x08 pro venkovní použití</t>
  </si>
  <si>
    <t>SESTAVA  zásuvka 16A/250Vstř Time bezŠr clonky</t>
  </si>
  <si>
    <t>strojek zásuv 16A/250Vstř 5519E-A02357 bezŠr clonk</t>
  </si>
  <si>
    <t>rámeček pro 1 přístroj Time 3901F-A00110</t>
  </si>
  <si>
    <t>SESTAVA  zásuvka 16A/250Vstř Time chráněná bezŠr</t>
  </si>
  <si>
    <t>strojek zásuv 16A/250Vstř 5599E-A02357 chrán bezŠr</t>
  </si>
  <si>
    <t>2-zásuvka 16A/250Vstř Time 5513F-C02357 bezŠr</t>
  </si>
  <si>
    <t>SESTAVA  spínač 1pól Time 10A/250Vstř řaz.1So</t>
  </si>
  <si>
    <t>spínač/strojek 10A/250Vstř 3558-A01340 řaz. 1,1So</t>
  </si>
  <si>
    <t>doutnavka orientační 3916-12221</t>
  </si>
  <si>
    <t>kryt spín 3558E-A00653 pro ř.1So,6So,S,1/0So,S,7So</t>
  </si>
  <si>
    <t>SESTAVA  přepín sériový Time 10A/250Vstř řaz.5</t>
  </si>
  <si>
    <t>přepínač/strojek 10A/250Vstř 3558-A05340 řazení 5</t>
  </si>
  <si>
    <t>411161447R00</t>
  </si>
  <si>
    <t>317168111R00</t>
  </si>
  <si>
    <t>Překlad keramický plochý 115x71x1000mm</t>
  </si>
  <si>
    <t>pro dveře š.700mm: 1</t>
  </si>
  <si>
    <t>pro dveře š.700mm: 1+1=2</t>
  </si>
  <si>
    <t>pro dveře š.900mm: 1+1+1+1=4</t>
  </si>
  <si>
    <t>317168122R00</t>
  </si>
  <si>
    <t>Překlad keramický plochý 145x71x1250mm</t>
  </si>
  <si>
    <t>317168121R00</t>
  </si>
  <si>
    <t>Překlad keramický plochý 145x71x1000mm</t>
  </si>
  <si>
    <t>317168123R00</t>
  </si>
  <si>
    <t>pro okno š.1000mm: 1</t>
  </si>
  <si>
    <t>317168131R00</t>
  </si>
  <si>
    <t>Překlad keramický vysoký 70x235x1250mm</t>
  </si>
  <si>
    <t>pro dveře š.900mm: 5x(1+1+1)=15</t>
  </si>
  <si>
    <t>pro okno š.900mm: 5x(1+1)=10</t>
  </si>
  <si>
    <t>Překlad keramický vysoký 70x235x1500mm</t>
  </si>
  <si>
    <t>317168132R00</t>
  </si>
  <si>
    <t>pro okno š.1200mm: 5x(1+1+1+1+1+1+1)=35</t>
  </si>
  <si>
    <t>317238111R00</t>
  </si>
  <si>
    <t>Nadezdívka plochých překladů š.115mm na MVC 5</t>
  </si>
  <si>
    <t>317238121R00</t>
  </si>
  <si>
    <t>317998111R00</t>
  </si>
  <si>
    <t>Izolace mezi překlady polystyren tl.50mm</t>
  </si>
  <si>
    <t>(1,00x1)=1,00</t>
  </si>
  <si>
    <t>(1,00x2)+(1,25x4)+(1,50x1)=6,50</t>
  </si>
  <si>
    <t>Překlad keramický plochý 145x71x1500mm</t>
  </si>
  <si>
    <t>1,25x(3+2)+(1,50x7)=6,25+7,50=13,75</t>
  </si>
  <si>
    <t>342248114R00</t>
  </si>
  <si>
    <t>Deky na přikrytí z dutého vlákna</t>
  </si>
  <si>
    <t>Zrcadla (průměr 38 cm)</t>
  </si>
  <si>
    <t>Odpadkový koš na papír</t>
  </si>
  <si>
    <t>Odpadkový koš na tříděný odpad (herny, sborovna)</t>
  </si>
  <si>
    <t>Odpadkový koš na tříděný odpad (přípravna jídel - 4 části - plast, papír, sklo, kartony)</t>
  </si>
  <si>
    <t>Odpadkový koš</t>
  </si>
  <si>
    <t>Odpadkový koš dětský</t>
  </si>
  <si>
    <t>Odpadkový koš WC</t>
  </si>
  <si>
    <t>Odpadkový koš na použité papírové ručníky</t>
  </si>
  <si>
    <t>WC štětka na zdi</t>
  </si>
  <si>
    <t>Zásobník toaletního papíru</t>
  </si>
  <si>
    <t xml:space="preserve">Dávkovač na pěnové mýdlo </t>
  </si>
  <si>
    <t>Označení dveří</t>
  </si>
  <si>
    <t>CD a DVD přehrávač</t>
  </si>
  <si>
    <t>Magnetická stavebnice pro procvičování jemné motoriky</t>
  </si>
  <si>
    <t>Hlavolam pro rozvoj abstraktního myšlení</t>
  </si>
  <si>
    <t>Stavebnice pro rozvoj intelektu</t>
  </si>
  <si>
    <t>Držák na štětce a tužky</t>
  </si>
  <si>
    <t>Padák pro děti 6 m 16 držadel</t>
  </si>
  <si>
    <t>Chůdy pro procvičování hrubé motoriky</t>
  </si>
  <si>
    <t>Barevný kód - hra pro rozvoj IQ, logické myšlelní, prostorovou představivost, koncentraci a plánování</t>
  </si>
  <si>
    <t>PC-766-4-1</t>
  </si>
  <si>
    <t>PC-766-4-2</t>
  </si>
  <si>
    <t>PC-766-4-3</t>
  </si>
  <si>
    <t>PC-766-4-4</t>
  </si>
  <si>
    <t>PC-766-4-5</t>
  </si>
  <si>
    <t>PC-766-4-6</t>
  </si>
  <si>
    <t>PC-766-4-7</t>
  </si>
  <si>
    <t>PC-766-4-8</t>
  </si>
  <si>
    <t>PC-766-4-9</t>
  </si>
  <si>
    <t>PC-766-4-10</t>
  </si>
  <si>
    <t>PC-766-4-11</t>
  </si>
  <si>
    <t>PC-766-4-12</t>
  </si>
  <si>
    <t>PC-766-4-13</t>
  </si>
  <si>
    <t>PC-766-4-14</t>
  </si>
  <si>
    <t>PC-766-4-15</t>
  </si>
  <si>
    <t>PC-766-4-16</t>
  </si>
  <si>
    <t>PC-766-4-17</t>
  </si>
  <si>
    <t>PC-766-4-18</t>
  </si>
  <si>
    <t>PC-766-4-19</t>
  </si>
  <si>
    <t>PC-766-4-20</t>
  </si>
  <si>
    <t>PC-766-4-21</t>
  </si>
  <si>
    <t>PC-766-4-22</t>
  </si>
  <si>
    <t>PC-766-4-24</t>
  </si>
  <si>
    <t>PC-766-4-26</t>
  </si>
  <si>
    <t>PC-766-4-27</t>
  </si>
  <si>
    <t>PC-766-4-28</t>
  </si>
  <si>
    <t>PC-766-4-29</t>
  </si>
  <si>
    <t>PC-766-4-30</t>
  </si>
  <si>
    <t>PC-766-4-31</t>
  </si>
  <si>
    <t>PC-766-4-32</t>
  </si>
  <si>
    <t>Část:  Povinná publicita</t>
  </si>
  <si>
    <t>Povinná publicita -celkem</t>
  </si>
  <si>
    <t>Část:  Vedlejší výdaje stavby</t>
  </si>
  <si>
    <t>Vedlejší výdaje stavby -celkem</t>
  </si>
  <si>
    <t>Billboard na staveniště (5,1x2,4m), barevný, plachta kotvená na sloupcích, text bude dodán -včetně designu a instalace</t>
  </si>
  <si>
    <t>766-2</t>
  </si>
  <si>
    <t>766-3</t>
  </si>
  <si>
    <t>766-4</t>
  </si>
  <si>
    <t>767-1</t>
  </si>
  <si>
    <t>PC-767-1-1</t>
  </si>
  <si>
    <t>PC-767-1-2</t>
  </si>
  <si>
    <t>POVINNÁ PUBLICITA -samostatný list</t>
  </si>
  <si>
    <t>OST</t>
  </si>
  <si>
    <t>VEDLEJŠÍ VÝDAJE STAVBY</t>
  </si>
  <si>
    <t>Pozn.:  Součást listu  "Vedlejší výdaje stavby"  - zde proto neoceněno.</t>
  </si>
  <si>
    <t>ELEKTROINSTALACE-SLABOPROUD -oceněno ve VVS</t>
  </si>
  <si>
    <t xml:space="preserve">oceněno v listu  "Vedlejší výdaje stavby" </t>
  </si>
  <si>
    <t>Pamětní deska (0,3x0,4m), hliníkový sendvič, tisk plnobarevný s laminací -včetně designu a instalace</t>
  </si>
  <si>
    <t>Herní prvky a mobiliář</t>
  </si>
  <si>
    <t>Sadové úpravy, herní prvky a mobiliář -celkem</t>
  </si>
  <si>
    <t>Část:  Sadové úpravy, herní prvky a mobiliář</t>
  </si>
  <si>
    <t>Sadové úpravy</t>
  </si>
  <si>
    <t>výukový altán</t>
  </si>
  <si>
    <t>mlhoviště</t>
  </si>
  <si>
    <t>trojkladina</t>
  </si>
  <si>
    <t>šplhací sestava</t>
  </si>
  <si>
    <t>kreslící dvojtabule</t>
  </si>
  <si>
    <t>kreslící tabule s počitadlem</t>
  </si>
  <si>
    <t>houpadlo pružina auto</t>
  </si>
  <si>
    <t>houpadlo pružina motorka</t>
  </si>
  <si>
    <t>houpadlo pružina pro 4 děti kytka</t>
  </si>
  <si>
    <t>herní sestava hrad</t>
  </si>
  <si>
    <t>odpadkový koš</t>
  </si>
  <si>
    <t>lavička bez opěradla</t>
  </si>
  <si>
    <t>sestava laviček (stolek a 2 lavičky)</t>
  </si>
  <si>
    <t>Instalace</t>
  </si>
  <si>
    <t>dopadové plochy</t>
  </si>
  <si>
    <t>Borka na záhony</t>
  </si>
  <si>
    <t xml:space="preserve">Obrubníky podle záhonů plast </t>
  </si>
  <si>
    <t>Ostatní materiál ( dráty, stojky)</t>
  </si>
  <si>
    <t>Kůly ke stromkům 2,5 x 0,06, úvazky a proklady</t>
  </si>
  <si>
    <t>Demolice a vyčištění ploch, přesazování a uklid mater.</t>
  </si>
  <si>
    <t>Prořez a likvidace dřevin, kořenů a pařezů</t>
  </si>
  <si>
    <t xml:space="preserve">Vyměření a vytýčení záhonů  dle dokumentace        </t>
  </si>
  <si>
    <t>Teréní práce strojovou mechanizací bagr, nákladní auto</t>
  </si>
  <si>
    <t xml:space="preserve">Ruční modelace terénu na záhony </t>
  </si>
  <si>
    <t>Rozvození zeminy  ruční práce a vyrovnání pozemku</t>
  </si>
  <si>
    <t>Kultivace a vertikutace travnatých ploch</t>
  </si>
  <si>
    <t xml:space="preserve">Příprava půdy před výsadbou </t>
  </si>
  <si>
    <t>Výsadba rostlin</t>
  </si>
  <si>
    <t xml:space="preserve">Výsadba stromy </t>
  </si>
  <si>
    <t xml:space="preserve">Zakůrování plochy </t>
  </si>
  <si>
    <t>Zálivka rostlin</t>
  </si>
  <si>
    <t>Stavba obrubníků okolo záhonů</t>
  </si>
  <si>
    <t>Manipulace s kameny na stavbu strojem</t>
  </si>
  <si>
    <t>Rovnání kamene a kačírku ruční práce</t>
  </si>
  <si>
    <t>Naložení odpadu  drny, kamení</t>
  </si>
  <si>
    <t xml:space="preserve">Chemické ošetření </t>
  </si>
  <si>
    <t>Upevnění stromů</t>
  </si>
  <si>
    <t>Manipulace s kůrou stroji</t>
  </si>
  <si>
    <t>Celková plocha zahrady</t>
  </si>
  <si>
    <t>Celková zastavěná plocha</t>
  </si>
  <si>
    <t>Plastové obrubníky okolo záhonů C+E</t>
  </si>
  <si>
    <t>Počet rostlin</t>
  </si>
  <si>
    <t>Materiál  -  celkem</t>
  </si>
  <si>
    <t>Nakládání a vykládka rostlin a stromů</t>
  </si>
  <si>
    <t xml:space="preserve">Ostatní a drobné práce (úklid, oddrnění pod ploty, zametání) </t>
  </si>
  <si>
    <t xml:space="preserve">Rozvození nového substrátu zahr.A na pozemek </t>
  </si>
  <si>
    <t>Roznošení rostlin a strromů dle projektu</t>
  </si>
  <si>
    <t>Natahování fólií</t>
  </si>
  <si>
    <t>Dohnojení ploch</t>
  </si>
  <si>
    <t>Úprava půdy před setím , setí travnatých ploch</t>
  </si>
  <si>
    <t>Celková plocha -záhony</t>
  </si>
  <si>
    <t xml:space="preserve">Celková plocha -oddrněné  záhony </t>
  </si>
  <si>
    <t xml:space="preserve">Celková plocha -chemicky ošetřená plocha </t>
  </si>
  <si>
    <t xml:space="preserve">Celková plocha -stávající záhony </t>
  </si>
  <si>
    <t xml:space="preserve">Celková plocha -trávníky </t>
  </si>
  <si>
    <t>Celková plocha -nové trávníky</t>
  </si>
  <si>
    <t>Celkové množství kačírku</t>
  </si>
  <si>
    <t>Plocha -herní prvky s ochrannou zónou</t>
  </si>
  <si>
    <t xml:space="preserve">Praný kačírek </t>
  </si>
  <si>
    <t>Rostliny dle projektu (16 stromů+470 rostlin)</t>
  </si>
  <si>
    <t>Geotextilie záhony (započítán přesah 20%)</t>
  </si>
  <si>
    <t xml:space="preserve">Zemina zahradní  na vyrovnání pozemku </t>
  </si>
  <si>
    <t xml:space="preserve">Rašelinový substrát (A) na výsadbu rostlin  </t>
  </si>
  <si>
    <t>Geotextilie traviny (200g/m2)</t>
  </si>
  <si>
    <t xml:space="preserve">Travní osivo </t>
  </si>
  <si>
    <t xml:space="preserve">Kámen solitérní </t>
  </si>
  <si>
    <t>l</t>
  </si>
  <si>
    <t>Chem.prostředek na odstranění plevelu</t>
  </si>
  <si>
    <t xml:space="preserve">Kačírek </t>
  </si>
  <si>
    <t>Hnojivo -tablety</t>
  </si>
  <si>
    <t>PC-180-1-1</t>
  </si>
  <si>
    <t>PC-180-1-2</t>
  </si>
  <si>
    <t>PC-180-1-3</t>
  </si>
  <si>
    <t>PC-180-1-4</t>
  </si>
  <si>
    <t>PC-180-1-5</t>
  </si>
  <si>
    <t>PC-180-1-6</t>
  </si>
  <si>
    <t>PC-180-1-7</t>
  </si>
  <si>
    <t>PC-180-1-8</t>
  </si>
  <si>
    <t>PC-180-1-9</t>
  </si>
  <si>
    <t>PC-180-1-10</t>
  </si>
  <si>
    <t>PC-180-1-11</t>
  </si>
  <si>
    <t>PC-180-1-12</t>
  </si>
  <si>
    <t>PC-180-1-13</t>
  </si>
  <si>
    <t>PC-180-1-14</t>
  </si>
  <si>
    <t>PC-180-1-15</t>
  </si>
  <si>
    <t>PC-180-2-16</t>
  </si>
  <si>
    <t>PC-180-2-1</t>
  </si>
  <si>
    <t>PC-180-2-2</t>
  </si>
  <si>
    <t>PC-180-2-3</t>
  </si>
  <si>
    <t>PC-180-2-4</t>
  </si>
  <si>
    <t>PC-180-2-5</t>
  </si>
  <si>
    <t>PC-180-2-6</t>
  </si>
  <si>
    <t>PC-180-2-7</t>
  </si>
  <si>
    <t>PC-180-2-8</t>
  </si>
  <si>
    <t>PC-180-2-9</t>
  </si>
  <si>
    <t>PC-180-2-10</t>
  </si>
  <si>
    <t>PC-180-2-11</t>
  </si>
  <si>
    <t>PC-180-2-12</t>
  </si>
  <si>
    <t>PC-180-2-13</t>
  </si>
  <si>
    <t>PC-180-2-14</t>
  </si>
  <si>
    <t>PC-180-2-15</t>
  </si>
  <si>
    <t>PC-180-2-17</t>
  </si>
  <si>
    <t>PC-180-2-18</t>
  </si>
  <si>
    <t>PC-180-2-19</t>
  </si>
  <si>
    <t>PC-180-2-20</t>
  </si>
  <si>
    <t>PC-180-2-21</t>
  </si>
  <si>
    <t>PC-180-2-22</t>
  </si>
  <si>
    <t>PC-180-2-23</t>
  </si>
  <si>
    <t>PC-180-2-24</t>
  </si>
  <si>
    <t>PC-180-2-25</t>
  </si>
  <si>
    <t>PC-180-2-26</t>
  </si>
  <si>
    <t>Doprava  -  celkem</t>
  </si>
  <si>
    <t>Doprava strojů, lidí a nářadí  na celou rekonstrukci</t>
  </si>
  <si>
    <t>Odvoz odpadu celkem netříděný na skládku</t>
  </si>
  <si>
    <t xml:space="preserve">Doprava   obrubníků, a písku  </t>
  </si>
  <si>
    <t>Doprava, kůly, ostatní drobný materiál na stavbu</t>
  </si>
  <si>
    <t>Doprava kamenů , naložení a složení</t>
  </si>
  <si>
    <t>Doprava stavebních strojů</t>
  </si>
  <si>
    <t>Doprava rostlin 2x</t>
  </si>
  <si>
    <t>Doprava kůry, naložení,složení  2x</t>
  </si>
  <si>
    <t>Doprava  materiálu -zemina</t>
  </si>
  <si>
    <t>Doprava kačírku</t>
  </si>
  <si>
    <t>PC-180-3-1</t>
  </si>
  <si>
    <t>PC-180-3-2</t>
  </si>
  <si>
    <t>PC-180-3-3</t>
  </si>
  <si>
    <t>PC-180-3-4</t>
  </si>
  <si>
    <t>PC-180-3-5</t>
  </si>
  <si>
    <t>PC-180-3-6</t>
  </si>
  <si>
    <t>PC-180-3-7</t>
  </si>
  <si>
    <t>PC-180-3-8</t>
  </si>
  <si>
    <t>PC-180-3-9</t>
  </si>
  <si>
    <t>PC-180-3-10</t>
  </si>
  <si>
    <t>PC-950-1</t>
  </si>
  <si>
    <t>PC-950-2</t>
  </si>
  <si>
    <t>PC-950-3</t>
  </si>
  <si>
    <t>PC-950-4</t>
  </si>
  <si>
    <t>PC-950-5</t>
  </si>
  <si>
    <t>PC-950-6</t>
  </si>
  <si>
    <t>PC-950-7</t>
  </si>
  <si>
    <t>PC-950-8</t>
  </si>
  <si>
    <t>PC-950-9</t>
  </si>
  <si>
    <t>PC-950-10</t>
  </si>
  <si>
    <t>PC-950-11</t>
  </si>
  <si>
    <t>PC-950-12</t>
  </si>
  <si>
    <t>PC-950-13</t>
  </si>
  <si>
    <t>PC-950-14</t>
  </si>
  <si>
    <t>PC-950-15</t>
  </si>
  <si>
    <t>SADOVÉ ÚPRAVY, HERNÍ PRVKY A MOBILIÁŘ</t>
  </si>
  <si>
    <t>005 28-1010.R</t>
  </si>
  <si>
    <t>005 24-1020.R</t>
  </si>
  <si>
    <t>Geodetické zaměření skutečného provedení</t>
  </si>
  <si>
    <t>005 24-1010.R</t>
  </si>
  <si>
    <t>005 12-1001.R</t>
  </si>
  <si>
    <t>005 12-1002.R</t>
  </si>
  <si>
    <t>005 12-1003.R</t>
  </si>
  <si>
    <t>005 12-1004.R</t>
  </si>
  <si>
    <t>005 12-1005.R</t>
  </si>
  <si>
    <t>005 12-1006.R</t>
  </si>
  <si>
    <t>Geodetické práce-vytyčení,vyjádř</t>
  </si>
  <si>
    <t>Dokumentace skutečného provedení stavby -mimo profesí</t>
  </si>
  <si>
    <t>JKSO: 801 31 8 1</t>
  </si>
  <si>
    <t>171201201R10</t>
  </si>
  <si>
    <t>Ukotvení příček k cihel.konstr.kotvami na hmožd.</t>
  </si>
  <si>
    <t>713121121R00</t>
  </si>
  <si>
    <t>273313621R00</t>
  </si>
  <si>
    <t>274313621R00</t>
  </si>
  <si>
    <t>612421615RT1</t>
  </si>
  <si>
    <t>PC-6-1</t>
  </si>
  <si>
    <t>765713311RT1</t>
  </si>
  <si>
    <t>1.1. - ARCHITEKTONICKO-STAVEBNÍ ŘEŠENÍ</t>
  </si>
  <si>
    <t>SOUPIS PRACÍ - KRYCÍ LIST</t>
  </si>
  <si>
    <t>1.3. - ZDRAVOTECHNIKA</t>
  </si>
  <si>
    <t>1.4. - ELEKTROINSTALACE - SILNOPROUD</t>
  </si>
  <si>
    <t>1.5. - ELEKTRONICKÉ KOMUNIKACE  - oceněno v části  Vedlejší výdaje stavby</t>
  </si>
  <si>
    <t>1.6. - VYTÁPĚNÍ</t>
  </si>
  <si>
    <t>730-3</t>
  </si>
  <si>
    <t>730-4</t>
  </si>
  <si>
    <t>1.7. - VZDUCHOTECHNIKA</t>
  </si>
  <si>
    <t>VNITŘNÍ VYBAVENÍ</t>
  </si>
  <si>
    <t>POVINNÁ PUBLICITA</t>
  </si>
  <si>
    <t>Dodávky zařízení -svítidla -z části 1.4  Elektroinstalace-silnoproud</t>
  </si>
  <si>
    <t>Materiál elektromontážní -svítidla -z části 1.4 Elektroinstalace-silnoproud</t>
  </si>
  <si>
    <t>Elektromontáže -svítidla -z části 1.4 Elektroinstalace-silnoproud</t>
  </si>
  <si>
    <t>Ostatní náklady -svítidla -z části 1.4 Elektroinstalace-silnoproud</t>
  </si>
  <si>
    <t>Materiál elektromontážní -z části 1.5 Elektronické komunikace</t>
  </si>
  <si>
    <t>Materiál zemní + stavební -z části 1.5 Elektronické komunikace</t>
  </si>
  <si>
    <t>Elektromontáže -z části 1.5 Elektronické komunikace</t>
  </si>
  <si>
    <t>Zemní práce -z části 1.5 Elektronické komunikace</t>
  </si>
  <si>
    <t>Ostatní náklady -z části 1.5 Elektronické komunikace</t>
  </si>
  <si>
    <t>Ostatní -z části 1.5 Elektronické komunikace</t>
  </si>
  <si>
    <t>Komunikace  -z části 1.1 Architektonicko-stavební řešení</t>
  </si>
  <si>
    <t>VRN - VEDLEJŠÍ A OSTATNÍ NÁKLADY</t>
  </si>
  <si>
    <t>CELKOVÉ NÁKLADY NA STAVBU  -   BEZ DPH</t>
  </si>
  <si>
    <t>DPH   21 %</t>
  </si>
  <si>
    <t>CELKOVÉ NÁKLADY NA STAVBU  -   VČETNĚ DPH</t>
  </si>
  <si>
    <t>Ostatní konstrukce a práce, bourání, přesun hmot  -z části 1.1 Arch.-stavební řešení</t>
  </si>
  <si>
    <t>21-7-008</t>
  </si>
  <si>
    <t>21-7-009</t>
  </si>
  <si>
    <t>Prořez</t>
  </si>
  <si>
    <t>Materiál podružný</t>
  </si>
  <si>
    <t>Režijní náklady</t>
  </si>
  <si>
    <t>21-7-010</t>
  </si>
  <si>
    <t>Kompletační činnost</t>
  </si>
  <si>
    <t>Revize</t>
  </si>
  <si>
    <t>Investorská činnost</t>
  </si>
  <si>
    <t>Geodetické práce,vytyčení,vyjádř</t>
  </si>
  <si>
    <t>Podlahové vytápění</t>
  </si>
  <si>
    <t>Ochraná trubka PVC na potrubí (bez prořezu)</t>
  </si>
  <si>
    <t>Dilatační okrajová páska tl. 10mm</t>
  </si>
  <si>
    <t>Dilatační pásy v ploše se stojánkem tl. 10mm</t>
  </si>
  <si>
    <t>Zkompletovaný rozdělovač pro podlah.vytápění vč.odvzdušnění, vypouštění,uzav.armatury,</t>
  </si>
  <si>
    <t>Potrubí PEX 16x2 s protikyslíkovou zabranou (bez prořezu) 16x2</t>
  </si>
  <si>
    <t>držáku pro uchycení,teploměrů, průtokoměrů, skříň pod omítku</t>
  </si>
  <si>
    <t xml:space="preserve">R3  5 okruhů podlahového vytápění </t>
  </si>
  <si>
    <t xml:space="preserve">R1,2,4   9 okruhů podlahového vytápění </t>
  </si>
  <si>
    <t>VV25 Dozbrojení rozdělovačů- vyvaž.ventil DN25(1“)</t>
  </si>
  <si>
    <t>Stabilizátor tepelné izolace</t>
  </si>
  <si>
    <t>Příchytka potrubí</t>
  </si>
  <si>
    <t>Reflexní folie</t>
  </si>
  <si>
    <t>Montáž+ostatní</t>
  </si>
  <si>
    <t xml:space="preserve">Stavební přípomoce </t>
  </si>
  <si>
    <t xml:space="preserve">Tříkolové, hydraulické vyregulování systému </t>
  </si>
  <si>
    <t xml:space="preserve">Zaškolení obsluhy, provozní řád </t>
  </si>
  <si>
    <t>Dokumentace skutečného provedení (3x výtisk + digitálně)</t>
  </si>
  <si>
    <t>Přípojka teplovodu</t>
  </si>
  <si>
    <t>730-1-001</t>
  </si>
  <si>
    <t>730-1-002</t>
  </si>
  <si>
    <t>730-1-003</t>
  </si>
  <si>
    <t>730-1-004</t>
  </si>
  <si>
    <t>953943113R00</t>
  </si>
  <si>
    <t>Zemní práce zahrnují eventuelní čerpání vody, hloubení rýh, pažení (hl.výkopů 100-180  cm), obetonování potrubí a zasypání rýhy potrubí dle skladby uvedené v PD, navrácení stávajícího povrchu do původního stavu</t>
  </si>
  <si>
    <t>Výkop rýhy š. 0,8 m</t>
  </si>
  <si>
    <t>Zemní výstražná fólie</t>
  </si>
  <si>
    <t>Potrubí areálového vodovodu lPE</t>
  </si>
  <si>
    <t>Dodávka a montáž plastového vodovodního potrubí z vysokohustotního lineárního polyetylénu PE 100 SDR 11 se svařovanými spoji pro vnější tlakové rozvody vody, vč.tvarovek, obetonování tvarovek betonem, obsypu trub pískem, objímek, závěsů, kotvících bodů a tlakových zkoušek.</t>
  </si>
  <si>
    <t>Chránička potrubí areálového vodovodu</t>
  </si>
  <si>
    <t>PE 100 SDR 11 dn 75×5,8 mm</t>
  </si>
  <si>
    <t>Armatury</t>
  </si>
  <si>
    <t>Ostatní práce</t>
  </si>
  <si>
    <t>Tlaková zkouška vodovodu do DN 150</t>
  </si>
  <si>
    <t>Revize vodovodu</t>
  </si>
  <si>
    <t>Dezinfekce vodovodního potrubí DN do150</t>
  </si>
  <si>
    <t>Stavební drenáž včetně obsypu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</si>
</sst>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4" formatCode="_-* #,##0.00\ &quot;Kč&quot;_-;\-* #,##0.00\ &quot;Kč&quot;_-;_-* &quot;-&quot;??\ &quot;Kč&quot;_-;_-@_-"/>
    <numFmt numFmtId="164" formatCode="#,##0;\-#,##0"/>
    <numFmt numFmtId="165" formatCode="#,##0.000;\-#,##0.000"/>
    <numFmt numFmtId="166" formatCode="#,##0.00;\-#,##0.00"/>
    <numFmt numFmtId="167" formatCode="0.000"/>
    <numFmt numFmtId="168" formatCode="#,##0.000"/>
    <numFmt numFmtId="169" formatCode="0.00000"/>
    <numFmt numFmtId="170" formatCode="#,##0.00_ ;\-#,##0.00\ "/>
    <numFmt numFmtId="171" formatCode="#"/>
    <numFmt numFmtId="172" formatCode="#,##0.0"/>
    <numFmt numFmtId="173" formatCode="0.0"/>
    <numFmt numFmtId="174" formatCode="#,##0.00000"/>
    <numFmt numFmtId="175" formatCode="#,##0.000\ &quot;Kč&quot;"/>
  </numFmts>
  <fonts count="36">
    <font>
      <sz val="8"/>
      <name val="MS Sans Serif"/>
      <charset val="1"/>
    </font>
    <font>
      <b/>
      <sz val="14"/>
      <color indexed="10"/>
      <name val="Arial CE"/>
      <charset val="238"/>
    </font>
    <font>
      <sz val="7"/>
      <name val="Arial CE"/>
      <charset val="238"/>
    </font>
    <font>
      <b/>
      <sz val="8"/>
      <name val="Arial CE"/>
      <charset val="238"/>
    </font>
    <font>
      <sz val="8"/>
      <name val="Arial CE"/>
      <charset val="238"/>
    </font>
    <font>
      <sz val="8"/>
      <name val="Arial CYR"/>
      <charset val="238"/>
    </font>
    <font>
      <sz val="8"/>
      <name val="MS Sans Serif"/>
      <charset val="1"/>
    </font>
    <font>
      <sz val="10"/>
      <name val="Helv"/>
    </font>
    <font>
      <sz val="10"/>
      <name val="Arial CE"/>
      <charset val="238"/>
    </font>
    <font>
      <b/>
      <sz val="8"/>
      <color indexed="10"/>
      <name val="Arial CE"/>
      <charset val="238"/>
    </font>
    <font>
      <b/>
      <sz val="8"/>
      <color indexed="12"/>
      <name val="Arial CE"/>
      <charset val="238"/>
    </font>
    <font>
      <b/>
      <sz val="8"/>
      <color indexed="17"/>
      <name val="Arial CE"/>
      <charset val="238"/>
    </font>
    <font>
      <sz val="8"/>
      <name val="Arial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sz val="8"/>
      <color indexed="10"/>
      <name val="Arial CE"/>
      <charset val="238"/>
    </font>
    <font>
      <sz val="8"/>
      <color indexed="10"/>
      <name val="Arial"/>
      <family val="2"/>
      <charset val="238"/>
    </font>
    <font>
      <sz val="8"/>
      <name val="Arial"/>
      <charset val="238"/>
    </font>
    <font>
      <b/>
      <sz val="8"/>
      <name val="Arial"/>
      <family val="2"/>
      <charset val="238"/>
    </font>
    <font>
      <b/>
      <sz val="8"/>
      <color indexed="17"/>
      <name val="Arial"/>
      <family val="2"/>
      <charset val="238"/>
    </font>
    <font>
      <sz val="8"/>
      <name val="Arial CE"/>
      <family val="2"/>
      <charset val="238"/>
    </font>
    <font>
      <sz val="8"/>
      <color indexed="12"/>
      <name val="Arial CE"/>
      <family val="2"/>
      <charset val="238"/>
    </font>
    <font>
      <b/>
      <sz val="8"/>
      <name val="Arial CE"/>
      <family val="2"/>
      <charset val="238"/>
    </font>
    <font>
      <b/>
      <sz val="12"/>
      <color indexed="10"/>
      <name val="Arial CE"/>
      <charset val="238"/>
    </font>
    <font>
      <sz val="10"/>
      <name val="Arial CE"/>
    </font>
    <font>
      <i/>
      <sz val="8"/>
      <name val="Arial CE"/>
      <family val="2"/>
      <charset val="238"/>
    </font>
    <font>
      <b/>
      <sz val="8"/>
      <color indexed="17"/>
      <name val="Arial CE"/>
      <family val="2"/>
      <charset val="238"/>
    </font>
    <font>
      <b/>
      <sz val="8"/>
      <color indexed="8"/>
      <name val="Arial CE"/>
      <family val="2"/>
      <charset val="238"/>
    </font>
    <font>
      <sz val="8"/>
      <color indexed="8"/>
      <name val="Arial CE"/>
      <family val="2"/>
      <charset val="238"/>
    </font>
    <font>
      <sz val="8"/>
      <color indexed="10"/>
      <name val="Arial CE"/>
      <family val="2"/>
      <charset val="238"/>
    </font>
    <font>
      <b/>
      <sz val="10"/>
      <color indexed="10"/>
      <name val="Arial CE"/>
      <family val="2"/>
      <charset val="238"/>
    </font>
    <font>
      <b/>
      <sz val="8"/>
      <color indexed="16"/>
      <name val="Arial CE"/>
      <family val="2"/>
      <charset val="238"/>
    </font>
    <font>
      <b/>
      <sz val="10"/>
      <color indexed="12"/>
      <name val="Arial Narrow"/>
      <family val="2"/>
      <charset val="238"/>
    </font>
    <font>
      <sz val="8"/>
      <color indexed="12"/>
      <name val="Arial CE"/>
      <charset val="238"/>
    </font>
    <font>
      <sz val="10"/>
      <color indexed="12"/>
      <name val="Arial Narrow"/>
      <family val="2"/>
      <charset val="238"/>
    </font>
    <font>
      <sz val="7"/>
      <color indexed="12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>
      <alignment vertical="top" wrapText="1"/>
      <protection locked="0"/>
    </xf>
    <xf numFmtId="0" fontId="8" fillId="0" borderId="0" applyNumberFormat="0" applyFill="0" applyBorder="0" applyAlignment="0" applyProtection="0"/>
    <xf numFmtId="0" fontId="24" fillId="0" borderId="0"/>
  </cellStyleXfs>
  <cellXfs count="610">
    <xf numFmtId="0" fontId="0" fillId="0" borderId="0" xfId="0" applyAlignment="1" applyProtection="1">
      <alignment vertical="top"/>
      <protection locked="0"/>
    </xf>
    <xf numFmtId="164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165" fontId="0" fillId="0" borderId="0" xfId="0" applyNumberFormat="1" applyAlignment="1" applyProtection="1">
      <alignment horizontal="right" vertical="top"/>
      <protection locked="0"/>
    </xf>
    <xf numFmtId="166" fontId="0" fillId="0" borderId="0" xfId="0" applyNumberForma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left"/>
    </xf>
    <xf numFmtId="164" fontId="3" fillId="0" borderId="0" xfId="0" applyNumberFormat="1" applyFont="1" applyAlignment="1" applyProtection="1">
      <alignment horizontal="center" vertical="distributed"/>
      <protection locked="0"/>
    </xf>
    <xf numFmtId="0" fontId="3" fillId="0" borderId="0" xfId="0" applyFont="1" applyAlignment="1" applyProtection="1">
      <alignment horizontal="left" vertical="distributed" wrapText="1"/>
      <protection locked="0"/>
    </xf>
    <xf numFmtId="0" fontId="4" fillId="0" borderId="1" xfId="0" applyFont="1" applyBorder="1" applyAlignment="1" applyProtection="1">
      <alignment horizontal="left" vertical="distributed" wrapText="1"/>
      <protection locked="0"/>
    </xf>
    <xf numFmtId="165" fontId="4" fillId="0" borderId="1" xfId="0" applyNumberFormat="1" applyFont="1" applyBorder="1" applyAlignment="1" applyProtection="1">
      <alignment horizontal="right" vertical="distributed"/>
      <protection locked="0"/>
    </xf>
    <xf numFmtId="0" fontId="4" fillId="0" borderId="2" xfId="0" applyFont="1" applyBorder="1" applyAlignment="1" applyProtection="1">
      <alignment horizontal="left" vertical="distributed" wrapText="1"/>
      <protection locked="0"/>
    </xf>
    <xf numFmtId="165" fontId="4" fillId="0" borderId="2" xfId="0" applyNumberFormat="1" applyFont="1" applyBorder="1" applyAlignment="1" applyProtection="1">
      <alignment horizontal="right" vertical="distributed"/>
      <protection locked="0"/>
    </xf>
    <xf numFmtId="0" fontId="4" fillId="0" borderId="2" xfId="0" applyFont="1" applyBorder="1" applyAlignment="1" applyProtection="1">
      <alignment vertical="distributed" wrapText="1"/>
      <protection locked="0"/>
    </xf>
    <xf numFmtId="170" fontId="4" fillId="0" borderId="2" xfId="1" applyNumberFormat="1" applyFont="1" applyBorder="1" applyAlignment="1" applyProtection="1">
      <alignment horizontal="right" vertical="distributed"/>
      <protection locked="0"/>
    </xf>
    <xf numFmtId="0" fontId="4" fillId="0" borderId="1" xfId="0" applyFont="1" applyBorder="1" applyAlignment="1" applyProtection="1">
      <alignment vertical="distributed" wrapText="1"/>
      <protection locked="0"/>
    </xf>
    <xf numFmtId="0" fontId="4" fillId="0" borderId="0" xfId="0" applyFont="1" applyBorder="1" applyAlignment="1" applyProtection="1">
      <alignment horizontal="left" vertical="distributed" wrapText="1"/>
      <protection locked="0"/>
    </xf>
    <xf numFmtId="165" fontId="9" fillId="0" borderId="0" xfId="0" applyNumberFormat="1" applyFont="1" applyAlignment="1" applyProtection="1">
      <alignment horizontal="right" vertical="distributed"/>
      <protection locked="0"/>
    </xf>
    <xf numFmtId="166" fontId="9" fillId="0" borderId="0" xfId="0" applyNumberFormat="1" applyFont="1" applyAlignment="1" applyProtection="1">
      <alignment horizontal="right" vertical="distributed"/>
      <protection locked="0"/>
    </xf>
    <xf numFmtId="166" fontId="4" fillId="0" borderId="3" xfId="0" applyNumberFormat="1" applyFont="1" applyBorder="1" applyAlignment="1" applyProtection="1">
      <alignment horizontal="right" vertical="distributed"/>
      <protection locked="0"/>
    </xf>
    <xf numFmtId="166" fontId="4" fillId="0" borderId="4" xfId="0" applyNumberFormat="1" applyFont="1" applyBorder="1" applyAlignment="1" applyProtection="1">
      <alignment horizontal="right" vertical="distributed"/>
      <protection locked="0"/>
    </xf>
    <xf numFmtId="170" fontId="4" fillId="0" borderId="1" xfId="1" applyNumberFormat="1" applyFont="1" applyBorder="1" applyAlignment="1" applyProtection="1">
      <alignment horizontal="right" vertical="distributed"/>
      <protection locked="0"/>
    </xf>
    <xf numFmtId="165" fontId="4" fillId="0" borderId="0" xfId="0" applyNumberFormat="1" applyFont="1" applyBorder="1" applyAlignment="1" applyProtection="1">
      <alignment horizontal="right" vertical="distributed"/>
      <protection locked="0"/>
    </xf>
    <xf numFmtId="166" fontId="4" fillId="0" borderId="0" xfId="0" applyNumberFormat="1" applyFont="1" applyBorder="1" applyAlignment="1" applyProtection="1">
      <alignment horizontal="right" vertical="distributed"/>
      <protection locked="0"/>
    </xf>
    <xf numFmtId="49" fontId="3" fillId="0" borderId="0" xfId="0" applyNumberFormat="1" applyFont="1" applyAlignment="1" applyProtection="1">
      <alignment horizontal="center" vertical="distributed"/>
      <protection locked="0"/>
    </xf>
    <xf numFmtId="49" fontId="4" fillId="0" borderId="0" xfId="0" applyNumberFormat="1" applyFont="1" applyBorder="1" applyAlignment="1" applyProtection="1">
      <alignment horizontal="center" vertical="distributed"/>
      <protection locked="0"/>
    </xf>
    <xf numFmtId="49" fontId="4" fillId="0" borderId="5" xfId="0" applyNumberFormat="1" applyFont="1" applyBorder="1" applyAlignment="1" applyProtection="1">
      <alignment horizontal="center" vertical="distributed"/>
      <protection locked="0"/>
    </xf>
    <xf numFmtId="49" fontId="4" fillId="0" borderId="6" xfId="0" applyNumberFormat="1" applyFont="1" applyBorder="1" applyAlignment="1" applyProtection="1">
      <alignment horizontal="center" vertical="distributed"/>
      <protection locked="0"/>
    </xf>
    <xf numFmtId="49" fontId="4" fillId="0" borderId="7" xfId="0" applyNumberFormat="1" applyFont="1" applyBorder="1" applyAlignment="1" applyProtection="1">
      <alignment horizontal="center" vertical="distributed"/>
      <protection locked="0"/>
    </xf>
    <xf numFmtId="0" fontId="11" fillId="0" borderId="0" xfId="0" applyFont="1" applyAlignment="1" applyProtection="1">
      <alignment horizontal="left" vertical="distributed" wrapText="1"/>
      <protection locked="0"/>
    </xf>
    <xf numFmtId="0" fontId="10" fillId="0" borderId="0" xfId="0" applyFont="1" applyAlignment="1" applyProtection="1">
      <alignment horizontal="left" vertical="distributed" wrapText="1"/>
      <protection locked="0"/>
    </xf>
    <xf numFmtId="165" fontId="10" fillId="0" borderId="0" xfId="0" applyNumberFormat="1" applyFont="1" applyAlignment="1" applyProtection="1">
      <alignment horizontal="right" vertical="distributed"/>
      <protection locked="0"/>
    </xf>
    <xf numFmtId="166" fontId="10" fillId="0" borderId="0" xfId="0" applyNumberFormat="1" applyFont="1" applyAlignment="1" applyProtection="1">
      <alignment horizontal="right" vertical="distributed"/>
      <protection locked="0"/>
    </xf>
    <xf numFmtId="165" fontId="11" fillId="0" borderId="0" xfId="0" applyNumberFormat="1" applyFont="1" applyAlignment="1" applyProtection="1">
      <alignment horizontal="right" vertical="distributed"/>
      <protection locked="0"/>
    </xf>
    <xf numFmtId="166" fontId="11" fillId="0" borderId="0" xfId="0" applyNumberFormat="1" applyFont="1" applyAlignment="1" applyProtection="1">
      <alignment horizontal="right" vertical="distributed"/>
      <protection locked="0"/>
    </xf>
    <xf numFmtId="49" fontId="4" fillId="0" borderId="8" xfId="0" applyNumberFormat="1" applyFont="1" applyBorder="1" applyAlignment="1" applyProtection="1">
      <alignment horizontal="center" vertical="distributed"/>
      <protection locked="0"/>
    </xf>
    <xf numFmtId="166" fontId="4" fillId="0" borderId="9" xfId="0" applyNumberFormat="1" applyFont="1" applyBorder="1" applyAlignment="1" applyProtection="1">
      <alignment horizontal="right" vertical="distributed"/>
      <protection locked="0"/>
    </xf>
    <xf numFmtId="0" fontId="4" fillId="0" borderId="0" xfId="0" applyFont="1" applyBorder="1" applyAlignment="1" applyProtection="1">
      <alignment vertical="distributed" wrapText="1"/>
      <protection locked="0"/>
    </xf>
    <xf numFmtId="170" fontId="4" fillId="0" borderId="0" xfId="1" applyNumberFormat="1" applyFont="1" applyBorder="1" applyAlignment="1" applyProtection="1">
      <alignment horizontal="right" vertical="distributed"/>
      <protection locked="0"/>
    </xf>
    <xf numFmtId="0" fontId="4" fillId="0" borderId="10" xfId="0" applyFont="1" applyBorder="1" applyAlignment="1" applyProtection="1">
      <alignment horizontal="left" vertical="distributed" wrapText="1"/>
      <protection locked="0"/>
    </xf>
    <xf numFmtId="0" fontId="4" fillId="0" borderId="10" xfId="0" applyFont="1" applyBorder="1" applyAlignment="1" applyProtection="1">
      <alignment vertical="distributed" wrapText="1"/>
      <protection locked="0"/>
    </xf>
    <xf numFmtId="165" fontId="4" fillId="0" borderId="10" xfId="0" applyNumberFormat="1" applyFont="1" applyBorder="1" applyAlignment="1" applyProtection="1">
      <alignment horizontal="right" vertical="distributed"/>
      <protection locked="0"/>
    </xf>
    <xf numFmtId="170" fontId="4" fillId="0" borderId="10" xfId="1" applyNumberFormat="1" applyFont="1" applyBorder="1" applyAlignment="1" applyProtection="1">
      <alignment horizontal="right" vertical="distributed"/>
      <protection locked="0"/>
    </xf>
    <xf numFmtId="166" fontId="4" fillId="0" borderId="11" xfId="0" applyNumberFormat="1" applyFont="1" applyBorder="1" applyAlignment="1" applyProtection="1">
      <alignment horizontal="right" vertical="distributed"/>
      <protection locked="0"/>
    </xf>
    <xf numFmtId="0" fontId="4" fillId="0" borderId="0" xfId="0" applyFont="1" applyBorder="1" applyAlignment="1" applyProtection="1">
      <alignment horizontal="left"/>
      <protection locked="0"/>
    </xf>
    <xf numFmtId="164" fontId="4" fillId="0" borderId="8" xfId="0" applyNumberFormat="1" applyFont="1" applyBorder="1" applyAlignment="1" applyProtection="1">
      <alignment horizontal="center" vertical="distributed"/>
      <protection locked="0"/>
    </xf>
    <xf numFmtId="0" fontId="8" fillId="0" borderId="12" xfId="0" applyFont="1" applyBorder="1" applyAlignment="1" applyProtection="1">
      <alignment horizontal="left"/>
    </xf>
    <xf numFmtId="0" fontId="2" fillId="0" borderId="13" xfId="0" applyFont="1" applyBorder="1" applyAlignment="1" applyProtection="1">
      <alignment horizontal="left"/>
    </xf>
    <xf numFmtId="0" fontId="2" fillId="0" borderId="14" xfId="0" applyFont="1" applyBorder="1" applyAlignment="1" applyProtection="1">
      <alignment horizontal="left"/>
    </xf>
    <xf numFmtId="0" fontId="14" fillId="0" borderId="2" xfId="0" applyFont="1" applyBorder="1" applyAlignment="1" applyProtection="1">
      <alignment horizontal="left"/>
    </xf>
    <xf numFmtId="0" fontId="14" fillId="0" borderId="15" xfId="0" applyFont="1" applyBorder="1" applyAlignment="1" applyProtection="1">
      <alignment horizontal="left"/>
    </xf>
    <xf numFmtId="0" fontId="14" fillId="0" borderId="15" xfId="0" applyFont="1" applyBorder="1" applyAlignment="1" applyProtection="1">
      <alignment horizontal="left" vertical="center"/>
    </xf>
    <xf numFmtId="0" fontId="8" fillId="0" borderId="2" xfId="0" applyFont="1" applyBorder="1" applyAlignment="1" applyProtection="1">
      <alignment horizontal="left"/>
    </xf>
    <xf numFmtId="0" fontId="8" fillId="0" borderId="0" xfId="0" applyFont="1" applyAlignment="1" applyProtection="1">
      <alignment horizontal="left"/>
    </xf>
    <xf numFmtId="0" fontId="13" fillId="0" borderId="6" xfId="0" applyFont="1" applyBorder="1" applyAlignment="1" applyProtection="1">
      <alignment horizontal="left"/>
    </xf>
    <xf numFmtId="0" fontId="13" fillId="0" borderId="10" xfId="0" applyFont="1" applyBorder="1" applyAlignment="1" applyProtection="1">
      <alignment horizontal="left"/>
    </xf>
    <xf numFmtId="0" fontId="13" fillId="0" borderId="16" xfId="0" applyFont="1" applyBorder="1" applyAlignment="1" applyProtection="1">
      <alignment horizontal="left"/>
    </xf>
    <xf numFmtId="44" fontId="8" fillId="0" borderId="0" xfId="1" applyFont="1" applyBorder="1" applyAlignment="1" applyProtection="1">
      <alignment horizontal="right"/>
    </xf>
    <xf numFmtId="0" fontId="8" fillId="0" borderId="13" xfId="0" applyFont="1" applyBorder="1" applyAlignment="1" applyProtection="1">
      <alignment horizontal="left"/>
    </xf>
    <xf numFmtId="0" fontId="8" fillId="0" borderId="14" xfId="0" applyFont="1" applyBorder="1" applyAlignment="1" applyProtection="1">
      <alignment horizontal="left"/>
    </xf>
    <xf numFmtId="0" fontId="8" fillId="0" borderId="17" xfId="0" applyFont="1" applyBorder="1" applyAlignment="1" applyProtection="1">
      <alignment horizontal="left"/>
    </xf>
    <xf numFmtId="49" fontId="8" fillId="0" borderId="18" xfId="0" applyNumberFormat="1" applyFont="1" applyBorder="1" applyAlignment="1" applyProtection="1">
      <alignment horizontal="center"/>
    </xf>
    <xf numFmtId="169" fontId="0" fillId="0" borderId="0" xfId="0" applyNumberFormat="1" applyAlignment="1" applyProtection="1">
      <alignment vertical="top"/>
      <protection locked="0"/>
    </xf>
    <xf numFmtId="0" fontId="1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4" fillId="0" borderId="0" xfId="0" applyFont="1" applyFill="1" applyAlignment="1" applyProtection="1">
      <alignment horizontal="left"/>
    </xf>
    <xf numFmtId="0" fontId="5" fillId="0" borderId="19" xfId="0" applyFont="1" applyFill="1" applyBorder="1" applyAlignment="1" applyProtection="1">
      <alignment horizontal="center" vertical="center" wrapText="1"/>
    </xf>
    <xf numFmtId="49" fontId="4" fillId="0" borderId="20" xfId="0" applyNumberFormat="1" applyFont="1" applyBorder="1" applyAlignment="1" applyProtection="1">
      <alignment horizontal="center" vertical="distributed"/>
      <protection locked="0"/>
    </xf>
    <xf numFmtId="165" fontId="4" fillId="0" borderId="15" xfId="0" applyNumberFormat="1" applyFont="1" applyBorder="1" applyAlignment="1" applyProtection="1">
      <alignment horizontal="right" vertical="distributed"/>
      <protection locked="0"/>
    </xf>
    <xf numFmtId="169" fontId="12" fillId="0" borderId="0" xfId="0" applyNumberFormat="1" applyFont="1" applyAlignment="1" applyProtection="1">
      <alignment vertical="top"/>
      <protection locked="0"/>
    </xf>
    <xf numFmtId="49" fontId="4" fillId="0" borderId="21" xfId="0" applyNumberFormat="1" applyFont="1" applyBorder="1" applyAlignment="1" applyProtection="1">
      <alignment horizontal="center" vertical="distributed"/>
      <protection locked="0"/>
    </xf>
    <xf numFmtId="0" fontId="4" fillId="0" borderId="15" xfId="0" applyFont="1" applyBorder="1" applyAlignment="1" applyProtection="1">
      <alignment vertical="distributed" wrapText="1"/>
      <protection locked="0"/>
    </xf>
    <xf numFmtId="0" fontId="4" fillId="0" borderId="0" xfId="0" applyFont="1" applyFill="1" applyBorder="1" applyAlignment="1" applyProtection="1">
      <alignment horizontal="left" vertical="distributed" wrapText="1"/>
      <protection locked="0"/>
    </xf>
    <xf numFmtId="0" fontId="4" fillId="0" borderId="2" xfId="0" applyFont="1" applyFill="1" applyBorder="1" applyAlignment="1" applyProtection="1">
      <alignment horizontal="left" wrapText="1"/>
      <protection locked="0"/>
    </xf>
    <xf numFmtId="174" fontId="4" fillId="0" borderId="0" xfId="1" applyNumberFormat="1" applyFont="1" applyBorder="1" applyAlignment="1" applyProtection="1">
      <alignment horizontal="right" vertical="center"/>
      <protection locked="0"/>
    </xf>
    <xf numFmtId="174" fontId="0" fillId="0" borderId="0" xfId="0" applyNumberFormat="1" applyAlignment="1" applyProtection="1">
      <alignment vertical="center"/>
      <protection locked="0"/>
    </xf>
    <xf numFmtId="0" fontId="4" fillId="0" borderId="2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left" wrapText="1"/>
      <protection locked="0"/>
    </xf>
    <xf numFmtId="0" fontId="4" fillId="0" borderId="1" xfId="0" applyFont="1" applyFill="1" applyBorder="1" applyAlignment="1" applyProtection="1">
      <alignment horizontal="left"/>
      <protection locked="0"/>
    </xf>
    <xf numFmtId="166" fontId="4" fillId="0" borderId="22" xfId="0" applyNumberFormat="1" applyFont="1" applyBorder="1" applyAlignment="1" applyProtection="1">
      <alignment horizontal="right" vertical="distributed"/>
      <protection locked="0"/>
    </xf>
    <xf numFmtId="49" fontId="8" fillId="0" borderId="23" xfId="0" applyNumberFormat="1" applyFont="1" applyBorder="1" applyAlignment="1" applyProtection="1">
      <alignment horizontal="center"/>
    </xf>
    <xf numFmtId="49" fontId="4" fillId="0" borderId="24" xfId="0" applyNumberFormat="1" applyFont="1" applyBorder="1" applyAlignment="1" applyProtection="1">
      <alignment horizontal="center" vertical="distributed"/>
      <protection locked="0"/>
    </xf>
    <xf numFmtId="0" fontId="12" fillId="0" borderId="0" xfId="0" applyFont="1" applyFill="1" applyBorder="1" applyAlignment="1" applyProtection="1">
      <alignment horizontal="left" vertical="distributed" wrapText="1"/>
      <protection locked="0"/>
    </xf>
    <xf numFmtId="0" fontId="12" fillId="0" borderId="0" xfId="0" applyFont="1" applyFill="1" applyBorder="1" applyAlignment="1" applyProtection="1">
      <alignment horizontal="left" wrapText="1"/>
      <protection locked="0"/>
    </xf>
    <xf numFmtId="9" fontId="4" fillId="0" borderId="0" xfId="0" applyNumberFormat="1" applyFont="1" applyFill="1" applyBorder="1" applyAlignment="1" applyProtection="1">
      <alignment horizontal="left" wrapText="1"/>
      <protection locked="0"/>
    </xf>
    <xf numFmtId="49" fontId="4" fillId="0" borderId="12" xfId="0" applyNumberFormat="1" applyFont="1" applyBorder="1" applyAlignment="1" applyProtection="1">
      <alignment horizontal="center" vertical="distributed"/>
      <protection locked="0"/>
    </xf>
    <xf numFmtId="49" fontId="4" fillId="0" borderId="21" xfId="0" applyNumberFormat="1" applyFont="1" applyFill="1" applyBorder="1" applyAlignment="1" applyProtection="1">
      <alignment horizontal="center" vertical="distributed"/>
      <protection locked="0"/>
    </xf>
    <xf numFmtId="0" fontId="4" fillId="0" borderId="0" xfId="0" applyFont="1" applyFill="1" applyBorder="1" applyAlignment="1" applyProtection="1">
      <alignment horizontal="left"/>
      <protection locked="0"/>
    </xf>
    <xf numFmtId="0" fontId="4" fillId="0" borderId="2" xfId="0" applyFont="1" applyBorder="1" applyAlignment="1" applyProtection="1">
      <alignment horizontal="left"/>
      <protection locked="0"/>
    </xf>
    <xf numFmtId="0" fontId="12" fillId="0" borderId="0" xfId="0" applyFont="1" applyAlignment="1" applyProtection="1">
      <alignment vertical="top"/>
      <protection locked="0"/>
    </xf>
    <xf numFmtId="0" fontId="12" fillId="0" borderId="0" xfId="0" applyFont="1" applyFill="1" applyBorder="1" applyAlignment="1" applyProtection="1">
      <alignment horizontal="left"/>
      <protection locked="0"/>
    </xf>
    <xf numFmtId="164" fontId="4" fillId="0" borderId="6" xfId="0" applyNumberFormat="1" applyFont="1" applyBorder="1" applyAlignment="1" applyProtection="1">
      <alignment horizontal="center" vertical="distributed"/>
      <protection locked="0"/>
    </xf>
    <xf numFmtId="0" fontId="4" fillId="0" borderId="10" xfId="0" applyFont="1" applyFill="1" applyBorder="1" applyAlignment="1" applyProtection="1">
      <alignment horizontal="left" vertical="distributed" wrapText="1"/>
      <protection locked="0"/>
    </xf>
    <xf numFmtId="166" fontId="4" fillId="0" borderId="10" xfId="0" applyNumberFormat="1" applyFont="1" applyBorder="1" applyAlignment="1" applyProtection="1">
      <alignment horizontal="right" vertical="distributed"/>
      <protection locked="0"/>
    </xf>
    <xf numFmtId="0" fontId="4" fillId="0" borderId="1" xfId="0" applyFont="1" applyBorder="1" applyAlignment="1" applyProtection="1">
      <alignment horizontal="left"/>
      <protection locked="0"/>
    </xf>
    <xf numFmtId="0" fontId="17" fillId="0" borderId="0" xfId="0" applyFont="1" applyFill="1" applyBorder="1" applyAlignment="1" applyProtection="1">
      <alignment horizontal="left"/>
      <protection locked="0"/>
    </xf>
    <xf numFmtId="0" fontId="4" fillId="0" borderId="15" xfId="0" applyFont="1" applyBorder="1" applyAlignment="1" applyProtection="1">
      <alignment horizontal="left"/>
      <protection locked="0"/>
    </xf>
    <xf numFmtId="49" fontId="4" fillId="0" borderId="25" xfId="0" applyNumberFormat="1" applyFont="1" applyBorder="1" applyAlignment="1" applyProtection="1">
      <alignment horizontal="center" vertical="distributed"/>
      <protection locked="0"/>
    </xf>
    <xf numFmtId="0" fontId="4" fillId="0" borderId="26" xfId="0" applyFont="1" applyBorder="1" applyAlignment="1" applyProtection="1">
      <alignment horizontal="left"/>
      <protection locked="0"/>
    </xf>
    <xf numFmtId="0" fontId="4" fillId="0" borderId="26" xfId="0" applyFont="1" applyBorder="1" applyAlignment="1" applyProtection="1">
      <alignment vertical="distributed" wrapText="1"/>
      <protection locked="0"/>
    </xf>
    <xf numFmtId="165" fontId="4" fillId="0" borderId="26" xfId="0" applyNumberFormat="1" applyFont="1" applyBorder="1" applyAlignment="1" applyProtection="1">
      <alignment horizontal="right" vertical="distributed"/>
      <protection locked="0"/>
    </xf>
    <xf numFmtId="166" fontId="4" fillId="0" borderId="27" xfId="0" applyNumberFormat="1" applyFont="1" applyBorder="1" applyAlignment="1" applyProtection="1">
      <alignment horizontal="right" vertical="distributed"/>
      <protection locked="0"/>
    </xf>
    <xf numFmtId="0" fontId="4" fillId="0" borderId="28" xfId="0" applyFont="1" applyBorder="1" applyAlignment="1" applyProtection="1">
      <alignment horizontal="left" vertical="distributed" wrapText="1"/>
      <protection locked="0"/>
    </xf>
    <xf numFmtId="0" fontId="4" fillId="0" borderId="28" xfId="0" applyFont="1" applyBorder="1" applyAlignment="1" applyProtection="1">
      <alignment vertical="distributed" wrapText="1"/>
      <protection locked="0"/>
    </xf>
    <xf numFmtId="165" fontId="4" fillId="0" borderId="28" xfId="0" applyNumberFormat="1" applyFont="1" applyBorder="1" applyAlignment="1" applyProtection="1">
      <alignment horizontal="right" vertical="distributed"/>
      <protection locked="0"/>
    </xf>
    <xf numFmtId="170" fontId="4" fillId="0" borderId="28" xfId="1" applyNumberFormat="1" applyFont="1" applyBorder="1" applyAlignment="1" applyProtection="1">
      <alignment horizontal="right" vertical="distributed"/>
      <protection locked="0"/>
    </xf>
    <xf numFmtId="166" fontId="4" fillId="0" borderId="29" xfId="0" applyNumberFormat="1" applyFont="1" applyBorder="1" applyAlignment="1" applyProtection="1">
      <alignment horizontal="right" vertical="distributed"/>
      <protection locked="0"/>
    </xf>
    <xf numFmtId="0" fontId="4" fillId="0" borderId="30" xfId="0" applyFont="1" applyBorder="1" applyAlignment="1" applyProtection="1">
      <alignment horizontal="left" vertical="distributed" wrapText="1"/>
      <protection locked="0"/>
    </xf>
    <xf numFmtId="0" fontId="4" fillId="0" borderId="30" xfId="0" applyFont="1" applyBorder="1" applyAlignment="1" applyProtection="1">
      <alignment vertical="distributed" wrapText="1"/>
      <protection locked="0"/>
    </xf>
    <xf numFmtId="165" fontId="4" fillId="0" borderId="30" xfId="0" applyNumberFormat="1" applyFont="1" applyBorder="1" applyAlignment="1" applyProtection="1">
      <alignment horizontal="right" vertical="distributed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166" fontId="11" fillId="0" borderId="0" xfId="0" applyNumberFormat="1" applyFont="1" applyBorder="1" applyAlignment="1" applyProtection="1">
      <alignment horizontal="right" vertical="distributed"/>
      <protection locked="0"/>
    </xf>
    <xf numFmtId="166" fontId="11" fillId="0" borderId="9" xfId="0" applyNumberFormat="1" applyFont="1" applyBorder="1" applyAlignment="1" applyProtection="1">
      <alignment horizontal="right" vertical="distributed"/>
      <protection locked="0"/>
    </xf>
    <xf numFmtId="0" fontId="4" fillId="0" borderId="31" xfId="0" applyFont="1" applyBorder="1" applyAlignment="1" applyProtection="1">
      <alignment horizontal="left" vertical="distributed" wrapText="1"/>
      <protection locked="0"/>
    </xf>
    <xf numFmtId="0" fontId="4" fillId="0" borderId="31" xfId="0" applyFont="1" applyBorder="1" applyAlignment="1" applyProtection="1">
      <alignment vertical="distributed" wrapText="1"/>
      <protection locked="0"/>
    </xf>
    <xf numFmtId="165" fontId="4" fillId="0" borderId="31" xfId="0" applyNumberFormat="1" applyFont="1" applyBorder="1" applyAlignment="1" applyProtection="1">
      <alignment horizontal="right" vertical="distributed"/>
      <protection locked="0"/>
    </xf>
    <xf numFmtId="170" fontId="4" fillId="0" borderId="31" xfId="1" applyNumberFormat="1" applyFont="1" applyBorder="1" applyAlignment="1" applyProtection="1">
      <alignment horizontal="right" vertical="distributed"/>
      <protection locked="0"/>
    </xf>
    <xf numFmtId="166" fontId="4" fillId="0" borderId="32" xfId="0" applyNumberFormat="1" applyFont="1" applyBorder="1" applyAlignment="1" applyProtection="1">
      <alignment horizontal="right" vertical="distributed"/>
      <protection locked="0"/>
    </xf>
    <xf numFmtId="0" fontId="4" fillId="0" borderId="15" xfId="0" applyFont="1" applyBorder="1" applyAlignment="1" applyProtection="1">
      <alignment horizontal="left" vertical="distributed" wrapText="1"/>
      <protection locked="0"/>
    </xf>
    <xf numFmtId="0" fontId="4" fillId="0" borderId="2" xfId="0" applyFont="1" applyBorder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/>
      <protection locked="0"/>
    </xf>
    <xf numFmtId="49" fontId="8" fillId="0" borderId="20" xfId="0" applyNumberFormat="1" applyFont="1" applyBorder="1" applyAlignment="1" applyProtection="1">
      <alignment horizontal="center"/>
    </xf>
    <xf numFmtId="0" fontId="4" fillId="0" borderId="28" xfId="0" applyFont="1" applyFill="1" applyBorder="1" applyAlignment="1" applyProtection="1">
      <alignment horizontal="left"/>
      <protection locked="0"/>
    </xf>
    <xf numFmtId="49" fontId="4" fillId="0" borderId="18" xfId="0" applyNumberFormat="1" applyFont="1" applyBorder="1" applyAlignment="1" applyProtection="1">
      <alignment horizontal="center" vertical="distributed"/>
      <protection locked="0"/>
    </xf>
    <xf numFmtId="0" fontId="4" fillId="0" borderId="2" xfId="0" applyFont="1" applyBorder="1" applyAlignment="1" applyProtection="1">
      <alignment horizontal="left" wrapText="1"/>
      <protection locked="0"/>
    </xf>
    <xf numFmtId="16" fontId="12" fillId="0" borderId="0" xfId="0" applyNumberFormat="1" applyFont="1" applyFill="1" applyBorder="1" applyAlignment="1" applyProtection="1">
      <alignment horizontal="left" vertical="distributed" wrapText="1"/>
      <protection locked="0"/>
    </xf>
    <xf numFmtId="166" fontId="4" fillId="0" borderId="2" xfId="0" applyNumberFormat="1" applyFont="1" applyBorder="1" applyAlignment="1" applyProtection="1">
      <alignment horizontal="right" vertical="distributed"/>
      <protection locked="0"/>
    </xf>
    <xf numFmtId="0" fontId="4" fillId="0" borderId="2" xfId="0" applyFont="1" applyBorder="1" applyAlignment="1" applyProtection="1">
      <alignment horizontal="left" vertical="center" wrapText="1"/>
      <protection locked="0"/>
    </xf>
    <xf numFmtId="165" fontId="4" fillId="0" borderId="2" xfId="0" applyNumberFormat="1" applyFont="1" applyBorder="1" applyAlignment="1" applyProtection="1">
      <alignment horizontal="right"/>
      <protection locked="0"/>
    </xf>
    <xf numFmtId="171" fontId="12" fillId="0" borderId="28" xfId="0" applyNumberFormat="1" applyFont="1" applyFill="1" applyBorder="1" applyAlignment="1" applyProtection="1">
      <alignment horizontal="left" vertical="distributed" wrapText="1"/>
    </xf>
    <xf numFmtId="170" fontId="12" fillId="2" borderId="28" xfId="1" applyNumberFormat="1" applyFont="1" applyFill="1" applyBorder="1" applyAlignment="1" applyProtection="1">
      <alignment vertical="distributed"/>
    </xf>
    <xf numFmtId="4" fontId="4" fillId="0" borderId="28" xfId="1" applyNumberFormat="1" applyFont="1" applyBorder="1" applyAlignment="1" applyProtection="1">
      <alignment horizontal="right" vertical="distributed"/>
      <protection locked="0"/>
    </xf>
    <xf numFmtId="0" fontId="12" fillId="0" borderId="0" xfId="0" applyFont="1" applyBorder="1" applyAlignment="1" applyProtection="1">
      <alignment horizontal="left" vertical="distributed" wrapText="1"/>
      <protection locked="0"/>
    </xf>
    <xf numFmtId="49" fontId="12" fillId="0" borderId="5" xfId="0" applyNumberFormat="1" applyFont="1" applyBorder="1" applyAlignment="1" applyProtection="1">
      <alignment horizontal="center" vertical="distributed"/>
      <protection locked="0"/>
    </xf>
    <xf numFmtId="0" fontId="12" fillId="0" borderId="1" xfId="0" applyFont="1" applyBorder="1" applyAlignment="1" applyProtection="1">
      <alignment horizontal="left" vertical="distributed" wrapText="1"/>
      <protection locked="0"/>
    </xf>
    <xf numFmtId="165" fontId="12" fillId="0" borderId="1" xfId="0" applyNumberFormat="1" applyFont="1" applyBorder="1" applyAlignment="1" applyProtection="1">
      <alignment horizontal="right" vertical="distributed"/>
      <protection locked="0"/>
    </xf>
    <xf numFmtId="166" fontId="12" fillId="0" borderId="3" xfId="0" applyNumberFormat="1" applyFont="1" applyBorder="1" applyAlignment="1" applyProtection="1">
      <alignment horizontal="right" vertical="distributed"/>
      <protection locked="0"/>
    </xf>
    <xf numFmtId="49" fontId="18" fillId="0" borderId="8" xfId="0" applyNumberFormat="1" applyFont="1" applyBorder="1" applyAlignment="1" applyProtection="1">
      <alignment horizontal="center" vertical="distributed"/>
      <protection locked="0"/>
    </xf>
    <xf numFmtId="0" fontId="19" fillId="0" borderId="0" xfId="0" applyFont="1" applyBorder="1" applyAlignment="1" applyProtection="1">
      <alignment horizontal="left" vertical="distributed" wrapText="1"/>
      <protection locked="0"/>
    </xf>
    <xf numFmtId="165" fontId="12" fillId="0" borderId="0" xfId="0" applyNumberFormat="1" applyFont="1" applyBorder="1" applyAlignment="1" applyProtection="1">
      <alignment horizontal="right" vertical="distributed"/>
      <protection locked="0"/>
    </xf>
    <xf numFmtId="166" fontId="19" fillId="0" borderId="0" xfId="0" applyNumberFormat="1" applyFont="1" applyBorder="1" applyAlignment="1" applyProtection="1">
      <alignment horizontal="right" vertical="distributed"/>
      <protection locked="0"/>
    </xf>
    <xf numFmtId="166" fontId="19" fillId="0" borderId="9" xfId="0" applyNumberFormat="1" applyFont="1" applyBorder="1" applyAlignment="1" applyProtection="1">
      <alignment horizontal="right" vertical="distributed"/>
      <protection locked="0"/>
    </xf>
    <xf numFmtId="49" fontId="12" fillId="0" borderId="7" xfId="0" applyNumberFormat="1" applyFont="1" applyBorder="1" applyAlignment="1" applyProtection="1">
      <alignment horizontal="center" vertical="distributed"/>
      <protection locked="0"/>
    </xf>
    <xf numFmtId="0" fontId="12" fillId="0" borderId="2" xfId="0" applyFont="1" applyBorder="1" applyAlignment="1" applyProtection="1">
      <alignment horizontal="left" vertical="distributed" wrapText="1"/>
      <protection locked="0"/>
    </xf>
    <xf numFmtId="165" fontId="12" fillId="0" borderId="2" xfId="0" applyNumberFormat="1" applyFont="1" applyBorder="1" applyAlignment="1" applyProtection="1">
      <alignment horizontal="right" vertical="distributed"/>
      <protection locked="0"/>
    </xf>
    <xf numFmtId="166" fontId="12" fillId="0" borderId="4" xfId="0" applyNumberFormat="1" applyFont="1" applyBorder="1" applyAlignment="1" applyProtection="1">
      <alignment horizontal="right" vertical="distributed"/>
      <protection locked="0"/>
    </xf>
    <xf numFmtId="0" fontId="12" fillId="0" borderId="2" xfId="0" applyFont="1" applyBorder="1" applyAlignment="1" applyProtection="1">
      <alignment vertical="distributed" wrapText="1"/>
      <protection locked="0"/>
    </xf>
    <xf numFmtId="166" fontId="12" fillId="0" borderId="0" xfId="0" applyNumberFormat="1" applyFont="1" applyBorder="1" applyAlignment="1" applyProtection="1">
      <alignment horizontal="right" vertical="distributed"/>
      <protection locked="0"/>
    </xf>
    <xf numFmtId="166" fontId="12" fillId="0" borderId="9" xfId="0" applyNumberFormat="1" applyFont="1" applyBorder="1" applyAlignment="1" applyProtection="1">
      <alignment horizontal="right" vertical="distributed"/>
      <protection locked="0"/>
    </xf>
    <xf numFmtId="49" fontId="18" fillId="0" borderId="0" xfId="0" applyNumberFormat="1" applyFont="1" applyAlignment="1" applyProtection="1">
      <alignment horizontal="center" vertical="distributed"/>
      <protection locked="0"/>
    </xf>
    <xf numFmtId="0" fontId="19" fillId="0" borderId="0" xfId="0" applyFont="1" applyAlignment="1" applyProtection="1">
      <alignment horizontal="left" vertical="distributed" wrapText="1"/>
      <protection locked="0"/>
    </xf>
    <xf numFmtId="165" fontId="19" fillId="0" borderId="0" xfId="0" applyNumberFormat="1" applyFont="1" applyAlignment="1" applyProtection="1">
      <alignment horizontal="right" vertical="distributed"/>
      <protection locked="0"/>
    </xf>
    <xf numFmtId="166" fontId="19" fillId="0" borderId="0" xfId="0" applyNumberFormat="1" applyFont="1" applyAlignment="1" applyProtection="1">
      <alignment horizontal="right" vertical="distributed"/>
      <protection locked="0"/>
    </xf>
    <xf numFmtId="0" fontId="12" fillId="0" borderId="1" xfId="0" applyFont="1" applyBorder="1" applyAlignment="1" applyProtection="1">
      <alignment vertical="distributed" wrapText="1"/>
      <protection locked="0"/>
    </xf>
    <xf numFmtId="0" fontId="12" fillId="0" borderId="2" xfId="0" applyFont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left" wrapText="1"/>
      <protection locked="0"/>
    </xf>
    <xf numFmtId="0" fontId="12" fillId="0" borderId="28" xfId="0" applyFont="1" applyBorder="1" applyAlignment="1" applyProtection="1">
      <alignment horizontal="left"/>
      <protection locked="0"/>
    </xf>
    <xf numFmtId="167" fontId="0" fillId="0" borderId="0" xfId="0" applyNumberFormat="1" applyAlignment="1" applyProtection="1">
      <alignment vertical="top"/>
      <protection locked="0"/>
    </xf>
    <xf numFmtId="0" fontId="4" fillId="0" borderId="28" xfId="0" applyFont="1" applyBorder="1" applyAlignment="1" applyProtection="1">
      <alignment horizontal="left"/>
      <protection locked="0"/>
    </xf>
    <xf numFmtId="49" fontId="3" fillId="0" borderId="8" xfId="0" applyNumberFormat="1" applyFont="1" applyBorder="1" applyAlignment="1" applyProtection="1">
      <alignment horizontal="center" vertical="distributed"/>
      <protection locked="0"/>
    </xf>
    <xf numFmtId="0" fontId="11" fillId="0" borderId="0" xfId="0" applyFont="1" applyBorder="1" applyAlignment="1" applyProtection="1">
      <alignment horizontal="left" vertical="distributed" wrapText="1"/>
      <protection locked="0"/>
    </xf>
    <xf numFmtId="166" fontId="12" fillId="0" borderId="0" xfId="0" applyNumberFormat="1" applyFont="1" applyBorder="1" applyAlignment="1" applyProtection="1">
      <alignment horizontal="right" vertical="top"/>
      <protection locked="0"/>
    </xf>
    <xf numFmtId="0" fontId="17" fillId="0" borderId="0" xfId="0" applyFont="1" applyBorder="1" applyAlignment="1" applyProtection="1">
      <alignment horizontal="left"/>
      <protection locked="0"/>
    </xf>
    <xf numFmtId="164" fontId="4" fillId="0" borderId="0" xfId="0" applyNumberFormat="1" applyFont="1" applyBorder="1" applyAlignment="1" applyProtection="1">
      <alignment horizontal="center" vertical="distributed"/>
      <protection locked="0"/>
    </xf>
    <xf numFmtId="164" fontId="4" fillId="0" borderId="7" xfId="0" applyNumberFormat="1" applyFont="1" applyBorder="1" applyAlignment="1" applyProtection="1">
      <alignment horizontal="center" vertical="distributed"/>
      <protection locked="0"/>
    </xf>
    <xf numFmtId="165" fontId="0" fillId="0" borderId="0" xfId="0" applyNumberFormat="1" applyAlignment="1" applyProtection="1">
      <alignment vertical="top"/>
      <protection locked="0"/>
    </xf>
    <xf numFmtId="0" fontId="4" fillId="0" borderId="1" xfId="0" applyFont="1" applyBorder="1" applyAlignment="1" applyProtection="1">
      <alignment horizontal="left" wrapText="1"/>
      <protection locked="0"/>
    </xf>
    <xf numFmtId="165" fontId="4" fillId="0" borderId="1" xfId="0" applyNumberFormat="1" applyFont="1" applyBorder="1" applyAlignment="1" applyProtection="1">
      <alignment horizontal="right"/>
      <protection locked="0"/>
    </xf>
    <xf numFmtId="166" fontId="4" fillId="0" borderId="33" xfId="0" applyNumberFormat="1" applyFont="1" applyBorder="1" applyAlignment="1" applyProtection="1">
      <alignment horizontal="right" vertical="distributed"/>
      <protection locked="0"/>
    </xf>
    <xf numFmtId="170" fontId="4" fillId="0" borderId="0" xfId="1" applyNumberFormat="1" applyFont="1" applyFill="1" applyBorder="1" applyAlignment="1" applyProtection="1">
      <alignment horizontal="right" vertical="distributed"/>
      <protection locked="0"/>
    </xf>
    <xf numFmtId="170" fontId="4" fillId="0" borderId="1" xfId="1" applyNumberFormat="1" applyFont="1" applyFill="1" applyBorder="1" applyAlignment="1" applyProtection="1">
      <alignment horizontal="right" vertical="distributed"/>
      <protection locked="0"/>
    </xf>
    <xf numFmtId="49" fontId="4" fillId="0" borderId="5" xfId="0" applyNumberFormat="1" applyFont="1" applyFill="1" applyBorder="1" applyAlignment="1" applyProtection="1">
      <alignment horizontal="center" vertical="distributed"/>
      <protection locked="0"/>
    </xf>
    <xf numFmtId="0" fontId="4" fillId="0" borderId="26" xfId="0" applyFont="1" applyBorder="1" applyAlignment="1" applyProtection="1">
      <alignment horizontal="left" vertical="distributed" wrapText="1"/>
      <protection locked="0"/>
    </xf>
    <xf numFmtId="166" fontId="4" fillId="0" borderId="26" xfId="0" applyNumberFormat="1" applyFont="1" applyBorder="1" applyAlignment="1" applyProtection="1">
      <alignment horizontal="right" vertical="distributed"/>
      <protection locked="0"/>
    </xf>
    <xf numFmtId="0" fontId="9" fillId="0" borderId="0" xfId="0" applyFont="1" applyAlignment="1" applyProtection="1">
      <alignment horizontal="left" vertical="distributed"/>
    </xf>
    <xf numFmtId="0" fontId="17" fillId="0" borderId="0" xfId="0" applyFont="1" applyBorder="1" applyAlignment="1" applyProtection="1">
      <alignment horizontal="left" vertical="distributed" wrapText="1"/>
      <protection locked="0"/>
    </xf>
    <xf numFmtId="0" fontId="20" fillId="0" borderId="0" xfId="0" applyFont="1" applyBorder="1" applyAlignment="1" applyProtection="1">
      <alignment horizontal="left" vertical="top" wrapText="1"/>
      <protection locked="0"/>
    </xf>
    <xf numFmtId="165" fontId="20" fillId="0" borderId="0" xfId="0" applyNumberFormat="1" applyFont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 wrapText="1"/>
      <protection locked="0"/>
    </xf>
    <xf numFmtId="165" fontId="20" fillId="0" borderId="0" xfId="0" applyNumberFormat="1" applyFont="1" applyAlignment="1" applyProtection="1">
      <alignment horizontal="right" vertical="top"/>
      <protection locked="0"/>
    </xf>
    <xf numFmtId="0" fontId="9" fillId="0" borderId="0" xfId="0" applyFont="1" applyAlignment="1" applyProtection="1">
      <alignment horizontal="left" vertical="distributed" wrapText="1"/>
      <protection locked="0"/>
    </xf>
    <xf numFmtId="0" fontId="4" fillId="0" borderId="15" xfId="0" applyFont="1" applyFill="1" applyBorder="1" applyAlignment="1" applyProtection="1">
      <alignment horizontal="left"/>
      <protection locked="0"/>
    </xf>
    <xf numFmtId="165" fontId="11" fillId="0" borderId="0" xfId="0" applyNumberFormat="1" applyFont="1" applyBorder="1" applyAlignment="1" applyProtection="1">
      <alignment horizontal="right" vertical="distributed"/>
      <protection locked="0"/>
    </xf>
    <xf numFmtId="0" fontId="4" fillId="0" borderId="34" xfId="0" applyFont="1" applyBorder="1" applyAlignment="1" applyProtection="1">
      <alignment horizontal="left" vertical="distributed" wrapText="1"/>
      <protection locked="0"/>
    </xf>
    <xf numFmtId="0" fontId="4" fillId="0" borderId="35" xfId="0" applyFont="1" applyBorder="1" applyAlignment="1" applyProtection="1">
      <alignment horizontal="left" vertical="distributed" wrapText="1"/>
      <protection locked="0"/>
    </xf>
    <xf numFmtId="165" fontId="4" fillId="0" borderId="35" xfId="0" applyNumberFormat="1" applyFont="1" applyBorder="1" applyAlignment="1" applyProtection="1">
      <alignment horizontal="right" vertical="distributed"/>
      <protection locked="0"/>
    </xf>
    <xf numFmtId="0" fontId="4" fillId="0" borderId="15" xfId="0" applyFont="1" applyBorder="1" applyAlignment="1" applyProtection="1">
      <alignment horizontal="left" wrapText="1"/>
      <protection locked="0"/>
    </xf>
    <xf numFmtId="165" fontId="4" fillId="0" borderId="15" xfId="0" applyNumberFormat="1" applyFont="1" applyBorder="1" applyAlignment="1" applyProtection="1">
      <alignment horizontal="right"/>
      <protection locked="0"/>
    </xf>
    <xf numFmtId="16" fontId="12" fillId="0" borderId="31" xfId="0" applyNumberFormat="1" applyFont="1" applyFill="1" applyBorder="1" applyAlignment="1" applyProtection="1">
      <alignment horizontal="left" vertical="distributed" wrapText="1"/>
      <protection locked="0"/>
    </xf>
    <xf numFmtId="0" fontId="11" fillId="0" borderId="26" xfId="0" applyFont="1" applyBorder="1" applyAlignment="1" applyProtection="1">
      <alignment horizontal="left" vertical="distributed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166" fontId="11" fillId="0" borderId="27" xfId="0" applyNumberFormat="1" applyFont="1" applyBorder="1" applyAlignment="1" applyProtection="1">
      <alignment horizontal="right" vertical="distributed"/>
      <protection locked="0"/>
    </xf>
    <xf numFmtId="174" fontId="12" fillId="0" borderId="0" xfId="0" applyNumberFormat="1" applyFont="1" applyAlignment="1" applyProtection="1">
      <alignment vertical="top"/>
      <protection locked="0"/>
    </xf>
    <xf numFmtId="174" fontId="12" fillId="0" borderId="0" xfId="0" applyNumberFormat="1" applyFont="1" applyAlignment="1" applyProtection="1">
      <alignment horizontal="right" vertical="center"/>
      <protection locked="0"/>
    </xf>
    <xf numFmtId="174" fontId="0" fillId="0" borderId="0" xfId="0" applyNumberFormat="1" applyAlignment="1" applyProtection="1">
      <alignment vertical="top"/>
      <protection locked="0"/>
    </xf>
    <xf numFmtId="174" fontId="12" fillId="0" borderId="0" xfId="0" applyNumberFormat="1" applyFont="1" applyAlignment="1" applyProtection="1">
      <alignment vertical="center"/>
      <protection locked="0"/>
    </xf>
    <xf numFmtId="174" fontId="0" fillId="0" borderId="0" xfId="0" applyNumberFormat="1" applyBorder="1" applyAlignment="1" applyProtection="1">
      <alignment vertical="top"/>
      <protection locked="0"/>
    </xf>
    <xf numFmtId="174" fontId="15" fillId="0" borderId="0" xfId="1" applyNumberFormat="1" applyFont="1" applyBorder="1" applyAlignment="1" applyProtection="1">
      <alignment horizontal="right" vertical="distributed"/>
      <protection locked="0"/>
    </xf>
    <xf numFmtId="174" fontId="16" fillId="0" borderId="0" xfId="0" applyNumberFormat="1" applyFont="1" applyAlignment="1" applyProtection="1">
      <alignment vertical="top"/>
      <protection locked="0"/>
    </xf>
    <xf numFmtId="0" fontId="20" fillId="0" borderId="0" xfId="0" applyFont="1" applyAlignment="1" applyProtection="1">
      <alignment vertical="top"/>
      <protection locked="0"/>
    </xf>
    <xf numFmtId="0" fontId="20" fillId="0" borderId="2" xfId="0" applyFont="1" applyBorder="1" applyAlignment="1" applyProtection="1">
      <alignment horizontal="left" vertical="distributed" wrapText="1"/>
      <protection locked="0"/>
    </xf>
    <xf numFmtId="49" fontId="20" fillId="0" borderId="7" xfId="0" applyNumberFormat="1" applyFont="1" applyBorder="1" applyAlignment="1" applyProtection="1">
      <alignment horizontal="center" vertical="distributed"/>
      <protection locked="0"/>
    </xf>
    <xf numFmtId="166" fontId="20" fillId="0" borderId="4" xfId="0" applyNumberFormat="1" applyFont="1" applyBorder="1" applyAlignment="1" applyProtection="1">
      <alignment horizontal="right" vertical="distributed"/>
      <protection locked="0"/>
    </xf>
    <xf numFmtId="169" fontId="20" fillId="0" borderId="0" xfId="0" applyNumberFormat="1" applyFont="1" applyAlignment="1" applyProtection="1">
      <alignment vertical="top"/>
      <protection locked="0"/>
    </xf>
    <xf numFmtId="0" fontId="20" fillId="0" borderId="0" xfId="0" applyFont="1" applyBorder="1" applyAlignment="1" applyProtection="1">
      <alignment horizontal="left" vertical="distributed" wrapText="1"/>
      <protection locked="0"/>
    </xf>
    <xf numFmtId="166" fontId="20" fillId="0" borderId="0" xfId="0" applyNumberFormat="1" applyFont="1" applyBorder="1" applyAlignment="1" applyProtection="1">
      <alignment horizontal="right" vertical="top"/>
      <protection locked="0"/>
    </xf>
    <xf numFmtId="166" fontId="20" fillId="0" borderId="9" xfId="0" applyNumberFormat="1" applyFont="1" applyBorder="1" applyAlignment="1" applyProtection="1">
      <alignment horizontal="right" vertical="top"/>
      <protection locked="0"/>
    </xf>
    <xf numFmtId="166" fontId="20" fillId="0" borderId="0" xfId="0" applyNumberFormat="1" applyFont="1" applyBorder="1" applyAlignment="1" applyProtection="1">
      <alignment horizontal="right" vertical="distributed"/>
      <protection locked="0"/>
    </xf>
    <xf numFmtId="166" fontId="20" fillId="0" borderId="9" xfId="0" applyNumberFormat="1" applyFont="1" applyBorder="1" applyAlignment="1" applyProtection="1">
      <alignment horizontal="right" vertical="distributed"/>
      <protection locked="0"/>
    </xf>
    <xf numFmtId="164" fontId="20" fillId="0" borderId="8" xfId="0" applyNumberFormat="1" applyFont="1" applyBorder="1" applyAlignment="1" applyProtection="1">
      <alignment horizontal="center" vertical="top"/>
      <protection locked="0"/>
    </xf>
    <xf numFmtId="0" fontId="17" fillId="0" borderId="0" xfId="0" applyFont="1" applyBorder="1" applyAlignment="1" applyProtection="1">
      <alignment horizontal="left" vertical="center"/>
      <protection locked="0"/>
    </xf>
    <xf numFmtId="0" fontId="23" fillId="0" borderId="36" xfId="0" applyFont="1" applyBorder="1" applyAlignment="1" applyProtection="1">
      <alignment horizontal="left"/>
    </xf>
    <xf numFmtId="0" fontId="23" fillId="0" borderId="37" xfId="0" applyFont="1" applyBorder="1" applyAlignment="1" applyProtection="1">
      <alignment horizontal="left"/>
    </xf>
    <xf numFmtId="0" fontId="23" fillId="0" borderId="38" xfId="0" applyFont="1" applyBorder="1" applyAlignment="1" applyProtection="1">
      <alignment horizontal="left"/>
    </xf>
    <xf numFmtId="0" fontId="20" fillId="0" borderId="2" xfId="0" applyFont="1" applyBorder="1" applyAlignment="1" applyProtection="1">
      <alignment horizontal="left" vertical="top" wrapText="1"/>
      <protection locked="0"/>
    </xf>
    <xf numFmtId="49" fontId="20" fillId="0" borderId="7" xfId="0" applyNumberFormat="1" applyFont="1" applyBorder="1" applyAlignment="1" applyProtection="1">
      <alignment horizontal="center" vertical="top"/>
      <protection locked="0"/>
    </xf>
    <xf numFmtId="49" fontId="20" fillId="0" borderId="18" xfId="0" applyNumberFormat="1" applyFont="1" applyBorder="1" applyAlignment="1" applyProtection="1">
      <alignment horizontal="center" vertical="top"/>
      <protection locked="0"/>
    </xf>
    <xf numFmtId="0" fontId="20" fillId="0" borderId="28" xfId="0" applyFont="1" applyBorder="1" applyAlignment="1" applyProtection="1">
      <alignment horizontal="left" vertical="top" wrapText="1"/>
      <protection locked="0"/>
    </xf>
    <xf numFmtId="0" fontId="20" fillId="0" borderId="2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top"/>
      <protection locked="0"/>
    </xf>
    <xf numFmtId="0" fontId="4" fillId="0" borderId="2" xfId="0" applyFont="1" applyFill="1" applyBorder="1" applyAlignment="1" applyProtection="1">
      <alignment horizontal="left" vertical="distributed" wrapText="1"/>
      <protection locked="0"/>
    </xf>
    <xf numFmtId="167" fontId="20" fillId="0" borderId="0" xfId="0" applyNumberFormat="1" applyFont="1" applyAlignment="1" applyProtection="1">
      <alignment vertical="top"/>
      <protection locked="0"/>
    </xf>
    <xf numFmtId="0" fontId="4" fillId="0" borderId="31" xfId="0" applyFont="1" applyBorder="1" applyAlignment="1" applyProtection="1">
      <alignment horizontal="left"/>
      <protection locked="0"/>
    </xf>
    <xf numFmtId="0" fontId="20" fillId="0" borderId="0" xfId="0" applyFont="1" applyBorder="1" applyAlignment="1" applyProtection="1">
      <alignment vertical="top"/>
      <protection locked="0"/>
    </xf>
    <xf numFmtId="167" fontId="20" fillId="0" borderId="0" xfId="0" applyNumberFormat="1" applyFont="1" applyBorder="1" applyAlignment="1" applyProtection="1">
      <alignment vertical="top"/>
      <protection locked="0"/>
    </xf>
    <xf numFmtId="49" fontId="3" fillId="0" borderId="6" xfId="0" applyNumberFormat="1" applyFont="1" applyBorder="1" applyAlignment="1" applyProtection="1">
      <alignment horizontal="center" vertical="distributed"/>
      <protection locked="0"/>
    </xf>
    <xf numFmtId="0" fontId="20" fillId="0" borderId="39" xfId="0" applyFont="1" applyBorder="1" applyAlignment="1" applyProtection="1">
      <alignment horizontal="left" vertical="top" wrapText="1"/>
      <protection locked="0"/>
    </xf>
    <xf numFmtId="0" fontId="17" fillId="0" borderId="0" xfId="0" applyFont="1" applyFill="1" applyBorder="1" applyAlignment="1" applyProtection="1">
      <alignment horizontal="left" wrapText="1"/>
      <protection locked="0"/>
    </xf>
    <xf numFmtId="0" fontId="17" fillId="0" borderId="31" xfId="0" applyFont="1" applyBorder="1" applyAlignment="1" applyProtection="1">
      <alignment horizontal="left" vertical="distributed" wrapText="1"/>
      <protection locked="0"/>
    </xf>
    <xf numFmtId="0" fontId="4" fillId="0" borderId="10" xfId="0" applyFont="1" applyBorder="1" applyAlignment="1" applyProtection="1">
      <alignment horizontal="left"/>
      <protection locked="0"/>
    </xf>
    <xf numFmtId="0" fontId="12" fillId="0" borderId="1" xfId="0" applyFont="1" applyFill="1" applyBorder="1" applyAlignment="1" applyProtection="1">
      <alignment horizontal="left" vertical="distributed" wrapText="1"/>
      <protection locked="0"/>
    </xf>
    <xf numFmtId="0" fontId="12" fillId="0" borderId="2" xfId="0" applyFont="1" applyFill="1" applyBorder="1" applyAlignment="1" applyProtection="1">
      <alignment horizontal="left" vertical="center"/>
      <protection locked="0"/>
    </xf>
    <xf numFmtId="0" fontId="4" fillId="0" borderId="2" xfId="0" applyFont="1" applyFill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right" vertical="distributed" wrapText="1"/>
      <protection locked="0"/>
    </xf>
    <xf numFmtId="49" fontId="4" fillId="0" borderId="2" xfId="0" applyNumberFormat="1" applyFont="1" applyBorder="1" applyAlignment="1" applyProtection="1">
      <alignment horizontal="center" vertical="distributed"/>
      <protection locked="0"/>
    </xf>
    <xf numFmtId="49" fontId="20" fillId="0" borderId="8" xfId="0" applyNumberFormat="1" applyFont="1" applyBorder="1" applyAlignment="1" applyProtection="1">
      <alignment horizontal="center" vertical="distributed"/>
      <protection locked="0"/>
    </xf>
    <xf numFmtId="0" fontId="4" fillId="0" borderId="1" xfId="0" applyFont="1" applyFill="1" applyBorder="1" applyAlignment="1" applyProtection="1">
      <alignment horizontal="left" wrapText="1"/>
      <protection locked="0"/>
    </xf>
    <xf numFmtId="0" fontId="11" fillId="0" borderId="0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protection locked="0"/>
    </xf>
    <xf numFmtId="0" fontId="4" fillId="0" borderId="40" xfId="0" applyFont="1" applyBorder="1" applyAlignment="1" applyProtection="1">
      <alignment horizontal="left" vertical="distributed" wrapText="1"/>
      <protection locked="0"/>
    </xf>
    <xf numFmtId="0" fontId="4" fillId="0" borderId="40" xfId="0" applyFont="1" applyBorder="1" applyAlignment="1" applyProtection="1">
      <alignment horizontal="left"/>
      <protection locked="0"/>
    </xf>
    <xf numFmtId="0" fontId="4" fillId="0" borderId="13" xfId="0" applyFont="1" applyBorder="1" applyAlignment="1" applyProtection="1">
      <alignment vertical="distributed" wrapText="1"/>
      <protection locked="0"/>
    </xf>
    <xf numFmtId="165" fontId="4" fillId="0" borderId="13" xfId="0" applyNumberFormat="1" applyFont="1" applyBorder="1" applyAlignment="1" applyProtection="1">
      <alignment horizontal="right" vertical="distributed"/>
      <protection locked="0"/>
    </xf>
    <xf numFmtId="170" fontId="4" fillId="0" borderId="13" xfId="1" applyNumberFormat="1" applyFont="1" applyBorder="1" applyAlignment="1" applyProtection="1">
      <alignment horizontal="right" vertical="distributed"/>
      <protection locked="0"/>
    </xf>
    <xf numFmtId="166" fontId="4" fillId="0" borderId="14" xfId="0" applyNumberFormat="1" applyFont="1" applyBorder="1" applyAlignment="1" applyProtection="1">
      <alignment horizontal="right" vertical="distributed"/>
      <protection locked="0"/>
    </xf>
    <xf numFmtId="0" fontId="4" fillId="0" borderId="13" xfId="0" applyFont="1" applyBorder="1" applyAlignment="1" applyProtection="1">
      <protection locked="0"/>
    </xf>
    <xf numFmtId="165" fontId="4" fillId="0" borderId="13" xfId="0" applyNumberFormat="1" applyFont="1" applyBorder="1" applyAlignment="1" applyProtection="1">
      <alignment horizontal="right"/>
      <protection locked="0"/>
    </xf>
    <xf numFmtId="170" fontId="4" fillId="0" borderId="13" xfId="1" applyNumberFormat="1" applyFont="1" applyBorder="1" applyAlignment="1" applyProtection="1">
      <alignment horizontal="right"/>
      <protection locked="0"/>
    </xf>
    <xf numFmtId="0" fontId="26" fillId="0" borderId="0" xfId="0" applyFont="1" applyBorder="1" applyAlignment="1" applyProtection="1">
      <alignment horizontal="left"/>
      <protection locked="0"/>
    </xf>
    <xf numFmtId="49" fontId="11" fillId="0" borderId="0" xfId="0" applyNumberFormat="1" applyFont="1" applyAlignment="1" applyProtection="1">
      <alignment horizontal="left" vertical="distributed" wrapText="1"/>
      <protection locked="0"/>
    </xf>
    <xf numFmtId="0" fontId="20" fillId="0" borderId="0" xfId="0" applyFont="1" applyBorder="1" applyAlignment="1" applyProtection="1">
      <alignment horizontal="left" vertical="center" wrapText="1"/>
      <protection locked="0"/>
    </xf>
    <xf numFmtId="0" fontId="20" fillId="0" borderId="1" xfId="0" applyFont="1" applyBorder="1" applyAlignment="1" applyProtection="1">
      <alignment horizontal="left" vertical="center" wrapText="1"/>
      <protection locked="0"/>
    </xf>
    <xf numFmtId="0" fontId="20" fillId="0" borderId="28" xfId="0" applyFont="1" applyBorder="1" applyAlignment="1" applyProtection="1">
      <alignment horizontal="left" vertical="center" wrapText="1"/>
      <protection locked="0"/>
    </xf>
    <xf numFmtId="0" fontId="20" fillId="0" borderId="0" xfId="3" applyFont="1" applyFill="1" applyBorder="1" applyAlignment="1">
      <alignment wrapText="1"/>
    </xf>
    <xf numFmtId="49" fontId="20" fillId="0" borderId="0" xfId="3" applyNumberFormat="1" applyFont="1" applyFill="1" applyBorder="1" applyAlignment="1">
      <alignment horizontal="center" shrinkToFit="1"/>
    </xf>
    <xf numFmtId="0" fontId="21" fillId="0" borderId="0" xfId="3" applyFont="1" applyFill="1" applyBorder="1" applyAlignment="1">
      <alignment horizontal="left" wrapText="1"/>
    </xf>
    <xf numFmtId="0" fontId="20" fillId="0" borderId="0" xfId="0" applyFont="1" applyFill="1"/>
    <xf numFmtId="0" fontId="20" fillId="0" borderId="0" xfId="0" applyFont="1"/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2" fillId="0" borderId="41" xfId="0" applyFont="1" applyBorder="1" applyAlignment="1">
      <alignment horizontal="center"/>
    </xf>
    <xf numFmtId="0" fontId="20" fillId="0" borderId="15" xfId="0" applyFont="1" applyBorder="1"/>
    <xf numFmtId="0" fontId="20" fillId="0" borderId="0" xfId="0" applyFont="1" applyFill="1" applyBorder="1"/>
    <xf numFmtId="0" fontId="25" fillId="0" borderId="0" xfId="0" applyFont="1" applyFill="1"/>
    <xf numFmtId="173" fontId="22" fillId="0" borderId="0" xfId="0" applyNumberFormat="1" applyFont="1" applyFill="1"/>
    <xf numFmtId="173" fontId="20" fillId="0" borderId="0" xfId="0" applyNumberFormat="1" applyFont="1" applyFill="1"/>
    <xf numFmtId="0" fontId="20" fillId="0" borderId="17" xfId="0" applyFont="1" applyFill="1" applyBorder="1" applyAlignment="1">
      <alignment horizontal="center"/>
    </xf>
    <xf numFmtId="0" fontId="20" fillId="0" borderId="2" xfId="3" applyFont="1" applyFill="1" applyBorder="1" applyAlignment="1">
      <alignment wrapText="1"/>
    </xf>
    <xf numFmtId="0" fontId="22" fillId="0" borderId="41" xfId="0" applyFont="1" applyFill="1" applyBorder="1" applyAlignment="1">
      <alignment horizontal="center"/>
    </xf>
    <xf numFmtId="0" fontId="22" fillId="0" borderId="15" xfId="0" applyFont="1" applyFill="1" applyBorder="1"/>
    <xf numFmtId="0" fontId="20" fillId="0" borderId="15" xfId="0" applyFont="1" applyFill="1" applyBorder="1" applyAlignment="1">
      <alignment horizontal="center"/>
    </xf>
    <xf numFmtId="0" fontId="20" fillId="0" borderId="15" xfId="0" applyFont="1" applyFill="1" applyBorder="1" applyAlignment="1">
      <alignment horizontal="center" vertical="center"/>
    </xf>
    <xf numFmtId="3" fontId="20" fillId="0" borderId="26" xfId="0" applyNumberFormat="1" applyFont="1" applyFill="1" applyBorder="1" applyAlignment="1">
      <alignment horizontal="center" vertical="center"/>
    </xf>
    <xf numFmtId="0" fontId="20" fillId="0" borderId="41" xfId="0" applyFont="1" applyFill="1" applyBorder="1" applyAlignment="1">
      <alignment horizontal="center"/>
    </xf>
    <xf numFmtId="0" fontId="20" fillId="0" borderId="15" xfId="0" applyFont="1" applyFill="1" applyBorder="1" applyAlignment="1">
      <alignment wrapText="1"/>
    </xf>
    <xf numFmtId="3" fontId="20" fillId="0" borderId="22" xfId="0" applyNumberFormat="1" applyFont="1" applyFill="1" applyBorder="1" applyAlignment="1">
      <alignment horizontal="right" vertical="center"/>
    </xf>
    <xf numFmtId="0" fontId="20" fillId="0" borderId="15" xfId="0" applyFont="1" applyFill="1" applyBorder="1"/>
    <xf numFmtId="0" fontId="20" fillId="0" borderId="42" xfId="0" applyFont="1" applyFill="1" applyBorder="1"/>
    <xf numFmtId="0" fontId="22" fillId="0" borderId="2" xfId="0" applyFont="1" applyFill="1" applyBorder="1"/>
    <xf numFmtId="0" fontId="20" fillId="0" borderId="30" xfId="3" applyFont="1" applyFill="1" applyBorder="1" applyAlignment="1">
      <alignment vertical="top" wrapText="1"/>
    </xf>
    <xf numFmtId="0" fontId="20" fillId="0" borderId="2" xfId="3" applyFont="1" applyFill="1" applyBorder="1" applyAlignment="1">
      <alignment vertical="top" wrapText="1"/>
    </xf>
    <xf numFmtId="0" fontId="20" fillId="0" borderId="15" xfId="3" applyFont="1" applyFill="1" applyBorder="1" applyAlignment="1">
      <alignment vertical="top" wrapText="1"/>
    </xf>
    <xf numFmtId="0" fontId="22" fillId="0" borderId="41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wrapText="1"/>
    </xf>
    <xf numFmtId="0" fontId="20" fillId="0" borderId="2" xfId="0" applyFont="1" applyFill="1" applyBorder="1"/>
    <xf numFmtId="0" fontId="27" fillId="0" borderId="2" xfId="0" applyFont="1" applyFill="1" applyBorder="1"/>
    <xf numFmtId="0" fontId="29" fillId="0" borderId="2" xfId="0" applyFont="1" applyFill="1" applyBorder="1"/>
    <xf numFmtId="0" fontId="20" fillId="0" borderId="43" xfId="0" applyFont="1" applyFill="1" applyBorder="1" applyAlignment="1">
      <alignment horizontal="center"/>
    </xf>
    <xf numFmtId="0" fontId="20" fillId="0" borderId="30" xfId="0" applyFont="1" applyFill="1" applyBorder="1" applyAlignment="1">
      <alignment horizontal="center" vertical="center"/>
    </xf>
    <xf numFmtId="172" fontId="20" fillId="0" borderId="39" xfId="0" applyNumberFormat="1" applyFont="1" applyFill="1" applyBorder="1" applyAlignment="1">
      <alignment horizontal="center" vertical="center"/>
    </xf>
    <xf numFmtId="3" fontId="20" fillId="0" borderId="44" xfId="0" applyNumberFormat="1" applyFont="1" applyFill="1" applyBorder="1" applyAlignment="1">
      <alignment horizontal="right" vertical="center"/>
    </xf>
    <xf numFmtId="3" fontId="20" fillId="0" borderId="39" xfId="0" applyNumberFormat="1" applyFont="1" applyFill="1" applyBorder="1" applyAlignment="1">
      <alignment horizontal="center" vertical="center"/>
    </xf>
    <xf numFmtId="3" fontId="20" fillId="0" borderId="44" xfId="0" applyNumberFormat="1" applyFont="1" applyFill="1" applyBorder="1" applyAlignment="1">
      <alignment vertical="center"/>
    </xf>
    <xf numFmtId="0" fontId="20" fillId="0" borderId="45" xfId="0" applyFont="1" applyFill="1" applyBorder="1" applyAlignment="1">
      <alignment horizontal="center"/>
    </xf>
    <xf numFmtId="0" fontId="20" fillId="0" borderId="28" xfId="0" applyFont="1" applyFill="1" applyBorder="1"/>
    <xf numFmtId="0" fontId="20" fillId="0" borderId="28" xfId="0" applyFont="1" applyFill="1" applyBorder="1" applyAlignment="1">
      <alignment horizontal="center"/>
    </xf>
    <xf numFmtId="0" fontId="20" fillId="0" borderId="28" xfId="0" applyFont="1" applyFill="1" applyBorder="1" applyAlignment="1">
      <alignment horizontal="center" vertical="center"/>
    </xf>
    <xf numFmtId="3" fontId="20" fillId="0" borderId="46" xfId="0" applyNumberFormat="1" applyFont="1" applyFill="1" applyBorder="1" applyAlignment="1">
      <alignment horizontal="center" vertical="center"/>
    </xf>
    <xf numFmtId="3" fontId="20" fillId="0" borderId="29" xfId="0" applyNumberFormat="1" applyFont="1" applyFill="1" applyBorder="1" applyAlignment="1">
      <alignment horizontal="center" vertical="center"/>
    </xf>
    <xf numFmtId="0" fontId="20" fillId="0" borderId="2" xfId="0" applyFont="1" applyFill="1" applyBorder="1" applyAlignment="1"/>
    <xf numFmtId="0" fontId="20" fillId="0" borderId="15" xfId="0" applyFont="1" applyBorder="1" applyAlignment="1">
      <alignment horizontal="left"/>
    </xf>
    <xf numFmtId="0" fontId="20" fillId="0" borderId="15" xfId="0" applyFont="1" applyFill="1" applyBorder="1" applyAlignment="1">
      <alignment horizontal="left"/>
    </xf>
    <xf numFmtId="0" fontId="20" fillId="0" borderId="15" xfId="0" applyFont="1" applyFill="1" applyBorder="1" applyAlignment="1">
      <alignment horizontal="left" vertical="center"/>
    </xf>
    <xf numFmtId="0" fontId="20" fillId="0" borderId="42" xfId="0" applyFont="1" applyFill="1" applyBorder="1" applyAlignment="1">
      <alignment horizontal="left"/>
    </xf>
    <xf numFmtId="0" fontId="20" fillId="0" borderId="2" xfId="0" applyFont="1" applyFill="1" applyBorder="1" applyAlignment="1">
      <alignment horizontal="left"/>
    </xf>
    <xf numFmtId="49" fontId="20" fillId="0" borderId="2" xfId="3" applyNumberFormat="1" applyFont="1" applyFill="1" applyBorder="1" applyAlignment="1">
      <alignment horizontal="left" shrinkToFit="1"/>
    </xf>
    <xf numFmtId="4" fontId="22" fillId="0" borderId="22" xfId="0" applyNumberFormat="1" applyFont="1" applyFill="1" applyBorder="1" applyAlignment="1">
      <alignment horizontal="right"/>
    </xf>
    <xf numFmtId="4" fontId="20" fillId="0" borderId="22" xfId="0" applyNumberFormat="1" applyFont="1" applyBorder="1" applyAlignment="1">
      <alignment horizontal="right" vertical="center"/>
    </xf>
    <xf numFmtId="4" fontId="20" fillId="0" borderId="26" xfId="0" applyNumberFormat="1" applyFont="1" applyBorder="1" applyAlignment="1">
      <alignment horizontal="right" vertical="center"/>
    </xf>
    <xf numFmtId="4" fontId="20" fillId="0" borderId="15" xfId="0" applyNumberFormat="1" applyFont="1" applyFill="1" applyBorder="1" applyAlignment="1">
      <alignment horizontal="right" vertical="center"/>
    </xf>
    <xf numFmtId="4" fontId="20" fillId="0" borderId="26" xfId="0" applyNumberFormat="1" applyFont="1" applyFill="1" applyBorder="1" applyAlignment="1">
      <alignment horizontal="right" vertical="center"/>
    </xf>
    <xf numFmtId="4" fontId="20" fillId="0" borderId="22" xfId="0" applyNumberFormat="1" applyFont="1" applyFill="1" applyBorder="1" applyAlignment="1">
      <alignment horizontal="right" vertical="center"/>
    </xf>
    <xf numFmtId="4" fontId="20" fillId="0" borderId="47" xfId="0" applyNumberFormat="1" applyFont="1" applyFill="1" applyBorder="1" applyAlignment="1">
      <alignment horizontal="right" vertical="center"/>
    </xf>
    <xf numFmtId="4" fontId="20" fillId="0" borderId="2" xfId="0" applyNumberFormat="1" applyFont="1" applyFill="1" applyBorder="1" applyAlignment="1">
      <alignment horizontal="right" vertical="center"/>
    </xf>
    <xf numFmtId="4" fontId="20" fillId="0" borderId="31" xfId="0" applyNumberFormat="1" applyFont="1" applyFill="1" applyBorder="1" applyAlignment="1">
      <alignment horizontal="right" vertical="center"/>
    </xf>
    <xf numFmtId="4" fontId="20" fillId="0" borderId="4" xfId="0" applyNumberFormat="1" applyFont="1" applyFill="1" applyBorder="1" applyAlignment="1">
      <alignment horizontal="right" vertical="center"/>
    </xf>
    <xf numFmtId="0" fontId="22" fillId="0" borderId="48" xfId="0" applyFont="1" applyFill="1" applyBorder="1" applyAlignment="1">
      <alignment horizontal="center"/>
    </xf>
    <xf numFmtId="0" fontId="22" fillId="0" borderId="1" xfId="0" applyFont="1" applyFill="1" applyBorder="1"/>
    <xf numFmtId="0" fontId="20" fillId="0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 vertical="center"/>
    </xf>
    <xf numFmtId="3" fontId="20" fillId="0" borderId="13" xfId="0" applyNumberFormat="1" applyFont="1" applyFill="1" applyBorder="1" applyAlignment="1">
      <alignment horizontal="center" vertical="center"/>
    </xf>
    <xf numFmtId="4" fontId="22" fillId="0" borderId="3" xfId="0" applyNumberFormat="1" applyFont="1" applyFill="1" applyBorder="1" applyAlignment="1">
      <alignment horizontal="right"/>
    </xf>
    <xf numFmtId="49" fontId="20" fillId="0" borderId="7" xfId="0" applyNumberFormat="1" applyFont="1" applyFill="1" applyBorder="1" applyAlignment="1" applyProtection="1">
      <alignment horizontal="center" vertical="distributed"/>
      <protection locked="0"/>
    </xf>
    <xf numFmtId="0" fontId="20" fillId="0" borderId="2" xfId="0" applyFont="1" applyBorder="1"/>
    <xf numFmtId="0" fontId="20" fillId="0" borderId="28" xfId="0" applyFont="1" applyBorder="1" applyAlignment="1">
      <alignment horizontal="left"/>
    </xf>
    <xf numFmtId="0" fontId="20" fillId="0" borderId="43" xfId="0" applyFont="1" applyBorder="1" applyAlignment="1">
      <alignment horizontal="center"/>
    </xf>
    <xf numFmtId="0" fontId="20" fillId="0" borderId="2" xfId="0" applyFont="1" applyFill="1" applyBorder="1" applyAlignment="1">
      <alignment horizontal="left" vertical="center"/>
    </xf>
    <xf numFmtId="49" fontId="20" fillId="0" borderId="30" xfId="3" applyNumberFormat="1" applyFont="1" applyFill="1" applyBorder="1" applyAlignment="1">
      <alignment horizontal="left" shrinkToFit="1"/>
    </xf>
    <xf numFmtId="4" fontId="20" fillId="0" borderId="27" xfId="0" applyNumberFormat="1" applyFont="1" applyBorder="1" applyAlignment="1">
      <alignment horizontal="right" vertical="center"/>
    </xf>
    <xf numFmtId="4" fontId="20" fillId="0" borderId="27" xfId="0" applyNumberFormat="1" applyFont="1" applyFill="1" applyBorder="1" applyAlignment="1">
      <alignment horizontal="right" vertical="center"/>
    </xf>
    <xf numFmtId="3" fontId="20" fillId="0" borderId="1" xfId="0" applyNumberFormat="1" applyFont="1" applyFill="1" applyBorder="1" applyAlignment="1">
      <alignment horizontal="center"/>
    </xf>
    <xf numFmtId="4" fontId="22" fillId="0" borderId="14" xfId="0" applyNumberFormat="1" applyFont="1" applyFill="1" applyBorder="1" applyAlignment="1">
      <alignment horizontal="right" vertical="center"/>
    </xf>
    <xf numFmtId="4" fontId="20" fillId="0" borderId="15" xfId="0" applyNumberFormat="1" applyFont="1" applyFill="1" applyBorder="1" applyAlignment="1">
      <alignment horizontal="right"/>
    </xf>
    <xf numFmtId="4" fontId="22" fillId="0" borderId="32" xfId="0" applyNumberFormat="1" applyFont="1" applyFill="1" applyBorder="1" applyAlignment="1">
      <alignment horizontal="right" vertical="center"/>
    </xf>
    <xf numFmtId="4" fontId="20" fillId="0" borderId="27" xfId="0" applyNumberFormat="1" applyFont="1" applyFill="1" applyBorder="1" applyAlignment="1">
      <alignment horizontal="right" vertical="center"/>
    </xf>
    <xf numFmtId="4" fontId="20" fillId="0" borderId="2" xfId="0" applyNumberFormat="1" applyFont="1" applyFill="1" applyBorder="1" applyAlignment="1">
      <alignment horizontal="right"/>
    </xf>
    <xf numFmtId="49" fontId="20" fillId="0" borderId="5" xfId="0" applyNumberFormat="1" applyFont="1" applyBorder="1" applyAlignment="1" applyProtection="1">
      <alignment horizontal="center" vertical="top"/>
      <protection locked="0"/>
    </xf>
    <xf numFmtId="0" fontId="20" fillId="0" borderId="17" xfId="0" applyFont="1" applyFill="1" applyBorder="1" applyAlignment="1">
      <alignment horizontal="left"/>
    </xf>
    <xf numFmtId="0" fontId="20" fillId="0" borderId="17" xfId="0" applyFont="1" applyFill="1" applyBorder="1" applyAlignment="1">
      <alignment horizontal="left"/>
    </xf>
    <xf numFmtId="0" fontId="20" fillId="0" borderId="41" xfId="0" applyFont="1" applyFill="1" applyBorder="1" applyAlignment="1">
      <alignment horizontal="left"/>
    </xf>
    <xf numFmtId="0" fontId="22" fillId="0" borderId="41" xfId="0" applyFont="1" applyFill="1" applyBorder="1" applyAlignment="1">
      <alignment horizontal="left"/>
    </xf>
    <xf numFmtId="0" fontId="20" fillId="0" borderId="17" xfId="0" applyFont="1" applyFill="1" applyBorder="1" applyAlignment="1">
      <alignment horizontal="left" vertical="center"/>
    </xf>
    <xf numFmtId="0" fontId="22" fillId="0" borderId="17" xfId="0" applyFont="1" applyFill="1" applyBorder="1" applyAlignment="1">
      <alignment horizontal="left"/>
    </xf>
    <xf numFmtId="3" fontId="20" fillId="0" borderId="2" xfId="0" applyNumberFormat="1" applyFont="1" applyFill="1" applyBorder="1" applyAlignment="1">
      <alignment horizontal="center"/>
    </xf>
    <xf numFmtId="4" fontId="20" fillId="0" borderId="32" xfId="0" applyNumberFormat="1" applyFont="1" applyFill="1" applyBorder="1" applyAlignment="1">
      <alignment horizontal="center"/>
    </xf>
    <xf numFmtId="4" fontId="20" fillId="0" borderId="32" xfId="0" applyNumberFormat="1" applyFont="1" applyFill="1" applyBorder="1" applyAlignment="1">
      <alignment horizontal="right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/>
    </xf>
    <xf numFmtId="0" fontId="20" fillId="0" borderId="2" xfId="0" applyFont="1" applyFill="1" applyBorder="1" applyAlignment="1">
      <alignment vertical="center" wrapText="1"/>
    </xf>
    <xf numFmtId="0" fontId="27" fillId="0" borderId="30" xfId="0" applyFont="1" applyFill="1" applyBorder="1"/>
    <xf numFmtId="0" fontId="20" fillId="0" borderId="30" xfId="0" applyFont="1" applyFill="1" applyBorder="1"/>
    <xf numFmtId="172" fontId="20" fillId="0" borderId="49" xfId="0" applyNumberFormat="1" applyFont="1" applyFill="1" applyBorder="1" applyAlignment="1">
      <alignment horizontal="center"/>
    </xf>
    <xf numFmtId="172" fontId="20" fillId="0" borderId="30" xfId="0" applyNumberFormat="1" applyFont="1" applyFill="1" applyBorder="1" applyAlignment="1">
      <alignment vertical="center"/>
    </xf>
    <xf numFmtId="172" fontId="20" fillId="0" borderId="50" xfId="0" applyNumberFormat="1" applyFont="1" applyFill="1" applyBorder="1" applyAlignment="1">
      <alignment horizontal="right" vertical="center"/>
    </xf>
    <xf numFmtId="49" fontId="20" fillId="0" borderId="5" xfId="0" applyNumberFormat="1" applyFont="1" applyFill="1" applyBorder="1" applyAlignment="1" applyProtection="1">
      <alignment horizontal="center" vertical="top"/>
      <protection locked="0"/>
    </xf>
    <xf numFmtId="0" fontId="22" fillId="0" borderId="48" xfId="0" applyFont="1" applyFill="1" applyBorder="1" applyAlignment="1">
      <alignment horizontal="left"/>
    </xf>
    <xf numFmtId="0" fontId="20" fillId="0" borderId="1" xfId="0" applyFont="1" applyFill="1" applyBorder="1" applyAlignment="1">
      <alignment horizontal="left"/>
    </xf>
    <xf numFmtId="49" fontId="20" fillId="0" borderId="7" xfId="0" applyNumberFormat="1" applyFont="1" applyFill="1" applyBorder="1" applyAlignment="1" applyProtection="1">
      <alignment horizontal="center" vertical="top"/>
      <protection locked="0"/>
    </xf>
    <xf numFmtId="49" fontId="20" fillId="0" borderId="7" xfId="0" applyNumberFormat="1" applyFont="1" applyFill="1" applyBorder="1" applyAlignment="1" applyProtection="1">
      <alignment horizontal="center" vertical="center"/>
      <protection locked="0"/>
    </xf>
    <xf numFmtId="168" fontId="20" fillId="0" borderId="15" xfId="0" applyNumberFormat="1" applyFont="1" applyBorder="1" applyAlignment="1">
      <alignment horizontal="right" vertical="center"/>
    </xf>
    <xf numFmtId="168" fontId="20" fillId="0" borderId="15" xfId="0" applyNumberFormat="1" applyFont="1" applyFill="1" applyBorder="1" applyAlignment="1">
      <alignment horizontal="right" vertical="center"/>
    </xf>
    <xf numFmtId="168" fontId="20" fillId="0" borderId="2" xfId="0" applyNumberFormat="1" applyFont="1" applyFill="1" applyBorder="1" applyAlignment="1">
      <alignment horizontal="right" vertical="center"/>
    </xf>
    <xf numFmtId="168" fontId="20" fillId="0" borderId="47" xfId="0" applyNumberFormat="1" applyFont="1" applyFill="1" applyBorder="1" applyAlignment="1">
      <alignment horizontal="right"/>
    </xf>
    <xf numFmtId="168" fontId="20" fillId="0" borderId="51" xfId="0" applyNumberFormat="1" applyFont="1" applyFill="1" applyBorder="1" applyAlignment="1">
      <alignment horizontal="right"/>
    </xf>
    <xf numFmtId="168" fontId="20" fillId="0" borderId="47" xfId="0" applyNumberFormat="1" applyFont="1" applyFill="1" applyBorder="1" applyAlignment="1">
      <alignment horizontal="right"/>
    </xf>
    <xf numFmtId="168" fontId="20" fillId="0" borderId="51" xfId="0" applyNumberFormat="1" applyFont="1" applyFill="1" applyBorder="1" applyAlignment="1">
      <alignment horizontal="right"/>
    </xf>
    <xf numFmtId="168" fontId="20" fillId="0" borderId="51" xfId="0" applyNumberFormat="1" applyFont="1" applyBorder="1" applyAlignment="1">
      <alignment horizontal="right"/>
    </xf>
    <xf numFmtId="168" fontId="20" fillId="0" borderId="47" xfId="0" applyNumberFormat="1" applyFont="1" applyBorder="1" applyAlignment="1">
      <alignment horizontal="right"/>
    </xf>
    <xf numFmtId="168" fontId="11" fillId="0" borderId="0" xfId="0" applyNumberFormat="1" applyFont="1" applyAlignment="1" applyProtection="1">
      <alignment horizontal="right" vertical="distributed"/>
      <protection locked="0"/>
    </xf>
    <xf numFmtId="168" fontId="20" fillId="0" borderId="40" xfId="0" applyNumberFormat="1" applyFont="1" applyFill="1" applyBorder="1" applyAlignment="1">
      <alignment horizontal="center"/>
    </xf>
    <xf numFmtId="168" fontId="20" fillId="0" borderId="51" xfId="0" applyNumberFormat="1" applyFont="1" applyFill="1" applyBorder="1" applyAlignment="1">
      <alignment horizontal="center"/>
    </xf>
    <xf numFmtId="168" fontId="20" fillId="0" borderId="51" xfId="0" applyNumberFormat="1" applyFont="1" applyFill="1" applyBorder="1" applyAlignment="1">
      <alignment horizontal="right" vertical="center"/>
    </xf>
    <xf numFmtId="4" fontId="4" fillId="0" borderId="0" xfId="1" applyNumberFormat="1" applyFont="1" applyBorder="1" applyAlignment="1" applyProtection="1">
      <alignment horizontal="right" vertical="distributed"/>
      <protection locked="0"/>
    </xf>
    <xf numFmtId="166" fontId="4" fillId="0" borderId="0" xfId="0" applyNumberFormat="1" applyFont="1" applyFill="1" applyBorder="1" applyAlignment="1" applyProtection="1">
      <alignment horizontal="right"/>
      <protection locked="0"/>
    </xf>
    <xf numFmtId="49" fontId="20" fillId="0" borderId="5" xfId="0" applyNumberFormat="1" applyFont="1" applyBorder="1" applyAlignment="1" applyProtection="1">
      <alignment horizontal="center" vertical="distributed"/>
      <protection locked="0"/>
    </xf>
    <xf numFmtId="0" fontId="4" fillId="0" borderId="39" xfId="0" applyFont="1" applyBorder="1" applyAlignment="1" applyProtection="1">
      <alignment horizontal="left" vertical="distributed" wrapText="1"/>
      <protection locked="0"/>
    </xf>
    <xf numFmtId="165" fontId="20" fillId="0" borderId="39" xfId="0" applyNumberFormat="1" applyFont="1" applyBorder="1" applyAlignment="1" applyProtection="1">
      <alignment horizontal="right" vertical="top"/>
      <protection locked="0"/>
    </xf>
    <xf numFmtId="166" fontId="11" fillId="0" borderId="50" xfId="0" applyNumberFormat="1" applyFont="1" applyBorder="1" applyAlignment="1" applyProtection="1">
      <alignment horizontal="right" vertical="distributed"/>
      <protection locked="0"/>
    </xf>
    <xf numFmtId="0" fontId="20" fillId="0" borderId="0" xfId="0" applyFont="1" applyFill="1" applyBorder="1" applyAlignment="1" applyProtection="1">
      <alignment vertical="top"/>
      <protection locked="0"/>
    </xf>
    <xf numFmtId="166" fontId="4" fillId="0" borderId="4" xfId="0" applyNumberFormat="1" applyFont="1" applyBorder="1" applyAlignment="1" applyProtection="1">
      <alignment horizontal="right"/>
      <protection locked="0"/>
    </xf>
    <xf numFmtId="0" fontId="11" fillId="0" borderId="10" xfId="0" applyFont="1" applyBorder="1" applyAlignment="1" applyProtection="1">
      <alignment horizontal="left" vertical="distributed" wrapText="1"/>
      <protection locked="0"/>
    </xf>
    <xf numFmtId="166" fontId="11" fillId="0" borderId="10" xfId="0" applyNumberFormat="1" applyFont="1" applyBorder="1" applyAlignment="1" applyProtection="1">
      <alignment horizontal="right" vertical="distributed"/>
      <protection locked="0"/>
    </xf>
    <xf numFmtId="166" fontId="11" fillId="0" borderId="11" xfId="0" applyNumberFormat="1" applyFont="1" applyBorder="1" applyAlignment="1" applyProtection="1">
      <alignment horizontal="right" vertical="distributed"/>
      <protection locked="0"/>
    </xf>
    <xf numFmtId="49" fontId="4" fillId="0" borderId="25" xfId="0" applyNumberFormat="1" applyFont="1" applyFill="1" applyBorder="1" applyAlignment="1" applyProtection="1">
      <alignment horizontal="center" vertical="distributed"/>
      <protection locked="0"/>
    </xf>
    <xf numFmtId="164" fontId="4" fillId="0" borderId="25" xfId="0" applyNumberFormat="1" applyFont="1" applyBorder="1" applyAlignment="1" applyProtection="1">
      <alignment horizontal="center" vertical="distributed"/>
      <protection locked="0"/>
    </xf>
    <xf numFmtId="0" fontId="4" fillId="0" borderId="26" xfId="0" applyFont="1" applyFill="1" applyBorder="1" applyAlignment="1" applyProtection="1">
      <alignment horizontal="left" vertical="distributed" wrapText="1"/>
      <protection locked="0"/>
    </xf>
    <xf numFmtId="0" fontId="20" fillId="0" borderId="1" xfId="0" applyFont="1" applyBorder="1" applyAlignment="1" applyProtection="1">
      <alignment horizontal="left" vertical="distributed" wrapText="1"/>
      <protection locked="0"/>
    </xf>
    <xf numFmtId="165" fontId="20" fillId="0" borderId="1" xfId="0" applyNumberFormat="1" applyFont="1" applyBorder="1" applyAlignment="1" applyProtection="1">
      <alignment horizontal="right" vertical="distributed"/>
      <protection locked="0"/>
    </xf>
    <xf numFmtId="166" fontId="20" fillId="0" borderId="3" xfId="0" applyNumberFormat="1" applyFont="1" applyBorder="1" applyAlignment="1" applyProtection="1">
      <alignment horizontal="right" vertical="distributed"/>
      <protection locked="0"/>
    </xf>
    <xf numFmtId="49" fontId="4" fillId="0" borderId="26" xfId="0" applyNumberFormat="1" applyFont="1" applyBorder="1" applyAlignment="1" applyProtection="1">
      <alignment horizontal="left" vertical="distributed" wrapText="1"/>
      <protection locked="0"/>
    </xf>
    <xf numFmtId="0" fontId="2" fillId="0" borderId="11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10" xfId="0" applyFont="1" applyBorder="1" applyAlignment="1" applyProtection="1">
      <alignment horizontal="left"/>
    </xf>
    <xf numFmtId="44" fontId="8" fillId="0" borderId="6" xfId="1" applyFont="1" applyBorder="1" applyAlignment="1" applyProtection="1">
      <alignment horizontal="right"/>
    </xf>
    <xf numFmtId="44" fontId="8" fillId="0" borderId="10" xfId="1" applyFont="1" applyBorder="1" applyAlignment="1" applyProtection="1">
      <alignment horizontal="right"/>
    </xf>
    <xf numFmtId="0" fontId="4" fillId="0" borderId="28" xfId="0" applyFont="1" applyFill="1" applyBorder="1" applyAlignment="1" applyProtection="1">
      <alignment horizontal="left" wrapText="1"/>
      <protection locked="0"/>
    </xf>
    <xf numFmtId="49" fontId="4" fillId="0" borderId="52" xfId="0" applyNumberFormat="1" applyFont="1" applyBorder="1" applyAlignment="1" applyProtection="1">
      <alignment horizontal="center" vertical="distributed"/>
      <protection locked="0"/>
    </xf>
    <xf numFmtId="0" fontId="4" fillId="0" borderId="53" xfId="0" applyFont="1" applyBorder="1" applyAlignment="1" applyProtection="1">
      <alignment horizontal="left" vertical="distributed" wrapText="1"/>
      <protection locked="0"/>
    </xf>
    <xf numFmtId="0" fontId="4" fillId="0" borderId="53" xfId="0" applyFont="1" applyBorder="1" applyAlignment="1" applyProtection="1">
      <alignment vertical="distributed" wrapText="1"/>
      <protection locked="0"/>
    </xf>
    <xf numFmtId="165" fontId="4" fillId="0" borderId="53" xfId="0" applyNumberFormat="1" applyFont="1" applyBorder="1" applyAlignment="1" applyProtection="1">
      <alignment horizontal="right" vertical="distributed"/>
      <protection locked="0"/>
    </xf>
    <xf numFmtId="49" fontId="4" fillId="0" borderId="54" xfId="0" applyNumberFormat="1" applyFont="1" applyBorder="1" applyAlignment="1" applyProtection="1">
      <alignment horizontal="center" vertical="distributed"/>
      <protection locked="0"/>
    </xf>
    <xf numFmtId="166" fontId="4" fillId="0" borderId="55" xfId="0" applyNumberFormat="1" applyFont="1" applyBorder="1" applyAlignment="1" applyProtection="1">
      <alignment horizontal="right" vertical="distributed"/>
      <protection locked="0"/>
    </xf>
    <xf numFmtId="0" fontId="20" fillId="0" borderId="2" xfId="0" applyFont="1" applyBorder="1" applyAlignment="1" applyProtection="1">
      <alignment horizontal="left" vertical="top"/>
      <protection locked="0"/>
    </xf>
    <xf numFmtId="0" fontId="20" fillId="0" borderId="0" xfId="0" applyFont="1" applyBorder="1"/>
    <xf numFmtId="0" fontId="0" fillId="0" borderId="0" xfId="0" applyBorder="1" applyAlignment="1" applyProtection="1">
      <alignment vertical="top"/>
      <protection locked="0"/>
    </xf>
    <xf numFmtId="0" fontId="4" fillId="0" borderId="15" xfId="0" applyFont="1" applyBorder="1" applyAlignment="1" applyProtection="1">
      <alignment horizontal="left" vertical="center"/>
      <protection locked="0"/>
    </xf>
    <xf numFmtId="0" fontId="20" fillId="0" borderId="15" xfId="0" applyFont="1" applyFill="1" applyBorder="1"/>
    <xf numFmtId="0" fontId="14" fillId="0" borderId="30" xfId="0" applyFont="1" applyBorder="1" applyAlignment="1" applyProtection="1">
      <alignment horizontal="left" vertical="center"/>
    </xf>
    <xf numFmtId="0" fontId="0" fillId="0" borderId="42" xfId="0" applyBorder="1" applyAlignment="1" applyProtection="1">
      <alignment horizontal="left" vertical="center"/>
      <protection locked="0"/>
    </xf>
    <xf numFmtId="0" fontId="0" fillId="0" borderId="15" xfId="0" applyBorder="1" applyAlignment="1" applyProtection="1">
      <alignment horizontal="left" vertical="center"/>
      <protection locked="0"/>
    </xf>
    <xf numFmtId="49" fontId="3" fillId="0" borderId="37" xfId="0" applyNumberFormat="1" applyFont="1" applyBorder="1" applyAlignment="1" applyProtection="1">
      <alignment horizontal="center" vertical="distributed"/>
      <protection locked="0"/>
    </xf>
    <xf numFmtId="0" fontId="11" fillId="0" borderId="37" xfId="0" applyFont="1" applyBorder="1" applyAlignment="1" applyProtection="1">
      <alignment horizontal="left" vertical="distributed" wrapText="1"/>
      <protection locked="0"/>
    </xf>
    <xf numFmtId="165" fontId="11" fillId="0" borderId="37" xfId="0" applyNumberFormat="1" applyFont="1" applyBorder="1" applyAlignment="1" applyProtection="1">
      <alignment horizontal="right" vertical="distributed"/>
      <protection locked="0"/>
    </xf>
    <xf numFmtId="166" fontId="11" fillId="0" borderId="37" xfId="0" applyNumberFormat="1" applyFont="1" applyBorder="1" applyAlignment="1" applyProtection="1">
      <alignment horizontal="right" vertical="distributed"/>
      <protection locked="0"/>
    </xf>
    <xf numFmtId="49" fontId="4" fillId="0" borderId="7" xfId="0" applyNumberFormat="1" applyFont="1" applyFill="1" applyBorder="1" applyAlignment="1" applyProtection="1">
      <alignment horizontal="center" vertical="distributed"/>
      <protection locked="0"/>
    </xf>
    <xf numFmtId="49" fontId="8" fillId="0" borderId="56" xfId="0" applyNumberFormat="1" applyFont="1" applyBorder="1" applyAlignment="1" applyProtection="1">
      <alignment horizontal="center"/>
    </xf>
    <xf numFmtId="164" fontId="9" fillId="0" borderId="0" xfId="0" applyNumberFormat="1" applyFont="1" applyAlignment="1" applyProtection="1">
      <alignment horizontal="center" vertical="distributed"/>
      <protection locked="0"/>
    </xf>
    <xf numFmtId="0" fontId="22" fillId="0" borderId="0" xfId="0" applyFont="1" applyAlignment="1" applyProtection="1">
      <alignment horizontal="left"/>
    </xf>
    <xf numFmtId="0" fontId="25" fillId="0" borderId="0" xfId="0" applyFont="1" applyBorder="1" applyAlignment="1" applyProtection="1">
      <alignment horizontal="left" vertical="center" wrapText="1"/>
      <protection locked="0"/>
    </xf>
    <xf numFmtId="0" fontId="25" fillId="0" borderId="47" xfId="0" applyFont="1" applyBorder="1" applyAlignment="1" applyProtection="1">
      <alignment horizontal="left" vertical="top" wrapText="1"/>
      <protection locked="0"/>
    </xf>
    <xf numFmtId="0" fontId="25" fillId="0" borderId="26" xfId="0" applyFont="1" applyBorder="1" applyAlignment="1" applyProtection="1">
      <alignment vertical="distributed" wrapText="1"/>
      <protection locked="0"/>
    </xf>
    <xf numFmtId="165" fontId="25" fillId="0" borderId="26" xfId="0" applyNumberFormat="1" applyFont="1" applyBorder="1" applyAlignment="1" applyProtection="1">
      <alignment horizontal="right" vertical="distributed"/>
      <protection locked="0"/>
    </xf>
    <xf numFmtId="170" fontId="25" fillId="0" borderId="26" xfId="1" applyNumberFormat="1" applyFont="1" applyBorder="1" applyAlignment="1" applyProtection="1">
      <alignment horizontal="right" vertical="distributed"/>
      <protection locked="0"/>
    </xf>
    <xf numFmtId="175" fontId="0" fillId="0" borderId="0" xfId="0" applyNumberFormat="1" applyAlignment="1" applyProtection="1">
      <alignment vertical="top"/>
      <protection locked="0"/>
    </xf>
    <xf numFmtId="0" fontId="20" fillId="0" borderId="0" xfId="0" applyFont="1" applyFill="1" applyBorder="1" applyAlignment="1" applyProtection="1">
      <alignment horizontal="left" vertical="top" wrapText="1"/>
      <protection locked="0"/>
    </xf>
    <xf numFmtId="0" fontId="4" fillId="0" borderId="0" xfId="0" applyFont="1" applyFill="1" applyBorder="1" applyAlignment="1" applyProtection="1">
      <alignment vertical="distributed" wrapText="1"/>
      <protection locked="0"/>
    </xf>
    <xf numFmtId="0" fontId="20" fillId="0" borderId="2" xfId="0" applyFont="1" applyFill="1" applyBorder="1" applyAlignment="1" applyProtection="1">
      <alignment horizontal="left" vertical="top" wrapText="1"/>
      <protection locked="0"/>
    </xf>
    <xf numFmtId="0" fontId="4" fillId="0" borderId="2" xfId="0" applyFont="1" applyFill="1" applyBorder="1" applyAlignment="1" applyProtection="1">
      <alignment vertical="distributed" wrapText="1"/>
      <protection locked="0"/>
    </xf>
    <xf numFmtId="165" fontId="4" fillId="0" borderId="2" xfId="0" applyNumberFormat="1" applyFont="1" applyFill="1" applyBorder="1" applyAlignment="1" applyProtection="1">
      <alignment horizontal="right" vertical="distributed"/>
      <protection locked="0"/>
    </xf>
    <xf numFmtId="49" fontId="25" fillId="0" borderId="8" xfId="0" applyNumberFormat="1" applyFont="1" applyBorder="1" applyAlignment="1" applyProtection="1">
      <alignment horizontal="center" vertical="distributed"/>
      <protection locked="0"/>
    </xf>
    <xf numFmtId="166" fontId="25" fillId="0" borderId="27" xfId="0" applyNumberFormat="1" applyFont="1" applyBorder="1" applyAlignment="1" applyProtection="1">
      <alignment horizontal="right" vertical="distributed"/>
      <protection locked="0"/>
    </xf>
    <xf numFmtId="49" fontId="25" fillId="0" borderId="6" xfId="0" applyNumberFormat="1" applyFont="1" applyBorder="1" applyAlignment="1" applyProtection="1">
      <alignment horizontal="center" vertical="distributed"/>
      <protection locked="0"/>
    </xf>
    <xf numFmtId="0" fontId="25" fillId="0" borderId="10" xfId="0" applyFont="1" applyBorder="1" applyAlignment="1" applyProtection="1">
      <alignment horizontal="left" vertical="center" wrapText="1"/>
      <protection locked="0"/>
    </xf>
    <xf numFmtId="0" fontId="25" fillId="0" borderId="57" xfId="0" applyFont="1" applyBorder="1" applyAlignment="1" applyProtection="1">
      <alignment horizontal="left" vertical="top" wrapText="1"/>
      <protection locked="0"/>
    </xf>
    <xf numFmtId="0" fontId="25" fillId="0" borderId="10" xfId="0" applyFont="1" applyBorder="1" applyAlignment="1" applyProtection="1">
      <alignment vertical="distributed" wrapText="1"/>
      <protection locked="0"/>
    </xf>
    <xf numFmtId="165" fontId="25" fillId="0" borderId="10" xfId="0" applyNumberFormat="1" applyFont="1" applyBorder="1" applyAlignment="1" applyProtection="1">
      <alignment horizontal="right" vertical="distributed"/>
      <protection locked="0"/>
    </xf>
    <xf numFmtId="170" fontId="25" fillId="0" borderId="10" xfId="1" applyNumberFormat="1" applyFont="1" applyBorder="1" applyAlignment="1" applyProtection="1">
      <alignment horizontal="right" vertical="distributed"/>
      <protection locked="0"/>
    </xf>
    <xf numFmtId="166" fontId="25" fillId="0" borderId="11" xfId="0" applyNumberFormat="1" applyFont="1" applyBorder="1" applyAlignment="1" applyProtection="1">
      <alignment horizontal="right" vertical="distributed"/>
      <protection locked="0"/>
    </xf>
    <xf numFmtId="16" fontId="14" fillId="0" borderId="15" xfId="0" applyNumberFormat="1" applyFont="1" applyBorder="1" applyAlignment="1" applyProtection="1">
      <alignment horizontal="left"/>
    </xf>
    <xf numFmtId="0" fontId="8" fillId="0" borderId="36" xfId="0" applyFont="1" applyBorder="1" applyAlignment="1" applyProtection="1">
      <alignment horizontal="left"/>
    </xf>
    <xf numFmtId="44" fontId="8" fillId="0" borderId="58" xfId="1" applyFont="1" applyBorder="1" applyAlignment="1" applyProtection="1">
      <alignment horizontal="right"/>
    </xf>
    <xf numFmtId="0" fontId="4" fillId="0" borderId="5" xfId="0" applyFont="1" applyBorder="1" applyAlignment="1" applyProtection="1">
      <alignment horizontal="left" vertical="distributed" wrapText="1"/>
      <protection locked="0"/>
    </xf>
    <xf numFmtId="0" fontId="4" fillId="0" borderId="7" xfId="0" applyFont="1" applyBorder="1" applyAlignment="1" applyProtection="1">
      <alignment horizontal="left" vertical="distributed" wrapText="1"/>
      <protection locked="0"/>
    </xf>
    <xf numFmtId="0" fontId="12" fillId="0" borderId="7" xfId="0" applyFont="1" applyBorder="1" applyAlignment="1" applyProtection="1">
      <alignment horizontal="left" vertical="distributed" wrapText="1"/>
      <protection locked="0"/>
    </xf>
    <xf numFmtId="0" fontId="4" fillId="0" borderId="18" xfId="0" applyFont="1" applyBorder="1" applyAlignment="1" applyProtection="1">
      <alignment horizontal="left" vertical="distributed" wrapText="1"/>
      <protection locked="0"/>
    </xf>
    <xf numFmtId="44" fontId="20" fillId="0" borderId="3" xfId="1" applyFont="1" applyBorder="1" applyAlignment="1" applyProtection="1">
      <alignment horizontal="right"/>
    </xf>
    <xf numFmtId="44" fontId="20" fillId="0" borderId="4" xfId="1" applyFont="1" applyBorder="1" applyAlignment="1" applyProtection="1">
      <alignment horizontal="right"/>
    </xf>
    <xf numFmtId="44" fontId="20" fillId="0" borderId="29" xfId="1" applyFont="1" applyBorder="1" applyAlignment="1" applyProtection="1">
      <alignment horizontal="right"/>
    </xf>
    <xf numFmtId="0" fontId="20" fillId="0" borderId="5" xfId="0" applyFont="1" applyBorder="1" applyAlignment="1" applyProtection="1">
      <alignment horizontal="left" vertical="distributed" wrapText="1"/>
      <protection locked="0"/>
    </xf>
    <xf numFmtId="0" fontId="20" fillId="0" borderId="7" xfId="0" applyFont="1" applyBorder="1" applyAlignment="1" applyProtection="1">
      <alignment horizontal="left" vertical="distributed" wrapText="1"/>
      <protection locked="0"/>
    </xf>
    <xf numFmtId="0" fontId="20" fillId="0" borderId="18" xfId="0" applyFont="1" applyBorder="1" applyAlignment="1" applyProtection="1">
      <alignment horizontal="left" vertical="distributed" wrapText="1"/>
      <protection locked="0"/>
    </xf>
    <xf numFmtId="0" fontId="20" fillId="0" borderId="28" xfId="0" applyFont="1" applyBorder="1" applyAlignment="1" applyProtection="1">
      <alignment horizontal="left" vertical="distributed" wrapText="1"/>
      <protection locked="0"/>
    </xf>
    <xf numFmtId="0" fontId="8" fillId="0" borderId="8" xfId="0" applyFont="1" applyBorder="1" applyAlignment="1" applyProtection="1">
      <alignment horizontal="left"/>
    </xf>
    <xf numFmtId="44" fontId="8" fillId="0" borderId="9" xfId="1" applyFont="1" applyBorder="1" applyAlignment="1" applyProtection="1">
      <alignment horizontal="right"/>
    </xf>
    <xf numFmtId="49" fontId="20" fillId="0" borderId="5" xfId="0" applyNumberFormat="1" applyFont="1" applyBorder="1" applyAlignment="1" applyProtection="1">
      <alignment horizontal="left" vertical="distributed" wrapText="1"/>
      <protection locked="0"/>
    </xf>
    <xf numFmtId="49" fontId="20" fillId="0" borderId="7" xfId="0" applyNumberFormat="1" applyFont="1" applyBorder="1" applyAlignment="1" applyProtection="1">
      <alignment horizontal="left" vertical="distributed" wrapText="1"/>
      <protection locked="0"/>
    </xf>
    <xf numFmtId="49" fontId="20" fillId="0" borderId="18" xfId="0" applyNumberFormat="1" applyFont="1" applyBorder="1" applyAlignment="1" applyProtection="1">
      <alignment horizontal="left" vertical="distributed" wrapText="1"/>
      <protection locked="0"/>
    </xf>
    <xf numFmtId="0" fontId="20" fillId="0" borderId="1" xfId="0" applyFont="1" applyBorder="1" applyAlignment="1" applyProtection="1">
      <alignment horizontal="left"/>
      <protection locked="0"/>
    </xf>
    <xf numFmtId="0" fontId="20" fillId="0" borderId="2" xfId="0" applyFont="1" applyBorder="1" applyAlignment="1" applyProtection="1">
      <alignment horizontal="left"/>
      <protection locked="0"/>
    </xf>
    <xf numFmtId="0" fontId="20" fillId="0" borderId="28" xfId="0" applyFont="1" applyBorder="1" applyAlignment="1" applyProtection="1">
      <alignment horizontal="left"/>
      <protection locked="0"/>
    </xf>
    <xf numFmtId="49" fontId="20" fillId="0" borderId="36" xfId="0" applyNumberFormat="1" applyFont="1" applyBorder="1" applyAlignment="1" applyProtection="1">
      <alignment horizontal="left" vertical="distributed" wrapText="1"/>
      <protection locked="0"/>
    </xf>
    <xf numFmtId="0" fontId="20" fillId="0" borderId="37" xfId="0" applyFont="1" applyBorder="1" applyAlignment="1" applyProtection="1">
      <alignment horizontal="left"/>
      <protection locked="0"/>
    </xf>
    <xf numFmtId="44" fontId="20" fillId="0" borderId="59" xfId="1" applyFont="1" applyBorder="1" applyAlignment="1" applyProtection="1">
      <alignment horizontal="right"/>
    </xf>
    <xf numFmtId="0" fontId="20" fillId="0" borderId="23" xfId="0" applyFont="1" applyBorder="1" applyAlignment="1" applyProtection="1">
      <alignment horizontal="left" vertical="distributed" wrapText="1"/>
      <protection locked="0"/>
    </xf>
    <xf numFmtId="0" fontId="20" fillId="0" borderId="60" xfId="0" applyFont="1" applyBorder="1" applyAlignment="1" applyProtection="1">
      <alignment horizontal="left" vertical="distributed" wrapText="1"/>
      <protection locked="0"/>
    </xf>
    <xf numFmtId="0" fontId="30" fillId="0" borderId="36" xfId="0" applyFont="1" applyBorder="1" applyAlignment="1" applyProtection="1">
      <alignment horizontal="left"/>
    </xf>
    <xf numFmtId="44" fontId="30" fillId="0" borderId="58" xfId="1" applyFont="1" applyBorder="1" applyAlignment="1" applyProtection="1">
      <alignment horizontal="right"/>
    </xf>
    <xf numFmtId="49" fontId="20" fillId="0" borderId="0" xfId="0" applyNumberFormat="1" applyFont="1" applyBorder="1" applyAlignment="1" applyProtection="1">
      <alignment horizontal="center" vertical="top"/>
      <protection locked="0"/>
    </xf>
    <xf numFmtId="0" fontId="22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165" fontId="4" fillId="0" borderId="0" xfId="0" applyNumberFormat="1" applyFont="1" applyFill="1" applyBorder="1" applyAlignment="1" applyProtection="1">
      <alignment horizontal="right" vertical="distributed"/>
      <protection locked="0"/>
    </xf>
    <xf numFmtId="0" fontId="4" fillId="0" borderId="2" xfId="0" applyFont="1" applyBorder="1" applyAlignment="1" applyProtection="1">
      <alignment horizontal="left" vertical="center" shrinkToFit="1"/>
      <protection locked="0"/>
    </xf>
    <xf numFmtId="167" fontId="20" fillId="0" borderId="0" xfId="0" applyNumberFormat="1" applyFont="1" applyFill="1" applyBorder="1" applyAlignment="1" applyProtection="1">
      <alignment vertical="top"/>
      <protection locked="0"/>
    </xf>
    <xf numFmtId="170" fontId="4" fillId="0" borderId="31" xfId="1" applyNumberFormat="1" applyFont="1" applyFill="1" applyBorder="1" applyAlignment="1" applyProtection="1">
      <alignment horizontal="right" vertical="distributed"/>
      <protection locked="0"/>
    </xf>
    <xf numFmtId="0" fontId="4" fillId="0" borderId="15" xfId="0" applyFont="1" applyFill="1" applyBorder="1" applyAlignment="1" applyProtection="1">
      <alignment horizontal="left" wrapText="1"/>
      <protection locked="0"/>
    </xf>
    <xf numFmtId="0" fontId="20" fillId="0" borderId="0" xfId="0" applyFont="1" applyFill="1" applyBorder="1" applyAlignment="1">
      <alignment horizontal="center"/>
    </xf>
    <xf numFmtId="3" fontId="20" fillId="0" borderId="0" xfId="0" applyNumberFormat="1" applyFont="1" applyFill="1" applyBorder="1" applyAlignment="1">
      <alignment horizontal="center" vertical="center"/>
    </xf>
    <xf numFmtId="49" fontId="20" fillId="0" borderId="20" xfId="0" applyNumberFormat="1" applyFont="1" applyBorder="1" applyAlignment="1" applyProtection="1">
      <alignment horizontal="center" vertical="top"/>
      <protection locked="0"/>
    </xf>
    <xf numFmtId="0" fontId="20" fillId="0" borderId="41" xfId="0" applyFont="1" applyFill="1" applyBorder="1" applyAlignment="1">
      <alignment horizontal="center"/>
    </xf>
    <xf numFmtId="0" fontId="20" fillId="0" borderId="15" xfId="0" applyFont="1" applyFill="1" applyBorder="1" applyAlignment="1">
      <alignment wrapText="1"/>
    </xf>
    <xf numFmtId="0" fontId="20" fillId="0" borderId="15" xfId="0" applyFont="1" applyFill="1" applyBorder="1" applyAlignment="1">
      <alignment horizontal="center"/>
    </xf>
    <xf numFmtId="0" fontId="20" fillId="0" borderId="47" xfId="0" applyFont="1" applyFill="1" applyBorder="1" applyAlignment="1">
      <alignment horizontal="center"/>
    </xf>
    <xf numFmtId="3" fontId="20" fillId="0" borderId="15" xfId="0" applyNumberFormat="1" applyFont="1" applyFill="1" applyBorder="1" applyAlignment="1">
      <alignment horizontal="center"/>
    </xf>
    <xf numFmtId="4" fontId="20" fillId="0" borderId="27" xfId="0" applyNumberFormat="1" applyFont="1" applyFill="1" applyBorder="1" applyAlignment="1">
      <alignment horizontal="center"/>
    </xf>
    <xf numFmtId="168" fontId="20" fillId="0" borderId="1" xfId="0" applyNumberFormat="1" applyFont="1" applyFill="1" applyBorder="1" applyAlignment="1">
      <alignment horizontal="right"/>
    </xf>
    <xf numFmtId="4" fontId="20" fillId="0" borderId="1" xfId="0" applyNumberFormat="1" applyFont="1" applyFill="1" applyBorder="1" applyAlignment="1">
      <alignment horizontal="right"/>
    </xf>
    <xf numFmtId="4" fontId="22" fillId="0" borderId="3" xfId="0" applyNumberFormat="1" applyFont="1" applyFill="1" applyBorder="1" applyAlignment="1">
      <alignment horizontal="right" vertical="center"/>
    </xf>
    <xf numFmtId="0" fontId="28" fillId="0" borderId="2" xfId="0" applyFont="1" applyFill="1" applyBorder="1"/>
    <xf numFmtId="0" fontId="20" fillId="0" borderId="20" xfId="0" applyFont="1" applyBorder="1" applyAlignment="1" applyProtection="1">
      <alignment horizontal="left" vertical="distributed" wrapText="1"/>
      <protection locked="0"/>
    </xf>
    <xf numFmtId="0" fontId="20" fillId="0" borderId="15" xfId="0" applyFont="1" applyBorder="1" applyAlignment="1" applyProtection="1">
      <alignment horizontal="left" vertical="distributed" wrapText="1"/>
      <protection locked="0"/>
    </xf>
    <xf numFmtId="44" fontId="20" fillId="0" borderId="22" xfId="1" applyFont="1" applyBorder="1" applyAlignment="1" applyProtection="1">
      <alignment horizontal="right"/>
    </xf>
    <xf numFmtId="0" fontId="4" fillId="0" borderId="28" xfId="0" applyFont="1" applyBorder="1" applyAlignment="1" applyProtection="1">
      <alignment horizontal="center" vertical="distributed" wrapText="1"/>
      <protection locked="0"/>
    </xf>
    <xf numFmtId="0" fontId="4" fillId="0" borderId="2" xfId="0" applyFont="1" applyBorder="1" applyAlignment="1" applyProtection="1">
      <alignment horizontal="center" vertical="distributed" wrapText="1"/>
      <protection locked="0"/>
    </xf>
    <xf numFmtId="0" fontId="4" fillId="0" borderId="0" xfId="0" applyFont="1" applyBorder="1" applyAlignment="1" applyProtection="1">
      <alignment horizontal="center" vertical="distributed" wrapText="1"/>
      <protection locked="0"/>
    </xf>
    <xf numFmtId="49" fontId="4" fillId="0" borderId="63" xfId="0" applyNumberFormat="1" applyFont="1" applyBorder="1" applyAlignment="1" applyProtection="1">
      <alignment horizontal="center" vertical="distributed"/>
      <protection locked="0"/>
    </xf>
    <xf numFmtId="0" fontId="4" fillId="0" borderId="30" xfId="0" applyFont="1" applyBorder="1" applyAlignment="1" applyProtection="1">
      <alignment horizontal="center" vertical="distributed" wrapText="1"/>
      <protection locked="0"/>
    </xf>
    <xf numFmtId="16" fontId="20" fillId="0" borderId="2" xfId="0" applyNumberFormat="1" applyFont="1" applyBorder="1" applyAlignment="1" applyProtection="1">
      <alignment horizontal="left" vertical="top" wrapText="1"/>
      <protection locked="0"/>
    </xf>
    <xf numFmtId="16" fontId="20" fillId="0" borderId="1" xfId="0" applyNumberFormat="1" applyFont="1" applyBorder="1" applyAlignment="1" applyProtection="1">
      <alignment horizontal="left" vertical="center"/>
      <protection locked="0"/>
    </xf>
    <xf numFmtId="0" fontId="20" fillId="0" borderId="1" xfId="0" applyFont="1" applyBorder="1" applyAlignment="1" applyProtection="1">
      <alignment horizontal="left" vertical="top" wrapText="1"/>
      <protection locked="0"/>
    </xf>
    <xf numFmtId="0" fontId="20" fillId="0" borderId="15" xfId="0" applyFont="1" applyBorder="1" applyAlignment="1" applyProtection="1">
      <alignment horizontal="left" vertical="top" wrapText="1"/>
      <protection locked="0"/>
    </xf>
    <xf numFmtId="0" fontId="20" fillId="0" borderId="2" xfId="0" applyFont="1" applyBorder="1" applyAlignment="1" applyProtection="1">
      <alignment horizontal="left" vertical="top" shrinkToFit="1"/>
      <protection locked="0"/>
    </xf>
    <xf numFmtId="0" fontId="31" fillId="0" borderId="0" xfId="0" applyFont="1" applyAlignment="1" applyProtection="1">
      <alignment horizontal="left"/>
    </xf>
    <xf numFmtId="0" fontId="17" fillId="0" borderId="3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vertical="distributed" wrapText="1"/>
      <protection locked="0"/>
    </xf>
    <xf numFmtId="165" fontId="4" fillId="0" borderId="1" xfId="0" applyNumberFormat="1" applyFont="1" applyFill="1" applyBorder="1" applyAlignment="1" applyProtection="1">
      <alignment horizontal="right" vertical="distributed"/>
      <protection locked="0"/>
    </xf>
    <xf numFmtId="2" fontId="4" fillId="0" borderId="0" xfId="0" applyNumberFormat="1" applyFont="1" applyFill="1" applyBorder="1" applyAlignment="1" applyProtection="1">
      <alignment horizontal="left"/>
      <protection locked="0"/>
    </xf>
    <xf numFmtId="0" fontId="4" fillId="0" borderId="2" xfId="0" applyNumberFormat="1" applyFont="1" applyFill="1" applyBorder="1" applyAlignment="1">
      <alignment horizontal="left" vertical="top" wrapText="1"/>
    </xf>
    <xf numFmtId="165" fontId="20" fillId="0" borderId="0" xfId="0" applyNumberFormat="1" applyFont="1" applyFill="1" applyBorder="1" applyAlignment="1" applyProtection="1">
      <alignment horizontal="right" vertical="distributed"/>
      <protection locked="0"/>
    </xf>
    <xf numFmtId="165" fontId="20" fillId="0" borderId="0" xfId="0" applyNumberFormat="1" applyFont="1" applyFill="1" applyBorder="1" applyAlignment="1" applyProtection="1">
      <alignment horizontal="right" vertical="top"/>
      <protection locked="0"/>
    </xf>
    <xf numFmtId="165" fontId="20" fillId="0" borderId="2" xfId="0" applyNumberFormat="1" applyFont="1" applyFill="1" applyBorder="1" applyAlignment="1" applyProtection="1">
      <alignment horizontal="right" vertical="distributed"/>
      <protection locked="0"/>
    </xf>
    <xf numFmtId="165" fontId="12" fillId="0" borderId="0" xfId="0" applyNumberFormat="1" applyFont="1" applyFill="1" applyBorder="1" applyAlignment="1" applyProtection="1">
      <alignment horizontal="right" vertical="distributed"/>
      <protection locked="0"/>
    </xf>
    <xf numFmtId="167" fontId="20" fillId="0" borderId="0" xfId="0" applyNumberFormat="1" applyFont="1" applyFill="1" applyAlignment="1" applyProtection="1">
      <alignment vertical="top"/>
      <protection locked="0"/>
    </xf>
    <xf numFmtId="165" fontId="4" fillId="0" borderId="31" xfId="0" applyNumberFormat="1" applyFont="1" applyFill="1" applyBorder="1" applyAlignment="1" applyProtection="1">
      <alignment horizontal="right" vertical="distributed"/>
      <protection locked="0"/>
    </xf>
    <xf numFmtId="165" fontId="4" fillId="0" borderId="15" xfId="0" applyNumberFormat="1" applyFont="1" applyFill="1" applyBorder="1" applyAlignment="1" applyProtection="1">
      <alignment horizontal="right"/>
      <protection locked="0"/>
    </xf>
    <xf numFmtId="0" fontId="4" fillId="0" borderId="42" xfId="0" applyFont="1" applyBorder="1" applyAlignment="1" applyProtection="1">
      <alignment horizontal="left" vertical="distributed" wrapText="1"/>
      <protection locked="0"/>
    </xf>
    <xf numFmtId="0" fontId="12" fillId="2" borderId="0" xfId="0" applyFont="1" applyFill="1" applyBorder="1" applyAlignment="1">
      <alignment wrapText="1"/>
    </xf>
    <xf numFmtId="0" fontId="3" fillId="0" borderId="31" xfId="0" applyFont="1" applyBorder="1" applyAlignment="1" applyProtection="1">
      <alignment horizontal="left" vertical="distributed" wrapText="1"/>
      <protection locked="0"/>
    </xf>
    <xf numFmtId="0" fontId="3" fillId="0" borderId="31" xfId="0" applyFont="1" applyBorder="1" applyAlignment="1" applyProtection="1">
      <alignment horizontal="left"/>
      <protection locked="0"/>
    </xf>
    <xf numFmtId="0" fontId="7" fillId="0" borderId="31" xfId="0" applyFont="1" applyBorder="1" applyAlignment="1" applyProtection="1">
      <protection locked="0"/>
    </xf>
    <xf numFmtId="166" fontId="4" fillId="0" borderId="44" xfId="0" applyNumberFormat="1" applyFont="1" applyBorder="1" applyAlignment="1" applyProtection="1">
      <alignment horizontal="right" vertical="distributed"/>
      <protection locked="0"/>
    </xf>
    <xf numFmtId="0" fontId="12" fillId="2" borderId="15" xfId="0" applyFont="1" applyFill="1" applyBorder="1" applyAlignment="1"/>
    <xf numFmtId="0" fontId="7" fillId="0" borderId="31" xfId="0" applyFont="1" applyBorder="1" applyAlignment="1" applyProtection="1">
      <alignment horizontal="center"/>
      <protection locked="0"/>
    </xf>
    <xf numFmtId="0" fontId="12" fillId="2" borderId="64" xfId="0" applyFont="1" applyFill="1" applyBorder="1" applyAlignment="1">
      <alignment wrapText="1"/>
    </xf>
    <xf numFmtId="0" fontId="4" fillId="0" borderId="15" xfId="0" applyFont="1" applyBorder="1" applyAlignment="1" applyProtection="1">
      <alignment horizontal="center" vertical="distributed" wrapText="1"/>
      <protection locked="0"/>
    </xf>
    <xf numFmtId="49" fontId="3" fillId="0" borderId="12" xfId="0" applyNumberFormat="1" applyFont="1" applyBorder="1" applyAlignment="1" applyProtection="1">
      <alignment horizontal="center" vertical="distributed"/>
      <protection locked="0"/>
    </xf>
    <xf numFmtId="0" fontId="3" fillId="0" borderId="13" xfId="0" applyFont="1" applyBorder="1" applyAlignment="1" applyProtection="1">
      <alignment horizontal="left" vertical="distributed" wrapText="1"/>
      <protection locked="0"/>
    </xf>
    <xf numFmtId="0" fontId="3" fillId="0" borderId="13" xfId="0" applyFont="1" applyBorder="1" applyAlignment="1" applyProtection="1">
      <alignment horizontal="left"/>
      <protection locked="0"/>
    </xf>
    <xf numFmtId="0" fontId="7" fillId="0" borderId="13" xfId="0" applyFont="1" applyBorder="1" applyAlignment="1" applyProtection="1">
      <protection locked="0"/>
    </xf>
    <xf numFmtId="166" fontId="3" fillId="0" borderId="14" xfId="0" applyNumberFormat="1" applyFont="1" applyBorder="1" applyAlignment="1" applyProtection="1">
      <alignment horizontal="right" vertical="distributed"/>
      <protection locked="0"/>
    </xf>
    <xf numFmtId="49" fontId="3" fillId="0" borderId="21" xfId="0" applyNumberFormat="1" applyFont="1" applyBorder="1" applyAlignment="1" applyProtection="1">
      <alignment horizontal="center" vertical="distributed"/>
      <protection locked="0"/>
    </xf>
    <xf numFmtId="166" fontId="3" fillId="0" borderId="32" xfId="0" applyNumberFormat="1" applyFont="1" applyBorder="1" applyAlignment="1" applyProtection="1">
      <alignment horizontal="right" vertical="distributed"/>
      <protection locked="0"/>
    </xf>
    <xf numFmtId="0" fontId="20" fillId="0" borderId="45" xfId="0" applyFont="1" applyFill="1" applyBorder="1" applyAlignment="1">
      <alignment horizontal="left"/>
    </xf>
    <xf numFmtId="0" fontId="20" fillId="0" borderId="53" xfId="0" applyFont="1" applyBorder="1" applyAlignment="1">
      <alignment horizontal="left"/>
    </xf>
    <xf numFmtId="168" fontId="20" fillId="0" borderId="65" xfId="0" applyNumberFormat="1" applyFont="1" applyBorder="1" applyAlignment="1">
      <alignment horizontal="right"/>
    </xf>
    <xf numFmtId="4" fontId="20" fillId="0" borderId="11" xfId="0" applyNumberFormat="1" applyFont="1" applyBorder="1" applyAlignment="1">
      <alignment horizontal="right" vertical="center"/>
    </xf>
    <xf numFmtId="0" fontId="20" fillId="0" borderId="45" xfId="0" applyFont="1" applyBorder="1" applyAlignment="1">
      <alignment horizontal="center"/>
    </xf>
    <xf numFmtId="0" fontId="32" fillId="0" borderId="0" xfId="0" applyFont="1" applyAlignment="1" applyProtection="1">
      <alignment horizontal="left"/>
    </xf>
    <xf numFmtId="0" fontId="33" fillId="0" borderId="0" xfId="0" applyFont="1" applyFill="1" applyAlignment="1" applyProtection="1">
      <alignment horizontal="left"/>
    </xf>
    <xf numFmtId="0" fontId="34" fillId="0" borderId="0" xfId="0" applyFont="1" applyAlignment="1" applyProtection="1">
      <alignment horizontal="left" vertical="top"/>
      <protection locked="0"/>
    </xf>
    <xf numFmtId="0" fontId="35" fillId="0" borderId="0" xfId="0" applyFont="1" applyAlignment="1" applyProtection="1">
      <alignment horizontal="left"/>
    </xf>
    <xf numFmtId="0" fontId="34" fillId="0" borderId="0" xfId="0" applyFont="1" applyAlignment="1">
      <alignment horizontal="left"/>
    </xf>
    <xf numFmtId="0" fontId="34" fillId="3" borderId="0" xfId="0" applyFont="1" applyFill="1"/>
    <xf numFmtId="170" fontId="4" fillId="3" borderId="1" xfId="1" applyNumberFormat="1" applyFont="1" applyFill="1" applyBorder="1" applyAlignment="1" applyProtection="1">
      <alignment horizontal="right" vertical="distributed"/>
      <protection locked="0"/>
    </xf>
    <xf numFmtId="170" fontId="4" fillId="3" borderId="2" xfId="1" applyNumberFormat="1" applyFont="1" applyFill="1" applyBorder="1" applyAlignment="1" applyProtection="1">
      <alignment horizontal="right" vertical="distributed"/>
      <protection locked="0"/>
    </xf>
    <xf numFmtId="170" fontId="4" fillId="3" borderId="28" xfId="1" applyNumberFormat="1" applyFont="1" applyFill="1" applyBorder="1" applyAlignment="1" applyProtection="1">
      <alignment horizontal="right" vertical="distributed"/>
      <protection locked="0"/>
    </xf>
    <xf numFmtId="170" fontId="4" fillId="3" borderId="15" xfId="1" applyNumberFormat="1" applyFont="1" applyFill="1" applyBorder="1" applyAlignment="1" applyProtection="1">
      <alignment horizontal="right" vertical="distributed"/>
      <protection locked="0"/>
    </xf>
    <xf numFmtId="166" fontId="4" fillId="3" borderId="1" xfId="0" applyNumberFormat="1" applyFont="1" applyFill="1" applyBorder="1" applyAlignment="1" applyProtection="1">
      <alignment horizontal="right" vertical="distributed"/>
      <protection locked="0"/>
    </xf>
    <xf numFmtId="165" fontId="4" fillId="3" borderId="1" xfId="0" applyNumberFormat="1" applyFont="1" applyFill="1" applyBorder="1" applyAlignment="1" applyProtection="1">
      <alignment horizontal="right" vertical="distributed"/>
      <protection locked="0"/>
    </xf>
    <xf numFmtId="165" fontId="4" fillId="3" borderId="2" xfId="0" applyNumberFormat="1" applyFont="1" applyFill="1" applyBorder="1" applyAlignment="1" applyProtection="1">
      <alignment horizontal="right" vertical="distributed"/>
      <protection locked="0"/>
    </xf>
    <xf numFmtId="170" fontId="4" fillId="3" borderId="53" xfId="1" applyNumberFormat="1" applyFont="1" applyFill="1" applyBorder="1" applyAlignment="1" applyProtection="1">
      <alignment horizontal="right" vertical="distributed"/>
      <protection locked="0"/>
    </xf>
    <xf numFmtId="4" fontId="20" fillId="3" borderId="47" xfId="0" applyNumberFormat="1" applyFont="1" applyFill="1" applyBorder="1" applyAlignment="1">
      <alignment horizontal="right" vertical="center"/>
    </xf>
    <xf numFmtId="4" fontId="20" fillId="3" borderId="26" xfId="0" applyNumberFormat="1" applyFont="1" applyFill="1" applyBorder="1" applyAlignment="1">
      <alignment horizontal="right" vertical="center"/>
    </xf>
    <xf numFmtId="4" fontId="20" fillId="3" borderId="26" xfId="0" applyNumberFormat="1" applyFont="1" applyFill="1" applyBorder="1" applyAlignment="1">
      <alignment horizontal="right" vertical="center"/>
    </xf>
    <xf numFmtId="4" fontId="20" fillId="3" borderId="2" xfId="0" applyNumberFormat="1" applyFont="1" applyFill="1" applyBorder="1" applyAlignment="1">
      <alignment horizontal="right" vertical="center"/>
    </xf>
    <xf numFmtId="170" fontId="4" fillId="3" borderId="30" xfId="1" applyNumberFormat="1" applyFont="1" applyFill="1" applyBorder="1" applyAlignment="1" applyProtection="1">
      <alignment horizontal="right" vertical="distributed"/>
      <protection locked="0"/>
    </xf>
    <xf numFmtId="4" fontId="20" fillId="3" borderId="15" xfId="0" applyNumberFormat="1" applyFont="1" applyFill="1" applyBorder="1" applyAlignment="1">
      <alignment horizontal="right"/>
    </xf>
    <xf numFmtId="4" fontId="20" fillId="3" borderId="2" xfId="0" applyNumberFormat="1" applyFont="1" applyFill="1" applyBorder="1" applyAlignment="1">
      <alignment horizontal="right"/>
    </xf>
    <xf numFmtId="4" fontId="20" fillId="3" borderId="2" xfId="0" applyNumberFormat="1" applyFont="1" applyFill="1" applyBorder="1" applyAlignment="1">
      <alignment horizontal="right"/>
    </xf>
    <xf numFmtId="4" fontId="20" fillId="3" borderId="28" xfId="0" applyNumberFormat="1" applyFont="1" applyFill="1" applyBorder="1" applyAlignment="1">
      <alignment horizontal="right"/>
    </xf>
    <xf numFmtId="166" fontId="4" fillId="3" borderId="2" xfId="0" applyNumberFormat="1" applyFont="1" applyFill="1" applyBorder="1" applyAlignment="1" applyProtection="1">
      <alignment horizontal="right" vertical="distributed"/>
      <protection locked="0"/>
    </xf>
    <xf numFmtId="170" fontId="12" fillId="3" borderId="1" xfId="1" applyNumberFormat="1" applyFont="1" applyFill="1" applyBorder="1" applyAlignment="1" applyProtection="1">
      <alignment horizontal="right" vertical="distributed"/>
      <protection locked="0"/>
    </xf>
    <xf numFmtId="170" fontId="12" fillId="3" borderId="2" xfId="1" applyNumberFormat="1" applyFont="1" applyFill="1" applyBorder="1" applyAlignment="1" applyProtection="1">
      <alignment horizontal="right" vertical="distributed"/>
      <protection locked="0"/>
    </xf>
    <xf numFmtId="166" fontId="20" fillId="3" borderId="1" xfId="0" applyNumberFormat="1" applyFont="1" applyFill="1" applyBorder="1" applyAlignment="1" applyProtection="1">
      <alignment horizontal="right" vertical="distributed"/>
      <protection locked="0"/>
    </xf>
    <xf numFmtId="166" fontId="4" fillId="3" borderId="2" xfId="0" applyNumberFormat="1" applyFont="1" applyFill="1" applyBorder="1" applyAlignment="1" applyProtection="1">
      <alignment horizontal="right" vertical="distributed"/>
      <protection locked="0"/>
    </xf>
    <xf numFmtId="166" fontId="4" fillId="3" borderId="35" xfId="0" applyNumberFormat="1" applyFont="1" applyFill="1" applyBorder="1" applyAlignment="1" applyProtection="1">
      <alignment horizontal="right" vertical="distributed"/>
      <protection locked="0"/>
    </xf>
    <xf numFmtId="165" fontId="4" fillId="3" borderId="28" xfId="0" applyNumberFormat="1" applyFont="1" applyFill="1" applyBorder="1" applyAlignment="1" applyProtection="1">
      <alignment horizontal="right" vertical="distributed"/>
      <protection locked="0"/>
    </xf>
    <xf numFmtId="165" fontId="12" fillId="3" borderId="28" xfId="0" applyNumberFormat="1" applyFont="1" applyFill="1" applyBorder="1" applyAlignment="1" applyProtection="1">
      <alignment horizontal="right" vertical="distributed"/>
      <protection locked="0"/>
    </xf>
    <xf numFmtId="4" fontId="4" fillId="3" borderId="1" xfId="1" applyNumberFormat="1" applyFont="1" applyFill="1" applyBorder="1" applyAlignment="1" applyProtection="1">
      <alignment horizontal="right" vertical="distributed"/>
      <protection locked="0"/>
    </xf>
    <xf numFmtId="166" fontId="4" fillId="3" borderId="1" xfId="0" applyNumberFormat="1" applyFont="1" applyFill="1" applyBorder="1" applyAlignment="1" applyProtection="1">
      <alignment horizontal="right"/>
      <protection locked="0"/>
    </xf>
    <xf numFmtId="4" fontId="4" fillId="3" borderId="2" xfId="1" applyNumberFormat="1" applyFont="1" applyFill="1" applyBorder="1" applyAlignment="1" applyProtection="1">
      <alignment horizontal="right" vertical="distributed"/>
      <protection locked="0"/>
    </xf>
    <xf numFmtId="44" fontId="23" fillId="0" borderId="61" xfId="1" applyFont="1" applyBorder="1" applyAlignment="1" applyProtection="1">
      <alignment horizontal="right"/>
    </xf>
    <xf numFmtId="44" fontId="23" fillId="0" borderId="58" xfId="1" applyFont="1" applyBorder="1" applyAlignment="1" applyProtection="1">
      <alignment horizontal="right"/>
    </xf>
    <xf numFmtId="44" fontId="13" fillId="0" borderId="57" xfId="1" applyFont="1" applyBorder="1" applyAlignment="1" applyProtection="1">
      <alignment horizontal="right"/>
    </xf>
    <xf numFmtId="44" fontId="13" fillId="0" borderId="11" xfId="1" applyFont="1" applyBorder="1" applyAlignment="1" applyProtection="1">
      <alignment horizontal="right"/>
    </xf>
    <xf numFmtId="44" fontId="8" fillId="0" borderId="0" xfId="1" applyFont="1" applyAlignment="1" applyProtection="1">
      <alignment horizontal="right"/>
    </xf>
    <xf numFmtId="44" fontId="14" fillId="0" borderId="15" xfId="1" applyFont="1" applyFill="1" applyBorder="1" applyAlignment="1" applyProtection="1">
      <alignment horizontal="right"/>
    </xf>
    <xf numFmtId="44" fontId="14" fillId="0" borderId="22" xfId="1" applyFont="1" applyFill="1" applyBorder="1" applyAlignment="1" applyProtection="1">
      <alignment horizontal="right"/>
    </xf>
    <xf numFmtId="44" fontId="14" fillId="0" borderId="2" xfId="1" applyFont="1" applyFill="1" applyBorder="1" applyAlignment="1" applyProtection="1">
      <alignment horizontal="right"/>
    </xf>
    <xf numFmtId="44" fontId="14" fillId="0" borderId="4" xfId="1" applyFont="1" applyFill="1" applyBorder="1" applyAlignment="1" applyProtection="1">
      <alignment horizontal="right"/>
    </xf>
    <xf numFmtId="0" fontId="9" fillId="0" borderId="0" xfId="0" applyFont="1" applyAlignment="1" applyProtection="1">
      <alignment horizontal="left" vertical="distributed"/>
    </xf>
    <xf numFmtId="0" fontId="0" fillId="0" borderId="0" xfId="0" applyAlignment="1" applyProtection="1">
      <alignment horizontal="left" vertical="distributed"/>
      <protection locked="0"/>
    </xf>
    <xf numFmtId="49" fontId="20" fillId="0" borderId="63" xfId="0" applyNumberFormat="1" applyFont="1" applyBorder="1" applyAlignment="1" applyProtection="1">
      <alignment horizontal="center" vertical="center"/>
      <protection locked="0"/>
    </xf>
    <xf numFmtId="49" fontId="20" fillId="0" borderId="56" xfId="0" applyNumberFormat="1" applyFont="1" applyBorder="1" applyAlignment="1" applyProtection="1">
      <alignment horizontal="center" vertical="center"/>
      <protection locked="0"/>
    </xf>
    <xf numFmtId="49" fontId="20" fillId="0" borderId="20" xfId="0" applyNumberFormat="1" applyFont="1" applyBorder="1" applyAlignment="1" applyProtection="1">
      <alignment horizontal="center" vertical="center"/>
      <protection locked="0"/>
    </xf>
    <xf numFmtId="0" fontId="20" fillId="0" borderId="30" xfId="0" applyFont="1" applyFill="1" applyBorder="1" applyAlignment="1">
      <alignment horizontal="left" vertical="center"/>
    </xf>
    <xf numFmtId="0" fontId="20" fillId="0" borderId="42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8" fillId="0" borderId="51" xfId="0" applyFont="1" applyBorder="1" applyAlignment="1">
      <alignment horizontal="left" wrapText="1"/>
    </xf>
    <xf numFmtId="0" fontId="28" fillId="0" borderId="31" xfId="0" applyFont="1" applyBorder="1" applyAlignment="1">
      <alignment horizontal="left" wrapText="1"/>
    </xf>
    <xf numFmtId="0" fontId="28" fillId="0" borderId="32" xfId="0" applyFont="1" applyBorder="1" applyAlignment="1">
      <alignment horizontal="left" wrapText="1"/>
    </xf>
    <xf numFmtId="0" fontId="28" fillId="0" borderId="65" xfId="0" applyFont="1" applyBorder="1" applyAlignment="1">
      <alignment horizontal="left" wrapText="1"/>
    </xf>
    <xf numFmtId="0" fontId="28" fillId="0" borderId="46" xfId="0" applyFont="1" applyBorder="1" applyAlignment="1">
      <alignment horizontal="left" wrapText="1"/>
    </xf>
    <xf numFmtId="0" fontId="28" fillId="0" borderId="66" xfId="0" applyFont="1" applyBorder="1" applyAlignment="1">
      <alignment horizontal="left" wrapText="1"/>
    </xf>
    <xf numFmtId="0" fontId="28" fillId="0" borderId="51" xfId="0" applyFont="1" applyFill="1" applyBorder="1" applyAlignment="1">
      <alignment horizontal="left" wrapText="1"/>
    </xf>
    <xf numFmtId="0" fontId="28" fillId="0" borderId="31" xfId="0" applyFont="1" applyFill="1" applyBorder="1" applyAlignment="1">
      <alignment horizontal="left" wrapText="1"/>
    </xf>
    <xf numFmtId="0" fontId="28" fillId="0" borderId="32" xfId="0" applyFont="1" applyFill="1" applyBorder="1" applyAlignment="1">
      <alignment horizontal="left" wrapText="1"/>
    </xf>
    <xf numFmtId="0" fontId="0" fillId="0" borderId="42" xfId="0" applyBorder="1" applyAlignment="1" applyProtection="1">
      <alignment horizontal="left" vertical="center"/>
      <protection locked="0"/>
    </xf>
    <xf numFmtId="0" fontId="0" fillId="0" borderId="15" xfId="0" applyBorder="1" applyAlignment="1" applyProtection="1">
      <alignment horizontal="left" vertical="center"/>
      <protection locked="0"/>
    </xf>
    <xf numFmtId="168" fontId="20" fillId="0" borderId="30" xfId="0" applyNumberFormat="1" applyFont="1" applyFill="1" applyBorder="1" applyAlignment="1">
      <alignment horizontal="right" vertical="center"/>
    </xf>
    <xf numFmtId="0" fontId="0" fillId="0" borderId="42" xfId="0" applyBorder="1" applyAlignment="1" applyProtection="1">
      <alignment horizontal="right" vertical="center"/>
      <protection locked="0"/>
    </xf>
    <xf numFmtId="0" fontId="0" fillId="0" borderId="15" xfId="0" applyBorder="1" applyAlignment="1" applyProtection="1">
      <alignment horizontal="right" vertical="center"/>
      <protection locked="0"/>
    </xf>
    <xf numFmtId="4" fontId="20" fillId="3" borderId="30" xfId="0" applyNumberFormat="1" applyFont="1" applyFill="1" applyBorder="1" applyAlignment="1">
      <alignment horizontal="right" vertical="center"/>
    </xf>
    <xf numFmtId="0" fontId="0" fillId="3" borderId="42" xfId="0" applyFill="1" applyBorder="1" applyAlignment="1" applyProtection="1">
      <alignment horizontal="right" vertical="center"/>
      <protection locked="0"/>
    </xf>
    <xf numFmtId="0" fontId="0" fillId="3" borderId="15" xfId="0" applyFill="1" applyBorder="1" applyAlignment="1" applyProtection="1">
      <alignment horizontal="right" vertical="center"/>
      <protection locked="0"/>
    </xf>
    <xf numFmtId="4" fontId="20" fillId="0" borderId="44" xfId="0" applyNumberFormat="1" applyFont="1" applyFill="1" applyBorder="1" applyAlignment="1">
      <alignment horizontal="right" vertical="center"/>
    </xf>
    <xf numFmtId="0" fontId="0" fillId="0" borderId="62" xfId="0" applyBorder="1" applyAlignment="1" applyProtection="1">
      <alignment horizontal="right" vertical="center"/>
      <protection locked="0"/>
    </xf>
    <xf numFmtId="0" fontId="0" fillId="0" borderId="22" xfId="0" applyBorder="1" applyAlignment="1" applyProtection="1">
      <alignment horizontal="right" vertical="center"/>
      <protection locked="0"/>
    </xf>
  </cellXfs>
  <cellStyles count="4">
    <cellStyle name="Měna" xfId="1" builtinId="4"/>
    <cellStyle name="normal" xfId="2"/>
    <cellStyle name="Normální" xfId="0" builtinId="0"/>
    <cellStyle name="normální_POL.XLS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C106"/>
  <sheetViews>
    <sheetView tabSelected="1" topLeftCell="A49" workbookViewId="0"/>
  </sheetViews>
  <sheetFormatPr defaultRowHeight="10.199999999999999"/>
  <cols>
    <col min="1" max="1" width="7.28515625" style="1" customWidth="1"/>
    <col min="2" max="2" width="72.7109375" style="2" customWidth="1"/>
    <col min="3" max="3" width="27.85546875" style="2" customWidth="1"/>
  </cols>
  <sheetData>
    <row r="1" spans="1:3" ht="17.399999999999999">
      <c r="A1" s="62" t="s">
        <v>2198</v>
      </c>
      <c r="B1" s="63"/>
      <c r="C1" s="63"/>
    </row>
    <row r="2" spans="1:3">
      <c r="A2" s="64" t="s">
        <v>357</v>
      </c>
      <c r="B2" s="63"/>
      <c r="C2" s="63"/>
    </row>
    <row r="3" spans="1:3">
      <c r="A3" s="64" t="s">
        <v>1610</v>
      </c>
      <c r="B3" s="63"/>
      <c r="C3" s="63"/>
    </row>
    <row r="4" spans="1:3">
      <c r="A4" s="64" t="s">
        <v>358</v>
      </c>
      <c r="B4" s="63"/>
      <c r="C4" s="63"/>
    </row>
    <row r="5" spans="1:3">
      <c r="A5" s="65" t="s">
        <v>1605</v>
      </c>
      <c r="B5" s="63"/>
      <c r="C5" s="63"/>
    </row>
    <row r="6" spans="1:3">
      <c r="A6" s="65" t="s">
        <v>1882</v>
      </c>
      <c r="B6" s="63"/>
      <c r="C6" s="63"/>
    </row>
    <row r="7" spans="1:3">
      <c r="A7" s="5"/>
      <c r="B7" s="5"/>
      <c r="C7" s="5"/>
    </row>
    <row r="8" spans="1:3">
      <c r="A8" s="65" t="s">
        <v>2188</v>
      </c>
      <c r="B8" s="5"/>
      <c r="C8" s="65"/>
    </row>
    <row r="9" spans="1:3">
      <c r="A9" s="65" t="s">
        <v>352</v>
      </c>
      <c r="B9" s="5"/>
      <c r="C9" s="65"/>
    </row>
    <row r="10" spans="1:3">
      <c r="A10" s="65" t="s">
        <v>354</v>
      </c>
      <c r="B10" s="5"/>
      <c r="C10" s="65"/>
    </row>
    <row r="11" spans="1:3" ht="13.8">
      <c r="A11" s="65"/>
      <c r="B11" s="539" t="s">
        <v>487</v>
      </c>
      <c r="C11" s="540"/>
    </row>
    <row r="12" spans="1:3" ht="13.8">
      <c r="A12" s="65"/>
      <c r="B12" s="541" t="s">
        <v>480</v>
      </c>
      <c r="C12" s="540"/>
    </row>
    <row r="13" spans="1:3" ht="13.8">
      <c r="A13" s="65"/>
      <c r="B13" s="541" t="s">
        <v>481</v>
      </c>
      <c r="C13" s="540"/>
    </row>
    <row r="14" spans="1:3" ht="13.8">
      <c r="A14" s="65"/>
      <c r="B14" s="541" t="s">
        <v>482</v>
      </c>
      <c r="C14" s="540"/>
    </row>
    <row r="15" spans="1:3" ht="13.8">
      <c r="A15" s="65"/>
      <c r="B15" s="541" t="s">
        <v>483</v>
      </c>
      <c r="C15" s="540"/>
    </row>
    <row r="16" spans="1:3">
      <c r="A16" s="65"/>
      <c r="B16" s="542"/>
      <c r="C16" s="540"/>
    </row>
    <row r="17" spans="1:3" ht="13.8">
      <c r="A17" s="65"/>
      <c r="B17" s="543" t="s">
        <v>484</v>
      </c>
      <c r="C17" s="540"/>
    </row>
    <row r="18" spans="1:3" ht="13.8">
      <c r="A18" s="65"/>
      <c r="B18" s="543" t="s">
        <v>485</v>
      </c>
      <c r="C18" s="540"/>
    </row>
    <row r="19" spans="1:3">
      <c r="A19" s="65"/>
      <c r="B19" s="542"/>
      <c r="C19" s="540"/>
    </row>
    <row r="20" spans="1:3" ht="13.8">
      <c r="A20" s="65"/>
      <c r="B20" s="544" t="s">
        <v>486</v>
      </c>
      <c r="C20" s="540"/>
    </row>
    <row r="21" spans="1:3" ht="10.8" thickBot="1">
      <c r="A21" s="65"/>
      <c r="B21" s="5"/>
      <c r="C21" s="65"/>
    </row>
    <row r="22" spans="1:3" ht="13.5" customHeight="1" thickBot="1">
      <c r="A22" s="441" t="s">
        <v>2197</v>
      </c>
      <c r="B22" s="441"/>
      <c r="C22" s="442">
        <f>SUM(C23:C41)</f>
        <v>0</v>
      </c>
    </row>
    <row r="23" spans="1:3" ht="11.25" customHeight="1">
      <c r="A23" s="443">
        <v>1</v>
      </c>
      <c r="B23" s="8" t="s">
        <v>202</v>
      </c>
      <c r="C23" s="447">
        <f>'Stavební část'!G12</f>
        <v>0</v>
      </c>
    </row>
    <row r="24" spans="1:3" ht="11.25" customHeight="1">
      <c r="A24" s="444">
        <v>2</v>
      </c>
      <c r="B24" s="10" t="s">
        <v>1879</v>
      </c>
      <c r="C24" s="448">
        <f>'Stavební část'!G72</f>
        <v>0</v>
      </c>
    </row>
    <row r="25" spans="1:3" ht="11.25" customHeight="1">
      <c r="A25" s="444">
        <v>3</v>
      </c>
      <c r="B25" s="10" t="s">
        <v>565</v>
      </c>
      <c r="C25" s="448">
        <f>'Stavební část'!G135</f>
        <v>0</v>
      </c>
    </row>
    <row r="26" spans="1:3" ht="11.25" customHeight="1">
      <c r="A26" s="444">
        <v>4</v>
      </c>
      <c r="B26" s="10" t="s">
        <v>1463</v>
      </c>
      <c r="C26" s="448">
        <f>'Stavební část'!G170</f>
        <v>0</v>
      </c>
    </row>
    <row r="27" spans="1:3" ht="11.25" customHeight="1">
      <c r="A27" s="444">
        <v>5</v>
      </c>
      <c r="B27" s="10" t="s">
        <v>1485</v>
      </c>
      <c r="C27" s="448">
        <f>'Stavební část'!G215</f>
        <v>0</v>
      </c>
    </row>
    <row r="28" spans="1:3" ht="11.25" customHeight="1">
      <c r="A28" s="445">
        <v>6</v>
      </c>
      <c r="B28" s="144" t="s">
        <v>1464</v>
      </c>
      <c r="C28" s="448">
        <f>'Stavební část'!G231</f>
        <v>0</v>
      </c>
    </row>
    <row r="29" spans="1:3" ht="11.25" customHeight="1">
      <c r="A29" s="444">
        <v>9</v>
      </c>
      <c r="B29" s="10" t="s">
        <v>1902</v>
      </c>
      <c r="C29" s="448">
        <f>'Stavební část'!G423</f>
        <v>0</v>
      </c>
    </row>
    <row r="30" spans="1:3" ht="11.25" customHeight="1">
      <c r="A30" s="444">
        <v>711</v>
      </c>
      <c r="B30" s="10" t="s">
        <v>117</v>
      </c>
      <c r="C30" s="448">
        <f>'Stavební část'!G533</f>
        <v>0</v>
      </c>
    </row>
    <row r="31" spans="1:3" ht="11.25" customHeight="1">
      <c r="A31" s="444">
        <v>713</v>
      </c>
      <c r="B31" s="10" t="s">
        <v>1509</v>
      </c>
      <c r="C31" s="448">
        <f>'Stavební část'!G554</f>
        <v>0</v>
      </c>
    </row>
    <row r="32" spans="1:3" ht="11.25" customHeight="1">
      <c r="A32" s="444">
        <v>762</v>
      </c>
      <c r="B32" s="10" t="s">
        <v>1611</v>
      </c>
      <c r="C32" s="448">
        <f>'Stavební část'!G604</f>
        <v>0</v>
      </c>
    </row>
    <row r="33" spans="1:3" ht="11.25" customHeight="1">
      <c r="A33" s="444">
        <v>763</v>
      </c>
      <c r="B33" s="10" t="s">
        <v>1335</v>
      </c>
      <c r="C33" s="448">
        <f>'Stavební část'!G626</f>
        <v>0</v>
      </c>
    </row>
    <row r="34" spans="1:3" ht="11.25" customHeight="1">
      <c r="A34" s="444">
        <v>764</v>
      </c>
      <c r="B34" s="10" t="s">
        <v>135</v>
      </c>
      <c r="C34" s="448">
        <f>'Stavební část'!G649</f>
        <v>0</v>
      </c>
    </row>
    <row r="35" spans="1:3" ht="11.25" customHeight="1">
      <c r="A35" s="444">
        <v>765</v>
      </c>
      <c r="B35" s="10" t="s">
        <v>1836</v>
      </c>
      <c r="C35" s="448">
        <f>'Stavební část'!G660</f>
        <v>0</v>
      </c>
    </row>
    <row r="36" spans="1:3" ht="11.25" customHeight="1">
      <c r="A36" s="444">
        <v>766</v>
      </c>
      <c r="B36" s="10" t="s">
        <v>1282</v>
      </c>
      <c r="C36" s="448">
        <f>'Stavební část'!G686</f>
        <v>0</v>
      </c>
    </row>
    <row r="37" spans="1:3" ht="11.25" customHeight="1">
      <c r="A37" s="444">
        <v>767</v>
      </c>
      <c r="B37" s="10" t="s">
        <v>1577</v>
      </c>
      <c r="C37" s="448">
        <f>'Stavební část'!G705</f>
        <v>0</v>
      </c>
    </row>
    <row r="38" spans="1:3" ht="11.25" customHeight="1">
      <c r="A38" s="444">
        <v>771</v>
      </c>
      <c r="B38" s="10" t="s">
        <v>569</v>
      </c>
      <c r="C38" s="448">
        <f>'Stavební část'!G713</f>
        <v>0</v>
      </c>
    </row>
    <row r="39" spans="1:3" ht="11.25" customHeight="1">
      <c r="A39" s="444">
        <v>776</v>
      </c>
      <c r="B39" s="10" t="s">
        <v>1436</v>
      </c>
      <c r="C39" s="448">
        <f>'Stavební část'!G820</f>
        <v>0</v>
      </c>
    </row>
    <row r="40" spans="1:3" ht="11.25" customHeight="1">
      <c r="A40" s="444">
        <v>781</v>
      </c>
      <c r="B40" s="10" t="s">
        <v>577</v>
      </c>
      <c r="C40" s="448">
        <f>'Stavební část'!G897</f>
        <v>0</v>
      </c>
    </row>
    <row r="41" spans="1:3" ht="11.25" customHeight="1" thickBot="1">
      <c r="A41" s="446">
        <v>784</v>
      </c>
      <c r="B41" s="102" t="s">
        <v>1481</v>
      </c>
      <c r="C41" s="449">
        <f>'Stavební část'!G1041</f>
        <v>0</v>
      </c>
    </row>
    <row r="42" spans="1:3" ht="13.8" thickBot="1">
      <c r="A42" s="441" t="s">
        <v>2199</v>
      </c>
      <c r="B42" s="441"/>
      <c r="C42" s="442">
        <f>SUM(C43:C46)</f>
        <v>0</v>
      </c>
    </row>
    <row r="43" spans="1:3">
      <c r="A43" s="450" t="s">
        <v>302</v>
      </c>
      <c r="B43" s="388" t="s">
        <v>673</v>
      </c>
      <c r="C43" s="447">
        <f>Zdravotechnika!G12</f>
        <v>0</v>
      </c>
    </row>
    <row r="44" spans="1:3">
      <c r="A44" s="491" t="s">
        <v>303</v>
      </c>
      <c r="B44" s="492" t="s">
        <v>304</v>
      </c>
      <c r="C44" s="493">
        <f>Zdravotechnika!G76</f>
        <v>0</v>
      </c>
    </row>
    <row r="45" spans="1:3">
      <c r="A45" s="451" t="s">
        <v>537</v>
      </c>
      <c r="B45" s="201" t="s">
        <v>251</v>
      </c>
      <c r="C45" s="448">
        <f>Zdravotechnika!G96</f>
        <v>0</v>
      </c>
    </row>
    <row r="46" spans="1:3" ht="10.8" thickBot="1">
      <c r="A46" s="452" t="s">
        <v>538</v>
      </c>
      <c r="B46" s="453" t="s">
        <v>124</v>
      </c>
      <c r="C46" s="449">
        <f>Zdravotechnika!G140</f>
        <v>0</v>
      </c>
    </row>
    <row r="47" spans="1:3" ht="13.8" thickBot="1">
      <c r="A47" s="441" t="s">
        <v>2200</v>
      </c>
      <c r="B47" s="441"/>
      <c r="C47" s="442">
        <f>SUM(C48:C54)</f>
        <v>0</v>
      </c>
    </row>
    <row r="48" spans="1:3">
      <c r="A48" s="456" t="s">
        <v>1906</v>
      </c>
      <c r="B48" s="388" t="s">
        <v>1909</v>
      </c>
      <c r="C48" s="447">
        <f>Silnoproud!G12</f>
        <v>0</v>
      </c>
    </row>
    <row r="49" spans="1:3">
      <c r="A49" s="457" t="s">
        <v>834</v>
      </c>
      <c r="B49" s="201" t="s">
        <v>835</v>
      </c>
      <c r="C49" s="448">
        <f>Silnoproud!G24</f>
        <v>0</v>
      </c>
    </row>
    <row r="50" spans="1:3">
      <c r="A50" s="457" t="s">
        <v>866</v>
      </c>
      <c r="B50" s="201" t="s">
        <v>867</v>
      </c>
      <c r="C50" s="448">
        <f>Silnoproud!G102</f>
        <v>0</v>
      </c>
    </row>
    <row r="51" spans="1:3">
      <c r="A51" s="457" t="s">
        <v>873</v>
      </c>
      <c r="B51" s="201" t="s">
        <v>874</v>
      </c>
      <c r="C51" s="448">
        <f>Silnoproud!G109</f>
        <v>0</v>
      </c>
    </row>
    <row r="52" spans="1:3">
      <c r="A52" s="457" t="s">
        <v>875</v>
      </c>
      <c r="B52" s="201" t="s">
        <v>1878</v>
      </c>
      <c r="C52" s="448">
        <f>Silnoproud!G157</f>
        <v>0</v>
      </c>
    </row>
    <row r="53" spans="1:3">
      <c r="A53" s="457" t="s">
        <v>886</v>
      </c>
      <c r="B53" s="201" t="s">
        <v>893</v>
      </c>
      <c r="C53" s="448">
        <f>Silnoproud!G170</f>
        <v>0</v>
      </c>
    </row>
    <row r="54" spans="1:3" ht="10.8" thickBot="1">
      <c r="A54" s="458" t="s">
        <v>894</v>
      </c>
      <c r="B54" s="453" t="s">
        <v>895</v>
      </c>
      <c r="C54" s="449">
        <f>Silnoproud!G191</f>
        <v>0</v>
      </c>
    </row>
    <row r="55" spans="1:3" ht="13.8" thickBot="1">
      <c r="A55" s="441" t="s">
        <v>2201</v>
      </c>
      <c r="B55" s="441"/>
      <c r="C55" s="442">
        <f>SUM(C56:C61)</f>
        <v>0</v>
      </c>
    </row>
    <row r="56" spans="1:3">
      <c r="A56" s="456" t="s">
        <v>1906</v>
      </c>
      <c r="B56" s="388" t="s">
        <v>835</v>
      </c>
      <c r="C56" s="447">
        <f>Slaboproud!G13</f>
        <v>0</v>
      </c>
    </row>
    <row r="57" spans="1:3">
      <c r="A57" s="457" t="s">
        <v>834</v>
      </c>
      <c r="B57" s="201" t="s">
        <v>185</v>
      </c>
      <c r="C57" s="448">
        <f>Slaboproud!G50</f>
        <v>0</v>
      </c>
    </row>
    <row r="58" spans="1:3">
      <c r="A58" s="457" t="s">
        <v>866</v>
      </c>
      <c r="B58" s="201" t="s">
        <v>874</v>
      </c>
      <c r="C58" s="448">
        <f>Slaboproud!G53</f>
        <v>0</v>
      </c>
    </row>
    <row r="59" spans="1:3">
      <c r="A59" s="457" t="s">
        <v>873</v>
      </c>
      <c r="B59" s="201" t="s">
        <v>1878</v>
      </c>
      <c r="C59" s="448">
        <f>Slaboproud!G79</f>
        <v>0</v>
      </c>
    </row>
    <row r="60" spans="1:3">
      <c r="A60" s="457" t="s">
        <v>875</v>
      </c>
      <c r="B60" s="201" t="s">
        <v>893</v>
      </c>
      <c r="C60" s="448">
        <f>Slaboproud!G86</f>
        <v>0</v>
      </c>
    </row>
    <row r="61" spans="1:3" ht="10.8" thickBot="1">
      <c r="A61" s="458" t="s">
        <v>886</v>
      </c>
      <c r="B61" s="453" t="s">
        <v>689</v>
      </c>
      <c r="C61" s="449">
        <f>Slaboproud!G90</f>
        <v>0</v>
      </c>
    </row>
    <row r="62" spans="1:3" ht="13.8" thickBot="1">
      <c r="A62" s="441" t="s">
        <v>2202</v>
      </c>
      <c r="B62" s="441"/>
      <c r="C62" s="442">
        <f>SUM(C63:C66)</f>
        <v>0</v>
      </c>
    </row>
    <row r="63" spans="1:3">
      <c r="A63" s="450" t="s">
        <v>556</v>
      </c>
      <c r="B63" s="459" t="s">
        <v>2234</v>
      </c>
      <c r="C63" s="447">
        <f>Vytápění!G12</f>
        <v>0</v>
      </c>
    </row>
    <row r="64" spans="1:3">
      <c r="A64" s="451" t="s">
        <v>557</v>
      </c>
      <c r="B64" s="460" t="s">
        <v>541</v>
      </c>
      <c r="C64" s="448">
        <f>Vytápění!G25</f>
        <v>0</v>
      </c>
    </row>
    <row r="65" spans="1:3">
      <c r="A65" s="451" t="s">
        <v>2203</v>
      </c>
      <c r="B65" s="460" t="s">
        <v>545</v>
      </c>
      <c r="C65" s="448">
        <f>Vytápění!G29</f>
        <v>0</v>
      </c>
    </row>
    <row r="66" spans="1:3" ht="10.8" thickBot="1">
      <c r="A66" s="452" t="s">
        <v>2204</v>
      </c>
      <c r="B66" s="453" t="s">
        <v>2247</v>
      </c>
      <c r="C66" s="449">
        <f>Vytápění!G33</f>
        <v>0</v>
      </c>
    </row>
    <row r="67" spans="1:3" ht="13.8" thickBot="1">
      <c r="A67" s="441" t="s">
        <v>2205</v>
      </c>
      <c r="B67" s="441"/>
      <c r="C67" s="442">
        <f>SUM(C68:C70)</f>
        <v>0</v>
      </c>
    </row>
    <row r="68" spans="1:3">
      <c r="A68" s="456" t="s">
        <v>1728</v>
      </c>
      <c r="B68" s="459" t="s">
        <v>325</v>
      </c>
      <c r="C68" s="447">
        <f>Vzduchotechnika!G12</f>
        <v>0</v>
      </c>
    </row>
    <row r="69" spans="1:3">
      <c r="A69" s="457" t="s">
        <v>1729</v>
      </c>
      <c r="B69" s="460" t="s">
        <v>349</v>
      </c>
      <c r="C69" s="448">
        <f>Vzduchotechnika!G32</f>
        <v>0</v>
      </c>
    </row>
    <row r="70" spans="1:3" ht="10.8" thickBot="1">
      <c r="A70" s="458" t="s">
        <v>1730</v>
      </c>
      <c r="B70" s="461" t="s">
        <v>689</v>
      </c>
      <c r="C70" s="449">
        <f>Vzduchotechnika!G54</f>
        <v>0</v>
      </c>
    </row>
    <row r="71" spans="1:3" ht="13.8" thickBot="1">
      <c r="A71" s="441" t="s">
        <v>2206</v>
      </c>
      <c r="B71" s="441"/>
      <c r="C71" s="442">
        <f>SUM(C72:C75)</f>
        <v>0</v>
      </c>
    </row>
    <row r="72" spans="1:3">
      <c r="A72" s="456" t="s">
        <v>1267</v>
      </c>
      <c r="B72" s="459" t="s">
        <v>1121</v>
      </c>
      <c r="C72" s="447">
        <f>'Vnitřní vybavení'!G12</f>
        <v>0</v>
      </c>
    </row>
    <row r="73" spans="1:3">
      <c r="A73" s="457" t="s">
        <v>2011</v>
      </c>
      <c r="B73" s="460" t="s">
        <v>1177</v>
      </c>
      <c r="C73" s="448">
        <f>'Vnitřní vybavení'!G67</f>
        <v>0</v>
      </c>
    </row>
    <row r="74" spans="1:3">
      <c r="A74" s="457" t="s">
        <v>2012</v>
      </c>
      <c r="B74" s="460" t="s">
        <v>1188</v>
      </c>
      <c r="C74" s="448">
        <f>'Vnitřní vybavení'!G80</f>
        <v>0</v>
      </c>
    </row>
    <row r="75" spans="1:3" ht="10.8" thickBot="1">
      <c r="A75" s="458" t="s">
        <v>2013</v>
      </c>
      <c r="B75" s="461" t="s">
        <v>1270</v>
      </c>
      <c r="C75" s="449">
        <f>'Vnitřní vybavení'!G86</f>
        <v>0</v>
      </c>
    </row>
    <row r="76" spans="1:3" ht="13.8" thickBot="1">
      <c r="A76" s="454" t="s">
        <v>2175</v>
      </c>
      <c r="B76" s="454"/>
      <c r="C76" s="455">
        <f>SUM(C77:C78)</f>
        <v>0</v>
      </c>
    </row>
    <row r="77" spans="1:3">
      <c r="A77" s="456" t="s">
        <v>1892</v>
      </c>
      <c r="B77" s="459" t="s">
        <v>2027</v>
      </c>
      <c r="C77" s="447">
        <f>'Sadové úpravy'!G12</f>
        <v>0</v>
      </c>
    </row>
    <row r="78" spans="1:3" ht="10.8" thickBot="1">
      <c r="A78" s="458" t="s">
        <v>1893</v>
      </c>
      <c r="B78" s="461" t="s">
        <v>2024</v>
      </c>
      <c r="C78" s="449">
        <f>'Sadové úpravy'!G81</f>
        <v>0</v>
      </c>
    </row>
    <row r="79" spans="1:3" ht="13.8" thickBot="1">
      <c r="A79" s="441" t="s">
        <v>2207</v>
      </c>
      <c r="B79" s="441"/>
      <c r="C79" s="442">
        <f>SUM(C80:C80)</f>
        <v>0</v>
      </c>
    </row>
    <row r="80" spans="1:3" ht="10.8" thickBot="1">
      <c r="A80" s="462" t="s">
        <v>2014</v>
      </c>
      <c r="B80" s="463" t="s">
        <v>1577</v>
      </c>
      <c r="C80" s="464">
        <f>'Povinná publicita'!G12</f>
        <v>0</v>
      </c>
    </row>
    <row r="81" spans="1:3" ht="13.8" thickBot="1">
      <c r="A81" s="454" t="s">
        <v>2019</v>
      </c>
      <c r="B81" s="454"/>
      <c r="C81" s="455">
        <f>SUM(C82:C93)</f>
        <v>0</v>
      </c>
    </row>
    <row r="82" spans="1:3">
      <c r="A82" s="450">
        <v>5</v>
      </c>
      <c r="B82" s="388" t="s">
        <v>2218</v>
      </c>
      <c r="C82" s="447">
        <f>'Vedlejší výdaje stavby'!G14</f>
        <v>0</v>
      </c>
    </row>
    <row r="83" spans="1:3" ht="11.25" customHeight="1">
      <c r="A83" s="451">
        <v>9</v>
      </c>
      <c r="B83" s="201" t="s">
        <v>2223</v>
      </c>
      <c r="C83" s="448">
        <f>'Vedlejší výdaje stavby'!G28</f>
        <v>0</v>
      </c>
    </row>
    <row r="84" spans="1:3">
      <c r="A84" s="457" t="s">
        <v>1906</v>
      </c>
      <c r="B84" s="201" t="s">
        <v>2208</v>
      </c>
      <c r="C84" s="448">
        <f>'Vedlejší výdaje stavby'!G34</f>
        <v>0</v>
      </c>
    </row>
    <row r="85" spans="1:3">
      <c r="A85" s="457" t="s">
        <v>834</v>
      </c>
      <c r="B85" s="201" t="s">
        <v>2209</v>
      </c>
      <c r="C85" s="448">
        <f>'Vedlejší výdaje stavby'!G45</f>
        <v>0</v>
      </c>
    </row>
    <row r="86" spans="1:3">
      <c r="A86" s="457" t="s">
        <v>873</v>
      </c>
      <c r="B86" s="201" t="s">
        <v>2210</v>
      </c>
      <c r="C86" s="448">
        <f>'Vedlejší výdaje stavby'!G53</f>
        <v>0</v>
      </c>
    </row>
    <row r="87" spans="1:3">
      <c r="A87" s="457" t="s">
        <v>886</v>
      </c>
      <c r="B87" s="201" t="s">
        <v>2211</v>
      </c>
      <c r="C87" s="448">
        <f>'Vedlejší výdaje stavby'!G65</f>
        <v>0</v>
      </c>
    </row>
    <row r="88" spans="1:3">
      <c r="A88" s="457" t="s">
        <v>1906</v>
      </c>
      <c r="B88" s="201" t="s">
        <v>2212</v>
      </c>
      <c r="C88" s="448">
        <f>'Vedlejší výdaje stavby'!G85</f>
        <v>0</v>
      </c>
    </row>
    <row r="89" spans="1:3">
      <c r="A89" s="457" t="s">
        <v>834</v>
      </c>
      <c r="B89" s="201" t="s">
        <v>2213</v>
      </c>
      <c r="C89" s="448">
        <f>'Vedlejší výdaje stavby'!G122</f>
        <v>0</v>
      </c>
    </row>
    <row r="90" spans="1:3">
      <c r="A90" s="457" t="s">
        <v>866</v>
      </c>
      <c r="B90" s="201" t="s">
        <v>2214</v>
      </c>
      <c r="C90" s="448">
        <f>'Vedlejší výdaje stavby'!G125</f>
        <v>0</v>
      </c>
    </row>
    <row r="91" spans="1:3">
      <c r="A91" s="457" t="s">
        <v>873</v>
      </c>
      <c r="B91" s="201" t="s">
        <v>2215</v>
      </c>
      <c r="C91" s="448">
        <f>'Vedlejší výdaje stavby'!G151</f>
        <v>0</v>
      </c>
    </row>
    <row r="92" spans="1:3">
      <c r="A92" s="457" t="s">
        <v>875</v>
      </c>
      <c r="B92" s="201" t="s">
        <v>2216</v>
      </c>
      <c r="C92" s="448">
        <f>'Vedlejší výdaje stavby'!G158</f>
        <v>0</v>
      </c>
    </row>
    <row r="93" spans="1:3" ht="10.8" thickBot="1">
      <c r="A93" s="458" t="s">
        <v>886</v>
      </c>
      <c r="B93" s="453" t="s">
        <v>2217</v>
      </c>
      <c r="C93" s="449">
        <f>'Vedlejší výdaje stavby'!G162</f>
        <v>0</v>
      </c>
    </row>
    <row r="94" spans="1:3" ht="10.8" thickBot="1"/>
    <row r="95" spans="1:3" ht="13.8" thickBot="1">
      <c r="A95" s="441" t="s">
        <v>2219</v>
      </c>
      <c r="B95" s="441"/>
      <c r="C95" s="442">
        <f>SUM(C96:C96)</f>
        <v>0</v>
      </c>
    </row>
    <row r="96" spans="1:3" ht="10.8" thickBot="1">
      <c r="A96" s="465">
        <v>99</v>
      </c>
      <c r="B96" s="466" t="s">
        <v>2266</v>
      </c>
      <c r="C96" s="464">
        <f>VRN!G11</f>
        <v>0</v>
      </c>
    </row>
    <row r="98" spans="1:3" ht="10.8" thickBot="1"/>
    <row r="99" spans="1:3" ht="13.8" thickBot="1">
      <c r="A99" s="467" t="s">
        <v>2220</v>
      </c>
      <c r="B99" s="467"/>
      <c r="C99" s="468">
        <f>C22+C42+C47+C55+C62+C67+C71+C76+C79+C81+C95</f>
        <v>0</v>
      </c>
    </row>
    <row r="101" spans="1:3" ht="10.8" thickBot="1"/>
    <row r="102" spans="1:3" ht="13.8" thickBot="1">
      <c r="A102" s="441" t="s">
        <v>2221</v>
      </c>
      <c r="B102" s="441"/>
      <c r="C102" s="442">
        <f>C99/100*21</f>
        <v>0</v>
      </c>
    </row>
    <row r="105" spans="1:3" ht="10.8" thickBot="1"/>
    <row r="106" spans="1:3" ht="13.8" thickBot="1">
      <c r="A106" s="467" t="s">
        <v>2222</v>
      </c>
      <c r="B106" s="467"/>
      <c r="C106" s="468">
        <f>C99+C102</f>
        <v>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>
    <oddHeader>&amp;R&amp;"Arial Narrow,Obyčejné"Zvýšení kapacity předškolního vzdělávání ve městě Ralsko</oddHeader>
    <oddFooter>&amp;C&amp;"Arial Narrow,Obyčejné"Krycí list&amp;R&amp;"Arial Narrow,Obyčejné"Soupis prací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tabColor indexed="45"/>
  </sheetPr>
  <dimension ref="A1:F43"/>
  <sheetViews>
    <sheetView workbookViewId="0"/>
  </sheetViews>
  <sheetFormatPr defaultRowHeight="10.199999999999999"/>
  <cols>
    <col min="1" max="1" width="4.7109375" style="1" customWidth="1"/>
    <col min="2" max="2" width="7.85546875" style="2" customWidth="1"/>
    <col min="3" max="3" width="10" style="2" customWidth="1"/>
    <col min="4" max="4" width="67" style="2" customWidth="1"/>
    <col min="5" max="5" width="5.140625" style="2" customWidth="1"/>
    <col min="6" max="6" width="23.140625" style="3" customWidth="1"/>
  </cols>
  <sheetData>
    <row r="1" spans="1:6" ht="17.399999999999999">
      <c r="A1" s="62" t="s">
        <v>1296</v>
      </c>
      <c r="B1" s="63"/>
      <c r="C1" s="63"/>
      <c r="D1" s="63"/>
      <c r="E1" s="63"/>
      <c r="F1" s="63"/>
    </row>
    <row r="2" spans="1:6">
      <c r="A2" s="64" t="s">
        <v>357</v>
      </c>
      <c r="B2" s="63"/>
      <c r="C2" s="63"/>
      <c r="D2" s="63"/>
      <c r="E2" s="65" t="s">
        <v>2188</v>
      </c>
      <c r="F2" s="63"/>
    </row>
    <row r="3" spans="1:6">
      <c r="A3" s="64" t="s">
        <v>1610</v>
      </c>
      <c r="B3" s="63"/>
      <c r="C3" s="63"/>
      <c r="D3" s="63"/>
      <c r="E3" s="65" t="s">
        <v>352</v>
      </c>
      <c r="F3" s="63"/>
    </row>
    <row r="4" spans="1:6">
      <c r="A4" s="64" t="s">
        <v>358</v>
      </c>
      <c r="B4" s="63"/>
      <c r="C4" s="63"/>
      <c r="D4" s="63"/>
      <c r="E4" s="65" t="s">
        <v>353</v>
      </c>
      <c r="F4" s="63"/>
    </row>
    <row r="5" spans="1:6">
      <c r="A5" s="65" t="s">
        <v>1605</v>
      </c>
      <c r="B5" s="63"/>
      <c r="C5" s="63"/>
      <c r="D5" s="63"/>
      <c r="E5" s="65"/>
      <c r="F5" s="63"/>
    </row>
    <row r="6" spans="1:6">
      <c r="A6" s="65" t="s">
        <v>1882</v>
      </c>
      <c r="B6" s="63"/>
      <c r="C6" s="63"/>
      <c r="D6" s="63"/>
      <c r="E6" s="65"/>
      <c r="F6" s="63"/>
    </row>
    <row r="7" spans="1:6" ht="10.8" thickBot="1">
      <c r="A7" s="5"/>
      <c r="B7" s="5"/>
      <c r="C7" s="5"/>
      <c r="D7" s="5"/>
      <c r="E7" s="5"/>
      <c r="F7" s="5"/>
    </row>
    <row r="8" spans="1:6" ht="13.8" thickBot="1">
      <c r="A8" s="392"/>
      <c r="B8" s="45" t="s">
        <v>1288</v>
      </c>
      <c r="C8" s="46"/>
      <c r="D8" s="47"/>
      <c r="E8" s="393"/>
      <c r="F8" s="394"/>
    </row>
    <row r="9" spans="1:6" ht="13.2">
      <c r="A9" s="122" t="s">
        <v>1289</v>
      </c>
      <c r="B9" s="409" t="s">
        <v>1899</v>
      </c>
      <c r="C9" s="49">
        <v>1</v>
      </c>
      <c r="D9" s="49" t="s">
        <v>203</v>
      </c>
      <c r="E9" s="578">
        <f>'Stavební část'!G12</f>
        <v>0</v>
      </c>
      <c r="F9" s="579"/>
    </row>
    <row r="10" spans="1:6" ht="13.2">
      <c r="A10" s="122" t="s">
        <v>1290</v>
      </c>
      <c r="B10" s="410"/>
      <c r="C10" s="49">
        <v>2</v>
      </c>
      <c r="D10" s="49" t="s">
        <v>1904</v>
      </c>
      <c r="E10" s="580">
        <f>'Stavební část'!G72</f>
        <v>0</v>
      </c>
      <c r="F10" s="581"/>
    </row>
    <row r="11" spans="1:6" ht="13.2">
      <c r="A11" s="122" t="s">
        <v>1291</v>
      </c>
      <c r="B11" s="410"/>
      <c r="C11" s="48">
        <v>3</v>
      </c>
      <c r="D11" s="49" t="s">
        <v>1484</v>
      </c>
      <c r="E11" s="580">
        <f>'Stavební část'!G135</f>
        <v>0</v>
      </c>
      <c r="F11" s="581"/>
    </row>
    <row r="12" spans="1:6" ht="13.2">
      <c r="A12" s="122" t="s">
        <v>1292</v>
      </c>
      <c r="B12" s="410"/>
      <c r="C12" s="49">
        <v>4</v>
      </c>
      <c r="D12" s="49" t="s">
        <v>1318</v>
      </c>
      <c r="E12" s="580">
        <f>'Stavební část'!G170</f>
        <v>0</v>
      </c>
      <c r="F12" s="581"/>
    </row>
    <row r="13" spans="1:6" ht="13.2">
      <c r="A13" s="122" t="s">
        <v>1293</v>
      </c>
      <c r="B13" s="410"/>
      <c r="C13" s="49">
        <v>5</v>
      </c>
      <c r="D13" s="49" t="s">
        <v>1848</v>
      </c>
      <c r="E13" s="580">
        <f>'Stavební část'!G215</f>
        <v>0</v>
      </c>
      <c r="F13" s="581"/>
    </row>
    <row r="14" spans="1:6" ht="13.2">
      <c r="A14" s="122" t="s">
        <v>1520</v>
      </c>
      <c r="B14" s="410"/>
      <c r="C14" s="49">
        <v>6</v>
      </c>
      <c r="D14" s="49" t="s">
        <v>1571</v>
      </c>
      <c r="E14" s="580">
        <f>'Stavební část'!G231</f>
        <v>0</v>
      </c>
      <c r="F14" s="581"/>
    </row>
    <row r="15" spans="1:6" ht="13.2">
      <c r="A15" s="122" t="s">
        <v>1521</v>
      </c>
      <c r="B15" s="410"/>
      <c r="C15" s="48">
        <v>9</v>
      </c>
      <c r="D15" s="50" t="s">
        <v>1903</v>
      </c>
      <c r="E15" s="580">
        <f>'Stavební část'!G423</f>
        <v>0</v>
      </c>
      <c r="F15" s="581"/>
    </row>
    <row r="16" spans="1:6" ht="13.2">
      <c r="A16" s="122" t="s">
        <v>1522</v>
      </c>
      <c r="B16" s="410"/>
      <c r="C16" s="49">
        <v>711</v>
      </c>
      <c r="D16" s="49" t="s">
        <v>1572</v>
      </c>
      <c r="E16" s="580">
        <f>'Stavební část'!G533</f>
        <v>0</v>
      </c>
      <c r="F16" s="581"/>
    </row>
    <row r="17" spans="1:6" ht="13.2">
      <c r="A17" s="122" t="s">
        <v>101</v>
      </c>
      <c r="B17" s="410"/>
      <c r="C17" s="49">
        <v>713</v>
      </c>
      <c r="D17" s="49" t="s">
        <v>1573</v>
      </c>
      <c r="E17" s="580">
        <f>'Stavební část'!G554</f>
        <v>0</v>
      </c>
      <c r="F17" s="581"/>
    </row>
    <row r="18" spans="1:6" ht="13.2">
      <c r="A18" s="122" t="s">
        <v>102</v>
      </c>
      <c r="B18" s="410"/>
      <c r="C18" s="49">
        <v>762</v>
      </c>
      <c r="D18" s="49" t="s">
        <v>1599</v>
      </c>
      <c r="E18" s="580">
        <f>'Stavební část'!G604</f>
        <v>0</v>
      </c>
      <c r="F18" s="581"/>
    </row>
    <row r="19" spans="1:6" ht="13.2">
      <c r="A19" s="122" t="s">
        <v>103</v>
      </c>
      <c r="B19" s="410"/>
      <c r="C19" s="49">
        <v>763</v>
      </c>
      <c r="D19" s="49" t="s">
        <v>1600</v>
      </c>
      <c r="E19" s="580">
        <f>'Stavební část'!G626</f>
        <v>0</v>
      </c>
      <c r="F19" s="581"/>
    </row>
    <row r="20" spans="1:6" ht="13.2">
      <c r="A20" s="122" t="s">
        <v>104</v>
      </c>
      <c r="B20" s="410"/>
      <c r="C20" s="49">
        <v>720</v>
      </c>
      <c r="D20" s="49" t="s">
        <v>540</v>
      </c>
      <c r="E20" s="580">
        <f>Zdravotechnika!G10</f>
        <v>0</v>
      </c>
      <c r="F20" s="581"/>
    </row>
    <row r="21" spans="1:6" ht="13.2">
      <c r="A21" s="122" t="s">
        <v>1524</v>
      </c>
      <c r="B21" s="410"/>
      <c r="C21" s="49">
        <v>730</v>
      </c>
      <c r="D21" s="49" t="s">
        <v>1738</v>
      </c>
      <c r="E21" s="580">
        <f>Vytápění!G10</f>
        <v>0</v>
      </c>
      <c r="F21" s="581"/>
    </row>
    <row r="22" spans="1:6" ht="13.2">
      <c r="A22" s="122" t="s">
        <v>1525</v>
      </c>
      <c r="B22" s="410"/>
      <c r="C22" s="49">
        <v>764</v>
      </c>
      <c r="D22" s="49" t="s">
        <v>1574</v>
      </c>
      <c r="E22" s="580">
        <f>'Stavební část'!G649</f>
        <v>0</v>
      </c>
      <c r="F22" s="581"/>
    </row>
    <row r="23" spans="1:6" ht="13.2">
      <c r="A23" s="122" t="s">
        <v>1526</v>
      </c>
      <c r="B23" s="410"/>
      <c r="C23" s="49">
        <v>765</v>
      </c>
      <c r="D23" s="49" t="s">
        <v>1601</v>
      </c>
      <c r="E23" s="580">
        <f>'Stavební část'!G660</f>
        <v>0</v>
      </c>
      <c r="F23" s="581"/>
    </row>
    <row r="24" spans="1:6" ht="13.2">
      <c r="A24" s="122" t="s">
        <v>1527</v>
      </c>
      <c r="B24" s="410"/>
      <c r="C24" s="49">
        <v>766</v>
      </c>
      <c r="D24" s="49" t="s">
        <v>78</v>
      </c>
      <c r="E24" s="580">
        <f>'Stavební část'!G686</f>
        <v>0</v>
      </c>
      <c r="F24" s="581"/>
    </row>
    <row r="25" spans="1:6" ht="13.2">
      <c r="A25" s="122" t="s">
        <v>1538</v>
      </c>
      <c r="B25" s="410"/>
      <c r="C25" s="49" t="s">
        <v>1267</v>
      </c>
      <c r="D25" s="49" t="s">
        <v>1268</v>
      </c>
      <c r="E25" s="580">
        <f>'Vnitřní vybavení'!G10</f>
        <v>0</v>
      </c>
      <c r="F25" s="581"/>
    </row>
    <row r="26" spans="1:6" ht="13.2">
      <c r="A26" s="122" t="s">
        <v>1539</v>
      </c>
      <c r="B26" s="410"/>
      <c r="C26" s="49">
        <v>767</v>
      </c>
      <c r="D26" s="49" t="s">
        <v>1580</v>
      </c>
      <c r="E26" s="580">
        <f>'Stavební část'!G705</f>
        <v>0</v>
      </c>
      <c r="F26" s="581"/>
    </row>
    <row r="27" spans="1:6" ht="13.2">
      <c r="A27" s="122" t="s">
        <v>1540</v>
      </c>
      <c r="B27" s="410"/>
      <c r="C27" s="49" t="s">
        <v>2014</v>
      </c>
      <c r="D27" s="49" t="s">
        <v>2017</v>
      </c>
      <c r="E27" s="580">
        <f>'Povinná publicita'!G10</f>
        <v>0</v>
      </c>
      <c r="F27" s="581"/>
    </row>
    <row r="28" spans="1:6" ht="13.2">
      <c r="A28" s="122" t="s">
        <v>1541</v>
      </c>
      <c r="B28" s="410"/>
      <c r="C28" s="49">
        <v>771</v>
      </c>
      <c r="D28" s="49" t="s">
        <v>79</v>
      </c>
      <c r="E28" s="580">
        <f>'Stavební část'!G713</f>
        <v>0</v>
      </c>
      <c r="F28" s="581"/>
    </row>
    <row r="29" spans="1:6" ht="13.2">
      <c r="A29" s="122" t="s">
        <v>1542</v>
      </c>
      <c r="B29" s="410"/>
      <c r="C29" s="49">
        <v>776</v>
      </c>
      <c r="D29" s="49" t="s">
        <v>1850</v>
      </c>
      <c r="E29" s="580">
        <f>'Stavební část'!G820</f>
        <v>0</v>
      </c>
      <c r="F29" s="581"/>
    </row>
    <row r="30" spans="1:6" ht="13.2">
      <c r="A30" s="122" t="s">
        <v>1543</v>
      </c>
      <c r="B30" s="410"/>
      <c r="C30" s="49">
        <v>781</v>
      </c>
      <c r="D30" s="49" t="s">
        <v>725</v>
      </c>
      <c r="E30" s="580">
        <f>'Stavební část'!G897</f>
        <v>0</v>
      </c>
      <c r="F30" s="581"/>
    </row>
    <row r="31" spans="1:6" ht="13.2">
      <c r="A31" s="122" t="s">
        <v>1544</v>
      </c>
      <c r="B31" s="410"/>
      <c r="C31" s="49">
        <v>784</v>
      </c>
      <c r="D31" s="49" t="s">
        <v>1482</v>
      </c>
      <c r="E31" s="580">
        <f>'Stavební část'!G1041</f>
        <v>0</v>
      </c>
      <c r="F31" s="581"/>
    </row>
    <row r="32" spans="1:6" ht="13.2">
      <c r="A32" s="122" t="s">
        <v>1545</v>
      </c>
      <c r="B32" s="410"/>
      <c r="C32" s="49" t="s">
        <v>1604</v>
      </c>
      <c r="D32" s="50" t="s">
        <v>1603</v>
      </c>
      <c r="E32" s="580">
        <f>Silnoproud!G10</f>
        <v>0</v>
      </c>
      <c r="F32" s="581"/>
    </row>
    <row r="33" spans="1:6" ht="13.2">
      <c r="A33" s="122" t="s">
        <v>1546</v>
      </c>
      <c r="B33" s="410"/>
      <c r="C33" s="49" t="s">
        <v>1602</v>
      </c>
      <c r="D33" s="50" t="s">
        <v>2021</v>
      </c>
      <c r="E33" s="580">
        <f>Slaboproud!G11</f>
        <v>0</v>
      </c>
      <c r="F33" s="581"/>
    </row>
    <row r="34" spans="1:6" ht="13.2">
      <c r="A34" s="122" t="s">
        <v>1547</v>
      </c>
      <c r="B34" s="410"/>
      <c r="C34" s="49" t="s">
        <v>1736</v>
      </c>
      <c r="D34" s="49" t="s">
        <v>1737</v>
      </c>
      <c r="E34" s="580">
        <f>Vzduchotechnika!G10</f>
        <v>0</v>
      </c>
      <c r="F34" s="581"/>
    </row>
    <row r="35" spans="1:6" ht="13.2">
      <c r="A35" s="417"/>
      <c r="B35" s="410"/>
      <c r="C35" s="440">
        <v>42370</v>
      </c>
      <c r="D35" s="49" t="s">
        <v>2175</v>
      </c>
      <c r="E35" s="580">
        <f>'Sadové úpravy'!G10</f>
        <v>0</v>
      </c>
      <c r="F35" s="581"/>
    </row>
    <row r="36" spans="1:6" ht="13.8" thickBot="1">
      <c r="A36" s="60" t="s">
        <v>1548</v>
      </c>
      <c r="B36" s="411"/>
      <c r="C36" s="49" t="s">
        <v>2018</v>
      </c>
      <c r="D36" s="49" t="s">
        <v>2019</v>
      </c>
      <c r="E36" s="580">
        <f>'Vedlejší výdaje stavby'!G10</f>
        <v>0</v>
      </c>
      <c r="F36" s="581"/>
    </row>
    <row r="37" spans="1:6" ht="13.8" thickBot="1">
      <c r="A37" s="52"/>
      <c r="B37" s="53" t="s">
        <v>1294</v>
      </c>
      <c r="C37" s="54"/>
      <c r="D37" s="55"/>
      <c r="E37" s="575">
        <f>SUM(E9:E36)</f>
        <v>0</v>
      </c>
      <c r="F37" s="576"/>
    </row>
    <row r="38" spans="1:6" ht="13.8" thickBot="1">
      <c r="A38" s="52"/>
      <c r="B38" s="52"/>
      <c r="C38" s="52"/>
      <c r="D38" s="52"/>
      <c r="E38" s="56"/>
      <c r="F38" s="56"/>
    </row>
    <row r="39" spans="1:6" ht="13.8" thickBot="1">
      <c r="A39" s="52"/>
      <c r="B39" s="45" t="s">
        <v>1283</v>
      </c>
      <c r="C39" s="57"/>
      <c r="D39" s="58"/>
      <c r="E39" s="395"/>
      <c r="F39" s="396"/>
    </row>
    <row r="40" spans="1:6" ht="13.8" thickBot="1">
      <c r="A40" s="80" t="s">
        <v>1549</v>
      </c>
      <c r="B40" s="51" t="s">
        <v>1285</v>
      </c>
      <c r="C40" s="51" t="s">
        <v>1269</v>
      </c>
      <c r="D40" s="59"/>
      <c r="E40" s="578">
        <f>VRN!G10</f>
        <v>0</v>
      </c>
      <c r="F40" s="579"/>
    </row>
    <row r="41" spans="1:6" ht="13.8" thickBot="1">
      <c r="A41" s="52"/>
      <c r="B41" s="53" t="s">
        <v>1284</v>
      </c>
      <c r="C41" s="54"/>
      <c r="D41" s="55"/>
      <c r="E41" s="575">
        <f>SUM(E40)</f>
        <v>0</v>
      </c>
      <c r="F41" s="576"/>
    </row>
    <row r="42" spans="1:6" ht="13.8" thickBot="1">
      <c r="A42" s="52"/>
      <c r="B42" s="52"/>
      <c r="C42" s="52"/>
      <c r="D42" s="52"/>
      <c r="E42" s="577"/>
      <c r="F42" s="577"/>
    </row>
    <row r="43" spans="1:6" ht="16.2" thickBot="1">
      <c r="A43" s="52"/>
      <c r="B43" s="212" t="s">
        <v>1295</v>
      </c>
      <c r="C43" s="213"/>
      <c r="D43" s="214"/>
      <c r="E43" s="573">
        <f>E37+E41</f>
        <v>0</v>
      </c>
      <c r="F43" s="574"/>
    </row>
  </sheetData>
  <mergeCells count="33">
    <mergeCell ref="E9:F9"/>
    <mergeCell ref="E17:F17"/>
    <mergeCell ref="E22:F22"/>
    <mergeCell ref="E11:F11"/>
    <mergeCell ref="E14:F14"/>
    <mergeCell ref="E13:F13"/>
    <mergeCell ref="E36:F36"/>
    <mergeCell ref="E33:F33"/>
    <mergeCell ref="E32:F32"/>
    <mergeCell ref="E30:F30"/>
    <mergeCell ref="E31:F31"/>
    <mergeCell ref="E35:F35"/>
    <mergeCell ref="E34:F34"/>
    <mergeCell ref="E10:F10"/>
    <mergeCell ref="E26:F26"/>
    <mergeCell ref="E28:F28"/>
    <mergeCell ref="E29:F29"/>
    <mergeCell ref="E15:F15"/>
    <mergeCell ref="E16:F16"/>
    <mergeCell ref="E12:F12"/>
    <mergeCell ref="E20:F20"/>
    <mergeCell ref="E21:F21"/>
    <mergeCell ref="E25:F25"/>
    <mergeCell ref="E27:F27"/>
    <mergeCell ref="E24:F24"/>
    <mergeCell ref="E18:F18"/>
    <mergeCell ref="E19:F19"/>
    <mergeCell ref="E23:F23"/>
    <mergeCell ref="E43:F43"/>
    <mergeCell ref="E41:F41"/>
    <mergeCell ref="E37:F37"/>
    <mergeCell ref="E42:F42"/>
    <mergeCell ref="E40:F40"/>
  </mergeCells>
  <phoneticPr fontId="6" type="noConversion"/>
  <pageMargins left="0.78740157480314965" right="0.78740157480314965" top="0.98425196850393704" bottom="0.98425196850393704" header="0.51181102362204722" footer="0.51181102362204722"/>
  <pageSetup paperSize="9" scale="90" orientation="portrait" r:id="rId1"/>
  <headerFooter alignWithMargins="0">
    <oddHeader>&amp;R&amp;"Arial Narrow,Obyčejné"Zvýšení kapacity předškolního vzdělávání ve městě Ralsko</oddHeader>
    <oddFooter>&amp;C&amp;"Arial Narrow,Obyčejné"Rekapitulace&amp;R&amp;"Arial Narrow,Obyčejné"Soupis prací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G20"/>
  <sheetViews>
    <sheetView workbookViewId="0"/>
  </sheetViews>
  <sheetFormatPr defaultRowHeight="10.199999999999999"/>
  <cols>
    <col min="1" max="1" width="4.85546875" style="1" customWidth="1"/>
    <col min="2" max="2" width="13.85546875" style="2" customWidth="1"/>
    <col min="3" max="3" width="57.85546875" style="2" customWidth="1"/>
    <col min="4" max="4" width="5.42578125" style="2" customWidth="1"/>
    <col min="5" max="5" width="11.28515625" style="3" customWidth="1"/>
    <col min="6" max="6" width="11.42578125" style="4" customWidth="1"/>
    <col min="7" max="7" width="13.85546875" style="4" customWidth="1"/>
  </cols>
  <sheetData>
    <row r="1" spans="1:7" ht="17.399999999999999">
      <c r="A1" s="62" t="s">
        <v>1286</v>
      </c>
      <c r="B1" s="63"/>
      <c r="C1" s="63"/>
      <c r="D1" s="63"/>
      <c r="E1" s="63"/>
      <c r="F1" s="63"/>
      <c r="G1" s="63"/>
    </row>
    <row r="2" spans="1:7">
      <c r="A2" s="64" t="s">
        <v>357</v>
      </c>
      <c r="B2" s="63"/>
      <c r="C2" s="63"/>
      <c r="D2" s="63"/>
      <c r="E2" s="65" t="s">
        <v>2188</v>
      </c>
      <c r="F2" s="63"/>
      <c r="G2" s="63"/>
    </row>
    <row r="3" spans="1:7">
      <c r="A3" s="64" t="s">
        <v>1609</v>
      </c>
      <c r="B3" s="63"/>
      <c r="C3" s="63"/>
      <c r="D3" s="63"/>
      <c r="E3" s="65" t="s">
        <v>352</v>
      </c>
      <c r="F3" s="63"/>
      <c r="G3" s="63"/>
    </row>
    <row r="4" spans="1:7">
      <c r="A4" s="64" t="s">
        <v>358</v>
      </c>
      <c r="B4" s="63"/>
      <c r="C4" s="63"/>
      <c r="D4" s="63"/>
      <c r="E4" s="65" t="s">
        <v>353</v>
      </c>
      <c r="F4" s="63"/>
      <c r="G4" s="63"/>
    </row>
    <row r="5" spans="1:7">
      <c r="A5" s="65" t="s">
        <v>1605</v>
      </c>
      <c r="B5" s="65"/>
      <c r="C5" s="63"/>
      <c r="D5" s="63"/>
      <c r="E5" s="65"/>
      <c r="F5" s="63"/>
      <c r="G5" s="63"/>
    </row>
    <row r="6" spans="1:7" ht="10.8" thickBot="1">
      <c r="A6" s="65" t="s">
        <v>1882</v>
      </c>
      <c r="B6" s="63"/>
      <c r="C6" s="63"/>
      <c r="D6" s="63"/>
      <c r="E6" s="65"/>
      <c r="F6" s="63"/>
      <c r="G6" s="63"/>
    </row>
    <row r="7" spans="1:7" ht="21" thickBot="1">
      <c r="A7" s="66" t="s">
        <v>1885</v>
      </c>
      <c r="B7" s="66" t="s">
        <v>1886</v>
      </c>
      <c r="C7" s="66" t="s">
        <v>1887</v>
      </c>
      <c r="D7" s="66" t="s">
        <v>1888</v>
      </c>
      <c r="E7" s="66" t="s">
        <v>1889</v>
      </c>
      <c r="F7" s="66" t="s">
        <v>1890</v>
      </c>
      <c r="G7" s="66" t="s">
        <v>1891</v>
      </c>
    </row>
    <row r="8" spans="1:7" ht="10.8" thickBot="1">
      <c r="A8" s="66" t="s">
        <v>1892</v>
      </c>
      <c r="B8" s="66" t="s">
        <v>1893</v>
      </c>
      <c r="C8" s="66" t="s">
        <v>1894</v>
      </c>
      <c r="D8" s="66" t="s">
        <v>1895</v>
      </c>
      <c r="E8" s="66" t="s">
        <v>1896</v>
      </c>
      <c r="F8" s="66" t="s">
        <v>1897</v>
      </c>
      <c r="G8" s="66" t="s">
        <v>1898</v>
      </c>
    </row>
    <row r="9" spans="1:7">
      <c r="A9" s="5"/>
      <c r="B9" s="5"/>
      <c r="C9" s="5"/>
      <c r="D9" s="5"/>
      <c r="E9" s="5"/>
      <c r="F9" s="5"/>
      <c r="G9" s="5"/>
    </row>
    <row r="10" spans="1:7">
      <c r="A10" s="6"/>
      <c r="B10" s="7"/>
      <c r="C10" s="582" t="s">
        <v>1590</v>
      </c>
      <c r="D10" s="583"/>
      <c r="E10" s="16"/>
      <c r="F10" s="17"/>
      <c r="G10" s="17">
        <f>G11</f>
        <v>0</v>
      </c>
    </row>
    <row r="11" spans="1:7" ht="10.8" thickBot="1">
      <c r="A11" s="6"/>
      <c r="B11" s="29">
        <v>99</v>
      </c>
      <c r="C11" s="29" t="s">
        <v>2266</v>
      </c>
      <c r="D11" s="29"/>
      <c r="E11" s="30"/>
      <c r="F11" s="31"/>
      <c r="G11" s="31">
        <f>SUM(G12:G20)</f>
        <v>0</v>
      </c>
    </row>
    <row r="12" spans="1:7">
      <c r="A12" s="25" t="s">
        <v>1289</v>
      </c>
      <c r="B12" s="8" t="s">
        <v>2180</v>
      </c>
      <c r="C12" s="237" t="s">
        <v>1591</v>
      </c>
      <c r="D12" s="14" t="s">
        <v>1592</v>
      </c>
      <c r="E12" s="9">
        <v>10</v>
      </c>
      <c r="F12" s="545"/>
      <c r="G12" s="18">
        <f t="shared" ref="G12:G20" si="0">E12*F12</f>
        <v>0</v>
      </c>
    </row>
    <row r="13" spans="1:7">
      <c r="A13" s="27" t="s">
        <v>1290</v>
      </c>
      <c r="B13" s="10" t="s">
        <v>2181</v>
      </c>
      <c r="C13" s="73" t="s">
        <v>1593</v>
      </c>
      <c r="D13" s="12" t="s">
        <v>1592</v>
      </c>
      <c r="E13" s="11">
        <v>4</v>
      </c>
      <c r="F13" s="546"/>
      <c r="G13" s="19">
        <f t="shared" si="0"/>
        <v>0</v>
      </c>
    </row>
    <row r="14" spans="1:7">
      <c r="A14" s="27" t="s">
        <v>1291</v>
      </c>
      <c r="B14" s="10" t="s">
        <v>2182</v>
      </c>
      <c r="C14" s="73" t="s">
        <v>1594</v>
      </c>
      <c r="D14" s="12" t="s">
        <v>1592</v>
      </c>
      <c r="E14" s="11">
        <v>5</v>
      </c>
      <c r="F14" s="546"/>
      <c r="G14" s="19">
        <f t="shared" si="0"/>
        <v>0</v>
      </c>
    </row>
    <row r="15" spans="1:7">
      <c r="A15" s="27" t="s">
        <v>1292</v>
      </c>
      <c r="B15" s="10" t="s">
        <v>2183</v>
      </c>
      <c r="C15" s="73" t="s">
        <v>1595</v>
      </c>
      <c r="D15" s="12" t="s">
        <v>1901</v>
      </c>
      <c r="E15" s="11">
        <v>1</v>
      </c>
      <c r="F15" s="546"/>
      <c r="G15" s="19">
        <f t="shared" si="0"/>
        <v>0</v>
      </c>
    </row>
    <row r="16" spans="1:7">
      <c r="A16" s="27" t="s">
        <v>1293</v>
      </c>
      <c r="B16" s="10" t="s">
        <v>2184</v>
      </c>
      <c r="C16" s="73" t="s">
        <v>1596</v>
      </c>
      <c r="D16" s="12" t="s">
        <v>1901</v>
      </c>
      <c r="E16" s="11">
        <v>1</v>
      </c>
      <c r="F16" s="546"/>
      <c r="G16" s="19">
        <f t="shared" si="0"/>
        <v>0</v>
      </c>
    </row>
    <row r="17" spans="1:7">
      <c r="A17" s="27" t="s">
        <v>1520</v>
      </c>
      <c r="B17" s="10" t="s">
        <v>2185</v>
      </c>
      <c r="C17" s="73" t="s">
        <v>1597</v>
      </c>
      <c r="D17" s="12" t="s">
        <v>1901</v>
      </c>
      <c r="E17" s="11">
        <v>1</v>
      </c>
      <c r="F17" s="546"/>
      <c r="G17" s="19">
        <f t="shared" si="0"/>
        <v>0</v>
      </c>
    </row>
    <row r="18" spans="1:7">
      <c r="A18" s="27" t="s">
        <v>1521</v>
      </c>
      <c r="B18" s="10" t="s">
        <v>2179</v>
      </c>
      <c r="C18" s="73" t="s">
        <v>2187</v>
      </c>
      <c r="D18" s="12" t="s">
        <v>1901</v>
      </c>
      <c r="E18" s="11">
        <v>1</v>
      </c>
      <c r="F18" s="546"/>
      <c r="G18" s="19">
        <f t="shared" si="0"/>
        <v>0</v>
      </c>
    </row>
    <row r="19" spans="1:7">
      <c r="A19" s="27" t="s">
        <v>1522</v>
      </c>
      <c r="B19" s="10" t="s">
        <v>2177</v>
      </c>
      <c r="C19" s="73" t="s">
        <v>2178</v>
      </c>
      <c r="D19" s="12" t="s">
        <v>1901</v>
      </c>
      <c r="E19" s="11">
        <v>1</v>
      </c>
      <c r="F19" s="546"/>
      <c r="G19" s="19">
        <f t="shared" si="0"/>
        <v>0</v>
      </c>
    </row>
    <row r="20" spans="1:7" ht="10.8" thickBot="1">
      <c r="A20" s="124" t="s">
        <v>101</v>
      </c>
      <c r="B20" s="102" t="s">
        <v>2176</v>
      </c>
      <c r="C20" s="159" t="s">
        <v>1598</v>
      </c>
      <c r="D20" s="103" t="s">
        <v>1901</v>
      </c>
      <c r="E20" s="104">
        <v>1</v>
      </c>
      <c r="F20" s="547"/>
      <c r="G20" s="106">
        <f t="shared" si="0"/>
        <v>0</v>
      </c>
    </row>
  </sheetData>
  <mergeCells count="1">
    <mergeCell ref="C10:D10"/>
  </mergeCells>
  <phoneticPr fontId="0" type="noConversion"/>
  <pageMargins left="0.78740157499999996" right="0.78740157499999996" top="0.984251969" bottom="0.984251969" header="0.4921259845" footer="0.4921259845"/>
  <pageSetup paperSize="9" scale="90" orientation="portrait" horizontalDpi="4294967293" verticalDpi="0" r:id="rId1"/>
  <headerFooter alignWithMargins="0">
    <oddHeader>&amp;R&amp;"Arial Narrow,Obyčejné"Zvýšení kapacity předškolního vzdělávání ve městě Ralsko</oddHeader>
    <oddFooter>&amp;C&amp;"Arial Narrow,Obyčejné"VRN - Vedlejší a ostatní náklady&amp;R&amp;"Arial Narrow,Obyčejné"Soupis prací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tabColor indexed="11"/>
  </sheetPr>
  <dimension ref="A1:M1147"/>
  <sheetViews>
    <sheetView workbookViewId="0"/>
  </sheetViews>
  <sheetFormatPr defaultRowHeight="10.199999999999999"/>
  <cols>
    <col min="1" max="1" width="4.85546875" style="1" customWidth="1"/>
    <col min="2" max="2" width="13.85546875" style="2" customWidth="1"/>
    <col min="3" max="3" width="57.85546875" style="2" customWidth="1"/>
    <col min="4" max="4" width="5.42578125" style="2" customWidth="1"/>
    <col min="5" max="5" width="11.28515625" style="3" customWidth="1"/>
    <col min="6" max="6" width="11.42578125" style="4" customWidth="1"/>
    <col min="7" max="7" width="13.85546875" style="4" customWidth="1"/>
    <col min="8" max="9" width="11.28515625" customWidth="1"/>
  </cols>
  <sheetData>
    <row r="1" spans="1:9" ht="17.399999999999999">
      <c r="A1" s="62" t="s">
        <v>1286</v>
      </c>
      <c r="B1" s="63"/>
      <c r="C1" s="63"/>
      <c r="D1" s="63"/>
      <c r="E1" s="63"/>
      <c r="F1" s="63"/>
      <c r="G1" s="63"/>
    </row>
    <row r="2" spans="1:9">
      <c r="A2" s="64" t="s">
        <v>357</v>
      </c>
      <c r="B2" s="63"/>
      <c r="C2" s="63"/>
      <c r="D2" s="63"/>
      <c r="E2" s="65" t="s">
        <v>2188</v>
      </c>
      <c r="F2" s="63"/>
      <c r="G2" s="63"/>
    </row>
    <row r="3" spans="1:9">
      <c r="A3" s="64" t="s">
        <v>355</v>
      </c>
      <c r="B3" s="63"/>
      <c r="C3" s="63"/>
      <c r="D3" s="63"/>
      <c r="E3" s="65" t="s">
        <v>352</v>
      </c>
      <c r="F3" s="63"/>
      <c r="G3" s="63"/>
    </row>
    <row r="4" spans="1:9">
      <c r="A4" s="64" t="s">
        <v>358</v>
      </c>
      <c r="B4" s="63"/>
      <c r="C4" s="63"/>
      <c r="D4" s="63"/>
      <c r="E4" s="65" t="s">
        <v>353</v>
      </c>
      <c r="F4" s="63"/>
      <c r="G4" s="63"/>
    </row>
    <row r="5" spans="1:9">
      <c r="A5" s="65" t="s">
        <v>1605</v>
      </c>
      <c r="B5" s="65"/>
      <c r="C5" s="63"/>
      <c r="D5" s="63"/>
      <c r="E5" s="65"/>
      <c r="F5" s="63"/>
      <c r="G5" s="63"/>
    </row>
    <row r="6" spans="1:9" ht="10.8" thickBot="1">
      <c r="A6" s="65" t="s">
        <v>1882</v>
      </c>
      <c r="B6" s="63"/>
      <c r="C6" s="63"/>
      <c r="D6" s="63"/>
      <c r="E6" s="65"/>
      <c r="F6" s="63"/>
      <c r="G6" s="63"/>
    </row>
    <row r="7" spans="1:9" ht="24.75" customHeight="1" thickBot="1">
      <c r="A7" s="66" t="s">
        <v>1885</v>
      </c>
      <c r="B7" s="66" t="s">
        <v>1886</v>
      </c>
      <c r="C7" s="66" t="s">
        <v>1887</v>
      </c>
      <c r="D7" s="66" t="s">
        <v>1888</v>
      </c>
      <c r="E7" s="66" t="s">
        <v>1889</v>
      </c>
      <c r="F7" s="66" t="s">
        <v>1890</v>
      </c>
      <c r="G7" s="66" t="s">
        <v>1891</v>
      </c>
      <c r="H7" s="66" t="s">
        <v>732</v>
      </c>
      <c r="I7" s="66" t="s">
        <v>733</v>
      </c>
    </row>
    <row r="8" spans="1:9" ht="10.8" thickBot="1">
      <c r="A8" s="66" t="s">
        <v>1892</v>
      </c>
      <c r="B8" s="66" t="s">
        <v>1893</v>
      </c>
      <c r="C8" s="66" t="s">
        <v>1894</v>
      </c>
      <c r="D8" s="66" t="s">
        <v>1895</v>
      </c>
      <c r="E8" s="66" t="s">
        <v>1896</v>
      </c>
      <c r="F8" s="66" t="s">
        <v>1897</v>
      </c>
      <c r="G8" s="66" t="s">
        <v>1898</v>
      </c>
      <c r="H8" s="66">
        <v>9</v>
      </c>
      <c r="I8" s="66">
        <v>10</v>
      </c>
    </row>
    <row r="9" spans="1:9">
      <c r="A9" s="5"/>
      <c r="B9" s="5"/>
      <c r="C9" s="5"/>
      <c r="D9" s="5"/>
      <c r="E9" s="5"/>
      <c r="F9" s="5"/>
      <c r="G9" s="5"/>
    </row>
    <row r="10" spans="1:9">
      <c r="A10" s="6"/>
      <c r="B10" s="7"/>
      <c r="C10" s="582" t="s">
        <v>356</v>
      </c>
      <c r="D10" s="583"/>
      <c r="E10" s="16"/>
      <c r="F10" s="17"/>
      <c r="G10" s="17">
        <f>G11+G532</f>
        <v>0</v>
      </c>
    </row>
    <row r="11" spans="1:9">
      <c r="A11" s="6"/>
      <c r="B11" s="29" t="s">
        <v>1883</v>
      </c>
      <c r="C11" s="29" t="s">
        <v>1884</v>
      </c>
      <c r="D11" s="29"/>
      <c r="E11" s="30"/>
      <c r="F11" s="31"/>
      <c r="G11" s="31">
        <f>G12+G72+G135+G170+G215+G231+G423</f>
        <v>0</v>
      </c>
    </row>
    <row r="12" spans="1:9" ht="10.8" thickBot="1">
      <c r="A12" s="23"/>
      <c r="B12" s="28">
        <v>1</v>
      </c>
      <c r="C12" s="28" t="s">
        <v>202</v>
      </c>
      <c r="D12" s="28"/>
      <c r="E12" s="32"/>
      <c r="F12" s="33"/>
      <c r="G12" s="33">
        <f>SUM(G13:G71)</f>
        <v>0</v>
      </c>
    </row>
    <row r="13" spans="1:9">
      <c r="A13" s="25" t="s">
        <v>1289</v>
      </c>
      <c r="B13" s="8" t="s">
        <v>266</v>
      </c>
      <c r="C13" s="237" t="s">
        <v>201</v>
      </c>
      <c r="D13" s="14" t="s">
        <v>1901</v>
      </c>
      <c r="E13" s="9">
        <v>1</v>
      </c>
      <c r="F13" s="545"/>
      <c r="G13" s="18">
        <f>E13*F13</f>
        <v>0</v>
      </c>
      <c r="H13" s="74">
        <v>0</v>
      </c>
      <c r="I13" s="194">
        <f>E13*H13</f>
        <v>0</v>
      </c>
    </row>
    <row r="14" spans="1:9">
      <c r="A14" s="67" t="s">
        <v>1290</v>
      </c>
      <c r="B14" s="119" t="s">
        <v>271</v>
      </c>
      <c r="C14" s="477" t="s">
        <v>272</v>
      </c>
      <c r="D14" s="71" t="s">
        <v>1901</v>
      </c>
      <c r="E14" s="68">
        <v>3</v>
      </c>
      <c r="F14" s="548"/>
      <c r="G14" s="79">
        <f>E14*F14</f>
        <v>0</v>
      </c>
      <c r="H14" s="74">
        <v>0</v>
      </c>
      <c r="I14" s="194">
        <f>E14*H14</f>
        <v>0</v>
      </c>
    </row>
    <row r="15" spans="1:9">
      <c r="A15" s="67" t="s">
        <v>1291</v>
      </c>
      <c r="B15" s="119" t="s">
        <v>267</v>
      </c>
      <c r="C15" s="477" t="s">
        <v>268</v>
      </c>
      <c r="D15" s="71" t="s">
        <v>1298</v>
      </c>
      <c r="E15" s="68">
        <v>30.5</v>
      </c>
      <c r="F15" s="548"/>
      <c r="G15" s="79">
        <f>E15*F15</f>
        <v>0</v>
      </c>
      <c r="H15" s="74">
        <v>0</v>
      </c>
      <c r="I15" s="194">
        <f>E15*H15</f>
        <v>0</v>
      </c>
    </row>
    <row r="16" spans="1:9">
      <c r="A16" s="70"/>
      <c r="B16" s="114"/>
      <c r="C16" s="505" t="s">
        <v>265</v>
      </c>
      <c r="D16" s="115" t="s">
        <v>1298</v>
      </c>
      <c r="E16" s="116">
        <v>30.5</v>
      </c>
      <c r="F16" s="476"/>
      <c r="G16" s="118"/>
      <c r="H16" s="74"/>
      <c r="I16" s="194"/>
    </row>
    <row r="17" spans="1:9">
      <c r="A17" s="67" t="s">
        <v>1292</v>
      </c>
      <c r="B17" s="119" t="s">
        <v>270</v>
      </c>
      <c r="C17" s="477" t="s">
        <v>269</v>
      </c>
      <c r="D17" s="71" t="s">
        <v>1901</v>
      </c>
      <c r="E17" s="68">
        <v>1</v>
      </c>
      <c r="F17" s="548"/>
      <c r="G17" s="79">
        <f>E17*F17</f>
        <v>0</v>
      </c>
      <c r="H17" s="74">
        <v>0</v>
      </c>
      <c r="I17" s="194">
        <f>E17*H17</f>
        <v>0</v>
      </c>
    </row>
    <row r="18" spans="1:9">
      <c r="A18" s="67" t="s">
        <v>1293</v>
      </c>
      <c r="B18" s="119" t="s">
        <v>1506</v>
      </c>
      <c r="C18" s="407" t="s">
        <v>1581</v>
      </c>
      <c r="D18" s="71" t="s">
        <v>1297</v>
      </c>
      <c r="E18" s="68">
        <f>E22</f>
        <v>154.70400000000001</v>
      </c>
      <c r="F18" s="548"/>
      <c r="G18" s="79">
        <f>E18*F18</f>
        <v>0</v>
      </c>
      <c r="H18" s="74">
        <v>0</v>
      </c>
      <c r="I18" s="193">
        <f>E18*H18</f>
        <v>0</v>
      </c>
    </row>
    <row r="19" spans="1:9">
      <c r="A19" s="34"/>
      <c r="B19" s="15"/>
      <c r="C19" s="211" t="s">
        <v>584</v>
      </c>
      <c r="D19" s="36"/>
      <c r="E19" s="21"/>
      <c r="F19" s="170"/>
      <c r="G19" s="35"/>
      <c r="H19" s="74"/>
      <c r="I19" s="193"/>
    </row>
    <row r="20" spans="1:9">
      <c r="A20" s="34"/>
      <c r="B20" s="15"/>
      <c r="C20" s="111" t="s">
        <v>585</v>
      </c>
      <c r="D20" s="36" t="s">
        <v>1297</v>
      </c>
      <c r="E20" s="21">
        <v>130.74600000000001</v>
      </c>
      <c r="F20" s="170"/>
      <c r="G20" s="35"/>
      <c r="H20" s="74"/>
      <c r="I20" s="193"/>
    </row>
    <row r="21" spans="1:9">
      <c r="A21" s="34"/>
      <c r="B21" s="15"/>
      <c r="C21" s="111" t="s">
        <v>1006</v>
      </c>
      <c r="D21" s="36" t="s">
        <v>1297</v>
      </c>
      <c r="E21" s="21">
        <v>23.957999999999998</v>
      </c>
      <c r="F21" s="170"/>
      <c r="G21" s="35"/>
      <c r="H21" s="74"/>
      <c r="I21" s="193"/>
    </row>
    <row r="22" spans="1:9">
      <c r="A22" s="34"/>
      <c r="B22" s="15"/>
      <c r="C22" s="111" t="s">
        <v>1287</v>
      </c>
      <c r="D22" s="36" t="s">
        <v>1297</v>
      </c>
      <c r="E22" s="21">
        <f>SUM(E20:E21)</f>
        <v>154.70400000000001</v>
      </c>
      <c r="F22" s="170"/>
      <c r="G22" s="35"/>
      <c r="H22" s="74"/>
      <c r="I22" s="193"/>
    </row>
    <row r="23" spans="1:9">
      <c r="A23" s="70" t="s">
        <v>1520</v>
      </c>
      <c r="B23" s="10" t="s">
        <v>595</v>
      </c>
      <c r="C23" s="73" t="s">
        <v>586</v>
      </c>
      <c r="D23" s="12" t="s">
        <v>1297</v>
      </c>
      <c r="E23" s="11">
        <f>E26</f>
        <v>111.28100000000001</v>
      </c>
      <c r="F23" s="546"/>
      <c r="G23" s="19">
        <f>E23*F23</f>
        <v>0</v>
      </c>
      <c r="H23" s="74">
        <v>0</v>
      </c>
      <c r="I23" s="194">
        <f>E23*H23</f>
        <v>0</v>
      </c>
    </row>
    <row r="24" spans="1:9">
      <c r="A24" s="34"/>
      <c r="B24" s="15"/>
      <c r="C24" s="211" t="s">
        <v>587</v>
      </c>
      <c r="D24" s="36" t="s">
        <v>1297</v>
      </c>
      <c r="E24" s="21">
        <v>93.311999999999998</v>
      </c>
      <c r="F24" s="170"/>
      <c r="G24" s="35"/>
      <c r="H24" s="74"/>
      <c r="I24" s="193"/>
    </row>
    <row r="25" spans="1:9">
      <c r="A25" s="34"/>
      <c r="B25" s="15"/>
      <c r="C25" s="111" t="s">
        <v>1007</v>
      </c>
      <c r="D25" s="36" t="s">
        <v>1297</v>
      </c>
      <c r="E25" s="21">
        <v>17.969000000000001</v>
      </c>
      <c r="F25" s="170"/>
      <c r="G25" s="35"/>
      <c r="H25" s="74"/>
      <c r="I25" s="193"/>
    </row>
    <row r="26" spans="1:9">
      <c r="A26" s="34"/>
      <c r="B26" s="15"/>
      <c r="C26" s="211" t="s">
        <v>1287</v>
      </c>
      <c r="D26" s="36" t="s">
        <v>1297</v>
      </c>
      <c r="E26" s="21">
        <f>SUM(E24:E25)</f>
        <v>111.28100000000001</v>
      </c>
      <c r="F26" s="170"/>
      <c r="G26" s="35"/>
      <c r="H26" s="74"/>
      <c r="I26" s="193"/>
    </row>
    <row r="27" spans="1:9">
      <c r="A27" s="70" t="s">
        <v>1521</v>
      </c>
      <c r="B27" s="10" t="s">
        <v>596</v>
      </c>
      <c r="C27" s="73" t="s">
        <v>597</v>
      </c>
      <c r="D27" s="12" t="s">
        <v>1297</v>
      </c>
      <c r="E27" s="11">
        <f>E28</f>
        <v>111.28100000000001</v>
      </c>
      <c r="F27" s="546"/>
      <c r="G27" s="19">
        <f>E27*F27</f>
        <v>0</v>
      </c>
      <c r="H27" s="74">
        <v>0</v>
      </c>
      <c r="I27" s="194">
        <f>E27*H27</f>
        <v>0</v>
      </c>
    </row>
    <row r="28" spans="1:9">
      <c r="A28" s="34"/>
      <c r="B28" s="15"/>
      <c r="C28" s="211" t="s">
        <v>1008</v>
      </c>
      <c r="D28" s="36" t="s">
        <v>1297</v>
      </c>
      <c r="E28" s="21">
        <f>E26</f>
        <v>111.28100000000001</v>
      </c>
      <c r="F28" s="170"/>
      <c r="G28" s="35"/>
      <c r="H28" s="74"/>
      <c r="I28" s="193"/>
    </row>
    <row r="29" spans="1:9">
      <c r="A29" s="70" t="s">
        <v>1522</v>
      </c>
      <c r="B29" s="10" t="s">
        <v>1486</v>
      </c>
      <c r="C29" s="73" t="s">
        <v>72</v>
      </c>
      <c r="D29" s="12" t="s">
        <v>1297</v>
      </c>
      <c r="E29" s="11">
        <f>E35</f>
        <v>80.794999999999987</v>
      </c>
      <c r="F29" s="546"/>
      <c r="G29" s="19">
        <f>E29*F29</f>
        <v>0</v>
      </c>
      <c r="H29" s="74">
        <v>0</v>
      </c>
      <c r="I29" s="194">
        <f>E29*H29</f>
        <v>0</v>
      </c>
    </row>
    <row r="30" spans="1:9">
      <c r="A30" s="44"/>
      <c r="B30" s="15"/>
      <c r="C30" s="95" t="s">
        <v>614</v>
      </c>
      <c r="D30" s="15"/>
      <c r="E30" s="21"/>
      <c r="F30" s="22"/>
      <c r="G30" s="35"/>
      <c r="H30" s="75"/>
      <c r="I30" s="194"/>
    </row>
    <row r="31" spans="1:9">
      <c r="A31" s="44"/>
      <c r="B31" s="15"/>
      <c r="C31" s="90" t="s">
        <v>588</v>
      </c>
      <c r="D31" s="15" t="s">
        <v>1297</v>
      </c>
      <c r="E31" s="21">
        <v>45.451999999999998</v>
      </c>
      <c r="F31" s="22"/>
      <c r="G31" s="35"/>
      <c r="H31" s="75"/>
      <c r="I31" s="194"/>
    </row>
    <row r="32" spans="1:9">
      <c r="A32" s="44"/>
      <c r="B32" s="15"/>
      <c r="C32" s="95" t="s">
        <v>610</v>
      </c>
      <c r="D32" s="15"/>
      <c r="E32" s="21"/>
      <c r="F32" s="22"/>
      <c r="G32" s="35"/>
      <c r="H32" s="75"/>
      <c r="I32" s="194"/>
    </row>
    <row r="33" spans="1:9">
      <c r="A33" s="44"/>
      <c r="B33" s="15"/>
      <c r="C33" s="90" t="s">
        <v>589</v>
      </c>
      <c r="D33" s="15" t="s">
        <v>1297</v>
      </c>
      <c r="E33" s="21">
        <v>19.367999999999999</v>
      </c>
      <c r="F33" s="22"/>
      <c r="G33" s="35"/>
      <c r="H33" s="75"/>
      <c r="I33" s="194"/>
    </row>
    <row r="34" spans="1:9">
      <c r="A34" s="44"/>
      <c r="B34" s="15"/>
      <c r="C34" s="90" t="s">
        <v>1009</v>
      </c>
      <c r="D34" s="15" t="s">
        <v>1297</v>
      </c>
      <c r="E34" s="21">
        <v>15.975</v>
      </c>
      <c r="F34" s="22"/>
      <c r="G34" s="35"/>
      <c r="H34" s="75"/>
      <c r="I34" s="194"/>
    </row>
    <row r="35" spans="1:9">
      <c r="A35" s="44"/>
      <c r="B35" s="15"/>
      <c r="C35" s="84" t="s">
        <v>1287</v>
      </c>
      <c r="D35" s="36" t="s">
        <v>1297</v>
      </c>
      <c r="E35" s="21">
        <f>SUM(E30:E34)</f>
        <v>80.794999999999987</v>
      </c>
      <c r="F35" s="22"/>
      <c r="G35" s="35"/>
      <c r="H35" s="75"/>
      <c r="I35" s="194"/>
    </row>
    <row r="36" spans="1:9">
      <c r="A36" s="70" t="s">
        <v>101</v>
      </c>
      <c r="B36" s="10" t="s">
        <v>590</v>
      </c>
      <c r="C36" s="73" t="s">
        <v>71</v>
      </c>
      <c r="D36" s="12" t="s">
        <v>1297</v>
      </c>
      <c r="E36" s="11">
        <f>E37</f>
        <v>80.794999999999987</v>
      </c>
      <c r="F36" s="546"/>
      <c r="G36" s="19">
        <f>E36*F36</f>
        <v>0</v>
      </c>
      <c r="H36" s="74">
        <v>0</v>
      </c>
      <c r="I36" s="194">
        <f>E36*H36</f>
        <v>0</v>
      </c>
    </row>
    <row r="37" spans="1:9">
      <c r="A37" s="44"/>
      <c r="B37" s="15"/>
      <c r="C37" s="82" t="s">
        <v>1528</v>
      </c>
      <c r="D37" s="15" t="s">
        <v>1297</v>
      </c>
      <c r="E37" s="21">
        <f>E35</f>
        <v>80.794999999999987</v>
      </c>
      <c r="F37" s="22"/>
      <c r="G37" s="35"/>
      <c r="H37" s="75"/>
      <c r="I37" s="194"/>
    </row>
    <row r="38" spans="1:9">
      <c r="A38" s="70" t="s">
        <v>102</v>
      </c>
      <c r="B38" s="10" t="s">
        <v>591</v>
      </c>
      <c r="C38" s="73" t="s">
        <v>1503</v>
      </c>
      <c r="D38" s="12" t="s">
        <v>1297</v>
      </c>
      <c r="E38" s="11">
        <f>E39</f>
        <v>3.11</v>
      </c>
      <c r="F38" s="546"/>
      <c r="G38" s="19">
        <f>E38*F38</f>
        <v>0</v>
      </c>
      <c r="H38" s="74">
        <v>0</v>
      </c>
      <c r="I38" s="194">
        <f>E38*H38</f>
        <v>0</v>
      </c>
    </row>
    <row r="39" spans="1:9">
      <c r="A39" s="44"/>
      <c r="B39" s="15"/>
      <c r="C39" s="82" t="s">
        <v>592</v>
      </c>
      <c r="D39" s="15" t="s">
        <v>1297</v>
      </c>
      <c r="E39" s="21">
        <v>3.11</v>
      </c>
      <c r="F39" s="22"/>
      <c r="G39" s="35"/>
      <c r="H39" s="75"/>
      <c r="I39" s="194"/>
    </row>
    <row r="40" spans="1:9">
      <c r="A40" s="70" t="s">
        <v>103</v>
      </c>
      <c r="B40" s="10" t="s">
        <v>1504</v>
      </c>
      <c r="C40" s="73" t="s">
        <v>593</v>
      </c>
      <c r="D40" s="12" t="s">
        <v>1297</v>
      </c>
      <c r="E40" s="11">
        <f>E41</f>
        <v>3.11</v>
      </c>
      <c r="F40" s="546"/>
      <c r="G40" s="19">
        <f>E40*F40</f>
        <v>0</v>
      </c>
      <c r="H40" s="74">
        <v>0</v>
      </c>
      <c r="I40" s="194">
        <f>E40*H40</f>
        <v>0</v>
      </c>
    </row>
    <row r="41" spans="1:9">
      <c r="A41" s="44"/>
      <c r="B41" s="15"/>
      <c r="C41" s="82" t="s">
        <v>594</v>
      </c>
      <c r="D41" s="15" t="s">
        <v>1297</v>
      </c>
      <c r="E41" s="21">
        <f>E39</f>
        <v>3.11</v>
      </c>
      <c r="F41" s="22"/>
      <c r="G41" s="35"/>
      <c r="H41" s="75"/>
      <c r="I41" s="194"/>
    </row>
    <row r="42" spans="1:9">
      <c r="A42" s="70" t="s">
        <v>104</v>
      </c>
      <c r="B42" s="10" t="s">
        <v>1513</v>
      </c>
      <c r="C42" s="76" t="s">
        <v>1514</v>
      </c>
      <c r="D42" s="12" t="s">
        <v>1297</v>
      </c>
      <c r="E42" s="11">
        <f>E46</f>
        <v>195.18600000000001</v>
      </c>
      <c r="F42" s="546"/>
      <c r="G42" s="19">
        <f>E42*F42</f>
        <v>0</v>
      </c>
      <c r="H42" s="74">
        <v>0</v>
      </c>
      <c r="I42" s="194">
        <f>E42*H42</f>
        <v>0</v>
      </c>
    </row>
    <row r="43" spans="1:9">
      <c r="A43" s="44"/>
      <c r="B43" s="15"/>
      <c r="C43" s="72" t="s">
        <v>1011</v>
      </c>
      <c r="D43" s="15" t="s">
        <v>1297</v>
      </c>
      <c r="E43" s="21">
        <f>E26</f>
        <v>111.28100000000001</v>
      </c>
      <c r="F43" s="22"/>
      <c r="G43" s="35"/>
      <c r="H43" s="75"/>
      <c r="I43" s="194"/>
    </row>
    <row r="44" spans="1:9">
      <c r="A44" s="44"/>
      <c r="B44" s="15"/>
      <c r="C44" s="72" t="s">
        <v>1010</v>
      </c>
      <c r="D44" s="15" t="s">
        <v>1297</v>
      </c>
      <c r="E44" s="21">
        <f>E35</f>
        <v>80.794999999999987</v>
      </c>
      <c r="F44" s="22"/>
      <c r="G44" s="35"/>
      <c r="H44" s="75"/>
      <c r="I44" s="194"/>
    </row>
    <row r="45" spans="1:9">
      <c r="A45" s="44"/>
      <c r="B45" s="15"/>
      <c r="C45" s="72" t="s">
        <v>598</v>
      </c>
      <c r="D45" s="15" t="s">
        <v>1297</v>
      </c>
      <c r="E45" s="21">
        <f>E41</f>
        <v>3.11</v>
      </c>
      <c r="F45" s="22"/>
      <c r="G45" s="35"/>
      <c r="H45" s="75"/>
      <c r="I45" s="194"/>
    </row>
    <row r="46" spans="1:9">
      <c r="A46" s="44"/>
      <c r="B46" s="15"/>
      <c r="C46" s="72" t="s">
        <v>1287</v>
      </c>
      <c r="D46" s="15" t="s">
        <v>1297</v>
      </c>
      <c r="E46" s="21">
        <f>SUM(E43:E45)</f>
        <v>195.18600000000001</v>
      </c>
      <c r="F46" s="22"/>
      <c r="G46" s="35"/>
      <c r="H46" s="75"/>
      <c r="I46" s="194"/>
    </row>
    <row r="47" spans="1:9">
      <c r="A47" s="70" t="s">
        <v>1524</v>
      </c>
      <c r="B47" s="10" t="s">
        <v>1515</v>
      </c>
      <c r="C47" s="76" t="s">
        <v>1516</v>
      </c>
      <c r="D47" s="12" t="s">
        <v>1297</v>
      </c>
      <c r="E47" s="11">
        <f>E48</f>
        <v>4.242</v>
      </c>
      <c r="F47" s="546"/>
      <c r="G47" s="19">
        <f>E47*F47</f>
        <v>0</v>
      </c>
      <c r="H47" s="74">
        <v>0</v>
      </c>
      <c r="I47" s="194">
        <f>E47*H47</f>
        <v>0</v>
      </c>
    </row>
    <row r="48" spans="1:9">
      <c r="A48" s="44"/>
      <c r="B48" s="15"/>
      <c r="C48" s="72" t="s">
        <v>630</v>
      </c>
      <c r="D48" s="15" t="s">
        <v>1297</v>
      </c>
      <c r="E48" s="21">
        <f>E68</f>
        <v>4.242</v>
      </c>
      <c r="F48" s="22"/>
      <c r="G48" s="35"/>
      <c r="H48" s="75"/>
      <c r="I48" s="194"/>
    </row>
    <row r="49" spans="1:9">
      <c r="A49" s="70" t="s">
        <v>1525</v>
      </c>
      <c r="B49" s="10" t="s">
        <v>628</v>
      </c>
      <c r="C49" s="76" t="s">
        <v>629</v>
      </c>
      <c r="D49" s="12" t="s">
        <v>1297</v>
      </c>
      <c r="E49" s="11">
        <f>E55</f>
        <v>94.632000000000019</v>
      </c>
      <c r="F49" s="546"/>
      <c r="G49" s="19">
        <f>E49*F49</f>
        <v>0</v>
      </c>
      <c r="H49" s="75"/>
      <c r="I49" s="194"/>
    </row>
    <row r="50" spans="1:9">
      <c r="A50" s="44"/>
      <c r="B50" s="15"/>
      <c r="C50" s="87" t="s">
        <v>1012</v>
      </c>
      <c r="D50" s="36" t="s">
        <v>1297</v>
      </c>
      <c r="E50" s="21">
        <f>E46</f>
        <v>195.18600000000001</v>
      </c>
      <c r="F50" s="22"/>
      <c r="G50" s="35"/>
      <c r="H50" s="75"/>
      <c r="I50" s="194"/>
    </row>
    <row r="51" spans="1:9">
      <c r="A51" s="44"/>
      <c r="B51" s="15"/>
      <c r="C51" s="87" t="s">
        <v>1530</v>
      </c>
      <c r="D51" s="36" t="s">
        <v>1297</v>
      </c>
      <c r="E51" s="21">
        <v>-19.326000000000001</v>
      </c>
      <c r="F51" s="22"/>
      <c r="G51" s="35"/>
      <c r="H51" s="75"/>
      <c r="I51" s="194"/>
    </row>
    <row r="52" spans="1:9">
      <c r="A52" s="44"/>
      <c r="B52" s="15"/>
      <c r="C52" s="87" t="s">
        <v>1529</v>
      </c>
      <c r="D52" s="36" t="s">
        <v>1297</v>
      </c>
      <c r="E52" s="21">
        <v>-50.076999999999998</v>
      </c>
      <c r="F52" s="22"/>
      <c r="G52" s="35"/>
      <c r="H52" s="75"/>
      <c r="I52" s="194"/>
    </row>
    <row r="53" spans="1:9">
      <c r="A53" s="44"/>
      <c r="B53" s="15"/>
      <c r="C53" s="87" t="s">
        <v>1532</v>
      </c>
      <c r="D53" s="15" t="s">
        <v>1297</v>
      </c>
      <c r="E53" s="21">
        <v>-26.908999999999999</v>
      </c>
      <c r="F53" s="22"/>
      <c r="G53" s="35"/>
      <c r="H53" s="75"/>
      <c r="I53" s="194"/>
    </row>
    <row r="54" spans="1:9">
      <c r="A54" s="44"/>
      <c r="B54" s="15"/>
      <c r="C54" s="87" t="s">
        <v>627</v>
      </c>
      <c r="D54" s="15" t="s">
        <v>1297</v>
      </c>
      <c r="E54" s="21">
        <v>-4.242</v>
      </c>
      <c r="F54" s="22"/>
      <c r="G54" s="35"/>
      <c r="H54" s="75"/>
      <c r="I54" s="194"/>
    </row>
    <row r="55" spans="1:9">
      <c r="A55" s="44"/>
      <c r="B55" s="15"/>
      <c r="C55" s="72" t="s">
        <v>1287</v>
      </c>
      <c r="D55" s="15" t="s">
        <v>1297</v>
      </c>
      <c r="E55" s="21">
        <f>SUM(E50:E54)</f>
        <v>94.632000000000019</v>
      </c>
      <c r="F55" s="22"/>
      <c r="G55" s="35"/>
      <c r="H55" s="75"/>
      <c r="I55" s="194"/>
    </row>
    <row r="56" spans="1:9">
      <c r="A56" s="70" t="s">
        <v>1526</v>
      </c>
      <c r="B56" s="10" t="s">
        <v>1518</v>
      </c>
      <c r="C56" s="73" t="s">
        <v>1519</v>
      </c>
      <c r="D56" s="12" t="s">
        <v>1297</v>
      </c>
      <c r="E56" s="11">
        <f>E57</f>
        <v>195.18600000000001</v>
      </c>
      <c r="F56" s="546"/>
      <c r="G56" s="19">
        <f>E56*F56</f>
        <v>0</v>
      </c>
      <c r="H56" s="74">
        <v>0</v>
      </c>
      <c r="I56" s="194">
        <f>E56*H56</f>
        <v>0</v>
      </c>
    </row>
    <row r="57" spans="1:9">
      <c r="A57" s="81"/>
      <c r="B57" s="15"/>
      <c r="C57" s="77" t="s">
        <v>1013</v>
      </c>
      <c r="D57" s="36" t="s">
        <v>1297</v>
      </c>
      <c r="E57" s="21">
        <f>E42</f>
        <v>195.18600000000001</v>
      </c>
      <c r="F57" s="37"/>
      <c r="G57" s="35"/>
      <c r="H57" s="74"/>
      <c r="I57" s="194"/>
    </row>
    <row r="58" spans="1:9">
      <c r="A58" s="70" t="s">
        <v>1527</v>
      </c>
      <c r="B58" s="10" t="s">
        <v>1518</v>
      </c>
      <c r="C58" s="73" t="s">
        <v>1508</v>
      </c>
      <c r="D58" s="12" t="s">
        <v>1297</v>
      </c>
      <c r="E58" s="11">
        <f>E59</f>
        <v>4.242</v>
      </c>
      <c r="F58" s="546"/>
      <c r="G58" s="19">
        <f>E58*F58</f>
        <v>0</v>
      </c>
      <c r="H58" s="74">
        <v>0</v>
      </c>
      <c r="I58" s="194">
        <f>E58*H58</f>
        <v>0</v>
      </c>
    </row>
    <row r="59" spans="1:9">
      <c r="A59" s="81"/>
      <c r="B59" s="15"/>
      <c r="C59" s="72" t="s">
        <v>630</v>
      </c>
      <c r="D59" s="36" t="s">
        <v>1297</v>
      </c>
      <c r="E59" s="21">
        <f>E48</f>
        <v>4.242</v>
      </c>
      <c r="F59" s="37"/>
      <c r="G59" s="35"/>
      <c r="H59" s="74"/>
      <c r="I59" s="194"/>
    </row>
    <row r="60" spans="1:9">
      <c r="A60" s="70" t="s">
        <v>1538</v>
      </c>
      <c r="B60" s="10" t="s">
        <v>1518</v>
      </c>
      <c r="C60" s="73" t="s">
        <v>631</v>
      </c>
      <c r="D60" s="12" t="s">
        <v>1297</v>
      </c>
      <c r="E60" s="11">
        <f>E61</f>
        <v>94.632000000000019</v>
      </c>
      <c r="F60" s="546"/>
      <c r="G60" s="19">
        <f>E60*F60</f>
        <v>0</v>
      </c>
      <c r="H60" s="74">
        <v>0</v>
      </c>
      <c r="I60" s="194">
        <f>E60*H60</f>
        <v>0</v>
      </c>
    </row>
    <row r="61" spans="1:9">
      <c r="A61" s="81"/>
      <c r="B61" s="15"/>
      <c r="C61" s="72" t="s">
        <v>1014</v>
      </c>
      <c r="D61" s="36" t="s">
        <v>1297</v>
      </c>
      <c r="E61" s="21">
        <f>E55</f>
        <v>94.632000000000019</v>
      </c>
      <c r="F61" s="37"/>
      <c r="G61" s="35"/>
      <c r="H61" s="74"/>
      <c r="I61" s="194"/>
    </row>
    <row r="62" spans="1:9">
      <c r="A62" s="86" t="s">
        <v>1539</v>
      </c>
      <c r="B62" s="10" t="s">
        <v>2189</v>
      </c>
      <c r="C62" s="76" t="s">
        <v>1905</v>
      </c>
      <c r="D62" s="12" t="s">
        <v>1297</v>
      </c>
      <c r="E62" s="11">
        <f>E63</f>
        <v>195.18600000000001</v>
      </c>
      <c r="F62" s="546"/>
      <c r="G62" s="19">
        <f>E62*F62</f>
        <v>0</v>
      </c>
      <c r="H62" s="74">
        <v>0</v>
      </c>
      <c r="I62" s="194">
        <f>E62*H62</f>
        <v>0</v>
      </c>
    </row>
    <row r="63" spans="1:9">
      <c r="A63" s="44"/>
      <c r="B63" s="15"/>
      <c r="C63" s="72" t="s">
        <v>1015</v>
      </c>
      <c r="D63" s="15" t="s">
        <v>1297</v>
      </c>
      <c r="E63" s="21">
        <f>E42</f>
        <v>195.18600000000001</v>
      </c>
      <c r="F63" s="22"/>
      <c r="G63" s="35"/>
      <c r="H63" s="75"/>
      <c r="I63" s="194"/>
    </row>
    <row r="64" spans="1:9">
      <c r="A64" s="86" t="s">
        <v>1540</v>
      </c>
      <c r="B64" s="10" t="s">
        <v>1900</v>
      </c>
      <c r="C64" s="76" t="s">
        <v>632</v>
      </c>
      <c r="D64" s="12" t="s">
        <v>1297</v>
      </c>
      <c r="E64" s="11">
        <f>E65</f>
        <v>94.632000000000019</v>
      </c>
      <c r="F64" s="546"/>
      <c r="G64" s="19">
        <f>E64*F64</f>
        <v>0</v>
      </c>
      <c r="H64" s="74">
        <v>0</v>
      </c>
      <c r="I64" s="194">
        <f>E64*H64</f>
        <v>0</v>
      </c>
    </row>
    <row r="65" spans="1:9">
      <c r="A65" s="44"/>
      <c r="B65" s="15"/>
      <c r="C65" s="72" t="s">
        <v>1016</v>
      </c>
      <c r="D65" s="15" t="s">
        <v>1297</v>
      </c>
      <c r="E65" s="21">
        <f>E55</f>
        <v>94.632000000000019</v>
      </c>
      <c r="F65" s="22"/>
      <c r="G65" s="35"/>
      <c r="H65" s="75"/>
      <c r="I65" s="194"/>
    </row>
    <row r="66" spans="1:9">
      <c r="A66" s="86" t="s">
        <v>1541</v>
      </c>
      <c r="B66" s="10" t="s">
        <v>1523</v>
      </c>
      <c r="C66" s="76" t="s">
        <v>1489</v>
      </c>
      <c r="D66" s="12" t="s">
        <v>1297</v>
      </c>
      <c r="E66" s="11">
        <f>E68</f>
        <v>4.242</v>
      </c>
      <c r="F66" s="546"/>
      <c r="G66" s="19">
        <f>E66*F66</f>
        <v>0</v>
      </c>
      <c r="H66" s="74">
        <v>0</v>
      </c>
      <c r="I66" s="194">
        <f>E66*H66</f>
        <v>0</v>
      </c>
    </row>
    <row r="67" spans="1:9">
      <c r="A67" s="44"/>
      <c r="B67" s="15"/>
      <c r="C67" s="87" t="s">
        <v>627</v>
      </c>
      <c r="D67" s="15" t="s">
        <v>1297</v>
      </c>
      <c r="E67" s="21">
        <v>4.242</v>
      </c>
      <c r="F67" s="22"/>
      <c r="G67" s="35"/>
      <c r="H67" s="75"/>
      <c r="I67" s="194"/>
    </row>
    <row r="68" spans="1:9">
      <c r="A68" s="386"/>
      <c r="B68" s="173"/>
      <c r="C68" s="387" t="s">
        <v>1287</v>
      </c>
      <c r="D68" s="173" t="s">
        <v>1297</v>
      </c>
      <c r="E68" s="100">
        <f>SUM(E67)</f>
        <v>4.242</v>
      </c>
      <c r="F68" s="174"/>
      <c r="G68" s="101"/>
      <c r="H68" s="75"/>
      <c r="I68" s="194"/>
    </row>
    <row r="69" spans="1:9">
      <c r="A69" s="86" t="s">
        <v>1542</v>
      </c>
      <c r="B69" s="10" t="s">
        <v>639</v>
      </c>
      <c r="C69" s="221" t="s">
        <v>643</v>
      </c>
      <c r="D69" s="10" t="s">
        <v>1901</v>
      </c>
      <c r="E69" s="11">
        <v>1</v>
      </c>
      <c r="F69" s="562"/>
      <c r="G69" s="19">
        <f>E69*F69</f>
        <v>0</v>
      </c>
      <c r="H69" s="74">
        <v>0</v>
      </c>
      <c r="I69" s="194">
        <f>E69*H69</f>
        <v>0</v>
      </c>
    </row>
    <row r="70" spans="1:9">
      <c r="A70" s="385" t="s">
        <v>1543</v>
      </c>
      <c r="B70" s="119" t="s">
        <v>633</v>
      </c>
      <c r="C70" s="182" t="s">
        <v>634</v>
      </c>
      <c r="D70" s="71" t="s">
        <v>1881</v>
      </c>
      <c r="E70" s="68">
        <f>E71</f>
        <v>165.60600000000002</v>
      </c>
      <c r="F70" s="548"/>
      <c r="G70" s="79">
        <f>E70*F70</f>
        <v>0</v>
      </c>
      <c r="H70" s="74">
        <v>0</v>
      </c>
      <c r="I70" s="194">
        <f>E70*H70</f>
        <v>0</v>
      </c>
    </row>
    <row r="71" spans="1:9" ht="10.8" thickBot="1">
      <c r="A71" s="91"/>
      <c r="B71" s="38"/>
      <c r="C71" s="92" t="s">
        <v>1017</v>
      </c>
      <c r="D71" s="38" t="s">
        <v>1881</v>
      </c>
      <c r="E71" s="40">
        <f>E55*1.75</f>
        <v>165.60600000000002</v>
      </c>
      <c r="F71" s="93"/>
      <c r="G71" s="42"/>
      <c r="H71" s="75"/>
      <c r="I71" s="194"/>
    </row>
    <row r="72" spans="1:9" ht="10.8" thickBot="1">
      <c r="A72" s="23"/>
      <c r="B72" s="28">
        <v>2</v>
      </c>
      <c r="C72" s="28" t="s">
        <v>1879</v>
      </c>
      <c r="D72" s="28"/>
      <c r="E72" s="32"/>
      <c r="F72" s="33"/>
      <c r="G72" s="33">
        <f>SUM(G73:G134)</f>
        <v>0</v>
      </c>
      <c r="H72" s="195"/>
      <c r="I72" s="193"/>
    </row>
    <row r="73" spans="1:9">
      <c r="A73" s="25" t="s">
        <v>1544</v>
      </c>
      <c r="B73" s="94" t="s">
        <v>657</v>
      </c>
      <c r="C73" s="78" t="s">
        <v>658</v>
      </c>
      <c r="D73" s="14" t="s">
        <v>1298</v>
      </c>
      <c r="E73" s="9">
        <f>E74</f>
        <v>104</v>
      </c>
      <c r="F73" s="545"/>
      <c r="G73" s="18">
        <f>E73*F73</f>
        <v>0</v>
      </c>
      <c r="H73" s="74">
        <v>5.0000000000000001E-3</v>
      </c>
      <c r="I73" s="194">
        <f>E73*H73</f>
        <v>0.52</v>
      </c>
    </row>
    <row r="74" spans="1:9">
      <c r="A74" s="160"/>
      <c r="B74" s="161"/>
      <c r="C74" s="211" t="s">
        <v>664</v>
      </c>
      <c r="D74" s="36" t="s">
        <v>1298</v>
      </c>
      <c r="E74" s="21">
        <v>104</v>
      </c>
      <c r="F74" s="112"/>
      <c r="G74" s="113"/>
      <c r="H74" s="195"/>
      <c r="I74" s="193"/>
    </row>
    <row r="75" spans="1:9">
      <c r="A75" s="27" t="s">
        <v>1545</v>
      </c>
      <c r="B75" s="88" t="s">
        <v>659</v>
      </c>
      <c r="C75" s="76" t="s">
        <v>660</v>
      </c>
      <c r="D75" s="12" t="s">
        <v>1298</v>
      </c>
      <c r="E75" s="11">
        <f>E76</f>
        <v>34</v>
      </c>
      <c r="F75" s="546"/>
      <c r="G75" s="19">
        <f>E75*F75</f>
        <v>0</v>
      </c>
      <c r="H75" s="74">
        <v>5.0000000000000001E-3</v>
      </c>
      <c r="I75" s="194">
        <f>E75*H75</f>
        <v>0.17</v>
      </c>
    </row>
    <row r="76" spans="1:9">
      <c r="A76" s="160"/>
      <c r="B76" s="161"/>
      <c r="C76" s="211" t="s">
        <v>665</v>
      </c>
      <c r="D76" s="36" t="s">
        <v>1298</v>
      </c>
      <c r="E76" s="21">
        <v>34</v>
      </c>
      <c r="F76" s="112"/>
      <c r="G76" s="113"/>
      <c r="H76" s="195"/>
      <c r="I76" s="193"/>
    </row>
    <row r="77" spans="1:9">
      <c r="A77" s="27" t="s">
        <v>1546</v>
      </c>
      <c r="B77" s="88" t="s">
        <v>661</v>
      </c>
      <c r="C77" s="76" t="s">
        <v>662</v>
      </c>
      <c r="D77" s="12" t="s">
        <v>1901</v>
      </c>
      <c r="E77" s="11">
        <v>1</v>
      </c>
      <c r="F77" s="546"/>
      <c r="G77" s="19">
        <f>E77*F77</f>
        <v>0</v>
      </c>
      <c r="H77" s="74">
        <v>0.01</v>
      </c>
      <c r="I77" s="194">
        <f>E77*H77</f>
        <v>0.01</v>
      </c>
    </row>
    <row r="78" spans="1:9">
      <c r="A78" s="160"/>
      <c r="B78" s="161"/>
      <c r="C78" s="211" t="s">
        <v>663</v>
      </c>
      <c r="D78" s="161"/>
      <c r="E78" s="183"/>
      <c r="F78" s="112"/>
      <c r="G78" s="113"/>
      <c r="H78" s="195"/>
      <c r="I78" s="193"/>
    </row>
    <row r="79" spans="1:9">
      <c r="A79" s="27" t="s">
        <v>1547</v>
      </c>
      <c r="B79" s="88" t="s">
        <v>1517</v>
      </c>
      <c r="C79" s="76" t="s">
        <v>1476</v>
      </c>
      <c r="D79" s="12" t="s">
        <v>1297</v>
      </c>
      <c r="E79" s="11">
        <f>E85</f>
        <v>81.35499999999999</v>
      </c>
      <c r="F79" s="546"/>
      <c r="G79" s="19">
        <f>E79*F79</f>
        <v>0</v>
      </c>
      <c r="H79" s="74">
        <v>1.94</v>
      </c>
      <c r="I79" s="194">
        <f>E79*H79</f>
        <v>157.82869999999997</v>
      </c>
    </row>
    <row r="80" spans="1:9">
      <c r="A80" s="34"/>
      <c r="B80" s="43"/>
      <c r="C80" s="211" t="s">
        <v>599</v>
      </c>
      <c r="D80" s="36"/>
      <c r="E80" s="21"/>
      <c r="F80" s="37"/>
      <c r="G80" s="35"/>
      <c r="H80" s="74"/>
      <c r="I80" s="194"/>
    </row>
    <row r="81" spans="1:9">
      <c r="A81" s="34"/>
      <c r="B81" s="43"/>
      <c r="C81" s="211" t="s">
        <v>600</v>
      </c>
      <c r="D81" s="36"/>
      <c r="E81" s="21"/>
      <c r="F81" s="37"/>
      <c r="G81" s="35"/>
      <c r="H81" s="74"/>
      <c r="I81" s="194"/>
    </row>
    <row r="82" spans="1:9">
      <c r="A82" s="34"/>
      <c r="B82" s="43"/>
      <c r="C82" s="211" t="s">
        <v>601</v>
      </c>
      <c r="D82" s="36"/>
      <c r="E82" s="21"/>
      <c r="F82" s="37"/>
      <c r="G82" s="35"/>
      <c r="H82" s="74"/>
      <c r="I82" s="194"/>
    </row>
    <row r="83" spans="1:9">
      <c r="A83" s="34"/>
      <c r="B83" s="43"/>
      <c r="C83" s="87" t="s">
        <v>602</v>
      </c>
      <c r="D83" s="36" t="s">
        <v>1297</v>
      </c>
      <c r="E83" s="21">
        <v>64.406999999999996</v>
      </c>
      <c r="F83" s="37"/>
      <c r="G83" s="35"/>
      <c r="H83" s="74"/>
      <c r="I83" s="194"/>
    </row>
    <row r="84" spans="1:9">
      <c r="A84" s="34"/>
      <c r="B84" s="43"/>
      <c r="C84" s="95" t="s">
        <v>1000</v>
      </c>
      <c r="D84" s="36" t="s">
        <v>1297</v>
      </c>
      <c r="E84" s="21">
        <v>16.948</v>
      </c>
      <c r="F84" s="37"/>
      <c r="G84" s="35"/>
      <c r="H84" s="74"/>
      <c r="I84" s="194"/>
    </row>
    <row r="85" spans="1:9">
      <c r="A85" s="34"/>
      <c r="B85" s="43"/>
      <c r="C85" s="87" t="s">
        <v>1287</v>
      </c>
      <c r="D85" s="36" t="s">
        <v>1297</v>
      </c>
      <c r="E85" s="21">
        <f>SUM(E80:E84)</f>
        <v>81.35499999999999</v>
      </c>
      <c r="F85" s="37"/>
      <c r="G85" s="35"/>
      <c r="H85" s="74"/>
      <c r="I85" s="194"/>
    </row>
    <row r="86" spans="1:9">
      <c r="A86" s="27" t="s">
        <v>1548</v>
      </c>
      <c r="B86" s="10" t="s">
        <v>616</v>
      </c>
      <c r="C86" s="10" t="s">
        <v>617</v>
      </c>
      <c r="D86" s="12" t="s">
        <v>1297</v>
      </c>
      <c r="E86" s="11">
        <f>E92</f>
        <v>19.371000000000002</v>
      </c>
      <c r="F86" s="546"/>
      <c r="G86" s="19">
        <f>E86*F86</f>
        <v>0</v>
      </c>
      <c r="H86" s="89">
        <v>1.93971</v>
      </c>
      <c r="I86" s="89">
        <f>E86*H86</f>
        <v>37.574122410000008</v>
      </c>
    </row>
    <row r="87" spans="1:9" ht="20.399999999999999">
      <c r="A87" s="34"/>
      <c r="B87" s="43"/>
      <c r="C87" s="228" t="s">
        <v>618</v>
      </c>
      <c r="D87" s="36"/>
      <c r="E87" s="21"/>
      <c r="F87" s="37"/>
      <c r="G87" s="35"/>
      <c r="H87" s="74"/>
      <c r="I87" s="194"/>
    </row>
    <row r="88" spans="1:9">
      <c r="A88" s="34"/>
      <c r="B88" s="43"/>
      <c r="C88" s="90" t="s">
        <v>621</v>
      </c>
      <c r="D88" s="36" t="s">
        <v>1297</v>
      </c>
      <c r="E88" s="21">
        <v>9.09</v>
      </c>
      <c r="F88" s="37"/>
      <c r="G88" s="35"/>
      <c r="H88" s="74"/>
      <c r="I88" s="194"/>
    </row>
    <row r="89" spans="1:9">
      <c r="A89" s="34"/>
      <c r="B89" s="43"/>
      <c r="C89" s="95" t="s">
        <v>619</v>
      </c>
      <c r="D89" s="36"/>
      <c r="E89" s="21"/>
      <c r="F89" s="37"/>
      <c r="G89" s="35"/>
      <c r="H89" s="74"/>
      <c r="I89" s="194"/>
    </row>
    <row r="90" spans="1:9">
      <c r="A90" s="34"/>
      <c r="B90" s="43"/>
      <c r="C90" s="228" t="s">
        <v>623</v>
      </c>
      <c r="D90" s="36" t="s">
        <v>1297</v>
      </c>
      <c r="E90" s="21">
        <v>7.0860000000000003</v>
      </c>
      <c r="F90" s="37"/>
      <c r="G90" s="35"/>
      <c r="H90" s="74"/>
      <c r="I90" s="194"/>
    </row>
    <row r="91" spans="1:9">
      <c r="A91" s="34"/>
      <c r="B91" s="43"/>
      <c r="C91" s="90" t="s">
        <v>1001</v>
      </c>
      <c r="D91" s="36" t="s">
        <v>1297</v>
      </c>
      <c r="E91" s="21">
        <v>3.1949999999999998</v>
      </c>
      <c r="F91" s="37"/>
      <c r="G91" s="35"/>
      <c r="H91" s="74"/>
      <c r="I91" s="194"/>
    </row>
    <row r="92" spans="1:9">
      <c r="A92" s="34"/>
      <c r="B92" s="43"/>
      <c r="C92" s="83" t="s">
        <v>1287</v>
      </c>
      <c r="D92" s="36" t="s">
        <v>1297</v>
      </c>
      <c r="E92" s="21">
        <f>SUM(E87:E91)</f>
        <v>19.371000000000002</v>
      </c>
      <c r="F92" s="37"/>
      <c r="G92" s="35"/>
      <c r="H92" s="74"/>
      <c r="I92" s="194"/>
    </row>
    <row r="93" spans="1:9">
      <c r="A93" s="27" t="s">
        <v>1549</v>
      </c>
      <c r="B93" s="10" t="s">
        <v>580</v>
      </c>
      <c r="C93" s="10" t="s">
        <v>74</v>
      </c>
      <c r="D93" s="12" t="s">
        <v>1297</v>
      </c>
      <c r="E93" s="11">
        <f>E99</f>
        <v>27.019000000000002</v>
      </c>
      <c r="F93" s="546"/>
      <c r="G93" s="19">
        <f>E93*F93</f>
        <v>0</v>
      </c>
      <c r="H93" s="89">
        <v>2.4169299999999998</v>
      </c>
      <c r="I93" s="89">
        <f>E93*H93</f>
        <v>65.303031669999996</v>
      </c>
    </row>
    <row r="94" spans="1:9">
      <c r="A94" s="34"/>
      <c r="B94" s="43"/>
      <c r="C94" s="211" t="s">
        <v>599</v>
      </c>
      <c r="D94" s="36"/>
      <c r="E94" s="21"/>
      <c r="F94" s="37"/>
      <c r="G94" s="35"/>
      <c r="H94" s="74"/>
      <c r="I94" s="194"/>
    </row>
    <row r="95" spans="1:9">
      <c r="A95" s="34"/>
      <c r="B95" s="43"/>
      <c r="C95" s="211" t="s">
        <v>600</v>
      </c>
      <c r="D95" s="36"/>
      <c r="E95" s="21"/>
      <c r="F95" s="37"/>
      <c r="G95" s="35"/>
      <c r="H95" s="74"/>
      <c r="I95" s="194"/>
    </row>
    <row r="96" spans="1:9">
      <c r="A96" s="34"/>
      <c r="B96" s="43"/>
      <c r="C96" s="211" t="s">
        <v>603</v>
      </c>
      <c r="D96" s="36"/>
      <c r="E96" s="21"/>
      <c r="F96" s="37"/>
      <c r="G96" s="35"/>
      <c r="H96" s="74"/>
      <c r="I96" s="194"/>
    </row>
    <row r="97" spans="1:9">
      <c r="A97" s="34"/>
      <c r="B97" s="43"/>
      <c r="C97" s="87" t="s">
        <v>604</v>
      </c>
      <c r="D97" s="36" t="s">
        <v>1297</v>
      </c>
      <c r="E97" s="21">
        <v>21.469000000000001</v>
      </c>
      <c r="F97" s="37"/>
      <c r="G97" s="35"/>
      <c r="H97" s="74"/>
      <c r="I97" s="194"/>
    </row>
    <row r="98" spans="1:9">
      <c r="A98" s="34"/>
      <c r="B98" s="43"/>
      <c r="C98" s="95" t="s">
        <v>383</v>
      </c>
      <c r="D98" s="36" t="s">
        <v>1297</v>
      </c>
      <c r="E98" s="21">
        <v>5.55</v>
      </c>
      <c r="F98" s="37"/>
      <c r="G98" s="35"/>
      <c r="H98" s="74"/>
      <c r="I98" s="194"/>
    </row>
    <row r="99" spans="1:9">
      <c r="A99" s="34"/>
      <c r="B99" s="43"/>
      <c r="C99" s="87" t="s">
        <v>1287</v>
      </c>
      <c r="D99" s="36" t="s">
        <v>1297</v>
      </c>
      <c r="E99" s="21">
        <f>SUM(E94:E98)</f>
        <v>27.019000000000002</v>
      </c>
      <c r="F99" s="37"/>
      <c r="G99" s="35"/>
      <c r="H99" s="74"/>
      <c r="I99" s="194"/>
    </row>
    <row r="100" spans="1:9">
      <c r="A100" s="27" t="s">
        <v>1550</v>
      </c>
      <c r="B100" s="10" t="s">
        <v>2192</v>
      </c>
      <c r="C100" s="10" t="s">
        <v>605</v>
      </c>
      <c r="D100" s="12" t="s">
        <v>1297</v>
      </c>
      <c r="E100" s="11">
        <f>E103</f>
        <v>81.668999999999997</v>
      </c>
      <c r="F100" s="546"/>
      <c r="G100" s="19">
        <f>E100*F100</f>
        <v>0</v>
      </c>
      <c r="H100" s="193">
        <v>2.4462199999999998</v>
      </c>
      <c r="I100" s="193">
        <f>E100*H100</f>
        <v>199.78034117999999</v>
      </c>
    </row>
    <row r="101" spans="1:9">
      <c r="A101" s="34"/>
      <c r="B101" s="43"/>
      <c r="C101" s="95" t="s">
        <v>606</v>
      </c>
      <c r="D101" s="36" t="s">
        <v>1297</v>
      </c>
      <c r="E101" s="21">
        <v>76.02</v>
      </c>
      <c r="F101" s="37"/>
      <c r="G101" s="35"/>
      <c r="H101" s="74"/>
      <c r="I101" s="194"/>
    </row>
    <row r="102" spans="1:9">
      <c r="A102" s="34"/>
      <c r="B102" s="43"/>
      <c r="C102" s="95" t="s">
        <v>1002</v>
      </c>
      <c r="D102" s="36" t="s">
        <v>1297</v>
      </c>
      <c r="E102" s="21">
        <v>5.649</v>
      </c>
      <c r="F102" s="37"/>
      <c r="G102" s="35"/>
      <c r="H102" s="74"/>
      <c r="I102" s="194"/>
    </row>
    <row r="103" spans="1:9">
      <c r="A103" s="34"/>
      <c r="B103" s="43"/>
      <c r="C103" s="95" t="s">
        <v>1287</v>
      </c>
      <c r="D103" s="36" t="s">
        <v>1297</v>
      </c>
      <c r="E103" s="21">
        <f>SUM(E101:E102)</f>
        <v>81.668999999999997</v>
      </c>
      <c r="F103" s="37"/>
      <c r="G103" s="35"/>
      <c r="H103" s="74"/>
      <c r="I103" s="194"/>
    </row>
    <row r="104" spans="1:9">
      <c r="A104" s="27" t="s">
        <v>1551</v>
      </c>
      <c r="B104" s="10" t="s">
        <v>1477</v>
      </c>
      <c r="C104" s="10" t="s">
        <v>906</v>
      </c>
      <c r="D104" s="12" t="s">
        <v>1881</v>
      </c>
      <c r="E104" s="11">
        <f>E105</f>
        <v>2.72</v>
      </c>
      <c r="F104" s="546"/>
      <c r="G104" s="19">
        <f>E104*F104</f>
        <v>0</v>
      </c>
      <c r="H104" s="193">
        <v>1.0532900000000001</v>
      </c>
      <c r="I104" s="193">
        <f>E104*H104</f>
        <v>2.8649488000000005</v>
      </c>
    </row>
    <row r="105" spans="1:9">
      <c r="A105" s="70"/>
      <c r="B105" s="114"/>
      <c r="C105" s="229" t="s">
        <v>1531</v>
      </c>
      <c r="D105" s="115" t="s">
        <v>1881</v>
      </c>
      <c r="E105" s="116">
        <v>2.72</v>
      </c>
      <c r="F105" s="117"/>
      <c r="G105" s="118"/>
      <c r="H105" s="193"/>
      <c r="I105" s="193"/>
    </row>
    <row r="106" spans="1:9">
      <c r="A106" s="27" t="s">
        <v>1552</v>
      </c>
      <c r="B106" s="10" t="s">
        <v>1478</v>
      </c>
      <c r="C106" s="10" t="s">
        <v>607</v>
      </c>
      <c r="D106" s="12" t="s">
        <v>1297</v>
      </c>
      <c r="E106" s="11">
        <f>E112</f>
        <v>26.981000000000002</v>
      </c>
      <c r="F106" s="546"/>
      <c r="G106" s="19">
        <f>E106*F106</f>
        <v>0</v>
      </c>
      <c r="H106" s="193">
        <v>2.39737</v>
      </c>
      <c r="I106" s="193">
        <f>E106*H106</f>
        <v>64.683439970000009</v>
      </c>
    </row>
    <row r="107" spans="1:9" ht="20.399999999999999">
      <c r="A107" s="34"/>
      <c r="B107" s="15"/>
      <c r="C107" s="176" t="s">
        <v>608</v>
      </c>
      <c r="D107" s="36"/>
      <c r="E107" s="21"/>
      <c r="F107" s="37"/>
      <c r="G107" s="35"/>
      <c r="H107" s="193"/>
      <c r="I107" s="193"/>
    </row>
    <row r="108" spans="1:9">
      <c r="A108" s="34"/>
      <c r="B108" s="15"/>
      <c r="C108" s="176" t="s">
        <v>611</v>
      </c>
      <c r="D108" s="36" t="s">
        <v>1297</v>
      </c>
      <c r="E108" s="21">
        <v>14.545</v>
      </c>
      <c r="F108" s="37"/>
      <c r="G108" s="35"/>
      <c r="H108" s="193"/>
      <c r="I108" s="193"/>
    </row>
    <row r="109" spans="1:9">
      <c r="A109" s="34"/>
      <c r="B109" s="15"/>
      <c r="C109" s="176" t="s">
        <v>609</v>
      </c>
      <c r="D109" s="36"/>
      <c r="E109" s="21"/>
      <c r="F109" s="37"/>
      <c r="G109" s="35"/>
      <c r="H109" s="193"/>
      <c r="I109" s="193"/>
    </row>
    <row r="110" spans="1:9">
      <c r="A110" s="34"/>
      <c r="B110" s="15"/>
      <c r="C110" s="176" t="s">
        <v>612</v>
      </c>
      <c r="D110" s="36" t="s">
        <v>1297</v>
      </c>
      <c r="E110" s="21">
        <v>7.2279999999999998</v>
      </c>
      <c r="F110" s="37"/>
      <c r="G110" s="35"/>
      <c r="H110" s="193"/>
      <c r="I110" s="193"/>
    </row>
    <row r="111" spans="1:9">
      <c r="A111" s="34"/>
      <c r="B111" s="15"/>
      <c r="C111" s="90" t="s">
        <v>1003</v>
      </c>
      <c r="D111" s="36" t="s">
        <v>1297</v>
      </c>
      <c r="E111" s="21">
        <v>5.2080000000000002</v>
      </c>
      <c r="F111" s="37"/>
      <c r="G111" s="35"/>
      <c r="H111" s="193"/>
      <c r="I111" s="193"/>
    </row>
    <row r="112" spans="1:9">
      <c r="A112" s="34"/>
      <c r="B112" s="15"/>
      <c r="C112" s="176" t="s">
        <v>1287</v>
      </c>
      <c r="D112" s="36" t="s">
        <v>1297</v>
      </c>
      <c r="E112" s="21">
        <f>SUM(E107:E111)</f>
        <v>26.981000000000002</v>
      </c>
      <c r="F112" s="37"/>
      <c r="G112" s="35"/>
      <c r="H112" s="193"/>
      <c r="I112" s="193"/>
    </row>
    <row r="113" spans="1:13">
      <c r="A113" s="27" t="s">
        <v>1553</v>
      </c>
      <c r="B113" s="10" t="s">
        <v>2193</v>
      </c>
      <c r="C113" s="10" t="s">
        <v>613</v>
      </c>
      <c r="D113" s="12" t="s">
        <v>1297</v>
      </c>
      <c r="E113" s="11">
        <f>E119</f>
        <v>50.209000000000003</v>
      </c>
      <c r="F113" s="546"/>
      <c r="G113" s="19">
        <f>E113*F113</f>
        <v>0</v>
      </c>
      <c r="H113" s="193">
        <v>2.4462199999999998</v>
      </c>
      <c r="I113" s="193">
        <f>E113*H113</f>
        <v>122.82225998</v>
      </c>
      <c r="J113" s="89"/>
    </row>
    <row r="114" spans="1:13" ht="20.399999999999999">
      <c r="A114" s="34"/>
      <c r="B114" s="15"/>
      <c r="C114" s="228" t="s">
        <v>615</v>
      </c>
      <c r="D114" s="36"/>
      <c r="E114" s="21"/>
      <c r="F114" s="37"/>
      <c r="G114" s="35"/>
      <c r="H114" s="74"/>
      <c r="I114" s="196"/>
      <c r="M114" s="158"/>
    </row>
    <row r="115" spans="1:13">
      <c r="A115" s="34"/>
      <c r="B115" s="15"/>
      <c r="C115" s="90" t="s">
        <v>620</v>
      </c>
      <c r="D115" s="36" t="s">
        <v>1297</v>
      </c>
      <c r="E115" s="21">
        <v>26.664999999999999</v>
      </c>
      <c r="F115" s="37"/>
      <c r="G115" s="35"/>
      <c r="H115" s="74"/>
      <c r="I115" s="196"/>
    </row>
    <row r="116" spans="1:13">
      <c r="A116" s="34"/>
      <c r="B116" s="15"/>
      <c r="C116" s="95" t="s">
        <v>619</v>
      </c>
      <c r="D116" s="36"/>
      <c r="E116" s="21"/>
      <c r="F116" s="37"/>
      <c r="G116" s="35"/>
      <c r="H116" s="74"/>
      <c r="I116" s="196"/>
    </row>
    <row r="117" spans="1:13">
      <c r="A117" s="34"/>
      <c r="B117" s="15"/>
      <c r="C117" s="228" t="s">
        <v>622</v>
      </c>
      <c r="D117" s="36" t="s">
        <v>1297</v>
      </c>
      <c r="E117" s="21">
        <v>14.172000000000001</v>
      </c>
      <c r="F117" s="37"/>
      <c r="G117" s="35"/>
      <c r="H117" s="74"/>
      <c r="I117" s="196"/>
    </row>
    <row r="118" spans="1:13">
      <c r="A118" s="34"/>
      <c r="B118" s="15"/>
      <c r="C118" s="90" t="s">
        <v>1004</v>
      </c>
      <c r="D118" s="36" t="s">
        <v>1297</v>
      </c>
      <c r="E118" s="21">
        <v>9.3719999999999999</v>
      </c>
      <c r="F118" s="37"/>
      <c r="G118" s="35"/>
      <c r="H118" s="74"/>
      <c r="I118" s="196"/>
    </row>
    <row r="119" spans="1:13">
      <c r="A119" s="34"/>
      <c r="B119" s="15"/>
      <c r="C119" s="83" t="s">
        <v>1287</v>
      </c>
      <c r="D119" s="36" t="s">
        <v>1297</v>
      </c>
      <c r="E119" s="21">
        <f>SUM(E114:E118)</f>
        <v>50.209000000000003</v>
      </c>
      <c r="F119" s="37"/>
      <c r="G119" s="35"/>
      <c r="H119" s="74"/>
      <c r="I119" s="196"/>
    </row>
    <row r="120" spans="1:13">
      <c r="A120" s="27" t="s">
        <v>1554</v>
      </c>
      <c r="B120" s="10" t="s">
        <v>75</v>
      </c>
      <c r="C120" s="10" t="s">
        <v>626</v>
      </c>
      <c r="D120" s="12" t="s">
        <v>1901</v>
      </c>
      <c r="E120" s="11">
        <f>E123</f>
        <v>5</v>
      </c>
      <c r="F120" s="546"/>
      <c r="G120" s="19">
        <f>E120*F120</f>
        <v>0</v>
      </c>
      <c r="H120" s="193">
        <v>3.0000000000000001E-3</v>
      </c>
      <c r="I120" s="193">
        <f>E120*H120</f>
        <v>1.4999999999999999E-2</v>
      </c>
    </row>
    <row r="121" spans="1:13">
      <c r="A121" s="34"/>
      <c r="B121" s="15"/>
      <c r="C121" s="15" t="s">
        <v>624</v>
      </c>
      <c r="D121" s="36" t="s">
        <v>1901</v>
      </c>
      <c r="E121" s="21">
        <v>4</v>
      </c>
      <c r="F121" s="37"/>
      <c r="G121" s="35"/>
      <c r="H121" s="193"/>
      <c r="I121" s="193"/>
    </row>
    <row r="122" spans="1:13">
      <c r="A122" s="34"/>
      <c r="B122" s="15"/>
      <c r="C122" s="15" t="s">
        <v>625</v>
      </c>
      <c r="D122" s="36" t="s">
        <v>1901</v>
      </c>
      <c r="E122" s="21">
        <v>1</v>
      </c>
      <c r="F122" s="37"/>
      <c r="G122" s="35"/>
      <c r="H122" s="193"/>
      <c r="I122" s="193"/>
    </row>
    <row r="123" spans="1:13">
      <c r="A123" s="34"/>
      <c r="B123" s="15"/>
      <c r="C123" s="83" t="s">
        <v>1287</v>
      </c>
      <c r="D123" s="36" t="s">
        <v>1901</v>
      </c>
      <c r="E123" s="21">
        <f>SUM(E121:E122)</f>
        <v>5</v>
      </c>
      <c r="F123" s="37"/>
      <c r="G123" s="35"/>
      <c r="H123" s="74"/>
      <c r="I123" s="196"/>
    </row>
    <row r="124" spans="1:13">
      <c r="A124" s="27" t="s">
        <v>1555</v>
      </c>
      <c r="B124" s="10" t="s">
        <v>579</v>
      </c>
      <c r="C124" s="10" t="s">
        <v>1505</v>
      </c>
      <c r="D124" s="12" t="s">
        <v>1881</v>
      </c>
      <c r="E124" s="11">
        <f>E125</f>
        <v>1.641</v>
      </c>
      <c r="F124" s="546"/>
      <c r="G124" s="19">
        <f>E124*F124</f>
        <v>0</v>
      </c>
      <c r="H124" s="193">
        <v>1.0211600000000001</v>
      </c>
      <c r="I124" s="193">
        <f>E124*H124</f>
        <v>1.6757235600000002</v>
      </c>
    </row>
    <row r="125" spans="1:13">
      <c r="A125" s="34"/>
      <c r="B125" s="15"/>
      <c r="C125" s="111" t="s">
        <v>1005</v>
      </c>
      <c r="D125" s="36" t="s">
        <v>1881</v>
      </c>
      <c r="E125" s="21">
        <v>1.641</v>
      </c>
      <c r="F125" s="37"/>
      <c r="G125" s="35"/>
      <c r="H125" s="193"/>
      <c r="I125" s="193"/>
    </row>
    <row r="126" spans="1:13">
      <c r="A126" s="27" t="s">
        <v>1556</v>
      </c>
      <c r="B126" s="10" t="s">
        <v>579</v>
      </c>
      <c r="C126" s="10" t="s">
        <v>1505</v>
      </c>
      <c r="D126" s="12" t="s">
        <v>1881</v>
      </c>
      <c r="E126" s="11">
        <f>E127</f>
        <v>5.8410000000000002</v>
      </c>
      <c r="F126" s="546"/>
      <c r="G126" s="19">
        <f>E126*F126</f>
        <v>0</v>
      </c>
      <c r="H126" s="193">
        <v>1.0211600000000001</v>
      </c>
      <c r="I126" s="193">
        <f>E126*H126</f>
        <v>5.9645955600000002</v>
      </c>
    </row>
    <row r="127" spans="1:13">
      <c r="A127" s="27" t="s">
        <v>1557</v>
      </c>
      <c r="B127" s="10" t="s">
        <v>666</v>
      </c>
      <c r="C127" s="10" t="s">
        <v>1654</v>
      </c>
      <c r="D127" s="12" t="s">
        <v>1297</v>
      </c>
      <c r="E127" s="430">
        <f>E132</f>
        <v>5.8410000000000002</v>
      </c>
      <c r="F127" s="546"/>
      <c r="G127" s="19">
        <f>E127*F127</f>
        <v>0</v>
      </c>
      <c r="H127" s="193">
        <v>2.5629</v>
      </c>
      <c r="I127" s="193">
        <f>E127*H127</f>
        <v>14.9698989</v>
      </c>
    </row>
    <row r="128" spans="1:13">
      <c r="A128" s="34"/>
      <c r="B128" s="15"/>
      <c r="C128" s="15" t="s">
        <v>1655</v>
      </c>
      <c r="D128" s="36" t="s">
        <v>1297</v>
      </c>
      <c r="E128" s="21">
        <v>4.7779999999999996</v>
      </c>
      <c r="F128" s="37"/>
      <c r="G128" s="35"/>
      <c r="H128" s="193"/>
      <c r="I128" s="193"/>
    </row>
    <row r="129" spans="1:9">
      <c r="A129" s="34"/>
      <c r="B129" s="15"/>
      <c r="C129" s="15" t="s">
        <v>1656</v>
      </c>
      <c r="D129" s="36" t="s">
        <v>1297</v>
      </c>
      <c r="E129" s="21">
        <v>0.53600000000000003</v>
      </c>
      <c r="F129" s="37"/>
      <c r="G129" s="35"/>
      <c r="H129" s="193"/>
      <c r="I129" s="193"/>
    </row>
    <row r="130" spans="1:9">
      <c r="A130" s="34"/>
      <c r="B130" s="15"/>
      <c r="C130" s="15" t="s">
        <v>1657</v>
      </c>
      <c r="D130" s="36" t="s">
        <v>1297</v>
      </c>
      <c r="E130" s="21">
        <v>0.23400000000000001</v>
      </c>
      <c r="F130" s="37"/>
      <c r="G130" s="35"/>
      <c r="H130" s="193"/>
      <c r="I130" s="193"/>
    </row>
    <row r="131" spans="1:9">
      <c r="A131" s="34"/>
      <c r="B131" s="15"/>
      <c r="C131" s="15" t="s">
        <v>1658</v>
      </c>
      <c r="D131" s="36" t="s">
        <v>1297</v>
      </c>
      <c r="E131" s="21">
        <v>0.29299999999999998</v>
      </c>
      <c r="F131" s="37"/>
      <c r="G131" s="35"/>
      <c r="H131" s="193"/>
      <c r="I131" s="193"/>
    </row>
    <row r="132" spans="1:9">
      <c r="A132" s="34"/>
      <c r="B132" s="15"/>
      <c r="C132" s="15" t="s">
        <v>1287</v>
      </c>
      <c r="D132" s="36" t="s">
        <v>1297</v>
      </c>
      <c r="E132" s="21">
        <f>SUM(E128:E131)</f>
        <v>5.8410000000000002</v>
      </c>
      <c r="F132" s="37"/>
      <c r="G132" s="35"/>
      <c r="H132" s="193"/>
      <c r="I132" s="193"/>
    </row>
    <row r="133" spans="1:9">
      <c r="A133" s="27" t="s">
        <v>1558</v>
      </c>
      <c r="B133" s="10" t="s">
        <v>1653</v>
      </c>
      <c r="C133" s="221" t="s">
        <v>1651</v>
      </c>
      <c r="D133" s="12" t="s">
        <v>1881</v>
      </c>
      <c r="E133" s="11">
        <v>0.245</v>
      </c>
      <c r="F133" s="546"/>
      <c r="G133" s="19">
        <f>E133*F133</f>
        <v>0</v>
      </c>
      <c r="H133" s="193">
        <v>2.5629</v>
      </c>
      <c r="I133" s="193">
        <f>E133*H133</f>
        <v>0.62791049999999993</v>
      </c>
    </row>
    <row r="134" spans="1:9" ht="10.8" thickBot="1">
      <c r="A134" s="26"/>
      <c r="B134" s="38"/>
      <c r="C134" s="38" t="s">
        <v>1652</v>
      </c>
      <c r="D134" s="39" t="s">
        <v>1881</v>
      </c>
      <c r="E134" s="40">
        <v>0.245</v>
      </c>
      <c r="F134" s="41"/>
      <c r="G134" s="42"/>
      <c r="H134" s="193"/>
      <c r="I134" s="193"/>
    </row>
    <row r="135" spans="1:9" ht="10.8" thickBot="1">
      <c r="A135" s="412"/>
      <c r="B135" s="413">
        <v>3</v>
      </c>
      <c r="C135" s="413" t="s">
        <v>565</v>
      </c>
      <c r="D135" s="413"/>
      <c r="E135" s="414"/>
      <c r="F135" s="415"/>
      <c r="G135" s="415">
        <f>SUM(G136:G169)</f>
        <v>0</v>
      </c>
      <c r="H135" s="193"/>
      <c r="I135" s="193"/>
    </row>
    <row r="136" spans="1:9">
      <c r="A136" s="172" t="s">
        <v>1559</v>
      </c>
      <c r="B136" s="8" t="s">
        <v>998</v>
      </c>
      <c r="C136" s="8" t="s">
        <v>999</v>
      </c>
      <c r="D136" s="8" t="s">
        <v>1880</v>
      </c>
      <c r="E136" s="9">
        <f>E138</f>
        <v>113.804</v>
      </c>
      <c r="F136" s="549"/>
      <c r="G136" s="169">
        <f>E136*F136</f>
        <v>0</v>
      </c>
      <c r="H136" s="193">
        <v>0.26268999999999998</v>
      </c>
      <c r="I136" s="69">
        <f>E136*H136</f>
        <v>29.895172759999998</v>
      </c>
    </row>
    <row r="137" spans="1:9">
      <c r="A137" s="34"/>
      <c r="B137" s="15"/>
      <c r="C137" s="95" t="s">
        <v>758</v>
      </c>
      <c r="D137" s="224"/>
      <c r="E137" s="21"/>
      <c r="F137" s="22"/>
      <c r="G137" s="35"/>
      <c r="H137" s="61"/>
      <c r="I137" s="61"/>
    </row>
    <row r="138" spans="1:9">
      <c r="A138" s="34"/>
      <c r="B138" s="15"/>
      <c r="C138" s="15" t="s">
        <v>759</v>
      </c>
      <c r="D138" s="15" t="s">
        <v>1880</v>
      </c>
      <c r="E138" s="21">
        <v>113.804</v>
      </c>
      <c r="F138" s="22"/>
      <c r="G138" s="35"/>
      <c r="H138" s="61"/>
      <c r="I138" s="61"/>
    </row>
    <row r="139" spans="1:9">
      <c r="A139" s="27" t="s">
        <v>1560</v>
      </c>
      <c r="B139" s="10" t="s">
        <v>1927</v>
      </c>
      <c r="C139" s="10" t="s">
        <v>1928</v>
      </c>
      <c r="D139" s="10" t="s">
        <v>1901</v>
      </c>
      <c r="E139" s="11">
        <f>E140</f>
        <v>1</v>
      </c>
      <c r="F139" s="546"/>
      <c r="G139" s="19">
        <f>E139*F139</f>
        <v>0</v>
      </c>
      <c r="H139" s="193">
        <v>1.7260000000000001E-2</v>
      </c>
      <c r="I139" s="193">
        <f>E139*H139</f>
        <v>1.7260000000000001E-2</v>
      </c>
    </row>
    <row r="140" spans="1:9">
      <c r="A140" s="34"/>
      <c r="B140" s="15"/>
      <c r="C140" s="15" t="s">
        <v>1929</v>
      </c>
      <c r="D140" s="15" t="s">
        <v>1901</v>
      </c>
      <c r="E140" s="21">
        <v>1</v>
      </c>
      <c r="F140" s="22"/>
      <c r="G140" s="35"/>
      <c r="H140" s="61"/>
      <c r="I140" s="61"/>
    </row>
    <row r="141" spans="1:9">
      <c r="A141" s="27" t="s">
        <v>1561</v>
      </c>
      <c r="B141" s="10" t="s">
        <v>1934</v>
      </c>
      <c r="C141" s="10" t="s">
        <v>1935</v>
      </c>
      <c r="D141" s="10" t="s">
        <v>1901</v>
      </c>
      <c r="E141" s="11">
        <f>E142</f>
        <v>2</v>
      </c>
      <c r="F141" s="546"/>
      <c r="G141" s="19">
        <f>E141*F141</f>
        <v>0</v>
      </c>
      <c r="H141" s="193">
        <v>1.9619999999999999E-2</v>
      </c>
      <c r="I141" s="193">
        <f>E141*H141</f>
        <v>3.9239999999999997E-2</v>
      </c>
    </row>
    <row r="142" spans="1:9">
      <c r="A142" s="34"/>
      <c r="B142" s="15"/>
      <c r="C142" s="15" t="s">
        <v>1930</v>
      </c>
      <c r="D142" s="15" t="s">
        <v>1901</v>
      </c>
      <c r="E142" s="21">
        <v>2</v>
      </c>
      <c r="F142" s="22"/>
      <c r="G142" s="35"/>
      <c r="H142" s="193"/>
      <c r="I142" s="193"/>
    </row>
    <row r="143" spans="1:9">
      <c r="A143" s="27" t="s">
        <v>1562</v>
      </c>
      <c r="B143" s="10" t="s">
        <v>1932</v>
      </c>
      <c r="C143" s="10" t="s">
        <v>1933</v>
      </c>
      <c r="D143" s="10" t="s">
        <v>1901</v>
      </c>
      <c r="E143" s="11">
        <f>E144</f>
        <v>4</v>
      </c>
      <c r="F143" s="546"/>
      <c r="G143" s="19">
        <f>E143*F143</f>
        <v>0</v>
      </c>
      <c r="H143" s="193">
        <v>2.5749999999999999E-2</v>
      </c>
      <c r="I143" s="193">
        <f>E143*H143</f>
        <v>0.10299999999999999</v>
      </c>
    </row>
    <row r="144" spans="1:9">
      <c r="A144" s="34"/>
      <c r="B144" s="15"/>
      <c r="C144" s="15" t="s">
        <v>1931</v>
      </c>
      <c r="D144" s="15" t="s">
        <v>1901</v>
      </c>
      <c r="E144" s="21">
        <v>4</v>
      </c>
      <c r="F144" s="22"/>
      <c r="G144" s="35"/>
      <c r="H144" s="193"/>
      <c r="I144" s="193"/>
    </row>
    <row r="145" spans="1:9">
      <c r="A145" s="27" t="s">
        <v>1563</v>
      </c>
      <c r="B145" s="10" t="s">
        <v>1936</v>
      </c>
      <c r="C145" s="10" t="s">
        <v>1952</v>
      </c>
      <c r="D145" s="10" t="s">
        <v>1901</v>
      </c>
      <c r="E145" s="11">
        <f>E146</f>
        <v>1</v>
      </c>
      <c r="F145" s="546"/>
      <c r="G145" s="19">
        <f>E145*F145</f>
        <v>0</v>
      </c>
      <c r="H145" s="193">
        <v>3.0339999999999999E-2</v>
      </c>
      <c r="I145" s="193">
        <f>E145*H145</f>
        <v>3.0339999999999999E-2</v>
      </c>
    </row>
    <row r="146" spans="1:9">
      <c r="A146" s="34"/>
      <c r="B146" s="15"/>
      <c r="C146" s="15" t="s">
        <v>1937</v>
      </c>
      <c r="D146" s="15" t="s">
        <v>1901</v>
      </c>
      <c r="E146" s="21">
        <v>1</v>
      </c>
      <c r="F146" s="22"/>
      <c r="G146" s="35"/>
      <c r="H146" s="193"/>
      <c r="I146" s="193"/>
    </row>
    <row r="147" spans="1:9">
      <c r="A147" s="27" t="s">
        <v>1564</v>
      </c>
      <c r="B147" s="10" t="s">
        <v>1938</v>
      </c>
      <c r="C147" s="10" t="s">
        <v>1939</v>
      </c>
      <c r="D147" s="10" t="s">
        <v>1901</v>
      </c>
      <c r="E147" s="11">
        <f>E150</f>
        <v>25</v>
      </c>
      <c r="F147" s="546"/>
      <c r="G147" s="19">
        <f>E147*F147</f>
        <v>0</v>
      </c>
      <c r="H147" s="193">
        <v>4.5289999999999997E-2</v>
      </c>
      <c r="I147" s="193">
        <f>E147*H147</f>
        <v>1.13225</v>
      </c>
    </row>
    <row r="148" spans="1:9">
      <c r="A148" s="34"/>
      <c r="B148" s="15"/>
      <c r="C148" s="15" t="s">
        <v>1940</v>
      </c>
      <c r="D148" s="15" t="s">
        <v>1901</v>
      </c>
      <c r="E148" s="21">
        <v>15</v>
      </c>
      <c r="F148" s="22"/>
      <c r="G148" s="35"/>
      <c r="H148" s="193"/>
      <c r="I148" s="193"/>
    </row>
    <row r="149" spans="1:9">
      <c r="A149" s="34"/>
      <c r="B149" s="15"/>
      <c r="C149" s="15" t="s">
        <v>1941</v>
      </c>
      <c r="D149" s="15" t="s">
        <v>1901</v>
      </c>
      <c r="E149" s="21">
        <v>10</v>
      </c>
      <c r="F149" s="22"/>
      <c r="G149" s="35"/>
      <c r="H149" s="193"/>
      <c r="I149" s="193"/>
    </row>
    <row r="150" spans="1:9">
      <c r="A150" s="34"/>
      <c r="B150" s="15"/>
      <c r="C150" s="15" t="s">
        <v>1287</v>
      </c>
      <c r="D150" s="15" t="s">
        <v>1901</v>
      </c>
      <c r="E150" s="21">
        <f>SUM(E148:E149)</f>
        <v>25</v>
      </c>
      <c r="F150" s="22"/>
      <c r="G150" s="35"/>
      <c r="H150" s="193"/>
      <c r="I150" s="193"/>
    </row>
    <row r="151" spans="1:9">
      <c r="A151" s="27" t="s">
        <v>1565</v>
      </c>
      <c r="B151" s="10" t="s">
        <v>1943</v>
      </c>
      <c r="C151" s="10" t="s">
        <v>1942</v>
      </c>
      <c r="D151" s="10" t="s">
        <v>1901</v>
      </c>
      <c r="E151" s="11">
        <f>E152</f>
        <v>35</v>
      </c>
      <c r="F151" s="546"/>
      <c r="G151" s="19">
        <f>E151*F151</f>
        <v>0</v>
      </c>
      <c r="H151" s="193">
        <v>5.4219999999999997E-2</v>
      </c>
      <c r="I151" s="193">
        <f>E151*H151</f>
        <v>1.8976999999999999</v>
      </c>
    </row>
    <row r="152" spans="1:9">
      <c r="A152" s="34"/>
      <c r="B152" s="15"/>
      <c r="C152" s="15" t="s">
        <v>1944</v>
      </c>
      <c r="D152" s="15" t="s">
        <v>1901</v>
      </c>
      <c r="E152" s="21">
        <v>35</v>
      </c>
      <c r="F152" s="22"/>
      <c r="G152" s="35"/>
      <c r="H152" s="193"/>
      <c r="I152" s="193"/>
    </row>
    <row r="153" spans="1:9">
      <c r="A153" s="27" t="s">
        <v>1566</v>
      </c>
      <c r="B153" s="10" t="s">
        <v>1639</v>
      </c>
      <c r="C153" s="221" t="s">
        <v>1677</v>
      </c>
      <c r="D153" s="10" t="s">
        <v>1901</v>
      </c>
      <c r="E153" s="11">
        <v>15</v>
      </c>
      <c r="F153" s="546"/>
      <c r="G153" s="19">
        <f>E153*F153</f>
        <v>0</v>
      </c>
      <c r="H153" s="193">
        <v>0</v>
      </c>
      <c r="I153" s="193">
        <f>E153*H153</f>
        <v>0</v>
      </c>
    </row>
    <row r="154" spans="1:9">
      <c r="A154" s="34"/>
      <c r="B154" s="15"/>
      <c r="C154" s="15" t="s">
        <v>1640</v>
      </c>
      <c r="D154" s="15" t="s">
        <v>1901</v>
      </c>
      <c r="E154" s="21">
        <v>15</v>
      </c>
      <c r="F154" s="22"/>
      <c r="G154" s="35"/>
      <c r="H154" s="193"/>
      <c r="I154" s="193"/>
    </row>
    <row r="155" spans="1:9">
      <c r="A155" s="27" t="s">
        <v>1567</v>
      </c>
      <c r="B155" s="10" t="s">
        <v>1945</v>
      </c>
      <c r="C155" s="10" t="s">
        <v>1946</v>
      </c>
      <c r="D155" s="10" t="s">
        <v>1298</v>
      </c>
      <c r="E155" s="11">
        <f>E156</f>
        <v>1</v>
      </c>
      <c r="F155" s="546"/>
      <c r="G155" s="19">
        <f>E155*F155</f>
        <v>0</v>
      </c>
      <c r="H155" s="193">
        <v>2.6679999999999999E-2</v>
      </c>
      <c r="I155" s="193">
        <f>E155*H155</f>
        <v>2.6679999999999999E-2</v>
      </c>
    </row>
    <row r="156" spans="1:9">
      <c r="A156" s="34"/>
      <c r="B156" s="15"/>
      <c r="C156" s="15" t="s">
        <v>1950</v>
      </c>
      <c r="D156" s="15" t="s">
        <v>1298</v>
      </c>
      <c r="E156" s="21">
        <v>1</v>
      </c>
      <c r="F156" s="22"/>
      <c r="G156" s="35"/>
      <c r="H156" s="193"/>
      <c r="I156" s="193"/>
    </row>
    <row r="157" spans="1:9">
      <c r="A157" s="27" t="s">
        <v>1568</v>
      </c>
      <c r="B157" s="10" t="s">
        <v>1947</v>
      </c>
      <c r="C157" s="10" t="s">
        <v>751</v>
      </c>
      <c r="D157" s="10" t="s">
        <v>1298</v>
      </c>
      <c r="E157" s="11">
        <f>E158</f>
        <v>6.5</v>
      </c>
      <c r="F157" s="546"/>
      <c r="G157" s="19">
        <f>E157*F157</f>
        <v>0</v>
      </c>
      <c r="H157" s="193">
        <v>4.0500000000000001E-2</v>
      </c>
      <c r="I157" s="193">
        <f>E157*H157</f>
        <v>0.26324999999999998</v>
      </c>
    </row>
    <row r="158" spans="1:9">
      <c r="A158" s="34"/>
      <c r="B158" s="15"/>
      <c r="C158" s="15" t="s">
        <v>1951</v>
      </c>
      <c r="D158" s="15" t="s">
        <v>1298</v>
      </c>
      <c r="E158" s="21">
        <v>6.5</v>
      </c>
      <c r="F158" s="22"/>
      <c r="G158" s="35"/>
      <c r="H158" s="193"/>
      <c r="I158" s="193"/>
    </row>
    <row r="159" spans="1:9">
      <c r="A159" s="27" t="s">
        <v>1300</v>
      </c>
      <c r="B159" s="10" t="s">
        <v>1948</v>
      </c>
      <c r="C159" s="10" t="s">
        <v>1949</v>
      </c>
      <c r="D159" s="10" t="s">
        <v>1298</v>
      </c>
      <c r="E159" s="11">
        <f>E160</f>
        <v>13.75</v>
      </c>
      <c r="F159" s="546"/>
      <c r="G159" s="19">
        <f>E159*F159</f>
        <v>0</v>
      </c>
      <c r="H159" s="193">
        <v>2.7999999999999998E-4</v>
      </c>
      <c r="I159" s="193">
        <f>E159*H159</f>
        <v>3.8499999999999997E-3</v>
      </c>
    </row>
    <row r="160" spans="1:9">
      <c r="A160" s="34"/>
      <c r="B160" s="15"/>
      <c r="C160" s="15" t="s">
        <v>1953</v>
      </c>
      <c r="D160" s="15" t="s">
        <v>1298</v>
      </c>
      <c r="E160" s="21">
        <v>13.75</v>
      </c>
      <c r="F160" s="22"/>
      <c r="G160" s="35"/>
      <c r="H160" s="193"/>
      <c r="I160" s="193"/>
    </row>
    <row r="161" spans="1:9">
      <c r="A161" s="27" t="s">
        <v>1301</v>
      </c>
      <c r="B161" s="10" t="s">
        <v>748</v>
      </c>
      <c r="C161" s="10" t="s">
        <v>749</v>
      </c>
      <c r="D161" s="10" t="s">
        <v>1880</v>
      </c>
      <c r="E161" s="11">
        <f>E162</f>
        <v>3.274</v>
      </c>
      <c r="F161" s="546"/>
      <c r="G161" s="19">
        <f>E161*F161</f>
        <v>0</v>
      </c>
      <c r="H161" s="193">
        <v>0.11666</v>
      </c>
      <c r="I161" s="193">
        <f>E161*H161</f>
        <v>0.38194484000000001</v>
      </c>
    </row>
    <row r="162" spans="1:9">
      <c r="A162" s="34"/>
      <c r="B162" s="15"/>
      <c r="C162" s="15" t="s">
        <v>757</v>
      </c>
      <c r="D162" s="15" t="s">
        <v>1880</v>
      </c>
      <c r="E162" s="21">
        <v>3.274</v>
      </c>
      <c r="F162" s="22"/>
      <c r="G162" s="35"/>
      <c r="H162" s="193"/>
      <c r="I162" s="193"/>
    </row>
    <row r="163" spans="1:9">
      <c r="A163" s="27" t="s">
        <v>1302</v>
      </c>
      <c r="B163" s="10" t="s">
        <v>1954</v>
      </c>
      <c r="C163" s="10" t="s">
        <v>750</v>
      </c>
      <c r="D163" s="10" t="s">
        <v>1880</v>
      </c>
      <c r="E163" s="11">
        <f>E165</f>
        <v>54.133000000000003</v>
      </c>
      <c r="F163" s="546"/>
      <c r="G163" s="19">
        <f>E163*F163</f>
        <v>0</v>
      </c>
      <c r="H163" s="193">
        <v>0.14137</v>
      </c>
      <c r="I163" s="193">
        <f>E163*H163</f>
        <v>7.6527822099999998</v>
      </c>
    </row>
    <row r="164" spans="1:9">
      <c r="A164" s="34"/>
      <c r="B164" s="15"/>
      <c r="C164" s="15" t="s">
        <v>995</v>
      </c>
      <c r="D164" s="15"/>
      <c r="E164" s="21"/>
      <c r="F164" s="22"/>
      <c r="G164" s="35"/>
      <c r="H164" s="193"/>
      <c r="I164" s="193"/>
    </row>
    <row r="165" spans="1:9">
      <c r="A165" s="34"/>
      <c r="B165" s="15"/>
      <c r="C165" s="15" t="s">
        <v>997</v>
      </c>
      <c r="D165" s="15" t="s">
        <v>1880</v>
      </c>
      <c r="E165" s="21">
        <v>54.133000000000003</v>
      </c>
      <c r="F165" s="22"/>
      <c r="G165" s="35"/>
      <c r="H165" s="193"/>
      <c r="I165" s="193"/>
    </row>
    <row r="166" spans="1:9">
      <c r="A166" s="27" t="s">
        <v>1303</v>
      </c>
      <c r="B166" s="10" t="s">
        <v>752</v>
      </c>
      <c r="C166" s="10" t="s">
        <v>2190</v>
      </c>
      <c r="D166" s="10" t="s">
        <v>1298</v>
      </c>
      <c r="E166" s="11">
        <f>E167</f>
        <v>41.35</v>
      </c>
      <c r="F166" s="546"/>
      <c r="G166" s="19">
        <f>E166*F166</f>
        <v>0</v>
      </c>
      <c r="H166" s="193">
        <v>1.0200000000000001E-3</v>
      </c>
      <c r="I166" s="193">
        <f>E166*H166</f>
        <v>4.2177000000000006E-2</v>
      </c>
    </row>
    <row r="167" spans="1:9">
      <c r="A167" s="34"/>
      <c r="B167" s="15"/>
      <c r="C167" s="15" t="s">
        <v>996</v>
      </c>
      <c r="D167" s="15" t="s">
        <v>1298</v>
      </c>
      <c r="E167" s="21">
        <v>41.35</v>
      </c>
      <c r="F167" s="22"/>
      <c r="G167" s="35"/>
      <c r="H167" s="193"/>
      <c r="I167" s="193"/>
    </row>
    <row r="168" spans="1:9" ht="20.399999999999999">
      <c r="A168" s="27" t="s">
        <v>1304</v>
      </c>
      <c r="B168" s="10" t="s">
        <v>636</v>
      </c>
      <c r="C168" s="10" t="s">
        <v>640</v>
      </c>
      <c r="D168" s="10" t="s">
        <v>1901</v>
      </c>
      <c r="E168" s="11">
        <f>E169</f>
        <v>1</v>
      </c>
      <c r="F168" s="546"/>
      <c r="G168" s="19">
        <f>E168*F168</f>
        <v>0</v>
      </c>
      <c r="H168" s="193">
        <v>4.6260000000000003</v>
      </c>
      <c r="I168" s="193">
        <f>E168*H168</f>
        <v>4.6260000000000003</v>
      </c>
    </row>
    <row r="169" spans="1:9" ht="10.8" thickBot="1">
      <c r="A169" s="226"/>
      <c r="B169" s="382"/>
      <c r="C169" s="230" t="s">
        <v>635</v>
      </c>
      <c r="D169" s="38" t="s">
        <v>1901</v>
      </c>
      <c r="E169" s="40">
        <v>1</v>
      </c>
      <c r="F169" s="383"/>
      <c r="G169" s="384"/>
      <c r="H169" s="193"/>
      <c r="I169" s="193"/>
    </row>
    <row r="170" spans="1:9" ht="10.8" thickBot="1">
      <c r="A170" s="23"/>
      <c r="B170" s="28">
        <v>4</v>
      </c>
      <c r="C170" s="28" t="s">
        <v>1463</v>
      </c>
      <c r="D170" s="28"/>
      <c r="E170" s="32"/>
      <c r="F170" s="33"/>
      <c r="G170" s="33">
        <f>SUM(G171:G214)</f>
        <v>0</v>
      </c>
      <c r="H170" s="61"/>
      <c r="I170" s="61"/>
    </row>
    <row r="171" spans="1:9">
      <c r="A171" s="172" t="s">
        <v>1305</v>
      </c>
      <c r="B171" s="8" t="s">
        <v>1926</v>
      </c>
      <c r="C171" s="94" t="s">
        <v>1647</v>
      </c>
      <c r="D171" s="8" t="s">
        <v>1880</v>
      </c>
      <c r="E171" s="9">
        <f>E172</f>
        <v>110.887</v>
      </c>
      <c r="F171" s="545"/>
      <c r="G171" s="169">
        <f>E171*F171</f>
        <v>0</v>
      </c>
      <c r="H171" s="69">
        <v>0.17917</v>
      </c>
      <c r="I171" s="69">
        <f>E171*H171</f>
        <v>19.86762379</v>
      </c>
    </row>
    <row r="172" spans="1:9">
      <c r="A172" s="34"/>
      <c r="B172" s="15"/>
      <c r="C172" s="90" t="s">
        <v>994</v>
      </c>
      <c r="D172" s="224" t="s">
        <v>1880</v>
      </c>
      <c r="E172" s="21">
        <v>110.887</v>
      </c>
      <c r="F172" s="22"/>
      <c r="G172" s="35"/>
      <c r="H172" s="61"/>
      <c r="I172" s="61"/>
    </row>
    <row r="173" spans="1:9">
      <c r="A173" s="27" t="s">
        <v>1306</v>
      </c>
      <c r="B173" s="10" t="s">
        <v>753</v>
      </c>
      <c r="C173" s="10" t="s">
        <v>754</v>
      </c>
      <c r="D173" s="10" t="s">
        <v>1298</v>
      </c>
      <c r="E173" s="11">
        <f>E174</f>
        <v>43.72</v>
      </c>
      <c r="F173" s="546"/>
      <c r="G173" s="19">
        <f>E173*F173</f>
        <v>0</v>
      </c>
      <c r="H173" s="193">
        <v>3.3169999999999998E-2</v>
      </c>
      <c r="I173" s="193">
        <f>E173*H173</f>
        <v>1.4501923999999999</v>
      </c>
    </row>
    <row r="174" spans="1:9">
      <c r="A174" s="34"/>
      <c r="B174" s="15"/>
      <c r="C174" s="15" t="s">
        <v>992</v>
      </c>
      <c r="D174" s="15" t="s">
        <v>1298</v>
      </c>
      <c r="E174" s="21">
        <v>43.72</v>
      </c>
      <c r="F174" s="22"/>
      <c r="G174" s="35"/>
      <c r="H174" s="193"/>
      <c r="I174" s="193"/>
    </row>
    <row r="175" spans="1:9">
      <c r="A175" s="27" t="s">
        <v>1307</v>
      </c>
      <c r="B175" s="10" t="s">
        <v>755</v>
      </c>
      <c r="C175" s="120" t="s">
        <v>756</v>
      </c>
      <c r="D175" s="10" t="s">
        <v>1298</v>
      </c>
      <c r="E175" s="11">
        <f>E176</f>
        <v>42.4</v>
      </c>
      <c r="F175" s="546"/>
      <c r="G175" s="19">
        <f>E175*F175</f>
        <v>0</v>
      </c>
      <c r="H175" s="193">
        <v>0.16145000000000001</v>
      </c>
      <c r="I175" s="193">
        <f>E175*H175</f>
        <v>6.8454800000000002</v>
      </c>
    </row>
    <row r="176" spans="1:9">
      <c r="A176" s="34"/>
      <c r="B176" s="15"/>
      <c r="C176" s="15" t="s">
        <v>993</v>
      </c>
      <c r="D176" s="15" t="s">
        <v>1298</v>
      </c>
      <c r="E176" s="21">
        <v>42.4</v>
      </c>
      <c r="F176" s="22"/>
      <c r="G176" s="35"/>
      <c r="H176" s="193"/>
      <c r="I176" s="193"/>
    </row>
    <row r="177" spans="1:9">
      <c r="A177" s="416" t="s">
        <v>1308</v>
      </c>
      <c r="B177" s="10" t="s">
        <v>1479</v>
      </c>
      <c r="C177" s="88" t="s">
        <v>33</v>
      </c>
      <c r="D177" s="10" t="s">
        <v>1880</v>
      </c>
      <c r="E177" s="11">
        <f>E212</f>
        <v>563.79999999999995</v>
      </c>
      <c r="F177" s="546"/>
      <c r="G177" s="19">
        <f>E177*F177</f>
        <v>0</v>
      </c>
      <c r="H177" s="69">
        <v>9.6299999999999997E-3</v>
      </c>
      <c r="I177" s="69">
        <f>E177*H177</f>
        <v>5.4293939999999994</v>
      </c>
    </row>
    <row r="178" spans="1:9">
      <c r="A178" s="34"/>
      <c r="B178" s="15"/>
      <c r="C178" s="224" t="s">
        <v>734</v>
      </c>
      <c r="D178" s="224" t="s">
        <v>1880</v>
      </c>
      <c r="E178" s="225">
        <v>15.6</v>
      </c>
      <c r="F178" s="22"/>
      <c r="G178" s="35"/>
      <c r="H178" s="193"/>
      <c r="I178" s="193"/>
    </row>
    <row r="179" spans="1:9">
      <c r="A179" s="34"/>
      <c r="B179" s="15"/>
      <c r="C179" s="224" t="s">
        <v>735</v>
      </c>
      <c r="D179" s="224" t="s">
        <v>1880</v>
      </c>
      <c r="E179" s="225">
        <v>8.1999999999999993</v>
      </c>
      <c r="F179" s="22"/>
      <c r="G179" s="35"/>
      <c r="H179" s="193"/>
      <c r="I179" s="193"/>
    </row>
    <row r="180" spans="1:9">
      <c r="A180" s="34"/>
      <c r="B180" s="15"/>
      <c r="C180" s="224" t="s">
        <v>736</v>
      </c>
      <c r="D180" s="224" t="s">
        <v>1880</v>
      </c>
      <c r="E180" s="225">
        <v>7.6</v>
      </c>
      <c r="F180" s="22"/>
      <c r="G180" s="35"/>
      <c r="H180" s="193"/>
      <c r="I180" s="193"/>
    </row>
    <row r="181" spans="1:9">
      <c r="A181" s="34"/>
      <c r="B181" s="15"/>
      <c r="C181" s="224" t="s">
        <v>737</v>
      </c>
      <c r="D181" s="224" t="s">
        <v>1880</v>
      </c>
      <c r="E181" s="225">
        <v>15.3</v>
      </c>
      <c r="F181" s="22"/>
      <c r="G181" s="35"/>
      <c r="H181" s="193"/>
      <c r="I181" s="193"/>
    </row>
    <row r="182" spans="1:9">
      <c r="A182" s="34"/>
      <c r="B182" s="15"/>
      <c r="C182" s="224" t="s">
        <v>738</v>
      </c>
      <c r="D182" s="224" t="s">
        <v>1880</v>
      </c>
      <c r="E182" s="225">
        <v>18.899999999999999</v>
      </c>
      <c r="F182" s="22"/>
      <c r="G182" s="35"/>
      <c r="H182" s="193"/>
      <c r="I182" s="193"/>
    </row>
    <row r="183" spans="1:9">
      <c r="A183" s="34"/>
      <c r="B183" s="15"/>
      <c r="C183" s="224" t="s">
        <v>739</v>
      </c>
      <c r="D183" s="224" t="s">
        <v>1880</v>
      </c>
      <c r="E183" s="225">
        <v>9.1</v>
      </c>
      <c r="F183" s="22"/>
      <c r="G183" s="35"/>
      <c r="H183" s="193"/>
      <c r="I183" s="193"/>
    </row>
    <row r="184" spans="1:9">
      <c r="A184" s="34"/>
      <c r="B184" s="15"/>
      <c r="C184" s="224" t="s">
        <v>1679</v>
      </c>
      <c r="D184" s="224" t="s">
        <v>1880</v>
      </c>
      <c r="E184" s="475">
        <v>2.2999999999999998</v>
      </c>
      <c r="F184" s="22"/>
      <c r="G184" s="35"/>
      <c r="H184" s="193"/>
      <c r="I184" s="193"/>
    </row>
    <row r="185" spans="1:9">
      <c r="A185" s="34"/>
      <c r="B185" s="15"/>
      <c r="C185" s="224" t="s">
        <v>1680</v>
      </c>
      <c r="D185" s="224" t="s">
        <v>1880</v>
      </c>
      <c r="E185" s="475">
        <v>2.2999999999999998</v>
      </c>
      <c r="F185" s="22"/>
      <c r="G185" s="35"/>
      <c r="H185" s="193"/>
      <c r="I185" s="193"/>
    </row>
    <row r="186" spans="1:9">
      <c r="A186" s="34"/>
      <c r="B186" s="15"/>
      <c r="C186" s="224" t="s">
        <v>740</v>
      </c>
      <c r="D186" s="224" t="s">
        <v>1880</v>
      </c>
      <c r="E186" s="475">
        <v>13.8</v>
      </c>
      <c r="F186" s="22"/>
      <c r="G186" s="35"/>
      <c r="H186" s="193"/>
      <c r="I186" s="193"/>
    </row>
    <row r="187" spans="1:9">
      <c r="A187" s="34"/>
      <c r="B187" s="15"/>
      <c r="C187" s="224" t="s">
        <v>741</v>
      </c>
      <c r="D187" s="224" t="s">
        <v>1880</v>
      </c>
      <c r="E187" s="475">
        <v>128.9</v>
      </c>
      <c r="F187" s="22"/>
      <c r="G187" s="35"/>
      <c r="H187" s="193"/>
      <c r="I187" s="193"/>
    </row>
    <row r="188" spans="1:9">
      <c r="A188" s="34"/>
      <c r="B188" s="15"/>
      <c r="C188" s="224" t="s">
        <v>742</v>
      </c>
      <c r="D188" s="224" t="s">
        <v>1880</v>
      </c>
      <c r="E188" s="475">
        <v>1.4</v>
      </c>
      <c r="F188" s="22"/>
      <c r="G188" s="35"/>
      <c r="H188" s="193"/>
      <c r="I188" s="193"/>
    </row>
    <row r="189" spans="1:9">
      <c r="A189" s="34"/>
      <c r="B189" s="15"/>
      <c r="C189" s="224" t="s">
        <v>743</v>
      </c>
      <c r="D189" s="224" t="s">
        <v>1880</v>
      </c>
      <c r="E189" s="475">
        <v>1.2</v>
      </c>
      <c r="F189" s="22"/>
      <c r="G189" s="35"/>
      <c r="H189" s="193"/>
      <c r="I189" s="193"/>
    </row>
    <row r="190" spans="1:9">
      <c r="A190" s="34"/>
      <c r="B190" s="15"/>
      <c r="C190" s="224" t="s">
        <v>744</v>
      </c>
      <c r="D190" s="224" t="s">
        <v>1880</v>
      </c>
      <c r="E190" s="475">
        <v>1.4</v>
      </c>
      <c r="F190" s="22"/>
      <c r="G190" s="35"/>
      <c r="H190" s="193"/>
      <c r="I190" s="193"/>
    </row>
    <row r="191" spans="1:9">
      <c r="A191" s="34"/>
      <c r="B191" s="15"/>
      <c r="C191" s="224" t="s">
        <v>745</v>
      </c>
      <c r="D191" s="224" t="s">
        <v>1880</v>
      </c>
      <c r="E191" s="475">
        <v>4.5</v>
      </c>
      <c r="F191" s="22"/>
      <c r="G191" s="35"/>
      <c r="H191" s="193"/>
      <c r="I191" s="193"/>
    </row>
    <row r="192" spans="1:9">
      <c r="A192" s="34"/>
      <c r="B192" s="15"/>
      <c r="C192" s="224" t="s">
        <v>746</v>
      </c>
      <c r="D192" s="224" t="s">
        <v>1880</v>
      </c>
      <c r="E192" s="475">
        <v>4.8</v>
      </c>
      <c r="F192" s="22"/>
      <c r="G192" s="35"/>
      <c r="H192" s="193"/>
      <c r="I192" s="193"/>
    </row>
    <row r="193" spans="1:9">
      <c r="A193" s="34"/>
      <c r="B193" s="15"/>
      <c r="C193" s="224" t="s">
        <v>747</v>
      </c>
      <c r="D193" s="224" t="s">
        <v>1880</v>
      </c>
      <c r="E193" s="475">
        <v>128.9</v>
      </c>
      <c r="F193" s="22"/>
      <c r="G193" s="35"/>
      <c r="H193" s="193"/>
      <c r="I193" s="193"/>
    </row>
    <row r="194" spans="1:9">
      <c r="A194" s="34"/>
      <c r="B194" s="15"/>
      <c r="C194" s="224" t="s">
        <v>1385</v>
      </c>
      <c r="D194" s="224" t="s">
        <v>1880</v>
      </c>
      <c r="E194" s="475">
        <v>13.8</v>
      </c>
      <c r="F194" s="22"/>
      <c r="G194" s="35"/>
      <c r="H194" s="193"/>
      <c r="I194" s="193"/>
    </row>
    <row r="195" spans="1:9">
      <c r="A195" s="34"/>
      <c r="B195" s="15"/>
      <c r="C195" s="224" t="s">
        <v>1386</v>
      </c>
      <c r="D195" s="224" t="s">
        <v>1880</v>
      </c>
      <c r="E195" s="475">
        <v>9.1</v>
      </c>
      <c r="F195" s="22"/>
      <c r="G195" s="35"/>
      <c r="H195" s="193"/>
      <c r="I195" s="193"/>
    </row>
    <row r="196" spans="1:9">
      <c r="A196" s="34"/>
      <c r="B196" s="15"/>
      <c r="C196" s="224" t="s">
        <v>1684</v>
      </c>
      <c r="D196" s="224" t="s">
        <v>1880</v>
      </c>
      <c r="E196" s="475">
        <v>5.6</v>
      </c>
      <c r="F196" s="22"/>
      <c r="G196" s="35"/>
      <c r="H196" s="193"/>
      <c r="I196" s="193"/>
    </row>
    <row r="197" spans="1:9">
      <c r="A197" s="34"/>
      <c r="B197" s="15"/>
      <c r="C197" s="224" t="s">
        <v>1387</v>
      </c>
      <c r="D197" s="224" t="s">
        <v>1880</v>
      </c>
      <c r="E197" s="475">
        <v>18.899999999999999</v>
      </c>
      <c r="F197" s="22"/>
      <c r="G197" s="35"/>
      <c r="H197" s="193"/>
      <c r="I197" s="193"/>
    </row>
    <row r="198" spans="1:9">
      <c r="A198" s="34"/>
      <c r="B198" s="15"/>
      <c r="C198" s="224" t="s">
        <v>1388</v>
      </c>
      <c r="D198" s="224" t="s">
        <v>1880</v>
      </c>
      <c r="E198" s="475">
        <v>15.3</v>
      </c>
      <c r="F198" s="22"/>
      <c r="G198" s="35"/>
      <c r="H198" s="193"/>
      <c r="I198" s="193"/>
    </row>
    <row r="199" spans="1:9">
      <c r="A199" s="34"/>
      <c r="B199" s="15"/>
      <c r="C199" s="224" t="s">
        <v>1389</v>
      </c>
      <c r="D199" s="224" t="s">
        <v>1880</v>
      </c>
      <c r="E199" s="475">
        <v>6.5</v>
      </c>
      <c r="F199" s="22"/>
      <c r="G199" s="35"/>
      <c r="H199" s="193"/>
      <c r="I199" s="193"/>
    </row>
    <row r="200" spans="1:9">
      <c r="A200" s="34"/>
      <c r="B200" s="15"/>
      <c r="C200" s="224" t="s">
        <v>1390</v>
      </c>
      <c r="D200" s="224" t="s">
        <v>1880</v>
      </c>
      <c r="E200" s="475">
        <v>7.8</v>
      </c>
      <c r="F200" s="22"/>
      <c r="G200" s="35"/>
      <c r="H200" s="193"/>
      <c r="I200" s="193"/>
    </row>
    <row r="201" spans="1:9">
      <c r="A201" s="34"/>
      <c r="B201" s="15"/>
      <c r="C201" s="224" t="s">
        <v>1391</v>
      </c>
      <c r="D201" s="224" t="s">
        <v>1880</v>
      </c>
      <c r="E201" s="475">
        <v>4.2</v>
      </c>
      <c r="F201" s="22"/>
      <c r="G201" s="35"/>
      <c r="H201" s="193"/>
      <c r="I201" s="193"/>
    </row>
    <row r="202" spans="1:9">
      <c r="A202" s="34"/>
      <c r="B202" s="15"/>
      <c r="C202" s="224" t="s">
        <v>1678</v>
      </c>
      <c r="D202" s="224" t="s">
        <v>1880</v>
      </c>
      <c r="E202" s="475">
        <v>1.3</v>
      </c>
      <c r="F202" s="22"/>
      <c r="G202" s="35"/>
      <c r="H202" s="193"/>
      <c r="I202" s="193"/>
    </row>
    <row r="203" spans="1:9">
      <c r="A203" s="34"/>
      <c r="B203" s="15"/>
      <c r="C203" s="224" t="s">
        <v>1681</v>
      </c>
      <c r="D203" s="224" t="s">
        <v>1880</v>
      </c>
      <c r="E203" s="475">
        <v>3.5</v>
      </c>
      <c r="F203" s="22"/>
      <c r="G203" s="35"/>
      <c r="H203" s="193"/>
      <c r="I203" s="193"/>
    </row>
    <row r="204" spans="1:9">
      <c r="A204" s="34"/>
      <c r="B204" s="15"/>
      <c r="C204" s="224" t="s">
        <v>1392</v>
      </c>
      <c r="D204" s="224" t="s">
        <v>1880</v>
      </c>
      <c r="E204" s="475">
        <v>19.399999999999999</v>
      </c>
      <c r="F204" s="22"/>
      <c r="G204" s="35"/>
      <c r="H204" s="193"/>
      <c r="I204" s="193"/>
    </row>
    <row r="205" spans="1:9">
      <c r="A205" s="34"/>
      <c r="B205" s="15"/>
      <c r="C205" s="224" t="s">
        <v>977</v>
      </c>
      <c r="D205" s="224" t="s">
        <v>1880</v>
      </c>
      <c r="E205" s="225">
        <v>3.7</v>
      </c>
      <c r="F205" s="22"/>
      <c r="G205" s="35"/>
      <c r="H205" s="193"/>
      <c r="I205" s="193"/>
    </row>
    <row r="206" spans="1:9">
      <c r="A206" s="34"/>
      <c r="B206" s="15"/>
      <c r="C206" s="224" t="s">
        <v>926</v>
      </c>
      <c r="D206" s="224" t="s">
        <v>1880</v>
      </c>
      <c r="E206" s="225">
        <v>60.5</v>
      </c>
      <c r="F206" s="22"/>
      <c r="G206" s="35"/>
      <c r="H206" s="193"/>
      <c r="I206" s="193"/>
    </row>
    <row r="207" spans="1:9">
      <c r="A207" s="34"/>
      <c r="B207" s="15"/>
      <c r="C207" s="224" t="s">
        <v>921</v>
      </c>
      <c r="D207" s="224" t="s">
        <v>1880</v>
      </c>
      <c r="E207" s="225">
        <v>4.5</v>
      </c>
      <c r="F207" s="22"/>
      <c r="G207" s="35"/>
      <c r="H207" s="193"/>
      <c r="I207" s="193"/>
    </row>
    <row r="208" spans="1:9">
      <c r="A208" s="34"/>
      <c r="B208" s="15"/>
      <c r="C208" s="224" t="s">
        <v>922</v>
      </c>
      <c r="D208" s="224" t="s">
        <v>1880</v>
      </c>
      <c r="E208" s="225">
        <v>4.5</v>
      </c>
      <c r="F208" s="22"/>
      <c r="G208" s="35"/>
      <c r="H208" s="193"/>
      <c r="I208" s="193"/>
    </row>
    <row r="209" spans="1:10">
      <c r="A209" s="34"/>
      <c r="B209" s="15"/>
      <c r="C209" s="224" t="s">
        <v>923</v>
      </c>
      <c r="D209" s="224" t="s">
        <v>1880</v>
      </c>
      <c r="E209" s="225">
        <v>1.3</v>
      </c>
      <c r="F209" s="22"/>
      <c r="G209" s="35"/>
      <c r="H209" s="193"/>
      <c r="I209" s="193"/>
    </row>
    <row r="210" spans="1:10">
      <c r="A210" s="34"/>
      <c r="B210" s="15"/>
      <c r="C210" s="224" t="s">
        <v>924</v>
      </c>
      <c r="D210" s="224" t="s">
        <v>1880</v>
      </c>
      <c r="E210" s="225">
        <v>7.9</v>
      </c>
      <c r="F210" s="22"/>
      <c r="G210" s="35"/>
      <c r="H210" s="193"/>
      <c r="I210" s="193"/>
    </row>
    <row r="211" spans="1:10">
      <c r="A211" s="34"/>
      <c r="B211" s="15"/>
      <c r="C211" s="224" t="s">
        <v>925</v>
      </c>
      <c r="D211" s="224" t="s">
        <v>1880</v>
      </c>
      <c r="E211" s="225">
        <v>11.8</v>
      </c>
      <c r="F211" s="22"/>
      <c r="G211" s="35"/>
      <c r="H211" s="193"/>
      <c r="I211" s="193"/>
    </row>
    <row r="212" spans="1:10">
      <c r="A212" s="34"/>
      <c r="B212" s="15"/>
      <c r="C212" s="15" t="s">
        <v>1287</v>
      </c>
      <c r="D212" s="15" t="s">
        <v>1880</v>
      </c>
      <c r="E212" s="21">
        <f>SUM(E178:E211)</f>
        <v>563.79999999999995</v>
      </c>
      <c r="F212" s="22"/>
      <c r="G212" s="35"/>
      <c r="H212" s="193"/>
      <c r="I212" s="193"/>
    </row>
    <row r="213" spans="1:10">
      <c r="A213" s="27" t="s">
        <v>1309</v>
      </c>
      <c r="B213" s="10" t="s">
        <v>644</v>
      </c>
      <c r="C213" s="88" t="s">
        <v>645</v>
      </c>
      <c r="D213" s="12" t="s">
        <v>1297</v>
      </c>
      <c r="E213" s="11">
        <f>E214</f>
        <v>0.82</v>
      </c>
      <c r="F213" s="546"/>
      <c r="G213" s="19">
        <f>E213*F213</f>
        <v>0</v>
      </c>
      <c r="H213" s="69">
        <v>2.6909999999999998</v>
      </c>
      <c r="I213" s="69">
        <f>E213*H213</f>
        <v>2.2066199999999996</v>
      </c>
    </row>
    <row r="214" spans="1:10" ht="10.8" thickBot="1">
      <c r="A214" s="26"/>
      <c r="B214" s="38"/>
      <c r="C214" s="38" t="s">
        <v>646</v>
      </c>
      <c r="D214" s="38" t="s">
        <v>1297</v>
      </c>
      <c r="E214" s="40">
        <v>0.82</v>
      </c>
      <c r="F214" s="93"/>
      <c r="G214" s="42"/>
      <c r="H214" s="193"/>
      <c r="I214" s="193"/>
    </row>
    <row r="215" spans="1:10" ht="10.8" thickBot="1">
      <c r="A215" s="23"/>
      <c r="B215" s="28">
        <v>5</v>
      </c>
      <c r="C215" s="28" t="s">
        <v>1485</v>
      </c>
      <c r="D215" s="28"/>
      <c r="E215" s="32"/>
      <c r="F215" s="33"/>
      <c r="G215" s="33">
        <f>SUM(G216:G230)</f>
        <v>0</v>
      </c>
      <c r="H215" s="89"/>
      <c r="I215" s="89"/>
    </row>
    <row r="216" spans="1:10">
      <c r="A216" s="25" t="s">
        <v>1310</v>
      </c>
      <c r="B216" s="8" t="s">
        <v>1589</v>
      </c>
      <c r="C216" s="78" t="s">
        <v>1847</v>
      </c>
      <c r="D216" s="506" t="s">
        <v>1880</v>
      </c>
      <c r="E216" s="507">
        <f>E217</f>
        <v>32.1</v>
      </c>
      <c r="F216" s="545"/>
      <c r="G216" s="18">
        <f>E216*F216</f>
        <v>0</v>
      </c>
      <c r="H216" s="69">
        <v>0.158</v>
      </c>
      <c r="I216" s="69">
        <f>E216*H216</f>
        <v>5.0718000000000005</v>
      </c>
    </row>
    <row r="217" spans="1:10">
      <c r="A217" s="34"/>
      <c r="B217" s="15"/>
      <c r="C217" s="87" t="s">
        <v>1637</v>
      </c>
      <c r="D217" s="427" t="s">
        <v>1880</v>
      </c>
      <c r="E217" s="473">
        <v>32.1</v>
      </c>
      <c r="F217" s="37"/>
      <c r="G217" s="35"/>
      <c r="H217" s="69"/>
      <c r="I217" s="69"/>
    </row>
    <row r="218" spans="1:10">
      <c r="A218" s="27" t="s">
        <v>1311</v>
      </c>
      <c r="B218" s="10" t="s">
        <v>1849</v>
      </c>
      <c r="C218" s="76" t="s">
        <v>1643</v>
      </c>
      <c r="D218" s="429" t="s">
        <v>1880</v>
      </c>
      <c r="E218" s="430">
        <f>E219</f>
        <v>115.1</v>
      </c>
      <c r="F218" s="13">
        <v>0</v>
      </c>
      <c r="G218" s="19">
        <f>E218*F218</f>
        <v>0</v>
      </c>
      <c r="H218" s="69">
        <v>0</v>
      </c>
      <c r="I218" s="69">
        <f>E218*H218</f>
        <v>0</v>
      </c>
      <c r="J218" t="s">
        <v>2022</v>
      </c>
    </row>
    <row r="219" spans="1:10">
      <c r="A219" s="34"/>
      <c r="B219" s="15"/>
      <c r="C219" s="508" t="s">
        <v>264</v>
      </c>
      <c r="D219" s="427" t="s">
        <v>1880</v>
      </c>
      <c r="E219" s="473">
        <v>115.1</v>
      </c>
      <c r="F219" s="37"/>
      <c r="G219" s="35"/>
      <c r="H219" s="69"/>
      <c r="I219" s="69"/>
    </row>
    <row r="220" spans="1:10">
      <c r="A220" s="27" t="s">
        <v>1312</v>
      </c>
      <c r="B220" s="10" t="s">
        <v>641</v>
      </c>
      <c r="C220" s="76" t="s">
        <v>642</v>
      </c>
      <c r="D220" s="429" t="s">
        <v>1880</v>
      </c>
      <c r="E220" s="430">
        <f>E221</f>
        <v>21.2</v>
      </c>
      <c r="F220" s="13">
        <v>0</v>
      </c>
      <c r="G220" s="19">
        <f>E220*F220</f>
        <v>0</v>
      </c>
      <c r="H220" s="69">
        <v>0</v>
      </c>
      <c r="I220" s="69">
        <f>E220*H220</f>
        <v>0</v>
      </c>
      <c r="J220" t="s">
        <v>2022</v>
      </c>
    </row>
    <row r="221" spans="1:10">
      <c r="A221" s="34"/>
      <c r="B221" s="15"/>
      <c r="C221" s="508">
        <v>21.2</v>
      </c>
      <c r="D221" s="427" t="s">
        <v>1880</v>
      </c>
      <c r="E221" s="473">
        <v>21.2</v>
      </c>
      <c r="F221" s="37"/>
      <c r="G221" s="35"/>
      <c r="H221" s="69"/>
      <c r="I221" s="69"/>
    </row>
    <row r="222" spans="1:10">
      <c r="A222" s="27" t="s">
        <v>1313</v>
      </c>
      <c r="B222" s="10" t="s">
        <v>1648</v>
      </c>
      <c r="C222" s="76" t="s">
        <v>1649</v>
      </c>
      <c r="D222" s="429" t="s">
        <v>1880</v>
      </c>
      <c r="E222" s="430">
        <f>E223</f>
        <v>33.200000000000003</v>
      </c>
      <c r="F222" s="13">
        <v>0</v>
      </c>
      <c r="G222" s="19">
        <f>E222*F222</f>
        <v>0</v>
      </c>
      <c r="H222" s="69">
        <v>0</v>
      </c>
      <c r="I222" s="69">
        <f>E222*H222</f>
        <v>0</v>
      </c>
      <c r="J222" t="s">
        <v>2022</v>
      </c>
    </row>
    <row r="223" spans="1:10">
      <c r="A223" s="34"/>
      <c r="B223" s="15"/>
      <c r="C223" s="508" t="s">
        <v>1650</v>
      </c>
      <c r="D223" s="427"/>
      <c r="E223" s="473">
        <v>33.200000000000003</v>
      </c>
      <c r="F223" s="37"/>
      <c r="G223" s="35"/>
      <c r="H223" s="69"/>
      <c r="I223" s="69"/>
    </row>
    <row r="224" spans="1:10">
      <c r="A224" s="27" t="s">
        <v>1314</v>
      </c>
      <c r="B224" s="10" t="s">
        <v>1480</v>
      </c>
      <c r="C224" s="76" t="s">
        <v>637</v>
      </c>
      <c r="D224" s="429" t="s">
        <v>1880</v>
      </c>
      <c r="E224" s="430">
        <f>E230</f>
        <v>56.68</v>
      </c>
      <c r="F224" s="13">
        <v>0</v>
      </c>
      <c r="G224" s="19">
        <f>E224*F224</f>
        <v>0</v>
      </c>
      <c r="H224" s="69">
        <v>0</v>
      </c>
      <c r="I224" s="69">
        <f>E224*H224</f>
        <v>0</v>
      </c>
      <c r="J224" t="s">
        <v>2022</v>
      </c>
    </row>
    <row r="225" spans="1:9">
      <c r="A225" s="34"/>
      <c r="B225" s="15"/>
      <c r="C225" s="380" t="s">
        <v>1646</v>
      </c>
      <c r="D225" s="427" t="s">
        <v>1880</v>
      </c>
      <c r="E225" s="473">
        <v>3.6</v>
      </c>
      <c r="F225" s="37"/>
      <c r="G225" s="35"/>
      <c r="H225" s="69"/>
      <c r="I225" s="69"/>
    </row>
    <row r="226" spans="1:9">
      <c r="A226" s="34"/>
      <c r="B226" s="15"/>
      <c r="C226" s="380" t="s">
        <v>1645</v>
      </c>
      <c r="D226" s="427" t="s">
        <v>1880</v>
      </c>
      <c r="E226" s="473">
        <v>10.8</v>
      </c>
      <c r="F226" s="37"/>
      <c r="G226" s="35"/>
      <c r="H226" s="69"/>
      <c r="I226" s="69"/>
    </row>
    <row r="227" spans="1:9">
      <c r="A227" s="34"/>
      <c r="B227" s="15"/>
      <c r="C227" s="224" t="s">
        <v>1392</v>
      </c>
      <c r="D227" s="224" t="s">
        <v>1880</v>
      </c>
      <c r="E227" s="225">
        <v>19.399999999999999</v>
      </c>
      <c r="F227" s="37"/>
      <c r="G227" s="35"/>
      <c r="H227" s="69"/>
      <c r="I227" s="69"/>
    </row>
    <row r="228" spans="1:9">
      <c r="A228" s="34"/>
      <c r="B228" s="15"/>
      <c r="C228" s="224" t="s">
        <v>1644</v>
      </c>
      <c r="D228" s="224" t="s">
        <v>1880</v>
      </c>
      <c r="E228" s="225">
        <v>18.2</v>
      </c>
      <c r="F228" s="37"/>
      <c r="G228" s="35"/>
      <c r="H228" s="69"/>
      <c r="I228" s="69"/>
    </row>
    <row r="229" spans="1:9">
      <c r="A229" s="34"/>
      <c r="B229" s="15"/>
      <c r="C229" s="224" t="s">
        <v>1537</v>
      </c>
      <c r="D229" s="224" t="s">
        <v>1880</v>
      </c>
      <c r="E229" s="225">
        <v>4.68</v>
      </c>
      <c r="F229" s="37"/>
      <c r="G229" s="35"/>
      <c r="H229" s="69"/>
      <c r="I229" s="69"/>
    </row>
    <row r="230" spans="1:9" ht="10.8" thickBot="1">
      <c r="A230" s="26"/>
      <c r="B230" s="38"/>
      <c r="C230" s="230" t="s">
        <v>1287</v>
      </c>
      <c r="D230" s="39" t="s">
        <v>1880</v>
      </c>
      <c r="E230" s="40">
        <f>SUM(E225:E229)</f>
        <v>56.68</v>
      </c>
      <c r="F230" s="41"/>
      <c r="G230" s="42"/>
      <c r="H230" s="69"/>
      <c r="I230" s="69"/>
    </row>
    <row r="231" spans="1:9" ht="10.8" thickBot="1">
      <c r="A231" s="150"/>
      <c r="B231" s="151">
        <v>6</v>
      </c>
      <c r="C231" s="151" t="s">
        <v>1464</v>
      </c>
      <c r="D231" s="151"/>
      <c r="E231" s="152"/>
      <c r="F231" s="153"/>
      <c r="G231" s="153">
        <f>SUM(G232:G422)</f>
        <v>0</v>
      </c>
      <c r="H231" s="193"/>
      <c r="I231" s="193"/>
    </row>
    <row r="232" spans="1:9">
      <c r="A232" s="134" t="s">
        <v>1315</v>
      </c>
      <c r="B232" s="135" t="s">
        <v>1465</v>
      </c>
      <c r="C232" s="231" t="s">
        <v>1466</v>
      </c>
      <c r="D232" s="154" t="s">
        <v>1880</v>
      </c>
      <c r="E232" s="136">
        <f>E235</f>
        <v>106.92</v>
      </c>
      <c r="F232" s="563"/>
      <c r="G232" s="137">
        <f>E232*F232</f>
        <v>0</v>
      </c>
      <c r="H232" s="193">
        <v>8.0000000000000007E-5</v>
      </c>
      <c r="I232" s="193">
        <f>E232*H232</f>
        <v>8.5536000000000015E-3</v>
      </c>
    </row>
    <row r="233" spans="1:9">
      <c r="A233" s="138"/>
      <c r="B233" s="133"/>
      <c r="C233" s="43" t="s">
        <v>760</v>
      </c>
      <c r="D233" s="36" t="s">
        <v>1880</v>
      </c>
      <c r="E233" s="21">
        <v>9.7200000000000006</v>
      </c>
      <c r="F233" s="37"/>
      <c r="G233" s="35"/>
      <c r="H233" s="197"/>
      <c r="I233" s="197"/>
    </row>
    <row r="234" spans="1:9">
      <c r="A234" s="138"/>
      <c r="B234" s="133"/>
      <c r="C234" s="43" t="s">
        <v>761</v>
      </c>
      <c r="D234" s="36" t="s">
        <v>1880</v>
      </c>
      <c r="E234" s="21">
        <v>97.2</v>
      </c>
      <c r="F234" s="37"/>
      <c r="G234" s="35"/>
      <c r="H234" s="197"/>
      <c r="I234" s="197"/>
    </row>
    <row r="235" spans="1:9">
      <c r="A235" s="138"/>
      <c r="B235" s="139"/>
      <c r="C235" s="133" t="s">
        <v>1287</v>
      </c>
      <c r="D235" s="133" t="s">
        <v>1880</v>
      </c>
      <c r="E235" s="140">
        <f>SUM(E233:E234)</f>
        <v>106.92</v>
      </c>
      <c r="F235" s="141"/>
      <c r="G235" s="142"/>
      <c r="H235" s="193"/>
      <c r="I235" s="193"/>
    </row>
    <row r="236" spans="1:9">
      <c r="A236" s="143" t="s">
        <v>1316</v>
      </c>
      <c r="B236" s="144" t="s">
        <v>70</v>
      </c>
      <c r="C236" s="232" t="s">
        <v>1467</v>
      </c>
      <c r="D236" s="147" t="s">
        <v>1298</v>
      </c>
      <c r="E236" s="145">
        <f>E239</f>
        <v>243</v>
      </c>
      <c r="F236" s="564"/>
      <c r="G236" s="146">
        <f>E236*F236</f>
        <v>0</v>
      </c>
      <c r="H236" s="193">
        <v>2.3800000000000002E-3</v>
      </c>
      <c r="I236" s="193">
        <f>E236*H236</f>
        <v>0.57834000000000008</v>
      </c>
    </row>
    <row r="237" spans="1:9">
      <c r="A237" s="138"/>
      <c r="B237" s="133"/>
      <c r="C237" s="224" t="s">
        <v>762</v>
      </c>
      <c r="D237" s="224" t="s">
        <v>1298</v>
      </c>
      <c r="E237" s="225">
        <v>27</v>
      </c>
      <c r="F237" s="148"/>
      <c r="G237" s="149"/>
      <c r="H237" s="193"/>
      <c r="I237" s="193"/>
    </row>
    <row r="238" spans="1:9">
      <c r="A238" s="138"/>
      <c r="B238" s="133"/>
      <c r="C238" s="224" t="s">
        <v>763</v>
      </c>
      <c r="D238" s="224" t="s">
        <v>1298</v>
      </c>
      <c r="E238" s="225">
        <v>216</v>
      </c>
      <c r="F238" s="148"/>
      <c r="G238" s="149"/>
      <c r="H238" s="193"/>
      <c r="I238" s="193"/>
    </row>
    <row r="239" spans="1:9">
      <c r="A239" s="138"/>
      <c r="B239" s="133"/>
      <c r="C239" s="224" t="s">
        <v>1287</v>
      </c>
      <c r="D239" s="224" t="s">
        <v>1298</v>
      </c>
      <c r="E239" s="225">
        <f>SUM(E237:E238)</f>
        <v>243</v>
      </c>
      <c r="F239" s="148"/>
      <c r="G239" s="149"/>
      <c r="H239" s="193"/>
      <c r="I239" s="193"/>
    </row>
    <row r="240" spans="1:9">
      <c r="A240" s="27" t="s">
        <v>1317</v>
      </c>
      <c r="B240" s="10" t="s">
        <v>63</v>
      </c>
      <c r="C240" s="233" t="s">
        <v>34</v>
      </c>
      <c r="D240" s="12" t="s">
        <v>1880</v>
      </c>
      <c r="E240" s="11">
        <f>E293</f>
        <v>883.01100000000008</v>
      </c>
      <c r="F240" s="546"/>
      <c r="G240" s="19">
        <f>E240*F240</f>
        <v>0</v>
      </c>
      <c r="H240" s="69">
        <v>2.23E-2</v>
      </c>
      <c r="I240" s="69">
        <f>E240*H240</f>
        <v>19.691145300000002</v>
      </c>
    </row>
    <row r="241" spans="1:9">
      <c r="A241" s="138"/>
      <c r="B241" s="234"/>
      <c r="C241" s="224" t="s">
        <v>1791</v>
      </c>
      <c r="D241" s="224" t="s">
        <v>1880</v>
      </c>
      <c r="E241" s="225">
        <v>39.976999999999997</v>
      </c>
      <c r="F241" s="141"/>
      <c r="G241" s="142"/>
      <c r="H241" s="193"/>
      <c r="I241" s="193"/>
    </row>
    <row r="242" spans="1:9">
      <c r="A242" s="138"/>
      <c r="B242" s="234"/>
      <c r="C242" s="380" t="s">
        <v>1768</v>
      </c>
      <c r="D242" s="224" t="s">
        <v>1880</v>
      </c>
      <c r="E242" s="225">
        <v>33.637999999999998</v>
      </c>
      <c r="F242" s="141"/>
      <c r="G242" s="142"/>
      <c r="H242" s="193"/>
      <c r="I242" s="193"/>
    </row>
    <row r="243" spans="1:9">
      <c r="A243" s="138"/>
      <c r="B243" s="234"/>
      <c r="C243" s="380" t="s">
        <v>36</v>
      </c>
      <c r="D243" s="224" t="s">
        <v>1880</v>
      </c>
      <c r="E243" s="225">
        <v>-2.16</v>
      </c>
      <c r="F243" s="141"/>
      <c r="G243" s="142"/>
      <c r="H243" s="193"/>
      <c r="I243" s="193"/>
    </row>
    <row r="244" spans="1:9">
      <c r="A244" s="138"/>
      <c r="B244" s="234"/>
      <c r="C244" s="380" t="s">
        <v>1769</v>
      </c>
      <c r="D244" s="224" t="s">
        <v>1880</v>
      </c>
      <c r="E244" s="225">
        <v>36.216000000000001</v>
      </c>
      <c r="F244" s="141"/>
      <c r="G244" s="142"/>
      <c r="H244" s="193"/>
      <c r="I244" s="193"/>
    </row>
    <row r="245" spans="1:9">
      <c r="A245" s="138"/>
      <c r="B245" s="234"/>
      <c r="C245" s="380" t="s">
        <v>37</v>
      </c>
      <c r="D245" s="224" t="s">
        <v>1880</v>
      </c>
      <c r="E245" s="225">
        <v>-2.16</v>
      </c>
      <c r="F245" s="141"/>
      <c r="G245" s="142"/>
      <c r="H245" s="193"/>
      <c r="I245" s="193"/>
    </row>
    <row r="246" spans="1:9">
      <c r="A246" s="138"/>
      <c r="B246" s="234"/>
      <c r="C246" s="224" t="s">
        <v>1770</v>
      </c>
      <c r="D246" s="224" t="s">
        <v>1880</v>
      </c>
      <c r="E246" s="225">
        <v>45.003</v>
      </c>
      <c r="F246" s="141"/>
      <c r="G246" s="142"/>
      <c r="H246" s="193"/>
      <c r="I246" s="193"/>
    </row>
    <row r="247" spans="1:9">
      <c r="A247" s="138"/>
      <c r="B247" s="234"/>
      <c r="C247" s="224" t="s">
        <v>38</v>
      </c>
      <c r="D247" s="224" t="s">
        <v>1880</v>
      </c>
      <c r="E247" s="225">
        <v>-3.24</v>
      </c>
      <c r="F247" s="141"/>
      <c r="G247" s="142"/>
      <c r="H247" s="193"/>
      <c r="I247" s="193"/>
    </row>
    <row r="248" spans="1:9">
      <c r="A248" s="138"/>
      <c r="B248" s="234"/>
      <c r="C248" s="224" t="s">
        <v>1771</v>
      </c>
      <c r="D248" s="224" t="s">
        <v>1880</v>
      </c>
      <c r="E248" s="225">
        <v>50.868000000000002</v>
      </c>
      <c r="F248" s="141"/>
      <c r="G248" s="142"/>
      <c r="H248" s="193"/>
      <c r="I248" s="193"/>
    </row>
    <row r="249" spans="1:9">
      <c r="A249" s="138"/>
      <c r="B249" s="234"/>
      <c r="C249" s="224" t="s">
        <v>39</v>
      </c>
      <c r="D249" s="36" t="s">
        <v>1880</v>
      </c>
      <c r="E249" s="21">
        <v>-4.32</v>
      </c>
      <c r="F249" s="141"/>
      <c r="G249" s="142"/>
      <c r="H249" s="193"/>
      <c r="I249" s="193"/>
    </row>
    <row r="250" spans="1:9">
      <c r="A250" s="138"/>
      <c r="B250" s="234"/>
      <c r="C250" s="224" t="s">
        <v>1772</v>
      </c>
      <c r="D250" s="224" t="s">
        <v>1880</v>
      </c>
      <c r="E250" s="225">
        <v>35.545000000000002</v>
      </c>
      <c r="F250" s="141"/>
      <c r="G250" s="142"/>
      <c r="H250" s="193"/>
      <c r="I250" s="193"/>
    </row>
    <row r="251" spans="1:9">
      <c r="A251" s="138"/>
      <c r="B251" s="234"/>
      <c r="C251" s="224" t="s">
        <v>40</v>
      </c>
      <c r="D251" s="224" t="s">
        <v>1880</v>
      </c>
      <c r="E251" s="475">
        <v>-4.32</v>
      </c>
      <c r="F251" s="141"/>
      <c r="G251" s="142"/>
      <c r="H251" s="193"/>
      <c r="I251" s="193"/>
    </row>
    <row r="252" spans="1:9">
      <c r="A252" s="138"/>
      <c r="B252" s="234"/>
      <c r="C252" s="224" t="s">
        <v>1683</v>
      </c>
      <c r="D252" s="224" t="s">
        <v>1880</v>
      </c>
      <c r="E252" s="475">
        <v>19.611999999999998</v>
      </c>
      <c r="F252" s="141"/>
      <c r="G252" s="142"/>
      <c r="H252" s="193"/>
      <c r="I252" s="193"/>
    </row>
    <row r="253" spans="1:9">
      <c r="A253" s="138"/>
      <c r="B253" s="234"/>
      <c r="C253" s="224" t="s">
        <v>1682</v>
      </c>
      <c r="D253" s="224" t="s">
        <v>1880</v>
      </c>
      <c r="E253" s="475">
        <v>19.611999999999998</v>
      </c>
      <c r="F253" s="141"/>
      <c r="G253" s="142"/>
      <c r="H253" s="193"/>
      <c r="I253" s="193"/>
    </row>
    <row r="254" spans="1:9">
      <c r="A254" s="138"/>
      <c r="B254" s="234"/>
      <c r="C254" s="224" t="s">
        <v>1773</v>
      </c>
      <c r="D254" s="224" t="s">
        <v>1880</v>
      </c>
      <c r="E254" s="475">
        <v>46.494</v>
      </c>
      <c r="F254" s="141"/>
      <c r="G254" s="142"/>
      <c r="H254" s="193"/>
      <c r="I254" s="193"/>
    </row>
    <row r="255" spans="1:9">
      <c r="A255" s="138"/>
      <c r="B255" s="234"/>
      <c r="C255" s="224" t="s">
        <v>41</v>
      </c>
      <c r="D255" s="224" t="s">
        <v>1880</v>
      </c>
      <c r="E255" s="225">
        <v>-4.32</v>
      </c>
      <c r="F255" s="141"/>
      <c r="G255" s="142"/>
      <c r="H255" s="193"/>
      <c r="I255" s="193"/>
    </row>
    <row r="256" spans="1:9">
      <c r="A256" s="138"/>
      <c r="B256" s="234"/>
      <c r="C256" s="224" t="s">
        <v>1774</v>
      </c>
      <c r="D256" s="224"/>
      <c r="E256" s="225"/>
      <c r="F256" s="141"/>
      <c r="G256" s="142"/>
      <c r="H256" s="193"/>
      <c r="I256" s="193"/>
    </row>
    <row r="257" spans="1:9">
      <c r="A257" s="138"/>
      <c r="B257" s="234"/>
      <c r="C257" s="224" t="s">
        <v>1775</v>
      </c>
      <c r="D257" s="224" t="s">
        <v>1880</v>
      </c>
      <c r="E257" s="225">
        <v>93.661000000000001</v>
      </c>
      <c r="F257" s="141"/>
      <c r="G257" s="142"/>
      <c r="H257" s="193"/>
      <c r="I257" s="193"/>
    </row>
    <row r="258" spans="1:9">
      <c r="A258" s="138"/>
      <c r="B258" s="234"/>
      <c r="C258" s="224" t="s">
        <v>42</v>
      </c>
      <c r="D258" s="224" t="s">
        <v>1880</v>
      </c>
      <c r="E258" s="225">
        <v>-23.76</v>
      </c>
      <c r="F258" s="141"/>
      <c r="G258" s="142"/>
      <c r="H258" s="193"/>
      <c r="I258" s="193"/>
    </row>
    <row r="259" spans="1:9">
      <c r="A259" s="138"/>
      <c r="B259" s="234"/>
      <c r="C259" s="224" t="s">
        <v>1777</v>
      </c>
      <c r="D259" s="224" t="s">
        <v>1880</v>
      </c>
      <c r="E259" s="225">
        <v>13.055</v>
      </c>
      <c r="F259" s="141"/>
      <c r="G259" s="142"/>
      <c r="H259" s="193"/>
      <c r="I259" s="193"/>
    </row>
    <row r="260" spans="1:9">
      <c r="A260" s="138"/>
      <c r="B260" s="234"/>
      <c r="C260" s="224" t="s">
        <v>1778</v>
      </c>
      <c r="D260" s="224" t="s">
        <v>1880</v>
      </c>
      <c r="E260" s="225">
        <v>12.384</v>
      </c>
      <c r="F260" s="141"/>
      <c r="G260" s="142"/>
      <c r="H260" s="193"/>
      <c r="I260" s="193"/>
    </row>
    <row r="261" spans="1:9">
      <c r="A261" s="138"/>
      <c r="B261" s="234"/>
      <c r="C261" s="224" t="s">
        <v>1779</v>
      </c>
      <c r="D261" s="224" t="s">
        <v>1880</v>
      </c>
      <c r="E261" s="225">
        <v>11.683</v>
      </c>
      <c r="F261" s="141"/>
      <c r="G261" s="142"/>
      <c r="H261" s="193"/>
      <c r="I261" s="193"/>
    </row>
    <row r="262" spans="1:9">
      <c r="A262" s="138"/>
      <c r="B262" s="234"/>
      <c r="C262" s="224" t="s">
        <v>1780</v>
      </c>
      <c r="D262" s="224" t="s">
        <v>1880</v>
      </c>
      <c r="E262" s="225">
        <v>21.045999999999999</v>
      </c>
      <c r="F262" s="141"/>
      <c r="G262" s="142"/>
      <c r="H262" s="193"/>
      <c r="I262" s="193"/>
    </row>
    <row r="263" spans="1:9">
      <c r="A263" s="138"/>
      <c r="B263" s="234"/>
      <c r="C263" s="224" t="s">
        <v>1781</v>
      </c>
      <c r="D263" s="224"/>
      <c r="E263" s="225"/>
      <c r="F263" s="141"/>
      <c r="G263" s="142"/>
      <c r="H263" s="193"/>
      <c r="I263" s="193"/>
    </row>
    <row r="264" spans="1:9">
      <c r="A264" s="138"/>
      <c r="B264" s="234"/>
      <c r="C264" s="224" t="s">
        <v>1782</v>
      </c>
      <c r="D264" s="224" t="s">
        <v>1880</v>
      </c>
      <c r="E264" s="225">
        <v>18.832000000000001</v>
      </c>
      <c r="F264" s="141"/>
      <c r="G264" s="142"/>
      <c r="H264" s="193"/>
      <c r="I264" s="193"/>
    </row>
    <row r="265" spans="1:9">
      <c r="A265" s="138"/>
      <c r="B265" s="234"/>
      <c r="C265" s="224" t="s">
        <v>1776</v>
      </c>
      <c r="D265" s="224"/>
      <c r="E265" s="225"/>
      <c r="F265" s="141"/>
      <c r="G265" s="142"/>
      <c r="H265" s="193"/>
      <c r="I265" s="193"/>
    </row>
    <row r="266" spans="1:9">
      <c r="A266" s="138"/>
      <c r="B266" s="234"/>
      <c r="C266" s="224" t="s">
        <v>1775</v>
      </c>
      <c r="D266" s="224" t="s">
        <v>1880</v>
      </c>
      <c r="E266" s="225">
        <v>93.661000000000001</v>
      </c>
      <c r="F266" s="141"/>
      <c r="G266" s="142"/>
      <c r="H266" s="193"/>
      <c r="I266" s="193"/>
    </row>
    <row r="267" spans="1:9">
      <c r="A267" s="138"/>
      <c r="B267" s="234"/>
      <c r="C267" s="224" t="s">
        <v>43</v>
      </c>
      <c r="D267" s="224" t="s">
        <v>1880</v>
      </c>
      <c r="E267" s="225">
        <v>-23.76</v>
      </c>
      <c r="F267" s="141"/>
      <c r="G267" s="142"/>
      <c r="H267" s="193"/>
      <c r="I267" s="193"/>
    </row>
    <row r="268" spans="1:9">
      <c r="A268" s="138"/>
      <c r="B268" s="234"/>
      <c r="C268" s="224" t="s">
        <v>1783</v>
      </c>
      <c r="D268" s="224" t="s">
        <v>1880</v>
      </c>
      <c r="E268" s="225">
        <v>46.494</v>
      </c>
      <c r="F268" s="141"/>
      <c r="G268" s="142"/>
      <c r="H268" s="193"/>
      <c r="I268" s="193"/>
    </row>
    <row r="269" spans="1:9">
      <c r="A269" s="138"/>
      <c r="B269" s="234"/>
      <c r="C269" s="224" t="s">
        <v>44</v>
      </c>
      <c r="D269" s="224" t="s">
        <v>1880</v>
      </c>
      <c r="E269" s="225">
        <v>-4.32</v>
      </c>
      <c r="F269" s="141"/>
      <c r="G269" s="142"/>
      <c r="H269" s="193"/>
      <c r="I269" s="193"/>
    </row>
    <row r="270" spans="1:9">
      <c r="A270" s="138"/>
      <c r="B270" s="234"/>
      <c r="C270" s="224" t="s">
        <v>1784</v>
      </c>
      <c r="D270" s="224" t="s">
        <v>1880</v>
      </c>
      <c r="E270" s="225">
        <v>35.545000000000002</v>
      </c>
      <c r="F270" s="141"/>
      <c r="G270" s="142"/>
      <c r="H270" s="193"/>
      <c r="I270" s="193"/>
    </row>
    <row r="271" spans="1:9">
      <c r="A271" s="138"/>
      <c r="B271" s="234"/>
      <c r="C271" s="224" t="s">
        <v>45</v>
      </c>
      <c r="D271" s="224" t="s">
        <v>1880</v>
      </c>
      <c r="E271" s="225">
        <v>-4.32</v>
      </c>
      <c r="F271" s="141"/>
      <c r="G271" s="142"/>
      <c r="H271" s="193"/>
      <c r="I271" s="193"/>
    </row>
    <row r="272" spans="1:9">
      <c r="A272" s="138"/>
      <c r="B272" s="234"/>
      <c r="C272" s="224" t="s">
        <v>1685</v>
      </c>
      <c r="D272" s="224" t="s">
        <v>1880</v>
      </c>
      <c r="E272" s="475">
        <v>28.427</v>
      </c>
      <c r="F272" s="141"/>
      <c r="G272" s="142"/>
      <c r="H272" s="193"/>
      <c r="I272" s="193"/>
    </row>
    <row r="273" spans="1:9">
      <c r="A273" s="138"/>
      <c r="B273" s="234"/>
      <c r="C273" s="224" t="s">
        <v>1785</v>
      </c>
      <c r="D273" s="224" t="s">
        <v>1880</v>
      </c>
      <c r="E273" s="475">
        <v>50.868000000000002</v>
      </c>
      <c r="F273" s="141"/>
      <c r="G273" s="142"/>
      <c r="H273" s="193"/>
      <c r="I273" s="193"/>
    </row>
    <row r="274" spans="1:9">
      <c r="A274" s="138"/>
      <c r="B274" s="234"/>
      <c r="C274" s="224" t="s">
        <v>46</v>
      </c>
      <c r="D274" s="36" t="s">
        <v>1880</v>
      </c>
      <c r="E274" s="21">
        <v>-4.32</v>
      </c>
      <c r="F274" s="141"/>
      <c r="G274" s="142"/>
      <c r="H274" s="193"/>
      <c r="I274" s="193"/>
    </row>
    <row r="275" spans="1:9">
      <c r="A275" s="138"/>
      <c r="B275" s="234"/>
      <c r="C275" s="224" t="s">
        <v>1786</v>
      </c>
      <c r="D275" s="224" t="s">
        <v>1880</v>
      </c>
      <c r="E275" s="225">
        <v>45.003</v>
      </c>
      <c r="F275" s="141"/>
      <c r="G275" s="142"/>
      <c r="H275" s="193"/>
      <c r="I275" s="193"/>
    </row>
    <row r="276" spans="1:9">
      <c r="A276" s="138"/>
      <c r="B276" s="234"/>
      <c r="C276" s="224" t="s">
        <v>47</v>
      </c>
      <c r="D276" s="224" t="s">
        <v>1880</v>
      </c>
      <c r="E276" s="225">
        <v>-3.24</v>
      </c>
      <c r="F276" s="141"/>
      <c r="G276" s="142"/>
      <c r="H276" s="193"/>
      <c r="I276" s="193"/>
    </row>
    <row r="277" spans="1:9">
      <c r="A277" s="138"/>
      <c r="B277" s="234"/>
      <c r="C277" s="224" t="s">
        <v>1787</v>
      </c>
      <c r="D277" s="224" t="s">
        <v>1880</v>
      </c>
      <c r="E277" s="225">
        <v>31.294</v>
      </c>
      <c r="F277" s="141"/>
      <c r="G277" s="142"/>
      <c r="H277" s="193"/>
      <c r="I277" s="193"/>
    </row>
    <row r="278" spans="1:9">
      <c r="A278" s="138"/>
      <c r="B278" s="234"/>
      <c r="C278" s="224" t="s">
        <v>48</v>
      </c>
      <c r="D278" s="224" t="s">
        <v>1880</v>
      </c>
      <c r="E278" s="225">
        <v>-2.16</v>
      </c>
      <c r="F278" s="141"/>
      <c r="G278" s="142"/>
      <c r="H278" s="193"/>
      <c r="I278" s="193"/>
    </row>
    <row r="279" spans="1:9">
      <c r="A279" s="138"/>
      <c r="B279" s="234"/>
      <c r="C279" s="224" t="s">
        <v>1788</v>
      </c>
      <c r="D279" s="224" t="s">
        <v>1880</v>
      </c>
      <c r="E279" s="225">
        <v>34.283000000000001</v>
      </c>
      <c r="F279" s="141"/>
      <c r="G279" s="142"/>
      <c r="H279" s="193"/>
      <c r="I279" s="193"/>
    </row>
    <row r="280" spans="1:9">
      <c r="A280" s="138"/>
      <c r="B280" s="234"/>
      <c r="C280" s="224" t="s">
        <v>49</v>
      </c>
      <c r="D280" s="224" t="s">
        <v>1880</v>
      </c>
      <c r="E280" s="225">
        <v>-2.16</v>
      </c>
      <c r="F280" s="141"/>
      <c r="G280" s="142"/>
      <c r="H280" s="193"/>
      <c r="I280" s="193"/>
    </row>
    <row r="281" spans="1:9">
      <c r="A281" s="138"/>
      <c r="B281" s="234"/>
      <c r="C281" s="224" t="s">
        <v>1789</v>
      </c>
      <c r="D281" s="224" t="s">
        <v>1880</v>
      </c>
      <c r="E281" s="225">
        <v>23.059000000000001</v>
      </c>
      <c r="F281" s="141"/>
      <c r="G281" s="142"/>
      <c r="H281" s="193"/>
      <c r="I281" s="193"/>
    </row>
    <row r="282" spans="1:9">
      <c r="A282" s="138"/>
      <c r="B282" s="234"/>
      <c r="C282" s="224" t="s">
        <v>1790</v>
      </c>
      <c r="D282" s="224" t="s">
        <v>1880</v>
      </c>
      <c r="E282" s="225">
        <v>11.438000000000001</v>
      </c>
      <c r="F282" s="141"/>
      <c r="G282" s="142"/>
      <c r="H282" s="193"/>
      <c r="I282" s="193"/>
    </row>
    <row r="283" spans="1:9">
      <c r="A283" s="138"/>
      <c r="B283" s="234"/>
      <c r="C283" s="224" t="s">
        <v>1686</v>
      </c>
      <c r="D283" s="224" t="s">
        <v>1880</v>
      </c>
      <c r="E283" s="475">
        <v>20.265000000000001</v>
      </c>
      <c r="F283" s="141"/>
      <c r="G283" s="142"/>
      <c r="H283" s="193"/>
      <c r="I283" s="193"/>
    </row>
    <row r="284" spans="1:9">
      <c r="A284" s="138"/>
      <c r="B284" s="234"/>
      <c r="C284" s="224" t="s">
        <v>984</v>
      </c>
      <c r="D284" s="224" t="s">
        <v>1880</v>
      </c>
      <c r="E284" s="225">
        <v>21.754000000000001</v>
      </c>
      <c r="F284" s="141"/>
      <c r="G284" s="142"/>
      <c r="H284" s="193"/>
      <c r="I284" s="193"/>
    </row>
    <row r="285" spans="1:9">
      <c r="A285" s="138"/>
      <c r="B285" s="234"/>
      <c r="C285" s="224" t="s">
        <v>985</v>
      </c>
      <c r="D285" s="224"/>
      <c r="E285" s="225"/>
      <c r="F285" s="141"/>
      <c r="G285" s="142"/>
      <c r="H285" s="193"/>
      <c r="I285" s="193"/>
    </row>
    <row r="286" spans="1:9">
      <c r="A286" s="138"/>
      <c r="B286" s="234"/>
      <c r="C286" s="224" t="s">
        <v>986</v>
      </c>
      <c r="D286" s="224" t="s">
        <v>1880</v>
      </c>
      <c r="E286" s="225">
        <v>86.2</v>
      </c>
      <c r="F286" s="141"/>
      <c r="G286" s="142"/>
      <c r="H286" s="193"/>
      <c r="I286" s="193"/>
    </row>
    <row r="287" spans="1:9">
      <c r="A287" s="138"/>
      <c r="B287" s="234"/>
      <c r="C287" s="224" t="s">
        <v>987</v>
      </c>
      <c r="D287" s="224" t="s">
        <v>1880</v>
      </c>
      <c r="E287" s="225">
        <v>23.463000000000001</v>
      </c>
      <c r="F287" s="141"/>
      <c r="G287" s="142"/>
      <c r="H287" s="193"/>
      <c r="I287" s="193"/>
    </row>
    <row r="288" spans="1:9">
      <c r="A288" s="138"/>
      <c r="B288" s="234"/>
      <c r="C288" s="224" t="s">
        <v>988</v>
      </c>
      <c r="D288" s="224" t="s">
        <v>1880</v>
      </c>
      <c r="E288" s="225">
        <v>21.462</v>
      </c>
      <c r="F288" s="141"/>
      <c r="G288" s="142"/>
      <c r="H288" s="193"/>
      <c r="I288" s="193"/>
    </row>
    <row r="289" spans="1:9">
      <c r="A289" s="138"/>
      <c r="B289" s="234"/>
      <c r="C289" s="224" t="s">
        <v>990</v>
      </c>
      <c r="D289" s="224" t="s">
        <v>1880</v>
      </c>
      <c r="E289" s="225">
        <v>13.226000000000001</v>
      </c>
      <c r="F289" s="141"/>
      <c r="G289" s="142"/>
      <c r="H289" s="193"/>
      <c r="I289" s="193"/>
    </row>
    <row r="290" spans="1:9">
      <c r="A290" s="138"/>
      <c r="B290" s="234"/>
      <c r="C290" s="224" t="s">
        <v>989</v>
      </c>
      <c r="D290" s="224" t="s">
        <v>1880</v>
      </c>
      <c r="E290" s="225">
        <v>25.649000000000001</v>
      </c>
      <c r="F290" s="141"/>
      <c r="G290" s="142"/>
      <c r="H290" s="193"/>
      <c r="I290" s="193"/>
    </row>
    <row r="291" spans="1:9">
      <c r="A291" s="138"/>
      <c r="B291" s="234"/>
      <c r="C291" s="224" t="s">
        <v>991</v>
      </c>
      <c r="D291" s="224" t="s">
        <v>1880</v>
      </c>
      <c r="E291" s="225">
        <v>36.878999999999998</v>
      </c>
      <c r="F291" s="141"/>
      <c r="G291" s="142"/>
      <c r="H291" s="193"/>
      <c r="I291" s="193"/>
    </row>
    <row r="292" spans="1:9">
      <c r="A292" s="138"/>
      <c r="B292" s="234"/>
      <c r="C292" s="224" t="s">
        <v>1053</v>
      </c>
      <c r="D292" s="224" t="s">
        <v>1880</v>
      </c>
      <c r="E292" s="225">
        <v>-175.02500000000001</v>
      </c>
      <c r="F292" s="141"/>
      <c r="G292" s="142"/>
      <c r="H292" s="193"/>
      <c r="I292" s="193"/>
    </row>
    <row r="293" spans="1:9">
      <c r="A293" s="138"/>
      <c r="B293" s="15"/>
      <c r="C293" s="72" t="s">
        <v>1287</v>
      </c>
      <c r="D293" s="15" t="s">
        <v>1880</v>
      </c>
      <c r="E293" s="21">
        <f>SUM(E241:E292)</f>
        <v>883.01100000000008</v>
      </c>
      <c r="F293" s="141"/>
      <c r="G293" s="142"/>
      <c r="H293" s="193"/>
      <c r="I293" s="193"/>
    </row>
    <row r="294" spans="1:9">
      <c r="A294" s="143" t="s">
        <v>1447</v>
      </c>
      <c r="B294" s="10" t="s">
        <v>1429</v>
      </c>
      <c r="C294" s="221" t="s">
        <v>564</v>
      </c>
      <c r="D294" s="10" t="s">
        <v>1428</v>
      </c>
      <c r="E294" s="11">
        <f>E304</f>
        <v>50.04999999999999</v>
      </c>
      <c r="F294" s="546"/>
      <c r="G294" s="146">
        <f>E294*F294</f>
        <v>0</v>
      </c>
      <c r="H294" s="193">
        <v>1E-3</v>
      </c>
      <c r="I294" s="193">
        <f>E294*H294</f>
        <v>5.004999999999999E-2</v>
      </c>
    </row>
    <row r="295" spans="1:9">
      <c r="A295" s="138"/>
      <c r="B295" s="133"/>
      <c r="C295" s="224" t="s">
        <v>50</v>
      </c>
      <c r="D295" s="224" t="s">
        <v>1298</v>
      </c>
      <c r="E295" s="225">
        <v>15.25</v>
      </c>
      <c r="F295" s="148"/>
      <c r="G295" s="149"/>
      <c r="H295" s="193"/>
      <c r="I295" s="193"/>
    </row>
    <row r="296" spans="1:9">
      <c r="A296" s="138"/>
      <c r="B296" s="133"/>
      <c r="C296" s="224" t="s">
        <v>51</v>
      </c>
      <c r="D296" s="224" t="s">
        <v>1298</v>
      </c>
      <c r="E296" s="225">
        <v>3.05</v>
      </c>
      <c r="F296" s="148"/>
      <c r="G296" s="149"/>
      <c r="H296" s="193"/>
      <c r="I296" s="193"/>
    </row>
    <row r="297" spans="1:9">
      <c r="A297" s="138"/>
      <c r="B297" s="15"/>
      <c r="C297" s="224" t="s">
        <v>52</v>
      </c>
      <c r="D297" s="224" t="s">
        <v>1298</v>
      </c>
      <c r="E297" s="225">
        <v>6.1</v>
      </c>
      <c r="F297" s="141"/>
      <c r="G297" s="142"/>
      <c r="H297" s="193"/>
      <c r="I297" s="193"/>
    </row>
    <row r="298" spans="1:9">
      <c r="A298" s="138"/>
      <c r="B298" s="15"/>
      <c r="C298" s="224" t="s">
        <v>53</v>
      </c>
      <c r="D298" s="224" t="s">
        <v>1298</v>
      </c>
      <c r="E298" s="225">
        <v>6.1</v>
      </c>
      <c r="F298" s="141"/>
      <c r="G298" s="142"/>
      <c r="H298" s="193"/>
      <c r="I298" s="193"/>
    </row>
    <row r="299" spans="1:9">
      <c r="A299" s="138"/>
      <c r="B299" s="15"/>
      <c r="C299" s="224" t="s">
        <v>54</v>
      </c>
      <c r="D299" s="224" t="s">
        <v>1298</v>
      </c>
      <c r="E299" s="225">
        <v>3.05</v>
      </c>
      <c r="F299" s="141"/>
      <c r="G299" s="142"/>
      <c r="H299" s="193"/>
      <c r="I299" s="193"/>
    </row>
    <row r="300" spans="1:9">
      <c r="A300" s="138"/>
      <c r="B300" s="15"/>
      <c r="C300" s="224" t="s">
        <v>55</v>
      </c>
      <c r="D300" s="224" t="s">
        <v>1298</v>
      </c>
      <c r="E300" s="225">
        <v>3.05</v>
      </c>
      <c r="F300" s="141"/>
      <c r="G300" s="142"/>
      <c r="H300" s="193"/>
      <c r="I300" s="193"/>
    </row>
    <row r="301" spans="1:9">
      <c r="A301" s="138"/>
      <c r="B301" s="15"/>
      <c r="C301" s="224" t="s">
        <v>1687</v>
      </c>
      <c r="D301" s="224" t="s">
        <v>1298</v>
      </c>
      <c r="E301" s="475">
        <v>3.05</v>
      </c>
      <c r="F301" s="141"/>
      <c r="G301" s="142"/>
      <c r="H301" s="193"/>
      <c r="I301" s="193"/>
    </row>
    <row r="302" spans="1:9">
      <c r="A302" s="138"/>
      <c r="B302" s="15"/>
      <c r="C302" s="224" t="s">
        <v>982</v>
      </c>
      <c r="D302" s="224" t="s">
        <v>1298</v>
      </c>
      <c r="E302" s="225">
        <v>9.15</v>
      </c>
      <c r="F302" s="141"/>
      <c r="G302" s="142"/>
      <c r="H302" s="193"/>
      <c r="I302" s="193"/>
    </row>
    <row r="303" spans="1:9">
      <c r="A303" s="138"/>
      <c r="B303" s="15"/>
      <c r="C303" s="224" t="s">
        <v>983</v>
      </c>
      <c r="D303" s="224" t="s">
        <v>1298</v>
      </c>
      <c r="E303" s="225">
        <v>1.25</v>
      </c>
      <c r="F303" s="141"/>
      <c r="G303" s="142"/>
      <c r="H303" s="193"/>
      <c r="I303" s="193"/>
    </row>
    <row r="304" spans="1:9">
      <c r="A304" s="138"/>
      <c r="B304" s="15"/>
      <c r="C304" s="72" t="s">
        <v>1287</v>
      </c>
      <c r="D304" s="15" t="s">
        <v>1298</v>
      </c>
      <c r="E304" s="21">
        <f>SUM(E295:E303)</f>
        <v>50.04999999999999</v>
      </c>
      <c r="F304" s="141"/>
      <c r="G304" s="142"/>
      <c r="H304" s="193"/>
      <c r="I304" s="193"/>
    </row>
    <row r="305" spans="1:9">
      <c r="A305" s="143" t="s">
        <v>1448</v>
      </c>
      <c r="B305" s="125" t="s">
        <v>2194</v>
      </c>
      <c r="C305" s="125" t="s">
        <v>35</v>
      </c>
      <c r="D305" s="125" t="s">
        <v>1880</v>
      </c>
      <c r="E305" s="129">
        <f>E321</f>
        <v>173.297</v>
      </c>
      <c r="F305" s="546"/>
      <c r="G305" s="381">
        <f>E305*F305</f>
        <v>0</v>
      </c>
      <c r="H305" s="193">
        <v>0</v>
      </c>
      <c r="I305" s="193">
        <f>E305*H305</f>
        <v>0</v>
      </c>
    </row>
    <row r="306" spans="1:9">
      <c r="A306" s="138"/>
      <c r="B306" s="15"/>
      <c r="C306" s="224" t="s">
        <v>1623</v>
      </c>
      <c r="D306" s="36" t="s">
        <v>1880</v>
      </c>
      <c r="E306" s="21">
        <v>26.765999999999998</v>
      </c>
      <c r="F306" s="141"/>
      <c r="G306" s="142"/>
      <c r="H306" s="193"/>
      <c r="I306" s="193"/>
    </row>
    <row r="307" spans="1:9">
      <c r="A307" s="138"/>
      <c r="B307" s="15"/>
      <c r="C307" s="224" t="s">
        <v>1419</v>
      </c>
      <c r="D307" s="36" t="s">
        <v>1880</v>
      </c>
      <c r="E307" s="21">
        <v>5.0220000000000002</v>
      </c>
      <c r="F307" s="141"/>
      <c r="G307" s="142"/>
      <c r="H307" s="193"/>
      <c r="I307" s="193"/>
    </row>
    <row r="308" spans="1:9">
      <c r="A308" s="138"/>
      <c r="B308" s="15"/>
      <c r="C308" s="224" t="s">
        <v>1420</v>
      </c>
      <c r="D308" s="36" t="s">
        <v>1880</v>
      </c>
      <c r="E308" s="21">
        <v>12.996</v>
      </c>
      <c r="F308" s="141"/>
      <c r="G308" s="142"/>
      <c r="H308" s="193"/>
      <c r="I308" s="193"/>
    </row>
    <row r="309" spans="1:9">
      <c r="A309" s="138"/>
      <c r="B309" s="15"/>
      <c r="C309" s="224" t="s">
        <v>1421</v>
      </c>
      <c r="D309" s="36" t="s">
        <v>1880</v>
      </c>
      <c r="E309" s="21">
        <v>7.218</v>
      </c>
      <c r="F309" s="141"/>
      <c r="G309" s="142"/>
      <c r="H309" s="193"/>
      <c r="I309" s="193"/>
    </row>
    <row r="310" spans="1:9">
      <c r="A310" s="138"/>
      <c r="B310" s="15"/>
      <c r="C310" s="224" t="s">
        <v>1422</v>
      </c>
      <c r="D310" s="36" t="s">
        <v>1880</v>
      </c>
      <c r="E310" s="21">
        <v>6.8220000000000001</v>
      </c>
      <c r="F310" s="141"/>
      <c r="G310" s="142"/>
      <c r="H310" s="193"/>
      <c r="I310" s="193"/>
    </row>
    <row r="311" spans="1:9">
      <c r="A311" s="138"/>
      <c r="B311" s="15"/>
      <c r="C311" s="224" t="s">
        <v>1058</v>
      </c>
      <c r="D311" s="36" t="s">
        <v>1880</v>
      </c>
      <c r="E311" s="21">
        <v>2.601</v>
      </c>
      <c r="F311" s="141"/>
      <c r="G311" s="142"/>
      <c r="H311" s="193"/>
      <c r="I311" s="193"/>
    </row>
    <row r="312" spans="1:9">
      <c r="A312" s="138"/>
      <c r="B312" s="15"/>
      <c r="C312" s="224" t="s">
        <v>1633</v>
      </c>
      <c r="D312" s="36" t="s">
        <v>1880</v>
      </c>
      <c r="E312" s="21">
        <v>7.83</v>
      </c>
      <c r="F312" s="141"/>
      <c r="G312" s="142"/>
      <c r="H312" s="193"/>
      <c r="I312" s="193"/>
    </row>
    <row r="313" spans="1:9">
      <c r="A313" s="138"/>
      <c r="B313" s="15"/>
      <c r="C313" s="224" t="s">
        <v>1635</v>
      </c>
      <c r="D313" s="36" t="s">
        <v>1880</v>
      </c>
      <c r="E313" s="21">
        <v>5.1660000000000004</v>
      </c>
      <c r="F313" s="141"/>
      <c r="G313" s="142"/>
      <c r="H313" s="193"/>
      <c r="I313" s="193"/>
    </row>
    <row r="314" spans="1:9">
      <c r="A314" s="138"/>
      <c r="B314" s="15"/>
      <c r="C314" s="224" t="s">
        <v>1688</v>
      </c>
      <c r="D314" s="36" t="s">
        <v>1880</v>
      </c>
      <c r="E314" s="473">
        <v>16.29</v>
      </c>
      <c r="F314" s="141"/>
      <c r="G314" s="142"/>
      <c r="H314" s="193"/>
      <c r="I314" s="193"/>
    </row>
    <row r="315" spans="1:9">
      <c r="A315" s="138"/>
      <c r="B315" s="15"/>
      <c r="C315" s="224" t="s">
        <v>1624</v>
      </c>
      <c r="D315" s="36" t="s">
        <v>1880</v>
      </c>
      <c r="E315" s="21">
        <v>26.765999999999998</v>
      </c>
      <c r="F315" s="141"/>
      <c r="G315" s="142"/>
      <c r="H315" s="193"/>
      <c r="I315" s="193"/>
    </row>
    <row r="316" spans="1:9">
      <c r="A316" s="138"/>
      <c r="B316" s="15"/>
      <c r="C316" s="224" t="s">
        <v>1062</v>
      </c>
      <c r="D316" s="36" t="s">
        <v>1880</v>
      </c>
      <c r="E316" s="21">
        <v>9</v>
      </c>
      <c r="F316" s="141"/>
      <c r="G316" s="142"/>
      <c r="H316" s="193"/>
      <c r="I316" s="193"/>
    </row>
    <row r="317" spans="1:9">
      <c r="A317" s="138"/>
      <c r="B317" s="15"/>
      <c r="C317" s="224" t="s">
        <v>1423</v>
      </c>
      <c r="D317" s="36" t="s">
        <v>1880</v>
      </c>
      <c r="E317" s="21">
        <v>6.2640000000000002</v>
      </c>
      <c r="F317" s="141"/>
      <c r="G317" s="142"/>
      <c r="H317" s="193"/>
      <c r="I317" s="193"/>
    </row>
    <row r="318" spans="1:9">
      <c r="A318" s="138"/>
      <c r="B318" s="15"/>
      <c r="C318" s="224" t="s">
        <v>936</v>
      </c>
      <c r="D318" s="224" t="s">
        <v>1880</v>
      </c>
      <c r="E318" s="225">
        <v>9.9540000000000006</v>
      </c>
      <c r="F318" s="141"/>
      <c r="G318" s="142"/>
      <c r="H318" s="193"/>
      <c r="I318" s="193"/>
    </row>
    <row r="319" spans="1:9">
      <c r="A319" s="138"/>
      <c r="B319" s="15"/>
      <c r="C319" s="224" t="s">
        <v>937</v>
      </c>
      <c r="D319" s="224" t="s">
        <v>1880</v>
      </c>
      <c r="E319" s="225">
        <v>7.38</v>
      </c>
      <c r="F319" s="141"/>
      <c r="G319" s="142"/>
      <c r="H319" s="193"/>
      <c r="I319" s="193"/>
    </row>
    <row r="320" spans="1:9">
      <c r="A320" s="138"/>
      <c r="B320" s="15"/>
      <c r="C320" s="224" t="s">
        <v>938</v>
      </c>
      <c r="D320" s="224" t="s">
        <v>1880</v>
      </c>
      <c r="E320" s="225">
        <v>23.222000000000001</v>
      </c>
      <c r="F320" s="141"/>
      <c r="G320" s="142"/>
      <c r="H320" s="193"/>
      <c r="I320" s="193"/>
    </row>
    <row r="321" spans="1:9">
      <c r="A321" s="138"/>
      <c r="B321" s="15"/>
      <c r="C321" s="72" t="s">
        <v>1287</v>
      </c>
      <c r="D321" s="15" t="s">
        <v>1880</v>
      </c>
      <c r="E321" s="21">
        <f>SUM(E306:E320)</f>
        <v>173.297</v>
      </c>
      <c r="F321" s="141"/>
      <c r="G321" s="142"/>
      <c r="H321" s="193"/>
      <c r="I321" s="193"/>
    </row>
    <row r="322" spans="1:9">
      <c r="A322" s="143" t="s">
        <v>1449</v>
      </c>
      <c r="B322" s="10" t="s">
        <v>1430</v>
      </c>
      <c r="C322" s="221" t="s">
        <v>64</v>
      </c>
      <c r="D322" s="147" t="s">
        <v>1880</v>
      </c>
      <c r="E322" s="145">
        <f>E327</f>
        <v>117.05799999999999</v>
      </c>
      <c r="F322" s="546"/>
      <c r="G322" s="146">
        <f>E322*F322</f>
        <v>0</v>
      </c>
      <c r="H322" s="193">
        <v>8.0000000000000007E-5</v>
      </c>
      <c r="I322" s="193">
        <f>E322*H322</f>
        <v>9.3646400000000005E-3</v>
      </c>
    </row>
    <row r="323" spans="1:9">
      <c r="A323" s="138"/>
      <c r="B323" s="133"/>
      <c r="C323" s="43" t="s">
        <v>760</v>
      </c>
      <c r="D323" s="36" t="s">
        <v>1880</v>
      </c>
      <c r="E323" s="21">
        <v>9.7200000000000006</v>
      </c>
      <c r="F323" s="148"/>
      <c r="G323" s="149"/>
      <c r="H323" s="193"/>
      <c r="I323" s="193"/>
    </row>
    <row r="324" spans="1:9">
      <c r="A324" s="138"/>
      <c r="B324" s="133"/>
      <c r="C324" s="43" t="s">
        <v>764</v>
      </c>
      <c r="D324" s="36" t="s">
        <v>1880</v>
      </c>
      <c r="E324" s="21">
        <v>97.207999999999998</v>
      </c>
      <c r="F324" s="148"/>
      <c r="G324" s="149"/>
      <c r="H324" s="193"/>
      <c r="I324" s="193"/>
    </row>
    <row r="325" spans="1:9">
      <c r="A325" s="138"/>
      <c r="B325" s="133"/>
      <c r="C325" s="43" t="s">
        <v>765</v>
      </c>
      <c r="D325" s="36" t="s">
        <v>1880</v>
      </c>
      <c r="E325" s="21">
        <v>8.08</v>
      </c>
      <c r="F325" s="148"/>
      <c r="G325" s="149"/>
      <c r="H325" s="193"/>
      <c r="I325" s="193"/>
    </row>
    <row r="326" spans="1:9">
      <c r="A326" s="138"/>
      <c r="B326" s="133"/>
      <c r="C326" s="43" t="s">
        <v>32</v>
      </c>
      <c r="D326" s="36" t="s">
        <v>1880</v>
      </c>
      <c r="E326" s="21">
        <v>2.0499999999999998</v>
      </c>
      <c r="F326" s="148"/>
      <c r="G326" s="149"/>
      <c r="H326" s="193"/>
      <c r="I326" s="193"/>
    </row>
    <row r="327" spans="1:9">
      <c r="A327" s="138"/>
      <c r="B327" s="133"/>
      <c r="C327" s="133" t="s">
        <v>1287</v>
      </c>
      <c r="D327" s="133" t="s">
        <v>1880</v>
      </c>
      <c r="E327" s="140">
        <f>SUM(E323:E326)</f>
        <v>117.05799999999999</v>
      </c>
      <c r="F327" s="148"/>
      <c r="G327" s="149"/>
      <c r="H327" s="193"/>
      <c r="I327" s="193"/>
    </row>
    <row r="328" spans="1:9">
      <c r="A328" s="27" t="s">
        <v>1450</v>
      </c>
      <c r="B328" s="10" t="s">
        <v>65</v>
      </c>
      <c r="C328" s="88" t="s">
        <v>25</v>
      </c>
      <c r="D328" s="12" t="s">
        <v>1880</v>
      </c>
      <c r="E328" s="11">
        <f>E329</f>
        <v>79.42</v>
      </c>
      <c r="F328" s="546"/>
      <c r="G328" s="19">
        <f>E328*F328</f>
        <v>0</v>
      </c>
      <c r="H328" s="69">
        <v>5.3499999999999997E-3</v>
      </c>
      <c r="I328" s="69">
        <f>E328*H328</f>
        <v>0.42489699999999997</v>
      </c>
    </row>
    <row r="329" spans="1:9">
      <c r="A329" s="138"/>
      <c r="B329" s="133"/>
      <c r="C329" s="121" t="s">
        <v>766</v>
      </c>
      <c r="D329" s="133" t="s">
        <v>1880</v>
      </c>
      <c r="E329" s="140">
        <v>79.42</v>
      </c>
      <c r="F329" s="148"/>
      <c r="G329" s="149"/>
      <c r="H329" s="193"/>
      <c r="I329" s="193"/>
    </row>
    <row r="330" spans="1:9">
      <c r="A330" s="27" t="s">
        <v>1451</v>
      </c>
      <c r="B330" s="10" t="s">
        <v>66</v>
      </c>
      <c r="C330" s="88" t="s">
        <v>27</v>
      </c>
      <c r="D330" s="12" t="s">
        <v>1880</v>
      </c>
      <c r="E330" s="11">
        <f>E332</f>
        <v>24.949000000000002</v>
      </c>
      <c r="F330" s="546"/>
      <c r="G330" s="19">
        <f>E330*F330</f>
        <v>0</v>
      </c>
      <c r="H330" s="69">
        <v>9.3200000000000002E-3</v>
      </c>
      <c r="I330" s="69">
        <f>E330*H330</f>
        <v>0.23252468000000001</v>
      </c>
    </row>
    <row r="331" spans="1:9">
      <c r="A331" s="138"/>
      <c r="B331" s="133"/>
      <c r="C331" s="163" t="s">
        <v>28</v>
      </c>
      <c r="D331" s="133"/>
      <c r="E331" s="140"/>
      <c r="F331" s="148"/>
      <c r="G331" s="149"/>
      <c r="H331" s="193"/>
      <c r="I331" s="193"/>
    </row>
    <row r="332" spans="1:9">
      <c r="A332" s="138"/>
      <c r="B332" s="133"/>
      <c r="C332" s="133" t="s">
        <v>981</v>
      </c>
      <c r="D332" s="133" t="s">
        <v>1880</v>
      </c>
      <c r="E332" s="140">
        <v>24.949000000000002</v>
      </c>
      <c r="F332" s="148"/>
      <c r="G332" s="149"/>
      <c r="H332" s="193"/>
      <c r="I332" s="193"/>
    </row>
    <row r="333" spans="1:9">
      <c r="A333" s="143" t="s">
        <v>1452</v>
      </c>
      <c r="B333" s="144" t="s">
        <v>67</v>
      </c>
      <c r="C333" s="88" t="s">
        <v>26</v>
      </c>
      <c r="D333" s="147" t="s">
        <v>1880</v>
      </c>
      <c r="E333" s="145">
        <f>E336</f>
        <v>238.19399999999999</v>
      </c>
      <c r="F333" s="546"/>
      <c r="G333" s="146">
        <f>E333*F333</f>
        <v>0</v>
      </c>
      <c r="H333" s="69">
        <v>7.6099999999999996E-3</v>
      </c>
      <c r="I333" s="69">
        <f>E333*H333</f>
        <v>1.8126563399999998</v>
      </c>
    </row>
    <row r="334" spans="1:9">
      <c r="A334" s="138"/>
      <c r="B334" s="133"/>
      <c r="C334" s="163" t="s">
        <v>29</v>
      </c>
      <c r="D334" s="133"/>
      <c r="E334" s="140"/>
      <c r="F334" s="148"/>
      <c r="G334" s="149"/>
      <c r="H334" s="193"/>
      <c r="I334" s="193"/>
    </row>
    <row r="335" spans="1:9">
      <c r="A335" s="138"/>
      <c r="B335" s="133"/>
      <c r="C335" s="133" t="s">
        <v>30</v>
      </c>
      <c r="D335" s="133"/>
      <c r="E335" s="140"/>
      <c r="F335" s="148"/>
      <c r="G335" s="149"/>
      <c r="H335" s="193"/>
      <c r="I335" s="193"/>
    </row>
    <row r="336" spans="1:9">
      <c r="A336" s="138"/>
      <c r="B336" s="133"/>
      <c r="C336" s="133" t="s">
        <v>31</v>
      </c>
      <c r="D336" s="133" t="s">
        <v>1880</v>
      </c>
      <c r="E336" s="140">
        <v>238.19399999999999</v>
      </c>
      <c r="F336" s="148"/>
      <c r="G336" s="149"/>
      <c r="H336" s="193"/>
      <c r="I336" s="193"/>
    </row>
    <row r="337" spans="1:9">
      <c r="A337" s="143" t="s">
        <v>1453</v>
      </c>
      <c r="B337" s="144" t="s">
        <v>1020</v>
      </c>
      <c r="C337" s="88" t="s">
        <v>1019</v>
      </c>
      <c r="D337" s="147" t="s">
        <v>1880</v>
      </c>
      <c r="E337" s="145">
        <f>E338</f>
        <v>8.75</v>
      </c>
      <c r="F337" s="546"/>
      <c r="G337" s="146">
        <f>E337*F337</f>
        <v>0</v>
      </c>
      <c r="H337" s="69">
        <v>3.6549999999999999E-2</v>
      </c>
      <c r="I337" s="69">
        <f>E337*H337</f>
        <v>0.3198125</v>
      </c>
    </row>
    <row r="338" spans="1:9">
      <c r="A338" s="138"/>
      <c r="B338" s="133"/>
      <c r="C338" s="133" t="s">
        <v>1023</v>
      </c>
      <c r="D338" s="133" t="s">
        <v>1880</v>
      </c>
      <c r="E338" s="140">
        <v>8.75</v>
      </c>
      <c r="F338" s="148"/>
      <c r="G338" s="149"/>
      <c r="H338" s="193"/>
      <c r="I338" s="193"/>
    </row>
    <row r="339" spans="1:9">
      <c r="A339" s="143" t="s">
        <v>1454</v>
      </c>
      <c r="B339" s="144" t="s">
        <v>1021</v>
      </c>
      <c r="C339" s="88" t="s">
        <v>1022</v>
      </c>
      <c r="D339" s="147" t="s">
        <v>1880</v>
      </c>
      <c r="E339" s="145">
        <f>E341</f>
        <v>125.98</v>
      </c>
      <c r="F339" s="546"/>
      <c r="G339" s="146">
        <f>E339*F339</f>
        <v>0</v>
      </c>
      <c r="H339" s="69">
        <v>3.5749999999999997E-2</v>
      </c>
      <c r="I339" s="69">
        <f>E339*H339</f>
        <v>4.5037849999999997</v>
      </c>
    </row>
    <row r="340" spans="1:9">
      <c r="A340" s="138"/>
      <c r="B340" s="133"/>
      <c r="C340" s="133" t="s">
        <v>1018</v>
      </c>
      <c r="D340" s="133"/>
      <c r="E340" s="140"/>
      <c r="F340" s="148"/>
      <c r="G340" s="149"/>
      <c r="H340" s="193"/>
      <c r="I340" s="193"/>
    </row>
    <row r="341" spans="1:9">
      <c r="A341" s="138"/>
      <c r="B341" s="133"/>
      <c r="C341" s="133" t="s">
        <v>1024</v>
      </c>
      <c r="D341" s="133" t="s">
        <v>1880</v>
      </c>
      <c r="E341" s="140">
        <v>125.98</v>
      </c>
      <c r="F341" s="148"/>
      <c r="G341" s="149"/>
      <c r="H341" s="193"/>
      <c r="I341" s="193"/>
    </row>
    <row r="342" spans="1:9">
      <c r="A342" s="143" t="s">
        <v>1455</v>
      </c>
      <c r="B342" s="144" t="s">
        <v>1025</v>
      </c>
      <c r="C342" s="88" t="s">
        <v>1026</v>
      </c>
      <c r="D342" s="147" t="s">
        <v>1298</v>
      </c>
      <c r="E342" s="145">
        <f>E343</f>
        <v>10.35</v>
      </c>
      <c r="F342" s="546"/>
      <c r="G342" s="146">
        <f>E342*F342</f>
        <v>0</v>
      </c>
      <c r="H342" s="69">
        <v>4.4999999999999999E-4</v>
      </c>
      <c r="I342" s="69">
        <f>E342*H342</f>
        <v>4.6574999999999993E-3</v>
      </c>
    </row>
    <row r="343" spans="1:9">
      <c r="A343" s="138"/>
      <c r="B343" s="133"/>
      <c r="C343" s="133" t="s">
        <v>1027</v>
      </c>
      <c r="D343" s="133" t="s">
        <v>1298</v>
      </c>
      <c r="E343" s="140">
        <v>10.35</v>
      </c>
      <c r="F343" s="148"/>
      <c r="G343" s="149"/>
      <c r="H343" s="193"/>
      <c r="I343" s="193"/>
    </row>
    <row r="344" spans="1:9">
      <c r="A344" s="143" t="s">
        <v>1456</v>
      </c>
      <c r="B344" s="144" t="s">
        <v>1028</v>
      </c>
      <c r="C344" s="88" t="s">
        <v>1029</v>
      </c>
      <c r="D344" s="147" t="s">
        <v>1298</v>
      </c>
      <c r="E344" s="145">
        <f>E345</f>
        <v>52.9</v>
      </c>
      <c r="F344" s="546"/>
      <c r="G344" s="146">
        <f>E344*F344</f>
        <v>0</v>
      </c>
      <c r="H344" s="69">
        <v>1.4999999999999999E-4</v>
      </c>
      <c r="I344" s="69">
        <f>E344*H344</f>
        <v>7.9349999999999993E-3</v>
      </c>
    </row>
    <row r="345" spans="1:9">
      <c r="A345" s="138"/>
      <c r="B345" s="133"/>
      <c r="C345" s="121" t="s">
        <v>1030</v>
      </c>
      <c r="D345" s="133" t="s">
        <v>1298</v>
      </c>
      <c r="E345" s="140">
        <v>52.9</v>
      </c>
      <c r="F345" s="148"/>
      <c r="G345" s="149"/>
      <c r="H345" s="193"/>
      <c r="I345" s="193"/>
    </row>
    <row r="346" spans="1:9">
      <c r="A346" s="143" t="s">
        <v>1457</v>
      </c>
      <c r="B346" s="144" t="s">
        <v>1031</v>
      </c>
      <c r="C346" s="88" t="s">
        <v>1032</v>
      </c>
      <c r="D346" s="147" t="s">
        <v>1880</v>
      </c>
      <c r="E346" s="145">
        <f>E347</f>
        <v>24.92</v>
      </c>
      <c r="F346" s="546"/>
      <c r="G346" s="146">
        <f>E346*F346</f>
        <v>0</v>
      </c>
      <c r="H346" s="69">
        <v>2E-3</v>
      </c>
      <c r="I346" s="69">
        <f>E346*H346</f>
        <v>4.9840000000000002E-2</v>
      </c>
    </row>
    <row r="347" spans="1:9">
      <c r="A347" s="138"/>
      <c r="B347" s="133"/>
      <c r="C347" s="133" t="s">
        <v>1033</v>
      </c>
      <c r="D347" s="133" t="s">
        <v>1880</v>
      </c>
      <c r="E347" s="140">
        <v>24.92</v>
      </c>
      <c r="F347" s="148"/>
      <c r="G347" s="149"/>
      <c r="H347" s="193"/>
      <c r="I347" s="193"/>
    </row>
    <row r="348" spans="1:9">
      <c r="A348" s="143" t="s">
        <v>1458</v>
      </c>
      <c r="B348" s="125" t="s">
        <v>23</v>
      </c>
      <c r="C348" s="125" t="s">
        <v>24</v>
      </c>
      <c r="D348" s="125" t="s">
        <v>1880</v>
      </c>
      <c r="E348" s="129">
        <f>E349</f>
        <v>544.4</v>
      </c>
      <c r="F348" s="546"/>
      <c r="G348" s="146">
        <f>E348*F348</f>
        <v>0</v>
      </c>
      <c r="H348" s="193">
        <v>1.2E-2</v>
      </c>
      <c r="I348" s="193">
        <f>E348*H348</f>
        <v>6.5327999999999999</v>
      </c>
    </row>
    <row r="349" spans="1:9">
      <c r="A349" s="138"/>
      <c r="B349" s="133"/>
      <c r="C349" s="224" t="s">
        <v>384</v>
      </c>
      <c r="D349" s="224" t="s">
        <v>1880</v>
      </c>
      <c r="E349" s="225">
        <f>E384</f>
        <v>544.4</v>
      </c>
      <c r="F349" s="148"/>
      <c r="G349" s="149"/>
      <c r="H349" s="193"/>
      <c r="I349" s="193"/>
    </row>
    <row r="350" spans="1:9">
      <c r="A350" s="143" t="s">
        <v>1459</v>
      </c>
      <c r="B350" s="144" t="s">
        <v>73</v>
      </c>
      <c r="C350" s="155" t="s">
        <v>22</v>
      </c>
      <c r="D350" s="144" t="s">
        <v>1880</v>
      </c>
      <c r="E350" s="145">
        <f>E384</f>
        <v>544.4</v>
      </c>
      <c r="F350" s="546"/>
      <c r="G350" s="146">
        <f>E350*F350</f>
        <v>0</v>
      </c>
      <c r="H350" s="193">
        <v>1.7999999999999999E-2</v>
      </c>
      <c r="I350" s="193">
        <f>E350*H350</f>
        <v>9.799199999999999</v>
      </c>
    </row>
    <row r="351" spans="1:9">
      <c r="A351" s="138"/>
      <c r="B351" s="133"/>
      <c r="C351" s="224" t="s">
        <v>734</v>
      </c>
      <c r="D351" s="224" t="s">
        <v>1880</v>
      </c>
      <c r="E351" s="225">
        <v>15.6</v>
      </c>
      <c r="F351" s="148"/>
      <c r="G351" s="149"/>
      <c r="H351" s="193"/>
      <c r="I351" s="193"/>
    </row>
    <row r="352" spans="1:9">
      <c r="A352" s="138"/>
      <c r="B352" s="133"/>
      <c r="C352" s="224" t="s">
        <v>735</v>
      </c>
      <c r="D352" s="224" t="s">
        <v>1880</v>
      </c>
      <c r="E352" s="225">
        <v>8.1999999999999993</v>
      </c>
      <c r="F352" s="148"/>
      <c r="G352" s="149"/>
      <c r="H352" s="193"/>
      <c r="I352" s="193"/>
    </row>
    <row r="353" spans="1:9">
      <c r="A353" s="138"/>
      <c r="B353" s="133"/>
      <c r="C353" s="224" t="s">
        <v>736</v>
      </c>
      <c r="D353" s="224" t="s">
        <v>1880</v>
      </c>
      <c r="E353" s="225">
        <v>7.6</v>
      </c>
      <c r="F353" s="148"/>
      <c r="G353" s="149"/>
      <c r="H353" s="193"/>
      <c r="I353" s="193"/>
    </row>
    <row r="354" spans="1:9">
      <c r="A354" s="138"/>
      <c r="B354" s="133"/>
      <c r="C354" s="224" t="s">
        <v>737</v>
      </c>
      <c r="D354" s="224" t="s">
        <v>1880</v>
      </c>
      <c r="E354" s="225">
        <v>15.3</v>
      </c>
      <c r="F354" s="148"/>
      <c r="G354" s="149"/>
      <c r="H354" s="193"/>
      <c r="I354" s="193"/>
    </row>
    <row r="355" spans="1:9">
      <c r="A355" s="138"/>
      <c r="B355" s="133"/>
      <c r="C355" s="224" t="s">
        <v>738</v>
      </c>
      <c r="D355" s="224" t="s">
        <v>1880</v>
      </c>
      <c r="E355" s="225">
        <v>18.899999999999999</v>
      </c>
      <c r="F355" s="148"/>
      <c r="G355" s="149"/>
      <c r="H355" s="193"/>
      <c r="I355" s="193"/>
    </row>
    <row r="356" spans="1:9">
      <c r="A356" s="138"/>
      <c r="B356" s="133"/>
      <c r="C356" s="224" t="s">
        <v>739</v>
      </c>
      <c r="D356" s="224" t="s">
        <v>1880</v>
      </c>
      <c r="E356" s="225">
        <v>9.1</v>
      </c>
      <c r="F356" s="148"/>
      <c r="G356" s="149"/>
      <c r="H356" s="193"/>
      <c r="I356" s="193"/>
    </row>
    <row r="357" spans="1:9">
      <c r="A357" s="138"/>
      <c r="B357" s="133"/>
      <c r="C357" s="224" t="s">
        <v>1679</v>
      </c>
      <c r="D357" s="224" t="s">
        <v>1880</v>
      </c>
      <c r="E357" s="475">
        <v>2.2999999999999998</v>
      </c>
      <c r="F357" s="148"/>
      <c r="G357" s="149"/>
      <c r="H357" s="193"/>
      <c r="I357" s="193"/>
    </row>
    <row r="358" spans="1:9">
      <c r="A358" s="138"/>
      <c r="B358" s="133"/>
      <c r="C358" s="224" t="s">
        <v>1680</v>
      </c>
      <c r="D358" s="224" t="s">
        <v>1880</v>
      </c>
      <c r="E358" s="475">
        <v>2.2999999999999998</v>
      </c>
      <c r="F358" s="148"/>
      <c r="G358" s="149"/>
      <c r="H358" s="193"/>
      <c r="I358" s="193"/>
    </row>
    <row r="359" spans="1:9">
      <c r="A359" s="138"/>
      <c r="B359" s="133"/>
      <c r="C359" s="224" t="s">
        <v>740</v>
      </c>
      <c r="D359" s="224" t="s">
        <v>1880</v>
      </c>
      <c r="E359" s="225">
        <v>13.8</v>
      </c>
      <c r="F359" s="148"/>
      <c r="G359" s="149"/>
      <c r="H359" s="193"/>
      <c r="I359" s="193"/>
    </row>
    <row r="360" spans="1:9">
      <c r="A360" s="138"/>
      <c r="B360" s="133"/>
      <c r="C360" s="224" t="s">
        <v>741</v>
      </c>
      <c r="D360" s="224" t="s">
        <v>1880</v>
      </c>
      <c r="E360" s="225">
        <v>128.9</v>
      </c>
      <c r="F360" s="148"/>
      <c r="G360" s="149"/>
      <c r="H360" s="193"/>
      <c r="I360" s="193"/>
    </row>
    <row r="361" spans="1:9">
      <c r="A361" s="138"/>
      <c r="B361" s="133"/>
      <c r="C361" s="224" t="s">
        <v>742</v>
      </c>
      <c r="D361" s="224" t="s">
        <v>1880</v>
      </c>
      <c r="E361" s="225">
        <v>1.4</v>
      </c>
      <c r="F361" s="148"/>
      <c r="G361" s="149"/>
      <c r="H361" s="193"/>
      <c r="I361" s="193"/>
    </row>
    <row r="362" spans="1:9">
      <c r="A362" s="138"/>
      <c r="B362" s="133"/>
      <c r="C362" s="224" t="s">
        <v>743</v>
      </c>
      <c r="D362" s="224" t="s">
        <v>1880</v>
      </c>
      <c r="E362" s="225">
        <v>1.2</v>
      </c>
      <c r="F362" s="148"/>
      <c r="G362" s="149"/>
      <c r="H362" s="193"/>
      <c r="I362" s="193"/>
    </row>
    <row r="363" spans="1:9">
      <c r="A363" s="138"/>
      <c r="B363" s="133"/>
      <c r="C363" s="224" t="s">
        <v>744</v>
      </c>
      <c r="D363" s="224" t="s">
        <v>1880</v>
      </c>
      <c r="E363" s="225">
        <v>1.4</v>
      </c>
      <c r="F363" s="148"/>
      <c r="G363" s="149"/>
      <c r="H363" s="193"/>
      <c r="I363" s="193"/>
    </row>
    <row r="364" spans="1:9">
      <c r="A364" s="138"/>
      <c r="B364" s="133"/>
      <c r="C364" s="224" t="s">
        <v>745</v>
      </c>
      <c r="D364" s="224" t="s">
        <v>1880</v>
      </c>
      <c r="E364" s="225">
        <v>4.5</v>
      </c>
      <c r="F364" s="148"/>
      <c r="G364" s="149"/>
      <c r="H364" s="193"/>
      <c r="I364" s="193"/>
    </row>
    <row r="365" spans="1:9">
      <c r="A365" s="138"/>
      <c r="B365" s="133"/>
      <c r="C365" s="224" t="s">
        <v>746</v>
      </c>
      <c r="D365" s="224" t="s">
        <v>1880</v>
      </c>
      <c r="E365" s="225">
        <v>4.8</v>
      </c>
      <c r="F365" s="148"/>
      <c r="G365" s="149"/>
      <c r="H365" s="193"/>
      <c r="I365" s="193"/>
    </row>
    <row r="366" spans="1:9">
      <c r="A366" s="138"/>
      <c r="B366" s="133"/>
      <c r="C366" s="224" t="s">
        <v>747</v>
      </c>
      <c r="D366" s="224" t="s">
        <v>1880</v>
      </c>
      <c r="E366" s="225">
        <v>128.9</v>
      </c>
      <c r="F366" s="148"/>
      <c r="G366" s="149"/>
      <c r="H366" s="193"/>
      <c r="I366" s="193"/>
    </row>
    <row r="367" spans="1:9">
      <c r="A367" s="138"/>
      <c r="B367" s="133"/>
      <c r="C367" s="224" t="s">
        <v>1385</v>
      </c>
      <c r="D367" s="224" t="s">
        <v>1880</v>
      </c>
      <c r="E367" s="225">
        <v>13.8</v>
      </c>
      <c r="F367" s="148"/>
      <c r="G367" s="149"/>
      <c r="H367" s="193"/>
      <c r="I367" s="193"/>
    </row>
    <row r="368" spans="1:9">
      <c r="A368" s="138"/>
      <c r="B368" s="133"/>
      <c r="C368" s="224" t="s">
        <v>1386</v>
      </c>
      <c r="D368" s="224" t="s">
        <v>1880</v>
      </c>
      <c r="E368" s="225">
        <v>9.1</v>
      </c>
      <c r="F368" s="148"/>
      <c r="G368" s="149"/>
      <c r="H368" s="193"/>
      <c r="I368" s="193"/>
    </row>
    <row r="369" spans="1:9">
      <c r="A369" s="138"/>
      <c r="B369" s="133"/>
      <c r="C369" s="224" t="s">
        <v>1684</v>
      </c>
      <c r="D369" s="224" t="s">
        <v>1880</v>
      </c>
      <c r="E369" s="475">
        <v>5.6</v>
      </c>
      <c r="F369" s="148"/>
      <c r="G369" s="149"/>
      <c r="H369" s="193"/>
      <c r="I369" s="193"/>
    </row>
    <row r="370" spans="1:9">
      <c r="A370" s="138"/>
      <c r="B370" s="133"/>
      <c r="C370" s="224" t="s">
        <v>1387</v>
      </c>
      <c r="D370" s="224" t="s">
        <v>1880</v>
      </c>
      <c r="E370" s="475">
        <v>18.899999999999999</v>
      </c>
      <c r="F370" s="148"/>
      <c r="G370" s="149"/>
      <c r="H370" s="193"/>
      <c r="I370" s="193"/>
    </row>
    <row r="371" spans="1:9">
      <c r="A371" s="138"/>
      <c r="B371" s="133"/>
      <c r="C371" s="224" t="s">
        <v>1388</v>
      </c>
      <c r="D371" s="224" t="s">
        <v>1880</v>
      </c>
      <c r="E371" s="475">
        <v>15.3</v>
      </c>
      <c r="F371" s="148"/>
      <c r="G371" s="149"/>
      <c r="H371" s="193"/>
      <c r="I371" s="193"/>
    </row>
    <row r="372" spans="1:9">
      <c r="A372" s="138"/>
      <c r="B372" s="133"/>
      <c r="C372" s="224" t="s">
        <v>1389</v>
      </c>
      <c r="D372" s="224" t="s">
        <v>1880</v>
      </c>
      <c r="E372" s="475">
        <v>6.5</v>
      </c>
      <c r="F372" s="148"/>
      <c r="G372" s="149"/>
      <c r="H372" s="193"/>
      <c r="I372" s="193"/>
    </row>
    <row r="373" spans="1:9">
      <c r="A373" s="138"/>
      <c r="B373" s="133"/>
      <c r="C373" s="224" t="s">
        <v>1390</v>
      </c>
      <c r="D373" s="224" t="s">
        <v>1880</v>
      </c>
      <c r="E373" s="475">
        <v>7.8</v>
      </c>
      <c r="F373" s="148"/>
      <c r="G373" s="149"/>
      <c r="H373" s="193"/>
      <c r="I373" s="193"/>
    </row>
    <row r="374" spans="1:9">
      <c r="A374" s="138"/>
      <c r="B374" s="133"/>
      <c r="C374" s="224" t="s">
        <v>1391</v>
      </c>
      <c r="D374" s="224" t="s">
        <v>1880</v>
      </c>
      <c r="E374" s="475">
        <v>4.2</v>
      </c>
      <c r="F374" s="148"/>
      <c r="G374" s="149"/>
      <c r="H374" s="193"/>
      <c r="I374" s="193"/>
    </row>
    <row r="375" spans="1:9">
      <c r="A375" s="138"/>
      <c r="B375" s="133"/>
      <c r="C375" s="224" t="s">
        <v>1413</v>
      </c>
      <c r="D375" s="224" t="s">
        <v>1880</v>
      </c>
      <c r="E375" s="475">
        <v>1.3</v>
      </c>
      <c r="F375" s="148"/>
      <c r="G375" s="149"/>
      <c r="H375" s="193"/>
      <c r="I375" s="193"/>
    </row>
    <row r="376" spans="1:9">
      <c r="A376" s="138"/>
      <c r="B376" s="133"/>
      <c r="C376" s="224" t="s">
        <v>1681</v>
      </c>
      <c r="D376" s="224" t="s">
        <v>1880</v>
      </c>
      <c r="E376" s="475">
        <v>3.5</v>
      </c>
      <c r="F376" s="148"/>
      <c r="G376" s="149"/>
      <c r="H376" s="193"/>
      <c r="I376" s="193"/>
    </row>
    <row r="377" spans="1:9">
      <c r="A377" s="138"/>
      <c r="B377" s="133"/>
      <c r="C377" s="224" t="s">
        <v>977</v>
      </c>
      <c r="D377" s="224" t="s">
        <v>1880</v>
      </c>
      <c r="E377" s="225">
        <v>3.7</v>
      </c>
      <c r="F377" s="148"/>
      <c r="G377" s="149"/>
      <c r="H377" s="193"/>
      <c r="I377" s="193"/>
    </row>
    <row r="378" spans="1:9">
      <c r="A378" s="138"/>
      <c r="B378" s="133"/>
      <c r="C378" s="224" t="s">
        <v>926</v>
      </c>
      <c r="D378" s="224" t="s">
        <v>1880</v>
      </c>
      <c r="E378" s="225">
        <v>60.5</v>
      </c>
      <c r="F378" s="148"/>
      <c r="G378" s="149"/>
      <c r="H378" s="193"/>
      <c r="I378" s="193"/>
    </row>
    <row r="379" spans="1:9">
      <c r="A379" s="138"/>
      <c r="B379" s="133"/>
      <c r="C379" s="224" t="s">
        <v>921</v>
      </c>
      <c r="D379" s="224" t="s">
        <v>1880</v>
      </c>
      <c r="E379" s="225">
        <v>4.5</v>
      </c>
      <c r="F379" s="148"/>
      <c r="G379" s="149"/>
      <c r="H379" s="193"/>
      <c r="I379" s="193"/>
    </row>
    <row r="380" spans="1:9">
      <c r="A380" s="138"/>
      <c r="B380" s="133"/>
      <c r="C380" s="224" t="s">
        <v>922</v>
      </c>
      <c r="D380" s="224" t="s">
        <v>1880</v>
      </c>
      <c r="E380" s="225">
        <v>4.5</v>
      </c>
      <c r="F380" s="148"/>
      <c r="G380" s="149"/>
      <c r="H380" s="193"/>
      <c r="I380" s="193"/>
    </row>
    <row r="381" spans="1:9">
      <c r="A381" s="138"/>
      <c r="B381" s="133"/>
      <c r="C381" s="224" t="s">
        <v>923</v>
      </c>
      <c r="D381" s="224" t="s">
        <v>1880</v>
      </c>
      <c r="E381" s="225">
        <v>1.3</v>
      </c>
      <c r="F381" s="148"/>
      <c r="G381" s="149"/>
      <c r="H381" s="193"/>
      <c r="I381" s="193"/>
    </row>
    <row r="382" spans="1:9">
      <c r="A382" s="138"/>
      <c r="B382" s="133"/>
      <c r="C382" s="224" t="s">
        <v>924</v>
      </c>
      <c r="D382" s="224" t="s">
        <v>1880</v>
      </c>
      <c r="E382" s="225">
        <v>7.9</v>
      </c>
      <c r="F382" s="148"/>
      <c r="G382" s="149"/>
      <c r="H382" s="193"/>
      <c r="I382" s="193"/>
    </row>
    <row r="383" spans="1:9">
      <c r="A383" s="138"/>
      <c r="B383" s="133"/>
      <c r="C383" s="224" t="s">
        <v>925</v>
      </c>
      <c r="D383" s="224" t="s">
        <v>1880</v>
      </c>
      <c r="E383" s="225">
        <v>11.8</v>
      </c>
      <c r="F383" s="148"/>
      <c r="G383" s="149"/>
      <c r="H383" s="193"/>
      <c r="I383" s="193"/>
    </row>
    <row r="384" spans="1:9">
      <c r="A384" s="138"/>
      <c r="B384" s="133"/>
      <c r="C384" s="224" t="s">
        <v>1287</v>
      </c>
      <c r="D384" s="224" t="s">
        <v>1880</v>
      </c>
      <c r="E384" s="225">
        <f>SUM(E351:E383)</f>
        <v>544.4</v>
      </c>
      <c r="F384" s="148"/>
      <c r="G384" s="149"/>
      <c r="H384" s="193"/>
      <c r="I384" s="193"/>
    </row>
    <row r="385" spans="1:9">
      <c r="A385" s="143" t="s">
        <v>1460</v>
      </c>
      <c r="B385" s="10" t="s">
        <v>1583</v>
      </c>
      <c r="C385" s="10" t="s">
        <v>1584</v>
      </c>
      <c r="D385" s="10" t="s">
        <v>1298</v>
      </c>
      <c r="E385" s="11">
        <f>E420</f>
        <v>434.26200000000011</v>
      </c>
      <c r="F385" s="546"/>
      <c r="G385" s="19">
        <f>E385*F385</f>
        <v>0</v>
      </c>
      <c r="H385" s="69">
        <v>1E-4</v>
      </c>
      <c r="I385" s="69">
        <f>E385*H385</f>
        <v>4.3426200000000012E-2</v>
      </c>
    </row>
    <row r="386" spans="1:9">
      <c r="A386" s="138"/>
      <c r="B386" s="133"/>
      <c r="C386" s="224" t="s">
        <v>0</v>
      </c>
      <c r="D386" s="224"/>
      <c r="E386" s="225"/>
      <c r="F386" s="148"/>
      <c r="G386" s="149"/>
      <c r="H386" s="193"/>
      <c r="I386" s="193"/>
    </row>
    <row r="387" spans="1:9">
      <c r="A387" s="138"/>
      <c r="B387" s="133"/>
      <c r="C387" s="224" t="s">
        <v>1384</v>
      </c>
      <c r="D387" s="224" t="s">
        <v>1298</v>
      </c>
      <c r="E387" s="225">
        <v>18.207000000000001</v>
      </c>
      <c r="F387" s="148"/>
      <c r="G387" s="149"/>
      <c r="H387" s="193"/>
      <c r="I387" s="193"/>
    </row>
    <row r="388" spans="1:9">
      <c r="A388" s="138"/>
      <c r="B388" s="133"/>
      <c r="C388" s="224" t="s">
        <v>1</v>
      </c>
      <c r="D388" s="224" t="s">
        <v>1298</v>
      </c>
      <c r="E388" s="225">
        <v>11.625</v>
      </c>
      <c r="F388" s="148"/>
      <c r="G388" s="149"/>
      <c r="H388" s="193"/>
      <c r="I388" s="193"/>
    </row>
    <row r="389" spans="1:9">
      <c r="A389" s="138"/>
      <c r="B389" s="133"/>
      <c r="C389" s="224" t="s">
        <v>2</v>
      </c>
      <c r="D389" s="224" t="s">
        <v>1298</v>
      </c>
      <c r="E389" s="225">
        <v>12.47</v>
      </c>
      <c r="F389" s="148"/>
      <c r="G389" s="149"/>
      <c r="H389" s="193"/>
      <c r="I389" s="193"/>
    </row>
    <row r="390" spans="1:9">
      <c r="A390" s="138"/>
      <c r="B390" s="133"/>
      <c r="C390" s="224" t="s">
        <v>3</v>
      </c>
      <c r="D390" s="224" t="s">
        <v>1298</v>
      </c>
      <c r="E390" s="225">
        <v>16.54</v>
      </c>
      <c r="F390" s="148"/>
      <c r="G390" s="149"/>
      <c r="H390" s="193"/>
      <c r="I390" s="193"/>
    </row>
    <row r="391" spans="1:9">
      <c r="A391" s="138"/>
      <c r="B391" s="133"/>
      <c r="C391" s="224" t="s">
        <v>4</v>
      </c>
      <c r="D391" s="224" t="s">
        <v>1298</v>
      </c>
      <c r="E391" s="225">
        <v>17.87</v>
      </c>
      <c r="F391" s="148"/>
      <c r="G391" s="149"/>
      <c r="H391" s="193"/>
      <c r="I391" s="193"/>
    </row>
    <row r="392" spans="1:9">
      <c r="A392" s="138"/>
      <c r="B392" s="133"/>
      <c r="C392" s="224" t="s">
        <v>5</v>
      </c>
      <c r="D392" s="224" t="s">
        <v>1298</v>
      </c>
      <c r="E392" s="225">
        <v>12.25</v>
      </c>
      <c r="F392" s="148"/>
      <c r="G392" s="149"/>
      <c r="H392" s="193"/>
      <c r="I392" s="193"/>
    </row>
    <row r="393" spans="1:9">
      <c r="A393" s="138"/>
      <c r="B393" s="133"/>
      <c r="C393" s="224" t="s">
        <v>1689</v>
      </c>
      <c r="D393" s="224" t="s">
        <v>1298</v>
      </c>
      <c r="E393" s="475">
        <v>6.96</v>
      </c>
      <c r="F393" s="148"/>
      <c r="G393" s="149"/>
      <c r="H393" s="193"/>
      <c r="I393" s="193"/>
    </row>
    <row r="394" spans="1:9">
      <c r="A394" s="138"/>
      <c r="B394" s="133"/>
      <c r="C394" s="224" t="s">
        <v>1690</v>
      </c>
      <c r="D394" s="224" t="s">
        <v>1298</v>
      </c>
      <c r="E394" s="475">
        <v>6.96</v>
      </c>
      <c r="F394" s="148"/>
      <c r="G394" s="149"/>
      <c r="H394" s="193"/>
      <c r="I394" s="193"/>
    </row>
    <row r="395" spans="1:9">
      <c r="A395" s="138"/>
      <c r="B395" s="133"/>
      <c r="C395" s="224" t="s">
        <v>6</v>
      </c>
      <c r="D395" s="224" t="s">
        <v>1298</v>
      </c>
      <c r="E395" s="475">
        <v>15.84</v>
      </c>
      <c r="F395" s="148"/>
      <c r="G395" s="149"/>
      <c r="H395" s="193"/>
      <c r="I395" s="193"/>
    </row>
    <row r="396" spans="1:9">
      <c r="A396" s="138"/>
      <c r="B396" s="133"/>
      <c r="C396" s="224" t="s">
        <v>7</v>
      </c>
      <c r="D396" s="224" t="s">
        <v>1298</v>
      </c>
      <c r="E396" s="475">
        <v>45.234999999999999</v>
      </c>
      <c r="F396" s="148"/>
      <c r="G396" s="149"/>
      <c r="H396" s="193"/>
      <c r="I396" s="193"/>
    </row>
    <row r="397" spans="1:9">
      <c r="A397" s="138"/>
      <c r="B397" s="133"/>
      <c r="C397" s="224" t="s">
        <v>8</v>
      </c>
      <c r="D397" s="224" t="s">
        <v>1298</v>
      </c>
      <c r="E397" s="475">
        <v>4.8099999999999996</v>
      </c>
      <c r="F397" s="148"/>
      <c r="G397" s="149"/>
      <c r="H397" s="193"/>
      <c r="I397" s="193"/>
    </row>
    <row r="398" spans="1:9">
      <c r="A398" s="138"/>
      <c r="B398" s="133"/>
      <c r="C398" s="224" t="s">
        <v>9</v>
      </c>
      <c r="D398" s="224" t="s">
        <v>1298</v>
      </c>
      <c r="E398" s="475">
        <v>4.59</v>
      </c>
      <c r="F398" s="148"/>
      <c r="G398" s="149"/>
      <c r="H398" s="193"/>
      <c r="I398" s="193"/>
    </row>
    <row r="399" spans="1:9">
      <c r="A399" s="138"/>
      <c r="B399" s="133"/>
      <c r="C399" s="224" t="s">
        <v>10</v>
      </c>
      <c r="D399" s="224" t="s">
        <v>1298</v>
      </c>
      <c r="E399" s="475">
        <v>4.8899999999999997</v>
      </c>
      <c r="F399" s="148"/>
      <c r="G399" s="149"/>
      <c r="H399" s="193"/>
      <c r="I399" s="193"/>
    </row>
    <row r="400" spans="1:9">
      <c r="A400" s="138"/>
      <c r="B400" s="133"/>
      <c r="C400" s="224" t="s">
        <v>11</v>
      </c>
      <c r="D400" s="224" t="s">
        <v>1298</v>
      </c>
      <c r="E400" s="475">
        <v>7.96</v>
      </c>
      <c r="F400" s="148"/>
      <c r="G400" s="149"/>
      <c r="H400" s="193"/>
      <c r="I400" s="193"/>
    </row>
    <row r="401" spans="1:9">
      <c r="A401" s="138"/>
      <c r="B401" s="133"/>
      <c r="C401" s="224" t="s">
        <v>12</v>
      </c>
      <c r="D401" s="224" t="s">
        <v>1298</v>
      </c>
      <c r="E401" s="475">
        <v>8.6300000000000008</v>
      </c>
      <c r="F401" s="148"/>
      <c r="G401" s="149"/>
      <c r="H401" s="193"/>
      <c r="I401" s="193"/>
    </row>
    <row r="402" spans="1:9">
      <c r="A402" s="138"/>
      <c r="B402" s="133"/>
      <c r="C402" s="224" t="s">
        <v>13</v>
      </c>
      <c r="D402" s="224" t="s">
        <v>1298</v>
      </c>
      <c r="E402" s="475">
        <v>45.234999999999999</v>
      </c>
      <c r="F402" s="148"/>
      <c r="G402" s="149"/>
      <c r="H402" s="193"/>
      <c r="I402" s="193"/>
    </row>
    <row r="403" spans="1:9">
      <c r="A403" s="138"/>
      <c r="B403" s="133"/>
      <c r="C403" s="224" t="s">
        <v>14</v>
      </c>
      <c r="D403" s="224" t="s">
        <v>1298</v>
      </c>
      <c r="E403" s="475">
        <v>15.84</v>
      </c>
      <c r="F403" s="148"/>
      <c r="G403" s="149"/>
      <c r="H403" s="193"/>
      <c r="I403" s="193"/>
    </row>
    <row r="404" spans="1:9">
      <c r="A404" s="138"/>
      <c r="B404" s="133"/>
      <c r="C404" s="224" t="s">
        <v>15</v>
      </c>
      <c r="D404" s="224" t="s">
        <v>1298</v>
      </c>
      <c r="E404" s="475">
        <v>12.25</v>
      </c>
      <c r="F404" s="148"/>
      <c r="G404" s="149"/>
      <c r="H404" s="193"/>
      <c r="I404" s="193"/>
    </row>
    <row r="405" spans="1:9">
      <c r="A405" s="138"/>
      <c r="B405" s="133"/>
      <c r="C405" s="224" t="s">
        <v>1692</v>
      </c>
      <c r="D405" s="224" t="s">
        <v>1298</v>
      </c>
      <c r="E405" s="475">
        <v>9.85</v>
      </c>
      <c r="F405" s="148"/>
      <c r="G405" s="149"/>
      <c r="H405" s="193"/>
      <c r="I405" s="193"/>
    </row>
    <row r="406" spans="1:9">
      <c r="A406" s="138"/>
      <c r="B406" s="133"/>
      <c r="C406" s="224" t="s">
        <v>16</v>
      </c>
      <c r="D406" s="224" t="s">
        <v>1298</v>
      </c>
      <c r="E406" s="475">
        <v>17.87</v>
      </c>
      <c r="F406" s="148"/>
      <c r="G406" s="149"/>
      <c r="H406" s="193"/>
      <c r="I406" s="193"/>
    </row>
    <row r="407" spans="1:9">
      <c r="A407" s="138"/>
      <c r="B407" s="133"/>
      <c r="C407" s="224" t="s">
        <v>17</v>
      </c>
      <c r="D407" s="224" t="s">
        <v>1298</v>
      </c>
      <c r="E407" s="475">
        <v>16.54</v>
      </c>
      <c r="F407" s="148"/>
      <c r="G407" s="149"/>
      <c r="H407" s="193"/>
      <c r="I407" s="193"/>
    </row>
    <row r="408" spans="1:9">
      <c r="A408" s="138"/>
      <c r="B408" s="133"/>
      <c r="C408" s="224" t="s">
        <v>18</v>
      </c>
      <c r="D408" s="224" t="s">
        <v>1298</v>
      </c>
      <c r="E408" s="475">
        <v>10.79</v>
      </c>
      <c r="F408" s="148"/>
      <c r="G408" s="149"/>
      <c r="H408" s="193"/>
      <c r="I408" s="193"/>
    </row>
    <row r="409" spans="1:9">
      <c r="A409" s="138"/>
      <c r="B409" s="133"/>
      <c r="C409" s="224" t="s">
        <v>19</v>
      </c>
      <c r="D409" s="224" t="s">
        <v>1298</v>
      </c>
      <c r="E409" s="475">
        <v>11.87</v>
      </c>
      <c r="F409" s="148"/>
      <c r="G409" s="149"/>
      <c r="H409" s="193"/>
      <c r="I409" s="193"/>
    </row>
    <row r="410" spans="1:9">
      <c r="A410" s="138"/>
      <c r="B410" s="133"/>
      <c r="C410" s="224" t="s">
        <v>20</v>
      </c>
      <c r="D410" s="224" t="s">
        <v>1298</v>
      </c>
      <c r="E410" s="475">
        <v>8.6199999999999992</v>
      </c>
      <c r="F410" s="148"/>
      <c r="G410" s="149"/>
      <c r="H410" s="193"/>
      <c r="I410" s="193"/>
    </row>
    <row r="411" spans="1:9">
      <c r="A411" s="138"/>
      <c r="B411" s="133"/>
      <c r="C411" s="224" t="s">
        <v>21</v>
      </c>
      <c r="D411" s="224" t="s">
        <v>1298</v>
      </c>
      <c r="E411" s="475">
        <v>4.28</v>
      </c>
      <c r="F411" s="148"/>
      <c r="G411" s="149"/>
      <c r="H411" s="193"/>
      <c r="I411" s="193"/>
    </row>
    <row r="412" spans="1:9">
      <c r="A412" s="138"/>
      <c r="B412" s="133"/>
      <c r="C412" s="224" t="s">
        <v>1691</v>
      </c>
      <c r="D412" s="224" t="s">
        <v>1298</v>
      </c>
      <c r="E412" s="475">
        <v>8.3000000000000007</v>
      </c>
      <c r="F412" s="148"/>
      <c r="G412" s="149"/>
      <c r="H412" s="193"/>
      <c r="I412" s="193"/>
    </row>
    <row r="413" spans="1:9">
      <c r="A413" s="138"/>
      <c r="B413" s="133"/>
      <c r="C413" s="224" t="s">
        <v>980</v>
      </c>
      <c r="D413" s="224" t="s">
        <v>1298</v>
      </c>
      <c r="E413" s="225">
        <v>8.48</v>
      </c>
      <c r="F413" s="148"/>
      <c r="G413" s="149"/>
      <c r="H413" s="193"/>
      <c r="I413" s="193"/>
    </row>
    <row r="414" spans="1:9">
      <c r="A414" s="138"/>
      <c r="B414" s="133"/>
      <c r="C414" s="224" t="s">
        <v>932</v>
      </c>
      <c r="D414" s="224" t="s">
        <v>1298</v>
      </c>
      <c r="E414" s="225">
        <v>30.46</v>
      </c>
      <c r="F414" s="148"/>
      <c r="G414" s="149"/>
      <c r="H414" s="193"/>
      <c r="I414" s="193"/>
    </row>
    <row r="415" spans="1:9">
      <c r="A415" s="138"/>
      <c r="B415" s="133"/>
      <c r="C415" s="224" t="s">
        <v>927</v>
      </c>
      <c r="D415" s="224" t="s">
        <v>1298</v>
      </c>
      <c r="E415" s="225">
        <v>7.22</v>
      </c>
      <c r="F415" s="148"/>
      <c r="G415" s="149"/>
      <c r="H415" s="193"/>
      <c r="I415" s="193"/>
    </row>
    <row r="416" spans="1:9">
      <c r="A416" s="138"/>
      <c r="B416" s="133"/>
      <c r="C416" s="224" t="s">
        <v>928</v>
      </c>
      <c r="D416" s="224" t="s">
        <v>1298</v>
      </c>
      <c r="E416" s="225">
        <v>6.26</v>
      </c>
      <c r="F416" s="148"/>
      <c r="G416" s="149"/>
      <c r="H416" s="193"/>
      <c r="I416" s="193"/>
    </row>
    <row r="417" spans="1:9">
      <c r="A417" s="138"/>
      <c r="B417" s="133"/>
      <c r="C417" s="224" t="s">
        <v>929</v>
      </c>
      <c r="D417" s="224" t="s">
        <v>1298</v>
      </c>
      <c r="E417" s="225">
        <v>4.0999999999999996</v>
      </c>
      <c r="F417" s="148"/>
      <c r="G417" s="149"/>
      <c r="H417" s="193"/>
      <c r="I417" s="193"/>
    </row>
    <row r="418" spans="1:9">
      <c r="A418" s="138"/>
      <c r="B418" s="133"/>
      <c r="C418" s="224" t="s">
        <v>930</v>
      </c>
      <c r="D418" s="224" t="s">
        <v>1298</v>
      </c>
      <c r="E418" s="225">
        <v>8.56</v>
      </c>
      <c r="F418" s="148"/>
      <c r="G418" s="149"/>
      <c r="H418" s="193"/>
      <c r="I418" s="193"/>
    </row>
    <row r="419" spans="1:9">
      <c r="A419" s="138"/>
      <c r="B419" s="133"/>
      <c r="C419" s="224" t="s">
        <v>931</v>
      </c>
      <c r="D419" s="224" t="s">
        <v>1298</v>
      </c>
      <c r="E419" s="225">
        <v>12.9</v>
      </c>
      <c r="F419" s="148"/>
      <c r="G419" s="149"/>
      <c r="H419" s="193"/>
      <c r="I419" s="193"/>
    </row>
    <row r="420" spans="1:9">
      <c r="A420" s="138"/>
      <c r="B420" s="133"/>
      <c r="C420" s="224" t="s">
        <v>1287</v>
      </c>
      <c r="D420" s="224" t="s">
        <v>1298</v>
      </c>
      <c r="E420" s="225">
        <f>SUM(E386:E419)</f>
        <v>434.26200000000011</v>
      </c>
      <c r="F420" s="148"/>
      <c r="G420" s="149"/>
      <c r="H420" s="193"/>
      <c r="I420" s="193"/>
    </row>
    <row r="421" spans="1:9">
      <c r="A421" s="143" t="s">
        <v>1461</v>
      </c>
      <c r="B421" s="10" t="s">
        <v>2195</v>
      </c>
      <c r="C421" s="10" t="s">
        <v>1587</v>
      </c>
      <c r="D421" s="10" t="s">
        <v>1298</v>
      </c>
      <c r="E421" s="11">
        <f>E422</f>
        <v>455.97510000000011</v>
      </c>
      <c r="F421" s="546"/>
      <c r="G421" s="19">
        <f>E421*F421</f>
        <v>0</v>
      </c>
      <c r="H421" s="193"/>
      <c r="I421" s="193"/>
    </row>
    <row r="422" spans="1:9" ht="10.8" thickBot="1">
      <c r="A422" s="226"/>
      <c r="B422" s="38"/>
      <c r="C422" s="38" t="s">
        <v>1693</v>
      </c>
      <c r="D422" s="38" t="s">
        <v>1298</v>
      </c>
      <c r="E422" s="40">
        <f>E420*1.05</f>
        <v>455.97510000000011</v>
      </c>
      <c r="F422" s="93"/>
      <c r="G422" s="42"/>
      <c r="H422" s="193"/>
      <c r="I422" s="193"/>
    </row>
    <row r="423" spans="1:9" ht="10.8" thickBot="1">
      <c r="A423" s="23"/>
      <c r="B423" s="28">
        <v>9</v>
      </c>
      <c r="C423" s="28" t="s">
        <v>1902</v>
      </c>
      <c r="D423" s="28"/>
      <c r="E423" s="32"/>
      <c r="F423" s="33"/>
      <c r="G423" s="33">
        <f>SUM(G424:G530)</f>
        <v>0</v>
      </c>
      <c r="H423" s="195"/>
      <c r="I423" s="193"/>
    </row>
    <row r="424" spans="1:9">
      <c r="A424" s="376" t="s">
        <v>1462</v>
      </c>
      <c r="B424" s="388" t="s">
        <v>56</v>
      </c>
      <c r="C424" s="388" t="s">
        <v>1845</v>
      </c>
      <c r="D424" s="388" t="s">
        <v>1298</v>
      </c>
      <c r="E424" s="389">
        <f>E429</f>
        <v>171.63</v>
      </c>
      <c r="F424" s="565"/>
      <c r="G424" s="390">
        <f>E424*F424</f>
        <v>0</v>
      </c>
      <c r="H424" s="204">
        <v>0.13</v>
      </c>
      <c r="I424" s="204">
        <f>E424*H424</f>
        <v>22.311900000000001</v>
      </c>
    </row>
    <row r="425" spans="1:9">
      <c r="A425" s="236"/>
      <c r="B425" s="205"/>
      <c r="C425" s="205" t="s">
        <v>1638</v>
      </c>
      <c r="D425" s="205" t="s">
        <v>1298</v>
      </c>
      <c r="E425" s="510">
        <v>108</v>
      </c>
      <c r="F425" s="208"/>
      <c r="G425" s="209"/>
      <c r="H425" s="204"/>
      <c r="I425" s="204"/>
    </row>
    <row r="426" spans="1:9">
      <c r="A426" s="236"/>
      <c r="B426" s="205"/>
      <c r="C426" s="205" t="s">
        <v>1641</v>
      </c>
      <c r="D426" s="205" t="s">
        <v>1298</v>
      </c>
      <c r="E426" s="510">
        <v>13.8</v>
      </c>
      <c r="F426" s="208"/>
      <c r="G426" s="209"/>
      <c r="H426" s="204"/>
      <c r="I426" s="204"/>
    </row>
    <row r="427" spans="1:9">
      <c r="A427" s="236"/>
      <c r="B427" s="205"/>
      <c r="C427" s="205" t="s">
        <v>638</v>
      </c>
      <c r="D427" s="205" t="s">
        <v>1298</v>
      </c>
      <c r="E427" s="510">
        <v>13</v>
      </c>
      <c r="F427" s="208"/>
      <c r="G427" s="209"/>
      <c r="H427" s="204"/>
      <c r="I427" s="204"/>
    </row>
    <row r="428" spans="1:9">
      <c r="A428" s="236"/>
      <c r="B428" s="205"/>
      <c r="C428" s="205" t="s">
        <v>979</v>
      </c>
      <c r="D428" s="205" t="s">
        <v>1298</v>
      </c>
      <c r="E428" s="510">
        <v>36.83</v>
      </c>
      <c r="F428" s="208"/>
      <c r="G428" s="209"/>
      <c r="H428" s="204"/>
      <c r="I428" s="204"/>
    </row>
    <row r="429" spans="1:9">
      <c r="A429" s="210"/>
      <c r="B429" s="177"/>
      <c r="C429" s="177" t="s">
        <v>1287</v>
      </c>
      <c r="D429" s="177" t="s">
        <v>1298</v>
      </c>
      <c r="E429" s="511">
        <f>SUM(E425:E428)</f>
        <v>171.63</v>
      </c>
      <c r="F429" s="206"/>
      <c r="G429" s="207"/>
      <c r="H429" s="200"/>
      <c r="I429" s="200"/>
    </row>
    <row r="430" spans="1:9">
      <c r="A430" s="202" t="s">
        <v>57</v>
      </c>
      <c r="B430" s="201">
        <v>59217330</v>
      </c>
      <c r="C430" s="201" t="s">
        <v>1846</v>
      </c>
      <c r="D430" s="201" t="s">
        <v>1901</v>
      </c>
      <c r="E430" s="512">
        <f>E431</f>
        <v>180.2115</v>
      </c>
      <c r="F430" s="546"/>
      <c r="G430" s="203">
        <f>E430*F430</f>
        <v>0</v>
      </c>
      <c r="H430" s="204">
        <v>2.7E-2</v>
      </c>
      <c r="I430" s="204">
        <f>E430*H430</f>
        <v>4.8657104999999996</v>
      </c>
    </row>
    <row r="431" spans="1:9">
      <c r="A431" s="210"/>
      <c r="B431" s="177"/>
      <c r="C431" s="177" t="s">
        <v>1642</v>
      </c>
      <c r="D431" s="177" t="s">
        <v>1901</v>
      </c>
      <c r="E431" s="511">
        <f>E429*1.05</f>
        <v>180.2115</v>
      </c>
      <c r="F431" s="206"/>
      <c r="G431" s="207"/>
      <c r="H431" s="204"/>
      <c r="I431" s="204"/>
    </row>
    <row r="432" spans="1:9">
      <c r="A432" s="202" t="s">
        <v>58</v>
      </c>
      <c r="B432" s="201" t="s">
        <v>76</v>
      </c>
      <c r="C432" s="201" t="s">
        <v>77</v>
      </c>
      <c r="D432" s="201" t="s">
        <v>1297</v>
      </c>
      <c r="E432" s="512">
        <f>E433</f>
        <v>3.4329999999999998</v>
      </c>
      <c r="F432" s="546"/>
      <c r="G432" s="203">
        <f>E432*F432</f>
        <v>0</v>
      </c>
      <c r="H432" s="204">
        <v>2.2559999999999998</v>
      </c>
      <c r="I432" s="204">
        <f>E432*H432</f>
        <v>7.7448479999999993</v>
      </c>
    </row>
    <row r="433" spans="1:9">
      <c r="A433" s="210"/>
      <c r="B433" s="177"/>
      <c r="C433" s="177" t="s">
        <v>369</v>
      </c>
      <c r="D433" s="177" t="s">
        <v>1297</v>
      </c>
      <c r="E433" s="178">
        <v>3.4329999999999998</v>
      </c>
      <c r="F433" s="206"/>
      <c r="G433" s="207"/>
      <c r="H433" s="204"/>
      <c r="I433" s="204"/>
    </row>
    <row r="434" spans="1:9">
      <c r="A434" s="27" t="s">
        <v>59</v>
      </c>
      <c r="B434" s="10" t="s">
        <v>106</v>
      </c>
      <c r="C434" s="10" t="s">
        <v>107</v>
      </c>
      <c r="D434" s="12" t="s">
        <v>1880</v>
      </c>
      <c r="E434" s="11">
        <f>E436</f>
        <v>647.01</v>
      </c>
      <c r="F434" s="546"/>
      <c r="G434" s="19">
        <f>E434*F434</f>
        <v>0</v>
      </c>
      <c r="H434" s="193">
        <v>3.338E-2</v>
      </c>
      <c r="I434" s="193">
        <f>E434*H434</f>
        <v>21.597193799999999</v>
      </c>
    </row>
    <row r="435" spans="1:9">
      <c r="A435" s="34"/>
      <c r="B435" s="15"/>
      <c r="C435" s="43" t="s">
        <v>978</v>
      </c>
      <c r="D435" s="36" t="s">
        <v>1880</v>
      </c>
      <c r="E435" s="21">
        <v>647.01</v>
      </c>
      <c r="F435" s="37"/>
      <c r="G435" s="35"/>
      <c r="H435" s="193"/>
      <c r="I435" s="193"/>
    </row>
    <row r="436" spans="1:9">
      <c r="A436" s="34"/>
      <c r="B436" s="15"/>
      <c r="C436" s="15" t="s">
        <v>1287</v>
      </c>
      <c r="D436" s="36" t="s">
        <v>1880</v>
      </c>
      <c r="E436" s="21">
        <f>SUM(E435:E435)</f>
        <v>647.01</v>
      </c>
      <c r="F436" s="37"/>
      <c r="G436" s="35"/>
      <c r="H436" s="193"/>
      <c r="I436" s="193"/>
    </row>
    <row r="437" spans="1:9">
      <c r="A437" s="27" t="s">
        <v>60</v>
      </c>
      <c r="B437" s="10" t="s">
        <v>108</v>
      </c>
      <c r="C437" s="10" t="s">
        <v>109</v>
      </c>
      <c r="D437" s="12" t="s">
        <v>1880</v>
      </c>
      <c r="E437" s="11">
        <f>E438</f>
        <v>1294.02</v>
      </c>
      <c r="F437" s="546"/>
      <c r="G437" s="19">
        <f>E437*F437</f>
        <v>0</v>
      </c>
      <c r="H437" s="193">
        <v>0</v>
      </c>
      <c r="I437" s="193">
        <f>E437*H437</f>
        <v>0</v>
      </c>
    </row>
    <row r="438" spans="1:9">
      <c r="A438" s="34"/>
      <c r="B438" s="15"/>
      <c r="C438" s="15" t="s">
        <v>767</v>
      </c>
      <c r="D438" s="36" t="s">
        <v>1880</v>
      </c>
      <c r="E438" s="21">
        <f>E436*2</f>
        <v>1294.02</v>
      </c>
      <c r="F438" s="37"/>
      <c r="G438" s="35"/>
      <c r="H438" s="195"/>
      <c r="I438" s="193"/>
    </row>
    <row r="439" spans="1:9">
      <c r="A439" s="27" t="s">
        <v>61</v>
      </c>
      <c r="B439" s="10" t="s">
        <v>110</v>
      </c>
      <c r="C439" s="10" t="s">
        <v>111</v>
      </c>
      <c r="D439" s="12" t="s">
        <v>1880</v>
      </c>
      <c r="E439" s="11">
        <f>E440</f>
        <v>647.01</v>
      </c>
      <c r="F439" s="546"/>
      <c r="G439" s="19">
        <f>E439*F439</f>
        <v>0</v>
      </c>
      <c r="H439" s="193">
        <v>0</v>
      </c>
      <c r="I439" s="193">
        <f>E439*H439</f>
        <v>0</v>
      </c>
    </row>
    <row r="440" spans="1:9">
      <c r="A440" s="34"/>
      <c r="B440" s="15"/>
      <c r="C440" s="15" t="s">
        <v>768</v>
      </c>
      <c r="D440" s="36" t="s">
        <v>1880</v>
      </c>
      <c r="E440" s="21">
        <f>E436</f>
        <v>647.01</v>
      </c>
      <c r="F440" s="37"/>
      <c r="G440" s="35"/>
      <c r="H440" s="195"/>
      <c r="I440" s="193"/>
    </row>
    <row r="441" spans="1:9">
      <c r="A441" s="27" t="s">
        <v>62</v>
      </c>
      <c r="B441" s="10" t="s">
        <v>112</v>
      </c>
      <c r="C441" s="10" t="s">
        <v>113</v>
      </c>
      <c r="D441" s="12" t="s">
        <v>1880</v>
      </c>
      <c r="E441" s="11">
        <f>E443</f>
        <v>501.1</v>
      </c>
      <c r="F441" s="546"/>
      <c r="G441" s="19">
        <f>E441*F441</f>
        <v>0</v>
      </c>
      <c r="H441" s="193">
        <v>3.4959999999999998E-2</v>
      </c>
      <c r="I441" s="193">
        <f>E441*H441</f>
        <v>17.518456</v>
      </c>
    </row>
    <row r="442" spans="1:9">
      <c r="A442" s="34"/>
      <c r="B442" s="15"/>
      <c r="C442" s="15" t="s">
        <v>769</v>
      </c>
      <c r="D442" s="36" t="s">
        <v>1880</v>
      </c>
      <c r="E442" s="21">
        <v>501.1</v>
      </c>
      <c r="F442" s="37"/>
      <c r="G442" s="35"/>
      <c r="H442" s="193"/>
      <c r="I442" s="193"/>
    </row>
    <row r="443" spans="1:9">
      <c r="A443" s="34"/>
      <c r="B443" s="15"/>
      <c r="C443" s="15" t="s">
        <v>1287</v>
      </c>
      <c r="D443" s="36" t="s">
        <v>1880</v>
      </c>
      <c r="E443" s="21">
        <f>SUM(E442:E442)</f>
        <v>501.1</v>
      </c>
      <c r="F443" s="37"/>
      <c r="G443" s="35"/>
      <c r="H443" s="193"/>
      <c r="I443" s="193"/>
    </row>
    <row r="444" spans="1:9">
      <c r="A444" s="27" t="s">
        <v>566</v>
      </c>
      <c r="B444" s="10" t="s">
        <v>558</v>
      </c>
      <c r="C444" s="10" t="s">
        <v>730</v>
      </c>
      <c r="D444" s="12" t="s">
        <v>1880</v>
      </c>
      <c r="E444" s="11">
        <f>E479</f>
        <v>563.79999999999995</v>
      </c>
      <c r="F444" s="546"/>
      <c r="G444" s="19">
        <f>E444*F444</f>
        <v>0</v>
      </c>
      <c r="H444" s="193">
        <v>4.0629999999999999E-2</v>
      </c>
      <c r="I444" s="193">
        <f>E444*H444</f>
        <v>22.907193999999997</v>
      </c>
    </row>
    <row r="445" spans="1:9">
      <c r="A445" s="34"/>
      <c r="B445" s="15"/>
      <c r="C445" s="224" t="s">
        <v>734</v>
      </c>
      <c r="D445" s="224" t="s">
        <v>1880</v>
      </c>
      <c r="E445" s="225">
        <v>15.6</v>
      </c>
      <c r="F445" s="37"/>
      <c r="G445" s="35"/>
      <c r="H445" s="193"/>
      <c r="I445" s="193"/>
    </row>
    <row r="446" spans="1:9">
      <c r="A446" s="34"/>
      <c r="B446" s="15"/>
      <c r="C446" s="224" t="s">
        <v>735</v>
      </c>
      <c r="D446" s="224" t="s">
        <v>1880</v>
      </c>
      <c r="E446" s="225">
        <v>8.1999999999999993</v>
      </c>
      <c r="F446" s="37"/>
      <c r="G446" s="35"/>
      <c r="H446" s="193"/>
      <c r="I446" s="193"/>
    </row>
    <row r="447" spans="1:9">
      <c r="A447" s="34"/>
      <c r="B447" s="15"/>
      <c r="C447" s="224" t="s">
        <v>736</v>
      </c>
      <c r="D447" s="224" t="s">
        <v>1880</v>
      </c>
      <c r="E447" s="225">
        <v>7.6</v>
      </c>
      <c r="F447" s="37"/>
      <c r="G447" s="35"/>
      <c r="H447" s="193"/>
      <c r="I447" s="193"/>
    </row>
    <row r="448" spans="1:9">
      <c r="A448" s="34"/>
      <c r="B448" s="15"/>
      <c r="C448" s="224" t="s">
        <v>737</v>
      </c>
      <c r="D448" s="224" t="s">
        <v>1880</v>
      </c>
      <c r="E448" s="225">
        <v>15.3</v>
      </c>
      <c r="F448" s="37"/>
      <c r="G448" s="35"/>
      <c r="H448" s="193"/>
      <c r="I448" s="193"/>
    </row>
    <row r="449" spans="1:9">
      <c r="A449" s="34"/>
      <c r="B449" s="15"/>
      <c r="C449" s="224" t="s">
        <v>738</v>
      </c>
      <c r="D449" s="224" t="s">
        <v>1880</v>
      </c>
      <c r="E449" s="225">
        <v>18.899999999999999</v>
      </c>
      <c r="F449" s="37"/>
      <c r="G449" s="35"/>
      <c r="H449" s="193"/>
      <c r="I449" s="193"/>
    </row>
    <row r="450" spans="1:9">
      <c r="A450" s="34"/>
      <c r="B450" s="15"/>
      <c r="C450" s="224" t="s">
        <v>739</v>
      </c>
      <c r="D450" s="224" t="s">
        <v>1880</v>
      </c>
      <c r="E450" s="225">
        <v>9.1</v>
      </c>
      <c r="F450" s="37"/>
      <c r="G450" s="35"/>
      <c r="H450" s="193"/>
      <c r="I450" s="193"/>
    </row>
    <row r="451" spans="1:9">
      <c r="A451" s="34"/>
      <c r="B451" s="15"/>
      <c r="C451" s="224" t="s">
        <v>1679</v>
      </c>
      <c r="D451" s="224" t="s">
        <v>1880</v>
      </c>
      <c r="E451" s="475">
        <v>2.2999999999999998</v>
      </c>
      <c r="F451" s="37"/>
      <c r="G451" s="35"/>
      <c r="H451" s="193"/>
      <c r="I451" s="193"/>
    </row>
    <row r="452" spans="1:9">
      <c r="A452" s="34"/>
      <c r="B452" s="15"/>
      <c r="C452" s="224" t="s">
        <v>1680</v>
      </c>
      <c r="D452" s="224" t="s">
        <v>1880</v>
      </c>
      <c r="E452" s="475">
        <v>2.2999999999999998</v>
      </c>
      <c r="F452" s="37"/>
      <c r="G452" s="35"/>
      <c r="H452" s="193"/>
      <c r="I452" s="193"/>
    </row>
    <row r="453" spans="1:9">
      <c r="A453" s="34"/>
      <c r="B453" s="15"/>
      <c r="C453" s="224" t="s">
        <v>740</v>
      </c>
      <c r="D453" s="224" t="s">
        <v>1880</v>
      </c>
      <c r="E453" s="225">
        <v>13.8</v>
      </c>
      <c r="F453" s="37"/>
      <c r="G453" s="35"/>
      <c r="H453" s="193"/>
      <c r="I453" s="193"/>
    </row>
    <row r="454" spans="1:9">
      <c r="A454" s="34"/>
      <c r="B454" s="15"/>
      <c r="C454" s="224" t="s">
        <v>741</v>
      </c>
      <c r="D454" s="224" t="s">
        <v>1880</v>
      </c>
      <c r="E454" s="225">
        <v>128.9</v>
      </c>
      <c r="F454" s="37"/>
      <c r="G454" s="35"/>
      <c r="H454" s="193"/>
      <c r="I454" s="193"/>
    </row>
    <row r="455" spans="1:9">
      <c r="A455" s="34"/>
      <c r="B455" s="15"/>
      <c r="C455" s="224" t="s">
        <v>742</v>
      </c>
      <c r="D455" s="224" t="s">
        <v>1880</v>
      </c>
      <c r="E455" s="225">
        <v>1.4</v>
      </c>
      <c r="F455" s="37"/>
      <c r="G455" s="35"/>
      <c r="H455" s="193"/>
      <c r="I455" s="193"/>
    </row>
    <row r="456" spans="1:9">
      <c r="A456" s="34"/>
      <c r="B456" s="15"/>
      <c r="C456" s="224" t="s">
        <v>743</v>
      </c>
      <c r="D456" s="224" t="s">
        <v>1880</v>
      </c>
      <c r="E456" s="225">
        <v>1.2</v>
      </c>
      <c r="F456" s="37"/>
      <c r="G456" s="35"/>
      <c r="H456" s="193"/>
      <c r="I456" s="193"/>
    </row>
    <row r="457" spans="1:9">
      <c r="A457" s="34"/>
      <c r="B457" s="15"/>
      <c r="C457" s="224" t="s">
        <v>744</v>
      </c>
      <c r="D457" s="224" t="s">
        <v>1880</v>
      </c>
      <c r="E457" s="225">
        <v>1.4</v>
      </c>
      <c r="F457" s="37"/>
      <c r="G457" s="35"/>
      <c r="H457" s="193"/>
      <c r="I457" s="193"/>
    </row>
    <row r="458" spans="1:9">
      <c r="A458" s="34"/>
      <c r="B458" s="15"/>
      <c r="C458" s="224" t="s">
        <v>745</v>
      </c>
      <c r="D458" s="224" t="s">
        <v>1880</v>
      </c>
      <c r="E458" s="225">
        <v>4.5</v>
      </c>
      <c r="F458" s="37"/>
      <c r="G458" s="35"/>
      <c r="H458" s="193"/>
      <c r="I458" s="193"/>
    </row>
    <row r="459" spans="1:9">
      <c r="A459" s="34"/>
      <c r="B459" s="15"/>
      <c r="C459" s="224" t="s">
        <v>746</v>
      </c>
      <c r="D459" s="224" t="s">
        <v>1880</v>
      </c>
      <c r="E459" s="225">
        <v>4.8</v>
      </c>
      <c r="F459" s="37"/>
      <c r="G459" s="35"/>
      <c r="H459" s="193"/>
      <c r="I459" s="193"/>
    </row>
    <row r="460" spans="1:9">
      <c r="A460" s="34"/>
      <c r="B460" s="15"/>
      <c r="C460" s="224" t="s">
        <v>747</v>
      </c>
      <c r="D460" s="224" t="s">
        <v>1880</v>
      </c>
      <c r="E460" s="225">
        <v>128.9</v>
      </c>
      <c r="F460" s="37"/>
      <c r="G460" s="35"/>
      <c r="H460" s="193"/>
      <c r="I460" s="193"/>
    </row>
    <row r="461" spans="1:9">
      <c r="A461" s="34"/>
      <c r="B461" s="15"/>
      <c r="C461" s="224" t="s">
        <v>1385</v>
      </c>
      <c r="D461" s="224" t="s">
        <v>1880</v>
      </c>
      <c r="E461" s="225">
        <v>13.8</v>
      </c>
      <c r="F461" s="37"/>
      <c r="G461" s="35"/>
      <c r="H461" s="193"/>
      <c r="I461" s="193"/>
    </row>
    <row r="462" spans="1:9">
      <c r="A462" s="34"/>
      <c r="B462" s="15"/>
      <c r="C462" s="224" t="s">
        <v>1386</v>
      </c>
      <c r="D462" s="224" t="s">
        <v>1880</v>
      </c>
      <c r="E462" s="225">
        <v>9.1</v>
      </c>
      <c r="F462" s="37"/>
      <c r="G462" s="35"/>
      <c r="H462" s="193"/>
      <c r="I462" s="193"/>
    </row>
    <row r="463" spans="1:9">
      <c r="A463" s="34"/>
      <c r="B463" s="15"/>
      <c r="C463" s="224" t="s">
        <v>1684</v>
      </c>
      <c r="D463" s="224" t="s">
        <v>1880</v>
      </c>
      <c r="E463" s="475">
        <v>5.6</v>
      </c>
      <c r="F463" s="37"/>
      <c r="G463" s="35"/>
      <c r="H463" s="193"/>
      <c r="I463" s="193"/>
    </row>
    <row r="464" spans="1:9">
      <c r="A464" s="34"/>
      <c r="B464" s="15"/>
      <c r="C464" s="224" t="s">
        <v>1387</v>
      </c>
      <c r="D464" s="224" t="s">
        <v>1880</v>
      </c>
      <c r="E464" s="475">
        <v>18.899999999999999</v>
      </c>
      <c r="F464" s="37"/>
      <c r="G464" s="35"/>
      <c r="H464" s="193"/>
      <c r="I464" s="193"/>
    </row>
    <row r="465" spans="1:9">
      <c r="A465" s="34"/>
      <c r="B465" s="15"/>
      <c r="C465" s="224" t="s">
        <v>1388</v>
      </c>
      <c r="D465" s="224" t="s">
        <v>1880</v>
      </c>
      <c r="E465" s="475">
        <v>15.3</v>
      </c>
      <c r="F465" s="37"/>
      <c r="G465" s="35"/>
      <c r="H465" s="193"/>
      <c r="I465" s="193"/>
    </row>
    <row r="466" spans="1:9">
      <c r="A466" s="34"/>
      <c r="B466" s="15"/>
      <c r="C466" s="224" t="s">
        <v>1389</v>
      </c>
      <c r="D466" s="224" t="s">
        <v>1880</v>
      </c>
      <c r="E466" s="475">
        <v>6.5</v>
      </c>
      <c r="F466" s="37"/>
      <c r="G466" s="35"/>
      <c r="H466" s="193"/>
      <c r="I466" s="193"/>
    </row>
    <row r="467" spans="1:9">
      <c r="A467" s="34"/>
      <c r="B467" s="15"/>
      <c r="C467" s="224" t="s">
        <v>1390</v>
      </c>
      <c r="D467" s="224" t="s">
        <v>1880</v>
      </c>
      <c r="E467" s="475">
        <v>7.8</v>
      </c>
      <c r="F467" s="37"/>
      <c r="G467" s="35"/>
      <c r="H467" s="193"/>
      <c r="I467" s="193"/>
    </row>
    <row r="468" spans="1:9">
      <c r="A468" s="34"/>
      <c r="B468" s="15"/>
      <c r="C468" s="224" t="s">
        <v>1391</v>
      </c>
      <c r="D468" s="224" t="s">
        <v>1880</v>
      </c>
      <c r="E468" s="475">
        <v>4.2</v>
      </c>
      <c r="F468" s="37"/>
      <c r="G468" s="35"/>
      <c r="H468" s="193"/>
      <c r="I468" s="193"/>
    </row>
    <row r="469" spans="1:9">
      <c r="A469" s="34"/>
      <c r="B469" s="15"/>
      <c r="C469" s="224" t="s">
        <v>1413</v>
      </c>
      <c r="D469" s="224" t="s">
        <v>1880</v>
      </c>
      <c r="E469" s="475">
        <v>1.3</v>
      </c>
      <c r="F469" s="37"/>
      <c r="G469" s="35"/>
      <c r="H469" s="193"/>
      <c r="I469" s="193"/>
    </row>
    <row r="470" spans="1:9">
      <c r="A470" s="34"/>
      <c r="B470" s="15"/>
      <c r="C470" s="224" t="s">
        <v>1681</v>
      </c>
      <c r="D470" s="224" t="s">
        <v>1880</v>
      </c>
      <c r="E470" s="475">
        <v>3.5</v>
      </c>
      <c r="F470" s="37"/>
      <c r="G470" s="35"/>
      <c r="H470" s="193"/>
      <c r="I470" s="193"/>
    </row>
    <row r="471" spans="1:9">
      <c r="A471" s="34"/>
      <c r="B471" s="15"/>
      <c r="C471" s="224" t="s">
        <v>1392</v>
      </c>
      <c r="D471" s="224" t="s">
        <v>1880</v>
      </c>
      <c r="E471" s="475">
        <v>19.399999999999999</v>
      </c>
      <c r="F471" s="37"/>
      <c r="G471" s="35"/>
      <c r="H471" s="193"/>
      <c r="I471" s="193"/>
    </row>
    <row r="472" spans="1:9">
      <c r="A472" s="34"/>
      <c r="B472" s="15"/>
      <c r="C472" s="224" t="s">
        <v>977</v>
      </c>
      <c r="D472" s="224" t="s">
        <v>1880</v>
      </c>
      <c r="E472" s="225">
        <v>3.7</v>
      </c>
      <c r="F472" s="37"/>
      <c r="G472" s="35"/>
      <c r="H472" s="193"/>
      <c r="I472" s="193"/>
    </row>
    <row r="473" spans="1:9">
      <c r="A473" s="34"/>
      <c r="B473" s="15"/>
      <c r="C473" s="224" t="s">
        <v>926</v>
      </c>
      <c r="D473" s="224" t="s">
        <v>1880</v>
      </c>
      <c r="E473" s="225">
        <v>60.5</v>
      </c>
      <c r="F473" s="37"/>
      <c r="G473" s="35"/>
      <c r="H473" s="193"/>
      <c r="I473" s="193"/>
    </row>
    <row r="474" spans="1:9">
      <c r="A474" s="34"/>
      <c r="B474" s="15"/>
      <c r="C474" s="224" t="s">
        <v>921</v>
      </c>
      <c r="D474" s="224" t="s">
        <v>1880</v>
      </c>
      <c r="E474" s="225">
        <v>4.5</v>
      </c>
      <c r="F474" s="37"/>
      <c r="G474" s="35"/>
      <c r="H474" s="193"/>
      <c r="I474" s="193"/>
    </row>
    <row r="475" spans="1:9">
      <c r="A475" s="34"/>
      <c r="B475" s="15"/>
      <c r="C475" s="224" t="s">
        <v>922</v>
      </c>
      <c r="D475" s="224" t="s">
        <v>1880</v>
      </c>
      <c r="E475" s="225">
        <v>4.5</v>
      </c>
      <c r="F475" s="37"/>
      <c r="G475" s="35"/>
      <c r="H475" s="193"/>
      <c r="I475" s="193"/>
    </row>
    <row r="476" spans="1:9">
      <c r="A476" s="34"/>
      <c r="B476" s="15"/>
      <c r="C476" s="224" t="s">
        <v>923</v>
      </c>
      <c r="D476" s="224" t="s">
        <v>1880</v>
      </c>
      <c r="E476" s="225">
        <v>1.3</v>
      </c>
      <c r="F476" s="37"/>
      <c r="G476" s="35"/>
      <c r="H476" s="193"/>
      <c r="I476" s="193"/>
    </row>
    <row r="477" spans="1:9">
      <c r="A477" s="34"/>
      <c r="B477" s="15"/>
      <c r="C477" s="224" t="s">
        <v>924</v>
      </c>
      <c r="D477" s="224" t="s">
        <v>1880</v>
      </c>
      <c r="E477" s="225">
        <v>7.9</v>
      </c>
      <c r="F477" s="37"/>
      <c r="G477" s="35"/>
      <c r="H477" s="193"/>
      <c r="I477" s="193"/>
    </row>
    <row r="478" spans="1:9">
      <c r="A478" s="34"/>
      <c r="B478" s="15"/>
      <c r="C478" s="224" t="s">
        <v>925</v>
      </c>
      <c r="D478" s="224" t="s">
        <v>1880</v>
      </c>
      <c r="E478" s="225">
        <v>11.8</v>
      </c>
      <c r="F478" s="37"/>
      <c r="G478" s="35"/>
      <c r="H478" s="193"/>
      <c r="I478" s="193"/>
    </row>
    <row r="479" spans="1:9">
      <c r="A479" s="34"/>
      <c r="B479" s="15"/>
      <c r="C479" s="15" t="s">
        <v>1287</v>
      </c>
      <c r="D479" s="36" t="s">
        <v>1880</v>
      </c>
      <c r="E479" s="21">
        <f>SUM(E445:E478)</f>
        <v>563.79999999999995</v>
      </c>
      <c r="F479" s="37"/>
      <c r="G479" s="35"/>
      <c r="H479" s="193"/>
      <c r="I479" s="193"/>
    </row>
    <row r="480" spans="1:9">
      <c r="A480" s="27" t="s">
        <v>567</v>
      </c>
      <c r="B480" s="10" t="s">
        <v>115</v>
      </c>
      <c r="C480" s="10" t="s">
        <v>116</v>
      </c>
      <c r="D480" s="12" t="s">
        <v>1880</v>
      </c>
      <c r="E480" s="11">
        <f>E485</f>
        <v>112.46600000000001</v>
      </c>
      <c r="F480" s="546"/>
      <c r="G480" s="19">
        <f>E480*F480</f>
        <v>0</v>
      </c>
      <c r="H480" s="193">
        <v>0</v>
      </c>
      <c r="I480" s="193">
        <f>E480*H480</f>
        <v>0</v>
      </c>
    </row>
    <row r="481" spans="1:9">
      <c r="A481" s="34"/>
      <c r="B481" s="15"/>
      <c r="C481" s="43" t="s">
        <v>760</v>
      </c>
      <c r="D481" s="36" t="s">
        <v>1880</v>
      </c>
      <c r="E481" s="21">
        <v>9.7200000000000006</v>
      </c>
      <c r="F481" s="22"/>
      <c r="G481" s="35"/>
      <c r="H481" s="195"/>
      <c r="I481" s="193"/>
    </row>
    <row r="482" spans="1:9">
      <c r="A482" s="34"/>
      <c r="B482" s="15"/>
      <c r="C482" s="43" t="s">
        <v>761</v>
      </c>
      <c r="D482" s="36" t="s">
        <v>1880</v>
      </c>
      <c r="E482" s="21">
        <v>97.2</v>
      </c>
      <c r="F482" s="22"/>
      <c r="G482" s="35"/>
      <c r="H482" s="195"/>
      <c r="I482" s="193"/>
    </row>
    <row r="483" spans="1:9">
      <c r="A483" s="34"/>
      <c r="B483" s="15"/>
      <c r="C483" s="43" t="s">
        <v>1380</v>
      </c>
      <c r="D483" s="36" t="s">
        <v>1880</v>
      </c>
      <c r="E483" s="21">
        <v>3.5459999999999998</v>
      </c>
      <c r="F483" s="22"/>
      <c r="G483" s="35"/>
      <c r="H483" s="195"/>
      <c r="I483" s="193"/>
    </row>
    <row r="484" spans="1:9">
      <c r="A484" s="34"/>
      <c r="B484" s="15"/>
      <c r="C484" s="43" t="s">
        <v>1381</v>
      </c>
      <c r="D484" s="36" t="s">
        <v>1880</v>
      </c>
      <c r="E484" s="21">
        <v>2</v>
      </c>
      <c r="F484" s="22"/>
      <c r="G484" s="35"/>
      <c r="H484" s="195"/>
      <c r="I484" s="193"/>
    </row>
    <row r="485" spans="1:9">
      <c r="A485" s="34"/>
      <c r="B485" s="15"/>
      <c r="C485" s="133" t="s">
        <v>1287</v>
      </c>
      <c r="D485" s="133" t="s">
        <v>1880</v>
      </c>
      <c r="E485" s="140">
        <f>SUM(E481:E484)</f>
        <v>112.46600000000001</v>
      </c>
      <c r="F485" s="22"/>
      <c r="G485" s="35"/>
      <c r="H485" s="195"/>
      <c r="I485" s="193"/>
    </row>
    <row r="486" spans="1:9">
      <c r="A486" s="27" t="s">
        <v>568</v>
      </c>
      <c r="B486" s="10" t="s">
        <v>118</v>
      </c>
      <c r="C486" s="10" t="s">
        <v>105</v>
      </c>
      <c r="D486" s="10" t="s">
        <v>1880</v>
      </c>
      <c r="E486" s="430">
        <f>E521</f>
        <v>563.79999999999995</v>
      </c>
      <c r="F486" s="546"/>
      <c r="G486" s="19">
        <f>E486*F486</f>
        <v>0</v>
      </c>
      <c r="H486" s="193">
        <v>1.0000000000000001E-5</v>
      </c>
      <c r="I486" s="193">
        <f>E486*H486</f>
        <v>5.6379999999999998E-3</v>
      </c>
    </row>
    <row r="487" spans="1:9">
      <c r="A487" s="34"/>
      <c r="B487" s="15"/>
      <c r="C487" s="224" t="s">
        <v>734</v>
      </c>
      <c r="D487" s="224" t="s">
        <v>1880</v>
      </c>
      <c r="E487" s="225">
        <v>15.6</v>
      </c>
      <c r="F487" s="22"/>
      <c r="G487" s="35"/>
      <c r="H487" s="195"/>
      <c r="I487" s="193"/>
    </row>
    <row r="488" spans="1:9">
      <c r="A488" s="34"/>
      <c r="B488" s="15"/>
      <c r="C488" s="224" t="s">
        <v>735</v>
      </c>
      <c r="D488" s="224" t="s">
        <v>1880</v>
      </c>
      <c r="E488" s="225">
        <v>8.1999999999999993</v>
      </c>
      <c r="F488" s="22"/>
      <c r="G488" s="35"/>
      <c r="H488" s="195"/>
      <c r="I488" s="193"/>
    </row>
    <row r="489" spans="1:9">
      <c r="A489" s="34"/>
      <c r="B489" s="15"/>
      <c r="C489" s="224" t="s">
        <v>736</v>
      </c>
      <c r="D489" s="224" t="s">
        <v>1880</v>
      </c>
      <c r="E489" s="225">
        <v>7.6</v>
      </c>
      <c r="F489" s="22"/>
      <c r="G489" s="35"/>
      <c r="H489" s="195"/>
      <c r="I489" s="193"/>
    </row>
    <row r="490" spans="1:9">
      <c r="A490" s="34"/>
      <c r="B490" s="15"/>
      <c r="C490" s="224" t="s">
        <v>737</v>
      </c>
      <c r="D490" s="224" t="s">
        <v>1880</v>
      </c>
      <c r="E490" s="225">
        <v>15.3</v>
      </c>
      <c r="F490" s="22"/>
      <c r="G490" s="35"/>
      <c r="H490" s="195"/>
      <c r="I490" s="193"/>
    </row>
    <row r="491" spans="1:9">
      <c r="A491" s="34"/>
      <c r="B491" s="15"/>
      <c r="C491" s="224" t="s">
        <v>738</v>
      </c>
      <c r="D491" s="224" t="s">
        <v>1880</v>
      </c>
      <c r="E491" s="225">
        <v>18.899999999999999</v>
      </c>
      <c r="F491" s="22"/>
      <c r="G491" s="35"/>
      <c r="H491" s="195"/>
      <c r="I491" s="193"/>
    </row>
    <row r="492" spans="1:9">
      <c r="A492" s="34"/>
      <c r="B492" s="15"/>
      <c r="C492" s="224" t="s">
        <v>739</v>
      </c>
      <c r="D492" s="224" t="s">
        <v>1880</v>
      </c>
      <c r="E492" s="225">
        <v>9.1</v>
      </c>
      <c r="F492" s="22"/>
      <c r="G492" s="35"/>
      <c r="H492" s="195"/>
      <c r="I492" s="193"/>
    </row>
    <row r="493" spans="1:9">
      <c r="A493" s="34"/>
      <c r="B493" s="15"/>
      <c r="C493" s="224" t="s">
        <v>1679</v>
      </c>
      <c r="D493" s="224" t="s">
        <v>1880</v>
      </c>
      <c r="E493" s="475">
        <v>2.2999999999999998</v>
      </c>
      <c r="F493" s="22"/>
      <c r="G493" s="35"/>
      <c r="H493" s="195"/>
      <c r="I493" s="193"/>
    </row>
    <row r="494" spans="1:9">
      <c r="A494" s="34"/>
      <c r="B494" s="15"/>
      <c r="C494" s="224" t="s">
        <v>1680</v>
      </c>
      <c r="D494" s="224" t="s">
        <v>1880</v>
      </c>
      <c r="E494" s="475">
        <v>2.2999999999999998</v>
      </c>
      <c r="F494" s="22"/>
      <c r="G494" s="35"/>
      <c r="H494" s="195"/>
      <c r="I494" s="193"/>
    </row>
    <row r="495" spans="1:9">
      <c r="A495" s="34"/>
      <c r="B495" s="15"/>
      <c r="C495" s="224" t="s">
        <v>740</v>
      </c>
      <c r="D495" s="224" t="s">
        <v>1880</v>
      </c>
      <c r="E495" s="475">
        <v>13.8</v>
      </c>
      <c r="F495" s="22"/>
      <c r="G495" s="35"/>
      <c r="H495" s="195"/>
      <c r="I495" s="193"/>
    </row>
    <row r="496" spans="1:9">
      <c r="A496" s="34"/>
      <c r="B496" s="15"/>
      <c r="C496" s="224" t="s">
        <v>741</v>
      </c>
      <c r="D496" s="224" t="s">
        <v>1880</v>
      </c>
      <c r="E496" s="475">
        <v>128.9</v>
      </c>
      <c r="F496" s="22"/>
      <c r="G496" s="35"/>
      <c r="H496" s="195"/>
      <c r="I496" s="193"/>
    </row>
    <row r="497" spans="1:9">
      <c r="A497" s="34"/>
      <c r="B497" s="15"/>
      <c r="C497" s="224" t="s">
        <v>742</v>
      </c>
      <c r="D497" s="224" t="s">
        <v>1880</v>
      </c>
      <c r="E497" s="475">
        <v>1.4</v>
      </c>
      <c r="F497" s="22"/>
      <c r="G497" s="35"/>
      <c r="H497" s="195"/>
      <c r="I497" s="193"/>
    </row>
    <row r="498" spans="1:9">
      <c r="A498" s="34"/>
      <c r="B498" s="15"/>
      <c r="C498" s="224" t="s">
        <v>743</v>
      </c>
      <c r="D498" s="224" t="s">
        <v>1880</v>
      </c>
      <c r="E498" s="475">
        <v>1.2</v>
      </c>
      <c r="F498" s="22"/>
      <c r="G498" s="35"/>
      <c r="H498" s="195"/>
      <c r="I498" s="193"/>
    </row>
    <row r="499" spans="1:9">
      <c r="A499" s="34"/>
      <c r="B499" s="15"/>
      <c r="C499" s="224" t="s">
        <v>744</v>
      </c>
      <c r="D499" s="224" t="s">
        <v>1880</v>
      </c>
      <c r="E499" s="475">
        <v>1.4</v>
      </c>
      <c r="F499" s="22"/>
      <c r="G499" s="35"/>
      <c r="H499" s="195"/>
      <c r="I499" s="193"/>
    </row>
    <row r="500" spans="1:9">
      <c r="A500" s="34"/>
      <c r="B500" s="15"/>
      <c r="C500" s="224" t="s">
        <v>745</v>
      </c>
      <c r="D500" s="224" t="s">
        <v>1880</v>
      </c>
      <c r="E500" s="475">
        <v>4.5</v>
      </c>
      <c r="F500" s="22"/>
      <c r="G500" s="35"/>
      <c r="H500" s="195"/>
      <c r="I500" s="193"/>
    </row>
    <row r="501" spans="1:9">
      <c r="A501" s="34"/>
      <c r="B501" s="15"/>
      <c r="C501" s="224" t="s">
        <v>746</v>
      </c>
      <c r="D501" s="224" t="s">
        <v>1880</v>
      </c>
      <c r="E501" s="475">
        <v>4.8</v>
      </c>
      <c r="F501" s="22"/>
      <c r="G501" s="35"/>
      <c r="H501" s="195"/>
      <c r="I501" s="193"/>
    </row>
    <row r="502" spans="1:9">
      <c r="A502" s="34"/>
      <c r="B502" s="15"/>
      <c r="C502" s="224" t="s">
        <v>747</v>
      </c>
      <c r="D502" s="224" t="s">
        <v>1880</v>
      </c>
      <c r="E502" s="475">
        <v>128.9</v>
      </c>
      <c r="F502" s="22"/>
      <c r="G502" s="35"/>
      <c r="H502" s="195"/>
      <c r="I502" s="193"/>
    </row>
    <row r="503" spans="1:9">
      <c r="A503" s="34"/>
      <c r="B503" s="15"/>
      <c r="C503" s="224" t="s">
        <v>1385</v>
      </c>
      <c r="D503" s="224" t="s">
        <v>1880</v>
      </c>
      <c r="E503" s="475">
        <v>13.8</v>
      </c>
      <c r="F503" s="22"/>
      <c r="G503" s="35"/>
      <c r="H503" s="195"/>
      <c r="I503" s="193"/>
    </row>
    <row r="504" spans="1:9">
      <c r="A504" s="34"/>
      <c r="B504" s="15"/>
      <c r="C504" s="224" t="s">
        <v>1386</v>
      </c>
      <c r="D504" s="224" t="s">
        <v>1880</v>
      </c>
      <c r="E504" s="475">
        <v>9.1</v>
      </c>
      <c r="F504" s="22"/>
      <c r="G504" s="35"/>
      <c r="H504" s="195"/>
      <c r="I504" s="193"/>
    </row>
    <row r="505" spans="1:9">
      <c r="A505" s="34"/>
      <c r="B505" s="15"/>
      <c r="C505" s="224" t="s">
        <v>1684</v>
      </c>
      <c r="D505" s="224" t="s">
        <v>1880</v>
      </c>
      <c r="E505" s="475">
        <v>5.6</v>
      </c>
      <c r="F505" s="22"/>
      <c r="G505" s="35"/>
      <c r="H505" s="195"/>
      <c r="I505" s="193"/>
    </row>
    <row r="506" spans="1:9">
      <c r="A506" s="34"/>
      <c r="B506" s="15"/>
      <c r="C506" s="224" t="s">
        <v>1387</v>
      </c>
      <c r="D506" s="224" t="s">
        <v>1880</v>
      </c>
      <c r="E506" s="225">
        <v>18.899999999999999</v>
      </c>
      <c r="F506" s="22"/>
      <c r="G506" s="35"/>
      <c r="H506" s="195"/>
      <c r="I506" s="193"/>
    </row>
    <row r="507" spans="1:9">
      <c r="A507" s="34"/>
      <c r="B507" s="15"/>
      <c r="C507" s="224" t="s">
        <v>1388</v>
      </c>
      <c r="D507" s="224" t="s">
        <v>1880</v>
      </c>
      <c r="E507" s="225">
        <v>15.3</v>
      </c>
      <c r="F507" s="22"/>
      <c r="G507" s="35"/>
      <c r="H507" s="195"/>
      <c r="I507" s="193"/>
    </row>
    <row r="508" spans="1:9">
      <c r="A508" s="34"/>
      <c r="B508" s="15"/>
      <c r="C508" s="224" t="s">
        <v>1389</v>
      </c>
      <c r="D508" s="224" t="s">
        <v>1880</v>
      </c>
      <c r="E508" s="225">
        <v>6.5</v>
      </c>
      <c r="F508" s="22"/>
      <c r="G508" s="35"/>
      <c r="H508" s="195"/>
      <c r="I508" s="193"/>
    </row>
    <row r="509" spans="1:9">
      <c r="A509" s="34"/>
      <c r="B509" s="15"/>
      <c r="C509" s="224" t="s">
        <v>1390</v>
      </c>
      <c r="D509" s="224" t="s">
        <v>1880</v>
      </c>
      <c r="E509" s="225">
        <v>7.8</v>
      </c>
      <c r="F509" s="22"/>
      <c r="G509" s="35"/>
      <c r="H509" s="195"/>
      <c r="I509" s="193"/>
    </row>
    <row r="510" spans="1:9">
      <c r="A510" s="34"/>
      <c r="B510" s="15"/>
      <c r="C510" s="224" t="s">
        <v>1391</v>
      </c>
      <c r="D510" s="224" t="s">
        <v>1880</v>
      </c>
      <c r="E510" s="225">
        <v>4.2</v>
      </c>
      <c r="F510" s="22"/>
      <c r="G510" s="35"/>
      <c r="H510" s="195"/>
      <c r="I510" s="193"/>
    </row>
    <row r="511" spans="1:9">
      <c r="A511" s="34"/>
      <c r="B511" s="15"/>
      <c r="C511" s="224" t="s">
        <v>1413</v>
      </c>
      <c r="D511" s="224" t="s">
        <v>1880</v>
      </c>
      <c r="E511" s="225">
        <v>1.3</v>
      </c>
      <c r="F511" s="22"/>
      <c r="G511" s="35"/>
      <c r="H511" s="195"/>
      <c r="I511" s="193"/>
    </row>
    <row r="512" spans="1:9">
      <c r="A512" s="34"/>
      <c r="B512" s="15"/>
      <c r="C512" s="224" t="s">
        <v>1681</v>
      </c>
      <c r="D512" s="224" t="s">
        <v>1880</v>
      </c>
      <c r="E512" s="475">
        <v>3.5</v>
      </c>
      <c r="F512" s="22"/>
      <c r="G512" s="35"/>
      <c r="H512" s="195"/>
      <c r="I512" s="193"/>
    </row>
    <row r="513" spans="1:9">
      <c r="A513" s="34"/>
      <c r="B513" s="15"/>
      <c r="C513" s="224" t="s">
        <v>1392</v>
      </c>
      <c r="D513" s="224" t="s">
        <v>1880</v>
      </c>
      <c r="E513" s="225">
        <v>19.399999999999999</v>
      </c>
      <c r="F513" s="22"/>
      <c r="G513" s="35"/>
      <c r="H513" s="195"/>
      <c r="I513" s="193"/>
    </row>
    <row r="514" spans="1:9">
      <c r="A514" s="34"/>
      <c r="B514" s="15"/>
      <c r="C514" s="224" t="s">
        <v>977</v>
      </c>
      <c r="D514" s="224" t="s">
        <v>1880</v>
      </c>
      <c r="E514" s="225">
        <v>3.7</v>
      </c>
      <c r="F514" s="22"/>
      <c r="G514" s="35"/>
      <c r="H514" s="195"/>
      <c r="I514" s="193"/>
    </row>
    <row r="515" spans="1:9">
      <c r="A515" s="34"/>
      <c r="B515" s="15"/>
      <c r="C515" s="224" t="s">
        <v>926</v>
      </c>
      <c r="D515" s="224" t="s">
        <v>1880</v>
      </c>
      <c r="E515" s="225">
        <v>60.5</v>
      </c>
      <c r="F515" s="22"/>
      <c r="G515" s="35"/>
      <c r="H515" s="195"/>
      <c r="I515" s="193"/>
    </row>
    <row r="516" spans="1:9">
      <c r="A516" s="34"/>
      <c r="B516" s="15"/>
      <c r="C516" s="224" t="s">
        <v>921</v>
      </c>
      <c r="D516" s="224" t="s">
        <v>1880</v>
      </c>
      <c r="E516" s="225">
        <v>4.5</v>
      </c>
      <c r="F516" s="22"/>
      <c r="G516" s="35"/>
      <c r="H516" s="195"/>
      <c r="I516" s="193"/>
    </row>
    <row r="517" spans="1:9">
      <c r="A517" s="34"/>
      <c r="B517" s="15"/>
      <c r="C517" s="224" t="s">
        <v>922</v>
      </c>
      <c r="D517" s="224" t="s">
        <v>1880</v>
      </c>
      <c r="E517" s="225">
        <v>4.5</v>
      </c>
      <c r="F517" s="22"/>
      <c r="G517" s="35"/>
      <c r="H517" s="195"/>
      <c r="I517" s="193"/>
    </row>
    <row r="518" spans="1:9">
      <c r="A518" s="34"/>
      <c r="B518" s="15"/>
      <c r="C518" s="224" t="s">
        <v>923</v>
      </c>
      <c r="D518" s="224" t="s">
        <v>1880</v>
      </c>
      <c r="E518" s="225">
        <v>1.3</v>
      </c>
      <c r="F518" s="22"/>
      <c r="G518" s="35"/>
      <c r="H518" s="195"/>
      <c r="I518" s="193"/>
    </row>
    <row r="519" spans="1:9">
      <c r="A519" s="34"/>
      <c r="B519" s="15"/>
      <c r="C519" s="224" t="s">
        <v>924</v>
      </c>
      <c r="D519" s="224" t="s">
        <v>1880</v>
      </c>
      <c r="E519" s="225">
        <v>7.9</v>
      </c>
      <c r="F519" s="22"/>
      <c r="G519" s="35"/>
      <c r="H519" s="195"/>
      <c r="I519" s="193"/>
    </row>
    <row r="520" spans="1:9">
      <c r="A520" s="34"/>
      <c r="B520" s="15"/>
      <c r="C520" s="224" t="s">
        <v>925</v>
      </c>
      <c r="D520" s="224" t="s">
        <v>1880</v>
      </c>
      <c r="E520" s="225">
        <v>11.8</v>
      </c>
      <c r="F520" s="22"/>
      <c r="G520" s="35"/>
      <c r="H520" s="195"/>
      <c r="I520" s="193"/>
    </row>
    <row r="521" spans="1:9">
      <c r="A521" s="97"/>
      <c r="B521" s="173"/>
      <c r="C521" s="391" t="s">
        <v>1287</v>
      </c>
      <c r="D521" s="173" t="s">
        <v>1880</v>
      </c>
      <c r="E521" s="100">
        <f>SUM(E487:E520)</f>
        <v>563.79999999999995</v>
      </c>
      <c r="F521" s="174"/>
      <c r="G521" s="101"/>
      <c r="H521" s="195"/>
      <c r="I521" s="193"/>
    </row>
    <row r="522" spans="1:9">
      <c r="A522" s="27" t="s">
        <v>1490</v>
      </c>
      <c r="B522" s="10" t="s">
        <v>2257</v>
      </c>
      <c r="C522" s="10" t="s">
        <v>125</v>
      </c>
      <c r="D522" s="10" t="s">
        <v>1901</v>
      </c>
      <c r="E522" s="11">
        <v>10</v>
      </c>
      <c r="F522" s="566"/>
      <c r="G522" s="19">
        <f t="shared" ref="G522:G529" si="0">E522*F522</f>
        <v>0</v>
      </c>
      <c r="H522" s="193">
        <v>1E-3</v>
      </c>
      <c r="I522" s="193">
        <f t="shared" ref="I522:I528" si="1">E522*H522</f>
        <v>0.01</v>
      </c>
    </row>
    <row r="523" spans="1:9">
      <c r="A523" s="27" t="s">
        <v>1491</v>
      </c>
      <c r="B523" s="10">
        <v>53455211</v>
      </c>
      <c r="C523" s="10" t="s">
        <v>1119</v>
      </c>
      <c r="D523" s="10" t="s">
        <v>1901</v>
      </c>
      <c r="E523" s="11">
        <v>4</v>
      </c>
      <c r="F523" s="562"/>
      <c r="G523" s="19">
        <f t="shared" si="0"/>
        <v>0</v>
      </c>
      <c r="H523" s="193">
        <v>6.0000000000000001E-3</v>
      </c>
      <c r="I523" s="193">
        <f t="shared" si="1"/>
        <v>2.4E-2</v>
      </c>
    </row>
    <row r="524" spans="1:9">
      <c r="A524" s="27" t="s">
        <v>1492</v>
      </c>
      <c r="B524" s="10">
        <v>53455212</v>
      </c>
      <c r="C524" s="10" t="s">
        <v>653</v>
      </c>
      <c r="D524" s="10" t="s">
        <v>1901</v>
      </c>
      <c r="E524" s="11">
        <v>6</v>
      </c>
      <c r="F524" s="562"/>
      <c r="G524" s="19">
        <f t="shared" si="0"/>
        <v>0</v>
      </c>
      <c r="H524" s="193">
        <v>6.0000000000000001E-3</v>
      </c>
      <c r="I524" s="193">
        <f t="shared" si="1"/>
        <v>3.6000000000000004E-2</v>
      </c>
    </row>
    <row r="525" spans="1:9">
      <c r="A525" s="27" t="s">
        <v>1493</v>
      </c>
      <c r="B525" s="10" t="s">
        <v>273</v>
      </c>
      <c r="C525" s="509" t="s">
        <v>274</v>
      </c>
      <c r="D525" s="10" t="s">
        <v>1901</v>
      </c>
      <c r="E525" s="11">
        <v>12</v>
      </c>
      <c r="F525" s="562"/>
      <c r="G525" s="19">
        <f t="shared" si="0"/>
        <v>0</v>
      </c>
      <c r="H525" s="193">
        <v>0</v>
      </c>
      <c r="I525" s="193">
        <f t="shared" si="1"/>
        <v>0</v>
      </c>
    </row>
    <row r="526" spans="1:9">
      <c r="A526" s="27" t="s">
        <v>1494</v>
      </c>
      <c r="B526" s="10" t="s">
        <v>654</v>
      </c>
      <c r="C526" s="10" t="s">
        <v>655</v>
      </c>
      <c r="D526" s="12" t="s">
        <v>1901</v>
      </c>
      <c r="E526" s="11">
        <v>20</v>
      </c>
      <c r="F526" s="546"/>
      <c r="G526" s="19">
        <f t="shared" si="0"/>
        <v>0</v>
      </c>
      <c r="H526" s="193">
        <v>0</v>
      </c>
      <c r="I526" s="193">
        <f t="shared" si="1"/>
        <v>0</v>
      </c>
    </row>
    <row r="527" spans="1:9">
      <c r="A527" s="27" t="s">
        <v>1495</v>
      </c>
      <c r="B527" s="10" t="s">
        <v>1501</v>
      </c>
      <c r="C527" s="107" t="s">
        <v>1502</v>
      </c>
      <c r="D527" s="108" t="s">
        <v>688</v>
      </c>
      <c r="E527" s="109">
        <v>140</v>
      </c>
      <c r="F527" s="557"/>
      <c r="G527" s="19">
        <f t="shared" si="0"/>
        <v>0</v>
      </c>
      <c r="H527" s="193">
        <v>0</v>
      </c>
      <c r="I527" s="193">
        <f t="shared" si="1"/>
        <v>0</v>
      </c>
    </row>
    <row r="528" spans="1:9">
      <c r="A528" s="27" t="s">
        <v>1496</v>
      </c>
      <c r="B528" s="10" t="s">
        <v>1507</v>
      </c>
      <c r="C528" s="120" t="s">
        <v>656</v>
      </c>
      <c r="D528" s="12" t="s">
        <v>1901</v>
      </c>
      <c r="E528" s="11">
        <v>1</v>
      </c>
      <c r="F528" s="546"/>
      <c r="G528" s="19">
        <f t="shared" si="0"/>
        <v>0</v>
      </c>
      <c r="H528" s="193">
        <v>0</v>
      </c>
      <c r="I528" s="193">
        <f t="shared" si="1"/>
        <v>0</v>
      </c>
    </row>
    <row r="529" spans="1:9">
      <c r="A529" s="27" t="s">
        <v>1497</v>
      </c>
      <c r="B529" s="10" t="s">
        <v>559</v>
      </c>
      <c r="C529" s="10" t="s">
        <v>729</v>
      </c>
      <c r="D529" s="10" t="s">
        <v>1881</v>
      </c>
      <c r="E529" s="11">
        <f>E530</f>
        <v>902.88265759000012</v>
      </c>
      <c r="F529" s="562"/>
      <c r="G529" s="19">
        <f t="shared" si="0"/>
        <v>0</v>
      </c>
      <c r="H529" s="198"/>
      <c r="I529" s="199"/>
    </row>
    <row r="530" spans="1:9" ht="10.8" thickBot="1">
      <c r="A530" s="26"/>
      <c r="B530" s="38"/>
      <c r="C530" s="38" t="s">
        <v>1488</v>
      </c>
      <c r="D530" s="39" t="s">
        <v>1881</v>
      </c>
      <c r="E530" s="40">
        <f>I530</f>
        <v>902.88265759000012</v>
      </c>
      <c r="F530" s="41"/>
      <c r="G530" s="42"/>
      <c r="H530" s="195"/>
      <c r="I530" s="193">
        <f>SUM(I18:I529)</f>
        <v>902.88265759000012</v>
      </c>
    </row>
    <row r="531" spans="1:9">
      <c r="A531" s="24"/>
      <c r="B531" s="15"/>
      <c r="C531" s="15"/>
      <c r="D531" s="15"/>
      <c r="E531" s="21"/>
      <c r="F531" s="22"/>
      <c r="G531" s="22"/>
      <c r="I531" s="69"/>
    </row>
    <row r="532" spans="1:9">
      <c r="A532" s="6"/>
      <c r="B532" s="29" t="s">
        <v>1299</v>
      </c>
      <c r="C532" s="29" t="s">
        <v>1575</v>
      </c>
      <c r="D532" s="29"/>
      <c r="E532" s="30"/>
      <c r="F532" s="31"/>
      <c r="G532" s="31">
        <f>G533+G554+G604+G626+G649+G660+G686+G705+G713+G820+G897+G1041</f>
        <v>0</v>
      </c>
    </row>
    <row r="533" spans="1:9" ht="10.8" thickBot="1">
      <c r="A533" s="23"/>
      <c r="B533" s="28">
        <v>711</v>
      </c>
      <c r="C533" s="28" t="s">
        <v>117</v>
      </c>
      <c r="D533" s="28"/>
      <c r="E533" s="32"/>
      <c r="F533" s="33"/>
      <c r="G533" s="33">
        <f>SUM(G534:G553)</f>
        <v>0</v>
      </c>
    </row>
    <row r="534" spans="1:9">
      <c r="A534" s="25" t="s">
        <v>1498</v>
      </c>
      <c r="B534" s="184" t="s">
        <v>130</v>
      </c>
      <c r="C534" s="184" t="s">
        <v>126</v>
      </c>
      <c r="D534" s="14" t="s">
        <v>1880</v>
      </c>
      <c r="E534" s="9">
        <f>E535</f>
        <v>627.76700000000005</v>
      </c>
      <c r="F534" s="545"/>
      <c r="G534" s="18">
        <f>E534*F534</f>
        <v>0</v>
      </c>
    </row>
    <row r="535" spans="1:9">
      <c r="A535" s="34"/>
      <c r="B535" s="15"/>
      <c r="C535" s="163" t="s">
        <v>973</v>
      </c>
      <c r="D535" s="36" t="s">
        <v>1880</v>
      </c>
      <c r="E535" s="21">
        <v>627.76700000000005</v>
      </c>
      <c r="F535" s="37"/>
      <c r="G535" s="35"/>
    </row>
    <row r="536" spans="1:9">
      <c r="A536" s="27" t="s">
        <v>1499</v>
      </c>
      <c r="B536" s="185">
        <v>246172100</v>
      </c>
      <c r="C536" s="185" t="s">
        <v>127</v>
      </c>
      <c r="D536" s="185" t="s">
        <v>128</v>
      </c>
      <c r="E536" s="186">
        <f>E537</f>
        <v>188.33010000000002</v>
      </c>
      <c r="F536" s="567"/>
      <c r="G536" s="19">
        <f>E536*F536</f>
        <v>0</v>
      </c>
    </row>
    <row r="537" spans="1:9">
      <c r="A537" s="34"/>
      <c r="B537" s="15"/>
      <c r="C537" s="43" t="s">
        <v>974</v>
      </c>
      <c r="D537" s="36" t="s">
        <v>128</v>
      </c>
      <c r="E537" s="21">
        <f>E535*0.3</f>
        <v>188.33010000000002</v>
      </c>
      <c r="F537" s="37"/>
      <c r="G537" s="35"/>
    </row>
    <row r="538" spans="1:9">
      <c r="A538" s="27" t="s">
        <v>1500</v>
      </c>
      <c r="B538" s="10" t="s">
        <v>131</v>
      </c>
      <c r="C538" s="10" t="s">
        <v>129</v>
      </c>
      <c r="D538" s="10" t="s">
        <v>1880</v>
      </c>
      <c r="E538" s="11">
        <f>E539</f>
        <v>29.04</v>
      </c>
      <c r="F538" s="562"/>
      <c r="G538" s="19">
        <f>E538*F538</f>
        <v>0</v>
      </c>
    </row>
    <row r="539" spans="1:9">
      <c r="A539" s="34"/>
      <c r="B539" s="15"/>
      <c r="C539" s="43" t="s">
        <v>770</v>
      </c>
      <c r="D539" s="36" t="s">
        <v>1880</v>
      </c>
      <c r="E539" s="21">
        <v>29.04</v>
      </c>
      <c r="F539" s="37"/>
      <c r="G539" s="35"/>
    </row>
    <row r="540" spans="1:9">
      <c r="A540" s="27" t="s">
        <v>80</v>
      </c>
      <c r="B540" s="185">
        <v>246172100</v>
      </c>
      <c r="C540" s="185" t="s">
        <v>127</v>
      </c>
      <c r="D540" s="185" t="s">
        <v>128</v>
      </c>
      <c r="E540" s="186">
        <f>E541</f>
        <v>8.7119999999999997</v>
      </c>
      <c r="F540" s="567"/>
      <c r="G540" s="19">
        <f>E540*F540</f>
        <v>0</v>
      </c>
    </row>
    <row r="541" spans="1:9">
      <c r="A541" s="97"/>
      <c r="B541" s="173"/>
      <c r="C541" s="98" t="s">
        <v>771</v>
      </c>
      <c r="D541" s="99" t="s">
        <v>128</v>
      </c>
      <c r="E541" s="100">
        <f>E539*0.3</f>
        <v>8.7119999999999997</v>
      </c>
      <c r="F541" s="37"/>
      <c r="G541" s="101"/>
    </row>
    <row r="542" spans="1:9">
      <c r="A542" s="27" t="s">
        <v>81</v>
      </c>
      <c r="B542" s="10" t="s">
        <v>132</v>
      </c>
      <c r="C542" s="10" t="s">
        <v>907</v>
      </c>
      <c r="D542" s="12" t="s">
        <v>1880</v>
      </c>
      <c r="E542" s="11">
        <f>E543</f>
        <v>627.76700000000005</v>
      </c>
      <c r="F542" s="562"/>
      <c r="G542" s="19">
        <f>E542*F542</f>
        <v>0</v>
      </c>
    </row>
    <row r="543" spans="1:9">
      <c r="A543" s="34"/>
      <c r="B543" s="15"/>
      <c r="C543" s="43" t="s">
        <v>975</v>
      </c>
      <c r="D543" s="36" t="s">
        <v>1880</v>
      </c>
      <c r="E543" s="21">
        <f>E535</f>
        <v>627.76700000000005</v>
      </c>
      <c r="F543" s="37"/>
      <c r="G543" s="35"/>
    </row>
    <row r="544" spans="1:9">
      <c r="A544" s="27" t="s">
        <v>82</v>
      </c>
      <c r="B544" s="185">
        <v>62832910</v>
      </c>
      <c r="C544" s="185" t="s">
        <v>1588</v>
      </c>
      <c r="D544" s="185" t="s">
        <v>1880</v>
      </c>
      <c r="E544" s="186">
        <f>E545</f>
        <v>721.93205</v>
      </c>
      <c r="F544" s="567"/>
      <c r="G544" s="19">
        <f>E544*F544</f>
        <v>0</v>
      </c>
    </row>
    <row r="545" spans="1:7">
      <c r="A545" s="34"/>
      <c r="B545" s="15"/>
      <c r="C545" s="43" t="s">
        <v>976</v>
      </c>
      <c r="D545" s="36" t="s">
        <v>1880</v>
      </c>
      <c r="E545" s="21">
        <f>E542*1.15</f>
        <v>721.93205</v>
      </c>
      <c r="F545" s="37"/>
      <c r="G545" s="35"/>
    </row>
    <row r="546" spans="1:7">
      <c r="A546" s="27" t="s">
        <v>83</v>
      </c>
      <c r="B546" s="10" t="s">
        <v>133</v>
      </c>
      <c r="C546" s="10" t="s">
        <v>908</v>
      </c>
      <c r="D546" s="12" t="s">
        <v>1880</v>
      </c>
      <c r="E546" s="11">
        <f>E547</f>
        <v>29.04</v>
      </c>
      <c r="F546" s="562"/>
      <c r="G546" s="19">
        <f>E546*F546</f>
        <v>0</v>
      </c>
    </row>
    <row r="547" spans="1:7">
      <c r="A547" s="34"/>
      <c r="B547" s="15"/>
      <c r="C547" s="43" t="s">
        <v>772</v>
      </c>
      <c r="D547" s="36" t="s">
        <v>1880</v>
      </c>
      <c r="E547" s="21">
        <f>E539</f>
        <v>29.04</v>
      </c>
      <c r="F547" s="37"/>
      <c r="G547" s="35"/>
    </row>
    <row r="548" spans="1:7">
      <c r="A548" s="27" t="s">
        <v>84</v>
      </c>
      <c r="B548" s="185">
        <v>62832910</v>
      </c>
      <c r="C548" s="185" t="s">
        <v>1588</v>
      </c>
      <c r="D548" s="185" t="s">
        <v>1880</v>
      </c>
      <c r="E548" s="186">
        <f>E549</f>
        <v>34.847999999999999</v>
      </c>
      <c r="F548" s="567"/>
      <c r="G548" s="19">
        <f>E548*F548</f>
        <v>0</v>
      </c>
    </row>
    <row r="549" spans="1:7">
      <c r="A549" s="34"/>
      <c r="B549" s="15"/>
      <c r="C549" s="43" t="s">
        <v>773</v>
      </c>
      <c r="D549" s="36" t="s">
        <v>1880</v>
      </c>
      <c r="E549" s="21">
        <f>E547*1.2</f>
        <v>34.847999999999999</v>
      </c>
      <c r="F549" s="37"/>
      <c r="G549" s="35"/>
    </row>
    <row r="550" spans="1:7">
      <c r="A550" s="27" t="s">
        <v>85</v>
      </c>
      <c r="B550" s="10" t="s">
        <v>257</v>
      </c>
      <c r="C550" s="221" t="s">
        <v>258</v>
      </c>
      <c r="D550" s="12" t="s">
        <v>1880</v>
      </c>
      <c r="E550" s="11">
        <f>E551</f>
        <v>656.80700000000002</v>
      </c>
      <c r="F550" s="562"/>
      <c r="G550" s="19">
        <f>E550*F550</f>
        <v>0</v>
      </c>
    </row>
    <row r="551" spans="1:7">
      <c r="A551" s="34"/>
      <c r="B551" s="15"/>
      <c r="C551" s="43" t="s">
        <v>259</v>
      </c>
      <c r="D551" s="36" t="s">
        <v>1880</v>
      </c>
      <c r="E551" s="21">
        <v>656.80700000000002</v>
      </c>
      <c r="F551" s="37"/>
      <c r="G551" s="35"/>
    </row>
    <row r="552" spans="1:7">
      <c r="A552" s="27" t="s">
        <v>86</v>
      </c>
      <c r="B552" s="10" t="s">
        <v>727</v>
      </c>
      <c r="C552" s="10" t="s">
        <v>728</v>
      </c>
      <c r="D552" s="12" t="s">
        <v>1901</v>
      </c>
      <c r="E552" s="11">
        <v>12</v>
      </c>
      <c r="F552" s="546"/>
      <c r="G552" s="19">
        <f>E552*F552</f>
        <v>0</v>
      </c>
    </row>
    <row r="553" spans="1:7" ht="10.8" thickBot="1">
      <c r="A553" s="124" t="s">
        <v>87</v>
      </c>
      <c r="B553" s="102" t="s">
        <v>1569</v>
      </c>
      <c r="C553" s="159" t="s">
        <v>1570</v>
      </c>
      <c r="D553" s="103" t="s">
        <v>1576</v>
      </c>
      <c r="E553" s="568"/>
      <c r="F553" s="105">
        <f>SUM(G534:G552)/100</f>
        <v>0</v>
      </c>
      <c r="G553" s="106">
        <f>E553*F553</f>
        <v>0</v>
      </c>
    </row>
    <row r="554" spans="1:7" ht="10.8" thickBot="1">
      <c r="A554" s="23"/>
      <c r="B554" s="28">
        <v>713</v>
      </c>
      <c r="C554" s="28" t="s">
        <v>1509</v>
      </c>
      <c r="D554" s="28"/>
      <c r="E554" s="32"/>
      <c r="F554" s="33"/>
      <c r="G554" s="33">
        <f>SUM(G555:G603)</f>
        <v>0</v>
      </c>
    </row>
    <row r="555" spans="1:7">
      <c r="A555" s="25" t="s">
        <v>88</v>
      </c>
      <c r="B555" s="8" t="s">
        <v>1373</v>
      </c>
      <c r="C555" s="8" t="s">
        <v>1374</v>
      </c>
      <c r="D555" s="14" t="s">
        <v>1880</v>
      </c>
      <c r="E555" s="9">
        <f>E556</f>
        <v>601.94200000000001</v>
      </c>
      <c r="F555" s="545"/>
      <c r="G555" s="18">
        <f>E555*F555</f>
        <v>0</v>
      </c>
    </row>
    <row r="556" spans="1:7">
      <c r="A556" s="160"/>
      <c r="B556" s="161"/>
      <c r="C556" s="163" t="s">
        <v>774</v>
      </c>
      <c r="D556" s="133" t="s">
        <v>1880</v>
      </c>
      <c r="E556" s="140">
        <v>601.94200000000001</v>
      </c>
      <c r="F556" s="112"/>
      <c r="G556" s="113"/>
    </row>
    <row r="557" spans="1:7">
      <c r="A557" s="27" t="s">
        <v>89</v>
      </c>
      <c r="B557" s="10" t="s">
        <v>2191</v>
      </c>
      <c r="C557" s="10" t="s">
        <v>1510</v>
      </c>
      <c r="D557" s="12" t="s">
        <v>1880</v>
      </c>
      <c r="E557" s="11">
        <f>E592</f>
        <v>563.79999999999995</v>
      </c>
      <c r="F557" s="546"/>
      <c r="G557" s="19">
        <f>E557*F557</f>
        <v>0</v>
      </c>
    </row>
    <row r="558" spans="1:7">
      <c r="A558" s="34"/>
      <c r="B558" s="15"/>
      <c r="C558" s="224" t="s">
        <v>734</v>
      </c>
      <c r="D558" s="224" t="s">
        <v>1880</v>
      </c>
      <c r="E558" s="225">
        <v>15.6</v>
      </c>
      <c r="F558" s="112"/>
      <c r="G558" s="113"/>
    </row>
    <row r="559" spans="1:7">
      <c r="A559" s="34"/>
      <c r="B559" s="15"/>
      <c r="C559" s="224" t="s">
        <v>735</v>
      </c>
      <c r="D559" s="224" t="s">
        <v>1880</v>
      </c>
      <c r="E559" s="225">
        <v>8.1999999999999993</v>
      </c>
      <c r="F559" s="112"/>
      <c r="G559" s="113"/>
    </row>
    <row r="560" spans="1:7">
      <c r="A560" s="34"/>
      <c r="B560" s="15"/>
      <c r="C560" s="224" t="s">
        <v>736</v>
      </c>
      <c r="D560" s="224" t="s">
        <v>1880</v>
      </c>
      <c r="E560" s="225">
        <v>7.6</v>
      </c>
      <c r="F560" s="112"/>
      <c r="G560" s="113"/>
    </row>
    <row r="561" spans="1:7">
      <c r="A561" s="34"/>
      <c r="B561" s="15"/>
      <c r="C561" s="224" t="s">
        <v>737</v>
      </c>
      <c r="D561" s="224" t="s">
        <v>1880</v>
      </c>
      <c r="E561" s="225">
        <v>15.3</v>
      </c>
      <c r="F561" s="112"/>
      <c r="G561" s="113"/>
    </row>
    <row r="562" spans="1:7">
      <c r="A562" s="34"/>
      <c r="B562" s="15"/>
      <c r="C562" s="224" t="s">
        <v>738</v>
      </c>
      <c r="D562" s="224" t="s">
        <v>1880</v>
      </c>
      <c r="E562" s="225">
        <v>18.899999999999999</v>
      </c>
      <c r="F562" s="112"/>
      <c r="G562" s="113"/>
    </row>
    <row r="563" spans="1:7">
      <c r="A563" s="34"/>
      <c r="B563" s="15"/>
      <c r="C563" s="224" t="s">
        <v>739</v>
      </c>
      <c r="D563" s="224" t="s">
        <v>1880</v>
      </c>
      <c r="E563" s="225">
        <v>9.1</v>
      </c>
      <c r="F563" s="112"/>
      <c r="G563" s="113"/>
    </row>
    <row r="564" spans="1:7">
      <c r="A564" s="34"/>
      <c r="B564" s="15"/>
      <c r="C564" s="224" t="s">
        <v>1679</v>
      </c>
      <c r="D564" s="224" t="s">
        <v>1880</v>
      </c>
      <c r="E564" s="475">
        <v>2.2999999999999998</v>
      </c>
      <c r="F564" s="112"/>
      <c r="G564" s="113"/>
    </row>
    <row r="565" spans="1:7">
      <c r="A565" s="34"/>
      <c r="B565" s="15"/>
      <c r="C565" s="224" t="s">
        <v>1680</v>
      </c>
      <c r="D565" s="224" t="s">
        <v>1880</v>
      </c>
      <c r="E565" s="475">
        <v>2.2999999999999998</v>
      </c>
      <c r="F565" s="112"/>
      <c r="G565" s="113"/>
    </row>
    <row r="566" spans="1:7">
      <c r="A566" s="34"/>
      <c r="B566" s="15"/>
      <c r="C566" s="224" t="s">
        <v>740</v>
      </c>
      <c r="D566" s="224" t="s">
        <v>1880</v>
      </c>
      <c r="E566" s="475">
        <v>13.8</v>
      </c>
      <c r="F566" s="112"/>
      <c r="G566" s="113"/>
    </row>
    <row r="567" spans="1:7">
      <c r="A567" s="34"/>
      <c r="B567" s="15"/>
      <c r="C567" s="224" t="s">
        <v>741</v>
      </c>
      <c r="D567" s="224" t="s">
        <v>1880</v>
      </c>
      <c r="E567" s="475">
        <v>128.9</v>
      </c>
      <c r="F567" s="112"/>
      <c r="G567" s="113"/>
    </row>
    <row r="568" spans="1:7">
      <c r="A568" s="34"/>
      <c r="B568" s="15"/>
      <c r="C568" s="224" t="s">
        <v>742</v>
      </c>
      <c r="D568" s="224" t="s">
        <v>1880</v>
      </c>
      <c r="E568" s="475">
        <v>1.4</v>
      </c>
      <c r="F568" s="112"/>
      <c r="G568" s="113"/>
    </row>
    <row r="569" spans="1:7">
      <c r="A569" s="34"/>
      <c r="B569" s="15"/>
      <c r="C569" s="224" t="s">
        <v>743</v>
      </c>
      <c r="D569" s="224" t="s">
        <v>1880</v>
      </c>
      <c r="E569" s="475">
        <v>1.2</v>
      </c>
      <c r="F569" s="112"/>
      <c r="G569" s="113"/>
    </row>
    <row r="570" spans="1:7">
      <c r="A570" s="34"/>
      <c r="B570" s="15"/>
      <c r="C570" s="224" t="s">
        <v>744</v>
      </c>
      <c r="D570" s="224" t="s">
        <v>1880</v>
      </c>
      <c r="E570" s="475">
        <v>1.4</v>
      </c>
      <c r="F570" s="112"/>
      <c r="G570" s="113"/>
    </row>
    <row r="571" spans="1:7">
      <c r="A571" s="34"/>
      <c r="B571" s="15"/>
      <c r="C571" s="224" t="s">
        <v>745</v>
      </c>
      <c r="D571" s="224" t="s">
        <v>1880</v>
      </c>
      <c r="E571" s="475">
        <v>4.5</v>
      </c>
      <c r="F571" s="112"/>
      <c r="G571" s="113"/>
    </row>
    <row r="572" spans="1:7">
      <c r="A572" s="34"/>
      <c r="B572" s="15"/>
      <c r="C572" s="224" t="s">
        <v>746</v>
      </c>
      <c r="D572" s="224" t="s">
        <v>1880</v>
      </c>
      <c r="E572" s="475">
        <v>4.8</v>
      </c>
      <c r="F572" s="112"/>
      <c r="G572" s="113"/>
    </row>
    <row r="573" spans="1:7">
      <c r="A573" s="34"/>
      <c r="B573" s="15"/>
      <c r="C573" s="224" t="s">
        <v>747</v>
      </c>
      <c r="D573" s="224" t="s">
        <v>1880</v>
      </c>
      <c r="E573" s="475">
        <v>128.9</v>
      </c>
      <c r="F573" s="112"/>
      <c r="G573" s="113"/>
    </row>
    <row r="574" spans="1:7">
      <c r="A574" s="34"/>
      <c r="B574" s="15"/>
      <c r="C574" s="224" t="s">
        <v>1385</v>
      </c>
      <c r="D574" s="224" t="s">
        <v>1880</v>
      </c>
      <c r="E574" s="475">
        <v>13.8</v>
      </c>
      <c r="F574" s="112"/>
      <c r="G574" s="113"/>
    </row>
    <row r="575" spans="1:7">
      <c r="A575" s="34"/>
      <c r="B575" s="15"/>
      <c r="C575" s="224" t="s">
        <v>1386</v>
      </c>
      <c r="D575" s="224" t="s">
        <v>1880</v>
      </c>
      <c r="E575" s="475">
        <v>9.1</v>
      </c>
      <c r="F575" s="112"/>
      <c r="G575" s="113"/>
    </row>
    <row r="576" spans="1:7">
      <c r="A576" s="34"/>
      <c r="B576" s="15"/>
      <c r="C576" s="224" t="s">
        <v>1684</v>
      </c>
      <c r="D576" s="224" t="s">
        <v>1880</v>
      </c>
      <c r="E576" s="475">
        <v>5.6</v>
      </c>
      <c r="F576" s="112"/>
      <c r="G576" s="113"/>
    </row>
    <row r="577" spans="1:7">
      <c r="A577" s="34"/>
      <c r="B577" s="15"/>
      <c r="C577" s="224" t="s">
        <v>1387</v>
      </c>
      <c r="D577" s="224" t="s">
        <v>1880</v>
      </c>
      <c r="E577" s="475">
        <v>18.899999999999999</v>
      </c>
      <c r="F577" s="112"/>
      <c r="G577" s="113"/>
    </row>
    <row r="578" spans="1:7">
      <c r="A578" s="34"/>
      <c r="B578" s="15"/>
      <c r="C578" s="224" t="s">
        <v>1388</v>
      </c>
      <c r="D578" s="224" t="s">
        <v>1880</v>
      </c>
      <c r="E578" s="475">
        <v>15.3</v>
      </c>
      <c r="F578" s="112"/>
      <c r="G578" s="113"/>
    </row>
    <row r="579" spans="1:7">
      <c r="A579" s="34"/>
      <c r="B579" s="15"/>
      <c r="C579" s="224" t="s">
        <v>1389</v>
      </c>
      <c r="D579" s="224" t="s">
        <v>1880</v>
      </c>
      <c r="E579" s="475">
        <v>6.5</v>
      </c>
      <c r="F579" s="112"/>
      <c r="G579" s="113"/>
    </row>
    <row r="580" spans="1:7">
      <c r="A580" s="34"/>
      <c r="B580" s="15"/>
      <c r="C580" s="224" t="s">
        <v>1390</v>
      </c>
      <c r="D580" s="224" t="s">
        <v>1880</v>
      </c>
      <c r="E580" s="475">
        <v>7.8</v>
      </c>
      <c r="F580" s="112"/>
      <c r="G580" s="113"/>
    </row>
    <row r="581" spans="1:7">
      <c r="A581" s="34"/>
      <c r="B581" s="15"/>
      <c r="C581" s="224" t="s">
        <v>1391</v>
      </c>
      <c r="D581" s="224" t="s">
        <v>1880</v>
      </c>
      <c r="E581" s="475">
        <v>4.2</v>
      </c>
      <c r="F581" s="112"/>
      <c r="G581" s="113"/>
    </row>
    <row r="582" spans="1:7">
      <c r="A582" s="34"/>
      <c r="B582" s="15"/>
      <c r="C582" s="224" t="s">
        <v>1413</v>
      </c>
      <c r="D582" s="224" t="s">
        <v>1880</v>
      </c>
      <c r="E582" s="475">
        <v>1.3</v>
      </c>
      <c r="F582" s="112"/>
      <c r="G582" s="113"/>
    </row>
    <row r="583" spans="1:7">
      <c r="A583" s="34"/>
      <c r="B583" s="15"/>
      <c r="C583" s="224" t="s">
        <v>1681</v>
      </c>
      <c r="D583" s="224" t="s">
        <v>1880</v>
      </c>
      <c r="E583" s="475">
        <v>3.5</v>
      </c>
      <c r="F583" s="112"/>
      <c r="G583" s="113"/>
    </row>
    <row r="584" spans="1:7">
      <c r="A584" s="34"/>
      <c r="B584" s="15"/>
      <c r="C584" s="224" t="s">
        <v>1392</v>
      </c>
      <c r="D584" s="224" t="s">
        <v>1880</v>
      </c>
      <c r="E584" s="225">
        <v>19.399999999999999</v>
      </c>
      <c r="F584" s="112"/>
      <c r="G584" s="113"/>
    </row>
    <row r="585" spans="1:7">
      <c r="A585" s="34"/>
      <c r="B585" s="15"/>
      <c r="C585" s="224" t="s">
        <v>977</v>
      </c>
      <c r="D585" s="224" t="s">
        <v>1880</v>
      </c>
      <c r="E585" s="225">
        <v>3.7</v>
      </c>
      <c r="F585" s="112"/>
      <c r="G585" s="113"/>
    </row>
    <row r="586" spans="1:7">
      <c r="A586" s="34"/>
      <c r="B586" s="15"/>
      <c r="C586" s="224" t="s">
        <v>926</v>
      </c>
      <c r="D586" s="224" t="s">
        <v>1880</v>
      </c>
      <c r="E586" s="225">
        <v>60.5</v>
      </c>
      <c r="F586" s="112"/>
      <c r="G586" s="113"/>
    </row>
    <row r="587" spans="1:7">
      <c r="A587" s="34"/>
      <c r="B587" s="15"/>
      <c r="C587" s="224" t="s">
        <v>921</v>
      </c>
      <c r="D587" s="224" t="s">
        <v>1880</v>
      </c>
      <c r="E587" s="225">
        <v>4.5</v>
      </c>
      <c r="F587" s="112"/>
      <c r="G587" s="113"/>
    </row>
    <row r="588" spans="1:7">
      <c r="A588" s="34"/>
      <c r="B588" s="15"/>
      <c r="C588" s="224" t="s">
        <v>922</v>
      </c>
      <c r="D588" s="224" t="s">
        <v>1880</v>
      </c>
      <c r="E588" s="225">
        <v>4.5</v>
      </c>
      <c r="F588" s="112"/>
      <c r="G588" s="113"/>
    </row>
    <row r="589" spans="1:7">
      <c r="A589" s="34"/>
      <c r="B589" s="15"/>
      <c r="C589" s="224" t="s">
        <v>923</v>
      </c>
      <c r="D589" s="224" t="s">
        <v>1880</v>
      </c>
      <c r="E589" s="225">
        <v>1.3</v>
      </c>
      <c r="F589" s="112"/>
      <c r="G589" s="113"/>
    </row>
    <row r="590" spans="1:7">
      <c r="A590" s="34"/>
      <c r="B590" s="15"/>
      <c r="C590" s="224" t="s">
        <v>924</v>
      </c>
      <c r="D590" s="224" t="s">
        <v>1880</v>
      </c>
      <c r="E590" s="225">
        <v>7.9</v>
      </c>
      <c r="F590" s="112"/>
      <c r="G590" s="113"/>
    </row>
    <row r="591" spans="1:7">
      <c r="A591" s="34"/>
      <c r="B591" s="15"/>
      <c r="C591" s="224" t="s">
        <v>925</v>
      </c>
      <c r="D591" s="224" t="s">
        <v>1880</v>
      </c>
      <c r="E591" s="225">
        <v>11.8</v>
      </c>
      <c r="F591" s="112"/>
      <c r="G591" s="113"/>
    </row>
    <row r="592" spans="1:7">
      <c r="A592" s="34"/>
      <c r="B592" s="15"/>
      <c r="C592" s="15" t="s">
        <v>1287</v>
      </c>
      <c r="D592" s="15" t="s">
        <v>1880</v>
      </c>
      <c r="E592" s="21">
        <f>SUM(E558:E591)</f>
        <v>563.79999999999995</v>
      </c>
      <c r="F592" s="112"/>
      <c r="G592" s="113"/>
    </row>
    <row r="593" spans="1:7">
      <c r="A593" s="27" t="s">
        <v>90</v>
      </c>
      <c r="B593" s="125" t="s">
        <v>731</v>
      </c>
      <c r="C593" s="10" t="s">
        <v>909</v>
      </c>
      <c r="D593" s="12" t="s">
        <v>1880</v>
      </c>
      <c r="E593" s="11">
        <f>E594</f>
        <v>591.99</v>
      </c>
      <c r="F593" s="567"/>
      <c r="G593" s="19">
        <f>E593*F593</f>
        <v>0</v>
      </c>
    </row>
    <row r="594" spans="1:7">
      <c r="A594" s="81"/>
      <c r="B594" s="377"/>
      <c r="C594" s="227" t="s">
        <v>1694</v>
      </c>
      <c r="D594" s="227" t="s">
        <v>1880</v>
      </c>
      <c r="E594" s="378">
        <f>E592*1.05</f>
        <v>591.99</v>
      </c>
      <c r="F594" s="37"/>
      <c r="G594" s="379"/>
    </row>
    <row r="595" spans="1:7">
      <c r="A595" s="27" t="s">
        <v>91</v>
      </c>
      <c r="B595" s="125" t="s">
        <v>1671</v>
      </c>
      <c r="C595" s="221" t="s">
        <v>1672</v>
      </c>
      <c r="D595" s="12" t="s">
        <v>1880</v>
      </c>
      <c r="E595" s="11">
        <f>E596+E597</f>
        <v>85.28</v>
      </c>
      <c r="F595" s="562"/>
      <c r="G595" s="19">
        <f>E595*F595</f>
        <v>0</v>
      </c>
    </row>
    <row r="596" spans="1:7">
      <c r="A596" s="34"/>
      <c r="B596" s="15"/>
      <c r="C596" s="380" t="s">
        <v>1675</v>
      </c>
      <c r="D596" s="224" t="s">
        <v>1880</v>
      </c>
      <c r="E596" s="225">
        <v>24.05</v>
      </c>
      <c r="F596" s="112"/>
      <c r="G596" s="113"/>
    </row>
    <row r="597" spans="1:7">
      <c r="A597" s="34"/>
      <c r="B597" s="15"/>
      <c r="C597" s="380" t="s">
        <v>262</v>
      </c>
      <c r="D597" s="224" t="s">
        <v>1880</v>
      </c>
      <c r="E597" s="225">
        <v>61.23</v>
      </c>
      <c r="F597" s="112"/>
      <c r="G597" s="113"/>
    </row>
    <row r="598" spans="1:7">
      <c r="A598" s="27" t="s">
        <v>92</v>
      </c>
      <c r="B598" s="125" t="s">
        <v>1673</v>
      </c>
      <c r="C598" s="221" t="s">
        <v>1674</v>
      </c>
      <c r="D598" s="12" t="s">
        <v>1297</v>
      </c>
      <c r="E598" s="11">
        <f>E599+E600</f>
        <v>5.3730000000000002</v>
      </c>
      <c r="F598" s="562"/>
      <c r="G598" s="19">
        <f>E598*F598</f>
        <v>0</v>
      </c>
    </row>
    <row r="599" spans="1:7">
      <c r="A599" s="34"/>
      <c r="B599" s="15"/>
      <c r="C599" s="380" t="s">
        <v>1676</v>
      </c>
      <c r="D599" s="224" t="s">
        <v>1297</v>
      </c>
      <c r="E599" s="225">
        <v>1.5149999999999999</v>
      </c>
      <c r="F599" s="112"/>
      <c r="G599" s="113"/>
    </row>
    <row r="600" spans="1:7">
      <c r="A600" s="34"/>
      <c r="B600" s="15"/>
      <c r="C600" s="224" t="s">
        <v>263</v>
      </c>
      <c r="D600" s="224" t="s">
        <v>1297</v>
      </c>
      <c r="E600" s="225">
        <v>3.8580000000000001</v>
      </c>
      <c r="F600" s="112"/>
      <c r="G600" s="113"/>
    </row>
    <row r="601" spans="1:7">
      <c r="A601" s="27" t="s">
        <v>93</v>
      </c>
      <c r="B601" s="10" t="s">
        <v>1375</v>
      </c>
      <c r="C601" s="10" t="s">
        <v>1376</v>
      </c>
      <c r="D601" s="12" t="s">
        <v>1880</v>
      </c>
      <c r="E601" s="11">
        <f>E602</f>
        <v>607.38</v>
      </c>
      <c r="F601" s="562"/>
      <c r="G601" s="19">
        <f>E601*F601</f>
        <v>0</v>
      </c>
    </row>
    <row r="602" spans="1:7">
      <c r="A602" s="34"/>
      <c r="B602" s="15"/>
      <c r="C602" s="163" t="s">
        <v>972</v>
      </c>
      <c r="D602" s="133" t="s">
        <v>1880</v>
      </c>
      <c r="E602" s="140">
        <v>607.38</v>
      </c>
      <c r="F602" s="112"/>
      <c r="G602" s="113"/>
    </row>
    <row r="603" spans="1:7" ht="10.8" thickBot="1">
      <c r="A603" s="124" t="s">
        <v>94</v>
      </c>
      <c r="B603" s="102" t="s">
        <v>1511</v>
      </c>
      <c r="C603" s="157" t="s">
        <v>1512</v>
      </c>
      <c r="D603" s="103" t="s">
        <v>1576</v>
      </c>
      <c r="E603" s="569"/>
      <c r="F603" s="105">
        <f>SUM(G555:G602)/100</f>
        <v>0</v>
      </c>
      <c r="G603" s="106">
        <f>E603*F603</f>
        <v>0</v>
      </c>
    </row>
    <row r="604" spans="1:7" ht="10.8" thickBot="1">
      <c r="A604" s="23"/>
      <c r="B604" s="28">
        <v>762</v>
      </c>
      <c r="C604" s="28" t="s">
        <v>1611</v>
      </c>
      <c r="D604" s="28"/>
      <c r="E604" s="32"/>
      <c r="F604" s="33"/>
      <c r="G604" s="33">
        <f>SUM(G605:G625)</f>
        <v>0</v>
      </c>
    </row>
    <row r="605" spans="1:7">
      <c r="A605" s="25" t="s">
        <v>95</v>
      </c>
      <c r="B605" s="94" t="s">
        <v>1382</v>
      </c>
      <c r="C605" s="94" t="s">
        <v>1383</v>
      </c>
      <c r="D605" s="8" t="s">
        <v>1298</v>
      </c>
      <c r="E605" s="9">
        <f>E606</f>
        <v>147.04</v>
      </c>
      <c r="F605" s="570"/>
      <c r="G605" s="18">
        <f>E605*F605</f>
        <v>0</v>
      </c>
    </row>
    <row r="606" spans="1:7">
      <c r="A606" s="34"/>
      <c r="B606" s="15"/>
      <c r="C606" s="163" t="s">
        <v>1035</v>
      </c>
      <c r="D606" s="133" t="s">
        <v>1298</v>
      </c>
      <c r="E606" s="140">
        <v>147.04</v>
      </c>
      <c r="F606" s="112"/>
      <c r="G606" s="113"/>
    </row>
    <row r="607" spans="1:7">
      <c r="A607" s="27" t="s">
        <v>96</v>
      </c>
      <c r="B607" s="88" t="s">
        <v>1368</v>
      </c>
      <c r="C607" s="88" t="s">
        <v>1369</v>
      </c>
      <c r="D607" s="10" t="s">
        <v>1880</v>
      </c>
      <c r="E607" s="11">
        <f>E608</f>
        <v>758.95600000000002</v>
      </c>
      <c r="F607" s="567"/>
      <c r="G607" s="19">
        <f>E607*F607</f>
        <v>0</v>
      </c>
    </row>
    <row r="608" spans="1:7">
      <c r="A608" s="34"/>
      <c r="B608" s="15"/>
      <c r="C608" s="163" t="s">
        <v>1034</v>
      </c>
      <c r="D608" s="133" t="s">
        <v>1880</v>
      </c>
      <c r="E608" s="140">
        <v>758.95600000000002</v>
      </c>
      <c r="F608" s="37"/>
      <c r="G608" s="113"/>
    </row>
    <row r="609" spans="1:10">
      <c r="A609" s="27" t="s">
        <v>97</v>
      </c>
      <c r="B609" s="10" t="s">
        <v>667</v>
      </c>
      <c r="C609" s="474" t="s">
        <v>1670</v>
      </c>
      <c r="D609" s="12" t="s">
        <v>1297</v>
      </c>
      <c r="E609" s="430">
        <f>E616</f>
        <v>1.3339999999999999</v>
      </c>
      <c r="F609" s="562"/>
      <c r="G609" s="19">
        <f>E609*F609</f>
        <v>0</v>
      </c>
    </row>
    <row r="610" spans="1:10">
      <c r="A610" s="34"/>
      <c r="B610" s="15"/>
      <c r="C610" s="163" t="s">
        <v>1664</v>
      </c>
      <c r="D610" s="133" t="s">
        <v>1297</v>
      </c>
      <c r="E610" s="140">
        <v>0.48</v>
      </c>
      <c r="F610" s="112"/>
      <c r="G610" s="113"/>
    </row>
    <row r="611" spans="1:10">
      <c r="A611" s="34"/>
      <c r="B611" s="15"/>
      <c r="C611" s="163" t="s">
        <v>1665</v>
      </c>
      <c r="D611" s="133" t="s">
        <v>1297</v>
      </c>
      <c r="E611" s="140">
        <v>0.64600000000000002</v>
      </c>
      <c r="F611" s="112"/>
      <c r="G611" s="113"/>
    </row>
    <row r="612" spans="1:10">
      <c r="A612" s="34"/>
      <c r="B612" s="15"/>
      <c r="C612" s="163" t="s">
        <v>1666</v>
      </c>
      <c r="D612" s="133" t="s">
        <v>1297</v>
      </c>
      <c r="E612" s="140">
        <v>2.5000000000000001E-2</v>
      </c>
      <c r="F612" s="112"/>
      <c r="G612" s="113"/>
    </row>
    <row r="613" spans="1:10">
      <c r="A613" s="34"/>
      <c r="B613" s="15"/>
      <c r="C613" s="163" t="s">
        <v>1667</v>
      </c>
      <c r="D613" s="133" t="s">
        <v>1297</v>
      </c>
      <c r="E613" s="140">
        <v>5.3999999999999999E-2</v>
      </c>
      <c r="F613" s="112"/>
      <c r="G613" s="113"/>
    </row>
    <row r="614" spans="1:10">
      <c r="A614" s="34"/>
      <c r="B614" s="15"/>
      <c r="C614" s="163" t="s">
        <v>1668</v>
      </c>
      <c r="D614" s="133" t="s">
        <v>1297</v>
      </c>
      <c r="E614" s="140">
        <v>0.10100000000000001</v>
      </c>
      <c r="F614" s="112"/>
      <c r="G614" s="113"/>
    </row>
    <row r="615" spans="1:10">
      <c r="A615" s="34"/>
      <c r="B615" s="15"/>
      <c r="C615" s="163" t="s">
        <v>1669</v>
      </c>
      <c r="D615" s="133" t="s">
        <v>1297</v>
      </c>
      <c r="E615" s="140">
        <v>2.8000000000000001E-2</v>
      </c>
      <c r="F615" s="112"/>
      <c r="G615" s="113"/>
      <c r="J615" t="s">
        <v>134</v>
      </c>
    </row>
    <row r="616" spans="1:10">
      <c r="A616" s="34"/>
      <c r="B616" s="15"/>
      <c r="C616" s="163" t="s">
        <v>1287</v>
      </c>
      <c r="D616" s="133" t="s">
        <v>1297</v>
      </c>
      <c r="E616" s="140">
        <f>SUM(E610:E615)</f>
        <v>1.3339999999999999</v>
      </c>
      <c r="F616" s="112"/>
      <c r="G616" s="113"/>
    </row>
    <row r="617" spans="1:10">
      <c r="A617" s="27" t="s">
        <v>98</v>
      </c>
      <c r="B617" s="10" t="s">
        <v>1037</v>
      </c>
      <c r="C617" s="10" t="s">
        <v>1038</v>
      </c>
      <c r="D617" s="12" t="s">
        <v>1880</v>
      </c>
      <c r="E617" s="11">
        <f>E618</f>
        <v>129.28100000000001</v>
      </c>
      <c r="F617" s="567"/>
      <c r="G617" s="19">
        <f>E617*F617</f>
        <v>0</v>
      </c>
    </row>
    <row r="618" spans="1:10">
      <c r="A618" s="34"/>
      <c r="B618" s="15"/>
      <c r="C618" s="163" t="s">
        <v>1039</v>
      </c>
      <c r="D618" s="133" t="s">
        <v>1880</v>
      </c>
      <c r="E618" s="140">
        <v>129.28100000000001</v>
      </c>
      <c r="F618" s="37"/>
      <c r="G618" s="113"/>
    </row>
    <row r="619" spans="1:10">
      <c r="A619" s="27" t="s">
        <v>99</v>
      </c>
      <c r="B619" s="88" t="s">
        <v>668</v>
      </c>
      <c r="C619" s="88" t="s">
        <v>669</v>
      </c>
      <c r="D619" s="10" t="s">
        <v>1880</v>
      </c>
      <c r="E619" s="11">
        <f>E620</f>
        <v>33.880000000000003</v>
      </c>
      <c r="F619" s="562"/>
      <c r="G619" s="19">
        <f>E619*F619</f>
        <v>0</v>
      </c>
    </row>
    <row r="620" spans="1:10">
      <c r="A620" s="34"/>
      <c r="B620" s="15"/>
      <c r="C620" s="163" t="s">
        <v>671</v>
      </c>
      <c r="D620" s="133" t="s">
        <v>1880</v>
      </c>
      <c r="E620" s="140">
        <v>33.880000000000003</v>
      </c>
      <c r="F620" s="112"/>
      <c r="G620" s="113"/>
    </row>
    <row r="621" spans="1:10">
      <c r="A621" s="27" t="s">
        <v>100</v>
      </c>
      <c r="B621" s="88" t="s">
        <v>670</v>
      </c>
      <c r="C621" s="88" t="s">
        <v>1370</v>
      </c>
      <c r="D621" s="10" t="s">
        <v>1880</v>
      </c>
      <c r="E621" s="11">
        <f>E622</f>
        <v>79.676000000000002</v>
      </c>
      <c r="F621" s="567"/>
      <c r="G621" s="19">
        <f>E621*F621</f>
        <v>0</v>
      </c>
    </row>
    <row r="622" spans="1:10">
      <c r="A622" s="34"/>
      <c r="B622" s="15"/>
      <c r="C622" s="163" t="s">
        <v>1036</v>
      </c>
      <c r="D622" s="133" t="s">
        <v>1880</v>
      </c>
      <c r="E622" s="140">
        <v>79.676000000000002</v>
      </c>
      <c r="F622" s="37"/>
      <c r="G622" s="113"/>
    </row>
    <row r="623" spans="1:10">
      <c r="A623" s="27" t="s">
        <v>1468</v>
      </c>
      <c r="B623" s="88" t="s">
        <v>1377</v>
      </c>
      <c r="C623" s="88" t="s">
        <v>1379</v>
      </c>
      <c r="D623" s="10" t="s">
        <v>1880</v>
      </c>
      <c r="E623" s="11">
        <f>E624</f>
        <v>40</v>
      </c>
      <c r="F623" s="562"/>
      <c r="G623" s="19">
        <f>E623*F623</f>
        <v>0</v>
      </c>
    </row>
    <row r="624" spans="1:10">
      <c r="A624" s="34"/>
      <c r="B624" s="15"/>
      <c r="C624" s="163" t="s">
        <v>1378</v>
      </c>
      <c r="D624" s="133" t="s">
        <v>1880</v>
      </c>
      <c r="E624" s="140">
        <v>40</v>
      </c>
      <c r="F624" s="112"/>
      <c r="G624" s="113"/>
    </row>
    <row r="625" spans="1:7" ht="10.8" thickBot="1">
      <c r="A625" s="124" t="s">
        <v>1469</v>
      </c>
      <c r="B625" s="102" t="s">
        <v>1612</v>
      </c>
      <c r="C625" s="123" t="s">
        <v>1338</v>
      </c>
      <c r="D625" s="103" t="s">
        <v>1576</v>
      </c>
      <c r="E625" s="568"/>
      <c r="F625" s="105">
        <f>SUM(G605:G624)/100</f>
        <v>0</v>
      </c>
      <c r="G625" s="106">
        <f>E625*F625</f>
        <v>0</v>
      </c>
    </row>
    <row r="626" spans="1:7" ht="10.8" thickBot="1">
      <c r="A626" s="23"/>
      <c r="B626" s="28">
        <v>763</v>
      </c>
      <c r="C626" s="28" t="s">
        <v>1335</v>
      </c>
      <c r="D626" s="28"/>
      <c r="E626" s="32"/>
      <c r="F626" s="33"/>
      <c r="G626" s="33">
        <f>SUM(G627:G648)</f>
        <v>0</v>
      </c>
    </row>
    <row r="627" spans="1:7">
      <c r="A627" s="25" t="s">
        <v>1470</v>
      </c>
      <c r="B627" s="8" t="s">
        <v>1340</v>
      </c>
      <c r="C627" s="8" t="s">
        <v>1344</v>
      </c>
      <c r="D627" s="14" t="s">
        <v>1880</v>
      </c>
      <c r="E627" s="9">
        <f>E629</f>
        <v>95.608000000000004</v>
      </c>
      <c r="F627" s="545"/>
      <c r="G627" s="18">
        <f>E627*F627</f>
        <v>0</v>
      </c>
    </row>
    <row r="628" spans="1:7">
      <c r="A628" s="34"/>
      <c r="B628" s="15"/>
      <c r="C628" s="163" t="s">
        <v>1352</v>
      </c>
      <c r="D628" s="133"/>
      <c r="E628" s="140"/>
      <c r="F628" s="112"/>
      <c r="G628" s="113"/>
    </row>
    <row r="629" spans="1:7">
      <c r="A629" s="34"/>
      <c r="B629" s="15"/>
      <c r="C629" s="163" t="s">
        <v>1360</v>
      </c>
      <c r="D629" s="133" t="s">
        <v>1880</v>
      </c>
      <c r="E629" s="140">
        <v>95.608000000000004</v>
      </c>
      <c r="F629" s="112"/>
      <c r="G629" s="113"/>
    </row>
    <row r="630" spans="1:7">
      <c r="A630" s="27" t="s">
        <v>1471</v>
      </c>
      <c r="B630" s="10" t="s">
        <v>1339</v>
      </c>
      <c r="C630" s="10" t="s">
        <v>1341</v>
      </c>
      <c r="D630" s="12" t="s">
        <v>1880</v>
      </c>
      <c r="E630" s="11">
        <f>E632</f>
        <v>228.95099999999999</v>
      </c>
      <c r="F630" s="546"/>
      <c r="G630" s="19">
        <f>E630*F630</f>
        <v>0</v>
      </c>
    </row>
    <row r="631" spans="1:7">
      <c r="A631" s="34"/>
      <c r="B631" s="15"/>
      <c r="C631" s="163" t="s">
        <v>1351</v>
      </c>
      <c r="D631" s="133"/>
      <c r="E631" s="140"/>
      <c r="F631" s="112"/>
      <c r="G631" s="113"/>
    </row>
    <row r="632" spans="1:7">
      <c r="A632" s="34"/>
      <c r="B632" s="15"/>
      <c r="C632" s="163" t="s">
        <v>1359</v>
      </c>
      <c r="D632" s="133" t="s">
        <v>1880</v>
      </c>
      <c r="E632" s="140">
        <v>228.95099999999999</v>
      </c>
      <c r="F632" s="112"/>
      <c r="G632" s="113"/>
    </row>
    <row r="633" spans="1:7">
      <c r="A633" s="27" t="s">
        <v>1472</v>
      </c>
      <c r="B633" s="10" t="s">
        <v>1348</v>
      </c>
      <c r="C633" s="10" t="s">
        <v>1354</v>
      </c>
      <c r="D633" s="12" t="s">
        <v>1880</v>
      </c>
      <c r="E633" s="11">
        <f>E634</f>
        <v>3.26</v>
      </c>
      <c r="F633" s="567"/>
      <c r="G633" s="19">
        <f>E633*F633</f>
        <v>0</v>
      </c>
    </row>
    <row r="634" spans="1:7">
      <c r="A634" s="34"/>
      <c r="B634" s="15"/>
      <c r="C634" s="163" t="s">
        <v>1358</v>
      </c>
      <c r="D634" s="133" t="s">
        <v>1880</v>
      </c>
      <c r="E634" s="140">
        <v>3.26</v>
      </c>
      <c r="F634" s="37"/>
      <c r="G634" s="113"/>
    </row>
    <row r="635" spans="1:7">
      <c r="A635" s="27" t="s">
        <v>1473</v>
      </c>
      <c r="B635" s="10" t="s">
        <v>1353</v>
      </c>
      <c r="C635" s="10" t="s">
        <v>1349</v>
      </c>
      <c r="D635" s="12" t="s">
        <v>1880</v>
      </c>
      <c r="E635" s="11">
        <f>E636</f>
        <v>16.626000000000001</v>
      </c>
      <c r="F635" s="562"/>
      <c r="G635" s="19">
        <f>E635*F635</f>
        <v>0</v>
      </c>
    </row>
    <row r="636" spans="1:7">
      <c r="A636" s="34"/>
      <c r="B636" s="15"/>
      <c r="C636" s="163" t="s">
        <v>1350</v>
      </c>
      <c r="D636" s="133" t="s">
        <v>1880</v>
      </c>
      <c r="E636" s="140">
        <v>16.626000000000001</v>
      </c>
      <c r="F636" s="112"/>
      <c r="G636" s="113"/>
    </row>
    <row r="637" spans="1:7">
      <c r="A637" s="27" t="s">
        <v>1474</v>
      </c>
      <c r="B637" s="10" t="s">
        <v>1357</v>
      </c>
      <c r="C637" s="10" t="s">
        <v>1356</v>
      </c>
      <c r="D637" s="12" t="s">
        <v>1880</v>
      </c>
      <c r="E637" s="11">
        <f>E638</f>
        <v>3.2040000000000002</v>
      </c>
      <c r="F637" s="567"/>
      <c r="G637" s="19">
        <f>E637*F637</f>
        <v>0</v>
      </c>
    </row>
    <row r="638" spans="1:7">
      <c r="A638" s="34"/>
      <c r="B638" s="15"/>
      <c r="C638" s="163" t="s">
        <v>1355</v>
      </c>
      <c r="D638" s="133" t="s">
        <v>1880</v>
      </c>
      <c r="E638" s="140">
        <v>3.2040000000000002</v>
      </c>
      <c r="F638" s="37"/>
      <c r="G638" s="113"/>
    </row>
    <row r="639" spans="1:7">
      <c r="A639" s="27" t="s">
        <v>1475</v>
      </c>
      <c r="B639" s="10" t="s">
        <v>1346</v>
      </c>
      <c r="C639" s="10" t="s">
        <v>1343</v>
      </c>
      <c r="D639" s="12" t="s">
        <v>1880</v>
      </c>
      <c r="E639" s="11">
        <f>E640</f>
        <v>15.321999999999999</v>
      </c>
      <c r="F639" s="562"/>
      <c r="G639" s="19">
        <f>E639*F639</f>
        <v>0</v>
      </c>
    </row>
    <row r="640" spans="1:7">
      <c r="A640" s="34"/>
      <c r="B640" s="15"/>
      <c r="C640" s="163" t="s">
        <v>1347</v>
      </c>
      <c r="D640" s="133" t="s">
        <v>1880</v>
      </c>
      <c r="E640" s="140">
        <v>15.321999999999999</v>
      </c>
      <c r="F640" s="112"/>
      <c r="G640" s="113"/>
    </row>
    <row r="641" spans="1:7">
      <c r="A641" s="27" t="s">
        <v>691</v>
      </c>
      <c r="B641" s="10" t="s">
        <v>1346</v>
      </c>
      <c r="C641" s="221" t="s">
        <v>260</v>
      </c>
      <c r="D641" s="12" t="s">
        <v>1880</v>
      </c>
      <c r="E641" s="11">
        <f>E642</f>
        <v>38.402000000000001</v>
      </c>
      <c r="F641" s="567"/>
      <c r="G641" s="19">
        <f>E641*F641</f>
        <v>0</v>
      </c>
    </row>
    <row r="642" spans="1:7">
      <c r="A642" s="34"/>
      <c r="B642" s="15"/>
      <c r="C642" s="163" t="s">
        <v>261</v>
      </c>
      <c r="D642" s="133" t="s">
        <v>1880</v>
      </c>
      <c r="E642" s="140">
        <v>38.402000000000001</v>
      </c>
      <c r="F642" s="37"/>
      <c r="G642" s="113"/>
    </row>
    <row r="643" spans="1:7">
      <c r="A643" s="27" t="s">
        <v>692</v>
      </c>
      <c r="B643" s="10" t="s">
        <v>1342</v>
      </c>
      <c r="C643" s="10" t="s">
        <v>1345</v>
      </c>
      <c r="D643" s="12" t="s">
        <v>1880</v>
      </c>
      <c r="E643" s="11">
        <f>E645</f>
        <v>253.00700000000001</v>
      </c>
      <c r="F643" s="562"/>
      <c r="G643" s="19">
        <f>E643*F643</f>
        <v>0</v>
      </c>
    </row>
    <row r="644" spans="1:7">
      <c r="A644" s="34"/>
      <c r="B644" s="15"/>
      <c r="C644" s="163" t="s">
        <v>1361</v>
      </c>
      <c r="D644" s="133"/>
      <c r="E644" s="140"/>
      <c r="F644" s="112"/>
      <c r="G644" s="113"/>
    </row>
    <row r="645" spans="1:7">
      <c r="A645" s="34"/>
      <c r="B645" s="15"/>
      <c r="C645" s="163" t="s">
        <v>1362</v>
      </c>
      <c r="D645" s="133" t="s">
        <v>1880</v>
      </c>
      <c r="E645" s="140">
        <v>253.00700000000001</v>
      </c>
      <c r="F645" s="112"/>
      <c r="G645" s="113"/>
    </row>
    <row r="646" spans="1:7">
      <c r="A646" s="27" t="s">
        <v>693</v>
      </c>
      <c r="B646" s="10" t="s">
        <v>1363</v>
      </c>
      <c r="C646" s="88" t="s">
        <v>910</v>
      </c>
      <c r="D646" s="12" t="s">
        <v>1880</v>
      </c>
      <c r="E646" s="11">
        <f>E647</f>
        <v>574.80600000000004</v>
      </c>
      <c r="F646" s="546"/>
      <c r="G646" s="19">
        <f>E646*F646</f>
        <v>0</v>
      </c>
    </row>
    <row r="647" spans="1:7">
      <c r="A647" s="34"/>
      <c r="B647" s="15"/>
      <c r="C647" s="163" t="s">
        <v>1364</v>
      </c>
      <c r="D647" s="133" t="s">
        <v>1880</v>
      </c>
      <c r="E647" s="140">
        <v>574.80600000000004</v>
      </c>
      <c r="F647" s="112"/>
      <c r="G647" s="113"/>
    </row>
    <row r="648" spans="1:7" ht="10.8" thickBot="1">
      <c r="A648" s="124" t="s">
        <v>694</v>
      </c>
      <c r="B648" s="102" t="s">
        <v>1336</v>
      </c>
      <c r="C648" s="123" t="s">
        <v>1337</v>
      </c>
      <c r="D648" s="103" t="s">
        <v>1576</v>
      </c>
      <c r="E648" s="568"/>
      <c r="F648" s="105">
        <f>SUM(G627:G647)/100</f>
        <v>0</v>
      </c>
      <c r="G648" s="106">
        <f>E648*F648</f>
        <v>0</v>
      </c>
    </row>
    <row r="649" spans="1:7" ht="10.8" thickBot="1">
      <c r="A649" s="23"/>
      <c r="B649" s="28">
        <v>764</v>
      </c>
      <c r="C649" s="28" t="s">
        <v>135</v>
      </c>
      <c r="D649" s="28"/>
      <c r="E649" s="32"/>
      <c r="F649" s="33"/>
      <c r="G649" s="33">
        <f>SUM(G650:G659)</f>
        <v>0</v>
      </c>
    </row>
    <row r="650" spans="1:7">
      <c r="A650" s="25" t="s">
        <v>695</v>
      </c>
      <c r="B650" s="8" t="s">
        <v>674</v>
      </c>
      <c r="C650" s="8" t="s">
        <v>675</v>
      </c>
      <c r="D650" s="14" t="s">
        <v>1880</v>
      </c>
      <c r="E650" s="507">
        <f>E651</f>
        <v>51.8</v>
      </c>
      <c r="F650" s="545"/>
      <c r="G650" s="18">
        <f>E650*F650</f>
        <v>0</v>
      </c>
    </row>
    <row r="651" spans="1:7">
      <c r="A651" s="23"/>
      <c r="B651" s="28"/>
      <c r="C651" s="163" t="s">
        <v>1659</v>
      </c>
      <c r="D651" s="133" t="s">
        <v>1880</v>
      </c>
      <c r="E651" s="513">
        <v>51.8</v>
      </c>
      <c r="F651" s="33"/>
      <c r="G651" s="33"/>
    </row>
    <row r="652" spans="1:7">
      <c r="A652" s="235" t="s">
        <v>696</v>
      </c>
      <c r="B652" s="10" t="s">
        <v>1829</v>
      </c>
      <c r="C652" s="10" t="s">
        <v>1830</v>
      </c>
      <c r="D652" s="12" t="s">
        <v>1298</v>
      </c>
      <c r="E652" s="430">
        <v>161.32</v>
      </c>
      <c r="F652" s="546"/>
      <c r="G652" s="127">
        <f>E652*F652</f>
        <v>0</v>
      </c>
    </row>
    <row r="653" spans="1:7">
      <c r="A653" s="27" t="s">
        <v>697</v>
      </c>
      <c r="B653" s="10" t="s">
        <v>1831</v>
      </c>
      <c r="C653" s="10" t="s">
        <v>1662</v>
      </c>
      <c r="D653" s="12" t="s">
        <v>1901</v>
      </c>
      <c r="E653" s="430">
        <v>12</v>
      </c>
      <c r="F653" s="546"/>
      <c r="G653" s="19">
        <f>E653*F653</f>
        <v>0</v>
      </c>
    </row>
    <row r="654" spans="1:7">
      <c r="A654" s="27" t="s">
        <v>698</v>
      </c>
      <c r="B654" s="10" t="s">
        <v>1832</v>
      </c>
      <c r="C654" s="10" t="s">
        <v>1833</v>
      </c>
      <c r="D654" s="12" t="s">
        <v>1298</v>
      </c>
      <c r="E654" s="430">
        <f>E655</f>
        <v>59.4</v>
      </c>
      <c r="F654" s="546"/>
      <c r="G654" s="19">
        <f>E654*F654</f>
        <v>0</v>
      </c>
    </row>
    <row r="655" spans="1:7">
      <c r="A655" s="34"/>
      <c r="B655" s="15"/>
      <c r="C655" s="15" t="s">
        <v>775</v>
      </c>
      <c r="D655" s="15" t="s">
        <v>1298</v>
      </c>
      <c r="E655" s="473">
        <v>59.4</v>
      </c>
      <c r="F655" s="22"/>
      <c r="G655" s="35"/>
    </row>
    <row r="656" spans="1:7">
      <c r="A656" s="27" t="s">
        <v>699</v>
      </c>
      <c r="B656" s="10" t="s">
        <v>1834</v>
      </c>
      <c r="C656" s="10" t="s">
        <v>1661</v>
      </c>
      <c r="D656" s="12" t="s">
        <v>1298</v>
      </c>
      <c r="E656" s="430">
        <f>E657</f>
        <v>36.4</v>
      </c>
      <c r="F656" s="546"/>
      <c r="G656" s="19">
        <f>E656*F656</f>
        <v>0</v>
      </c>
    </row>
    <row r="657" spans="1:9">
      <c r="A657" s="34"/>
      <c r="B657" s="15"/>
      <c r="C657" s="15" t="s">
        <v>1660</v>
      </c>
      <c r="D657" s="15" t="s">
        <v>1298</v>
      </c>
      <c r="E657" s="473">
        <v>36.4</v>
      </c>
      <c r="F657" s="22"/>
      <c r="G657" s="35"/>
    </row>
    <row r="658" spans="1:9">
      <c r="A658" s="27" t="s">
        <v>700</v>
      </c>
      <c r="B658" s="10" t="s">
        <v>1835</v>
      </c>
      <c r="C658" s="10" t="s">
        <v>1663</v>
      </c>
      <c r="D658" s="12" t="s">
        <v>1901</v>
      </c>
      <c r="E658" s="430">
        <v>12</v>
      </c>
      <c r="F658" s="546"/>
      <c r="G658" s="19">
        <f>E658*F658</f>
        <v>0</v>
      </c>
    </row>
    <row r="659" spans="1:9" ht="10.8" thickBot="1">
      <c r="A659" s="124" t="s">
        <v>701</v>
      </c>
      <c r="B659" s="102" t="s">
        <v>726</v>
      </c>
      <c r="C659" s="123" t="s">
        <v>1487</v>
      </c>
      <c r="D659" s="103" t="s">
        <v>1576</v>
      </c>
      <c r="E659" s="568"/>
      <c r="F659" s="105">
        <f>SUM(G650:G658)/100</f>
        <v>0</v>
      </c>
      <c r="G659" s="106">
        <f>E659*F659</f>
        <v>0</v>
      </c>
    </row>
    <row r="660" spans="1:9" ht="10.8" thickBot="1">
      <c r="A660" s="23"/>
      <c r="B660" s="28">
        <v>765</v>
      </c>
      <c r="C660" s="28" t="s">
        <v>1836</v>
      </c>
      <c r="D660" s="28"/>
      <c r="E660" s="32"/>
      <c r="F660" s="33"/>
      <c r="G660" s="33">
        <f>SUM(G661:G685)</f>
        <v>0</v>
      </c>
      <c r="I660" s="61"/>
    </row>
    <row r="661" spans="1:9">
      <c r="A661" s="25" t="s">
        <v>702</v>
      </c>
      <c r="B661" s="8" t="s">
        <v>1319</v>
      </c>
      <c r="C661" s="8" t="s">
        <v>1839</v>
      </c>
      <c r="D661" s="14" t="s">
        <v>1880</v>
      </c>
      <c r="E661" s="9">
        <f>E666</f>
        <v>758.95600000000002</v>
      </c>
      <c r="F661" s="20"/>
      <c r="G661" s="18">
        <f>E661*F661</f>
        <v>0</v>
      </c>
    </row>
    <row r="662" spans="1:9">
      <c r="A662" s="34"/>
      <c r="B662" s="15"/>
      <c r="C662" s="163" t="s">
        <v>1365</v>
      </c>
      <c r="D662" s="133" t="s">
        <v>1880</v>
      </c>
      <c r="E662" s="140">
        <v>307.47800000000001</v>
      </c>
      <c r="F662" s="112"/>
      <c r="G662" s="113"/>
    </row>
    <row r="663" spans="1:9">
      <c r="A663" s="34"/>
      <c r="B663" s="15"/>
      <c r="C663" s="163" t="s">
        <v>1366</v>
      </c>
      <c r="D663" s="133" t="s">
        <v>1880</v>
      </c>
      <c r="E663" s="140">
        <v>181.08799999999999</v>
      </c>
      <c r="F663" s="112"/>
      <c r="G663" s="113"/>
    </row>
    <row r="664" spans="1:9">
      <c r="A664" s="34"/>
      <c r="B664" s="15"/>
      <c r="C664" s="163" t="s">
        <v>1367</v>
      </c>
      <c r="D664" s="133" t="s">
        <v>1880</v>
      </c>
      <c r="E664" s="140">
        <v>126.39</v>
      </c>
      <c r="F664" s="112"/>
      <c r="G664" s="113"/>
    </row>
    <row r="665" spans="1:9">
      <c r="A665" s="34"/>
      <c r="B665" s="15"/>
      <c r="C665" s="163" t="s">
        <v>1040</v>
      </c>
      <c r="D665" s="133" t="s">
        <v>1880</v>
      </c>
      <c r="E665" s="140">
        <v>144</v>
      </c>
      <c r="F665" s="112"/>
      <c r="G665" s="113"/>
    </row>
    <row r="666" spans="1:9">
      <c r="A666" s="34"/>
      <c r="B666" s="15"/>
      <c r="C666" s="163" t="s">
        <v>1287</v>
      </c>
      <c r="D666" s="133" t="s">
        <v>1880</v>
      </c>
      <c r="E666" s="140">
        <f>SUM(E662:E665)</f>
        <v>758.95600000000002</v>
      </c>
      <c r="F666" s="112"/>
      <c r="G666" s="113"/>
    </row>
    <row r="667" spans="1:9">
      <c r="A667" s="27" t="s">
        <v>703</v>
      </c>
      <c r="B667" s="10" t="s">
        <v>1320</v>
      </c>
      <c r="C667" s="10" t="s">
        <v>1840</v>
      </c>
      <c r="D667" s="12" t="s">
        <v>1298</v>
      </c>
      <c r="E667" s="11">
        <f>E668</f>
        <v>28.9</v>
      </c>
      <c r="F667" s="546"/>
      <c r="G667" s="19">
        <f>E667*F667</f>
        <v>0</v>
      </c>
    </row>
    <row r="668" spans="1:9">
      <c r="A668" s="34"/>
      <c r="B668" s="15"/>
      <c r="C668" s="163" t="s">
        <v>1041</v>
      </c>
      <c r="D668" s="133" t="s">
        <v>1298</v>
      </c>
      <c r="E668" s="140">
        <v>28.9</v>
      </c>
      <c r="F668" s="22"/>
      <c r="G668" s="113"/>
    </row>
    <row r="669" spans="1:9">
      <c r="A669" s="27" t="s">
        <v>704</v>
      </c>
      <c r="B669" s="10" t="s">
        <v>1333</v>
      </c>
      <c r="C669" s="10" t="s">
        <v>1334</v>
      </c>
      <c r="D669" s="12" t="s">
        <v>1298</v>
      </c>
      <c r="E669" s="11">
        <f>E670</f>
        <v>59.05</v>
      </c>
      <c r="F669" s="546"/>
      <c r="G669" s="19">
        <f>E669*F669</f>
        <v>0</v>
      </c>
    </row>
    <row r="670" spans="1:9">
      <c r="A670" s="34"/>
      <c r="B670" s="15"/>
      <c r="C670" s="163" t="s">
        <v>1042</v>
      </c>
      <c r="D670" s="133" t="s">
        <v>1298</v>
      </c>
      <c r="E670" s="140">
        <v>59.05</v>
      </c>
      <c r="F670" s="112"/>
      <c r="G670" s="113"/>
    </row>
    <row r="671" spans="1:9">
      <c r="A671" s="27" t="s">
        <v>705</v>
      </c>
      <c r="B671" s="10" t="s">
        <v>1323</v>
      </c>
      <c r="C671" s="10" t="s">
        <v>1324</v>
      </c>
      <c r="D671" s="12" t="s">
        <v>1298</v>
      </c>
      <c r="E671" s="11">
        <f>E672</f>
        <v>13.95</v>
      </c>
      <c r="F671" s="546"/>
      <c r="G671" s="19">
        <f>E671*F671</f>
        <v>0</v>
      </c>
    </row>
    <row r="672" spans="1:9">
      <c r="A672" s="34"/>
      <c r="B672" s="15"/>
      <c r="C672" s="163" t="s">
        <v>1043</v>
      </c>
      <c r="D672" s="133" t="s">
        <v>1298</v>
      </c>
      <c r="E672" s="140">
        <v>13.95</v>
      </c>
      <c r="F672" s="22"/>
      <c r="G672" s="113"/>
    </row>
    <row r="673" spans="1:7">
      <c r="A673" s="27" t="s">
        <v>706</v>
      </c>
      <c r="B673" s="10" t="s">
        <v>1321</v>
      </c>
      <c r="C673" s="10" t="s">
        <v>1841</v>
      </c>
      <c r="D673" s="12" t="s">
        <v>1298</v>
      </c>
      <c r="E673" s="11">
        <f>E674</f>
        <v>185.81</v>
      </c>
      <c r="F673" s="546"/>
      <c r="G673" s="19">
        <f>E673*F673</f>
        <v>0</v>
      </c>
    </row>
    <row r="674" spans="1:7">
      <c r="A674" s="34"/>
      <c r="B674" s="15"/>
      <c r="C674" s="163" t="s">
        <v>1044</v>
      </c>
      <c r="D674" s="133" t="s">
        <v>1298</v>
      </c>
      <c r="E674" s="513">
        <v>185.81</v>
      </c>
      <c r="F674" s="112"/>
      <c r="G674" s="113"/>
    </row>
    <row r="675" spans="1:7">
      <c r="A675" s="27" t="s">
        <v>707</v>
      </c>
      <c r="B675" s="10" t="s">
        <v>1322</v>
      </c>
      <c r="C675" s="10" t="s">
        <v>1328</v>
      </c>
      <c r="D675" s="12" t="s">
        <v>1901</v>
      </c>
      <c r="E675" s="430">
        <v>3</v>
      </c>
      <c r="F675" s="546"/>
      <c r="G675" s="19">
        <f>E675*F675</f>
        <v>0</v>
      </c>
    </row>
    <row r="676" spans="1:7">
      <c r="A676" s="27" t="s">
        <v>708</v>
      </c>
      <c r="B676" s="10" t="s">
        <v>1329</v>
      </c>
      <c r="C676" s="10" t="s">
        <v>1332</v>
      </c>
      <c r="D676" s="12" t="s">
        <v>1901</v>
      </c>
      <c r="E676" s="430">
        <v>3</v>
      </c>
      <c r="F676" s="546"/>
      <c r="G676" s="19">
        <f>E676*F676</f>
        <v>0</v>
      </c>
    </row>
    <row r="677" spans="1:7">
      <c r="A677" s="27" t="s">
        <v>709</v>
      </c>
      <c r="B677" s="10" t="s">
        <v>1330</v>
      </c>
      <c r="C677" s="10" t="s">
        <v>1331</v>
      </c>
      <c r="D677" s="12" t="s">
        <v>1901</v>
      </c>
      <c r="E677" s="11">
        <v>4</v>
      </c>
      <c r="F677" s="546"/>
      <c r="G677" s="19">
        <f>E677*F677</f>
        <v>0</v>
      </c>
    </row>
    <row r="678" spans="1:7">
      <c r="A678" s="27" t="s">
        <v>710</v>
      </c>
      <c r="B678" s="10" t="s">
        <v>1325</v>
      </c>
      <c r="C678" s="10" t="s">
        <v>1842</v>
      </c>
      <c r="D678" s="12" t="s">
        <v>1298</v>
      </c>
      <c r="E678" s="11">
        <f>E679</f>
        <v>135.28</v>
      </c>
      <c r="F678" s="546"/>
      <c r="G678" s="19">
        <f>E678*F678</f>
        <v>0</v>
      </c>
    </row>
    <row r="679" spans="1:7">
      <c r="A679" s="34"/>
      <c r="B679" s="15"/>
      <c r="C679" s="15" t="s">
        <v>1045</v>
      </c>
      <c r="D679" s="15" t="s">
        <v>1298</v>
      </c>
      <c r="E679" s="21">
        <v>135.28</v>
      </c>
      <c r="F679" s="112"/>
      <c r="G679" s="113"/>
    </row>
    <row r="680" spans="1:7">
      <c r="A680" s="27" t="s">
        <v>711</v>
      </c>
      <c r="B680" s="10" t="s">
        <v>1326</v>
      </c>
      <c r="C680" s="10" t="s">
        <v>1843</v>
      </c>
      <c r="D680" s="12" t="s">
        <v>1298</v>
      </c>
      <c r="E680" s="11">
        <f>E679</f>
        <v>135.28</v>
      </c>
      <c r="F680" s="546"/>
      <c r="G680" s="19">
        <f>E680*F680</f>
        <v>0</v>
      </c>
    </row>
    <row r="681" spans="1:7">
      <c r="A681" s="27" t="s">
        <v>712</v>
      </c>
      <c r="B681" s="10" t="s">
        <v>2196</v>
      </c>
      <c r="C681" s="10" t="s">
        <v>1844</v>
      </c>
      <c r="D681" s="12" t="s">
        <v>1880</v>
      </c>
      <c r="E681" s="11">
        <f>E682</f>
        <v>758.95600000000002</v>
      </c>
      <c r="F681" s="546"/>
      <c r="G681" s="19">
        <f>E681*F681</f>
        <v>0</v>
      </c>
    </row>
    <row r="682" spans="1:7">
      <c r="A682" s="34"/>
      <c r="B682" s="15"/>
      <c r="C682" s="163" t="s">
        <v>1054</v>
      </c>
      <c r="D682" s="133" t="s">
        <v>1880</v>
      </c>
      <c r="E682" s="140">
        <f>E666</f>
        <v>758.95600000000002</v>
      </c>
      <c r="F682" s="112"/>
      <c r="G682" s="113"/>
    </row>
    <row r="683" spans="1:7">
      <c r="A683" s="27" t="s">
        <v>713</v>
      </c>
      <c r="B683" s="10">
        <v>28325074</v>
      </c>
      <c r="C683" s="10" t="s">
        <v>1327</v>
      </c>
      <c r="D683" s="12" t="s">
        <v>1880</v>
      </c>
      <c r="E683" s="11">
        <f>E684</f>
        <v>872.79939999999999</v>
      </c>
      <c r="F683" s="546"/>
      <c r="G683" s="19">
        <f>E683*F683</f>
        <v>0</v>
      </c>
    </row>
    <row r="684" spans="1:7">
      <c r="A684" s="34"/>
      <c r="B684" s="15"/>
      <c r="C684" s="163" t="s">
        <v>1055</v>
      </c>
      <c r="D684" s="133" t="s">
        <v>1880</v>
      </c>
      <c r="E684" s="140">
        <f>E682*1.15</f>
        <v>872.79939999999999</v>
      </c>
      <c r="F684" s="112"/>
      <c r="G684" s="113"/>
    </row>
    <row r="685" spans="1:7" ht="10.8" thickBot="1">
      <c r="A685" s="124" t="s">
        <v>714</v>
      </c>
      <c r="B685" s="102" t="s">
        <v>1837</v>
      </c>
      <c r="C685" s="123" t="s">
        <v>1838</v>
      </c>
      <c r="D685" s="103" t="s">
        <v>1576</v>
      </c>
      <c r="E685" s="568"/>
      <c r="F685" s="105">
        <f>SUM(G661:G684)/100</f>
        <v>0</v>
      </c>
      <c r="G685" s="106">
        <f>E685*F685</f>
        <v>0</v>
      </c>
    </row>
    <row r="686" spans="1:7" ht="10.8" thickBot="1">
      <c r="B686" s="28">
        <v>766</v>
      </c>
      <c r="C686" s="28" t="s">
        <v>1282</v>
      </c>
      <c r="D686" s="28"/>
      <c r="E686" s="32"/>
      <c r="F686" s="33"/>
      <c r="G686" s="33">
        <f>SUM(G687:G704)</f>
        <v>0</v>
      </c>
    </row>
    <row r="687" spans="1:7">
      <c r="A687" s="25" t="s">
        <v>715</v>
      </c>
      <c r="B687" s="8" t="s">
        <v>1809</v>
      </c>
      <c r="C687" s="94" t="s">
        <v>957</v>
      </c>
      <c r="D687" s="14" t="s">
        <v>1901</v>
      </c>
      <c r="E687" s="9">
        <v>2</v>
      </c>
      <c r="F687" s="545"/>
      <c r="G687" s="18">
        <f t="shared" ref="G687:G703" si="2">E687*F687</f>
        <v>0</v>
      </c>
    </row>
    <row r="688" spans="1:7">
      <c r="A688" s="67" t="s">
        <v>716</v>
      </c>
      <c r="B688" s="10" t="s">
        <v>1810</v>
      </c>
      <c r="C688" s="96" t="s">
        <v>958</v>
      </c>
      <c r="D688" s="71" t="s">
        <v>1901</v>
      </c>
      <c r="E688" s="68">
        <v>7</v>
      </c>
      <c r="F688" s="548"/>
      <c r="G688" s="19">
        <f t="shared" si="2"/>
        <v>0</v>
      </c>
    </row>
    <row r="689" spans="1:9">
      <c r="A689" s="67" t="s">
        <v>717</v>
      </c>
      <c r="B689" s="10" t="s">
        <v>1811</v>
      </c>
      <c r="C689" s="96" t="s">
        <v>959</v>
      </c>
      <c r="D689" s="71" t="s">
        <v>1901</v>
      </c>
      <c r="E689" s="68">
        <v>4</v>
      </c>
      <c r="F689" s="548"/>
      <c r="G689" s="19">
        <f t="shared" si="2"/>
        <v>0</v>
      </c>
    </row>
    <row r="690" spans="1:9">
      <c r="A690" s="67" t="s">
        <v>718</v>
      </c>
      <c r="B690" s="10" t="s">
        <v>1812</v>
      </c>
      <c r="C690" s="96" t="s">
        <v>969</v>
      </c>
      <c r="D690" s="71" t="s">
        <v>1901</v>
      </c>
      <c r="E690" s="68">
        <v>4</v>
      </c>
      <c r="F690" s="548"/>
      <c r="G690" s="19">
        <f t="shared" si="2"/>
        <v>0</v>
      </c>
    </row>
    <row r="691" spans="1:9">
      <c r="A691" s="67" t="s">
        <v>1723</v>
      </c>
      <c r="B691" s="10" t="s">
        <v>1813</v>
      </c>
      <c r="C691" s="96" t="s">
        <v>960</v>
      </c>
      <c r="D691" s="71" t="s">
        <v>1901</v>
      </c>
      <c r="E691" s="68">
        <v>10</v>
      </c>
      <c r="F691" s="548"/>
      <c r="G691" s="19">
        <f t="shared" si="2"/>
        <v>0</v>
      </c>
      <c r="I691" s="21"/>
    </row>
    <row r="692" spans="1:9">
      <c r="A692" s="67" t="s">
        <v>1851</v>
      </c>
      <c r="B692" s="10" t="s">
        <v>1814</v>
      </c>
      <c r="C692" s="96" t="s">
        <v>961</v>
      </c>
      <c r="D692" s="71" t="s">
        <v>1901</v>
      </c>
      <c r="E692" s="68">
        <v>11</v>
      </c>
      <c r="F692" s="548"/>
      <c r="G692" s="19">
        <f t="shared" si="2"/>
        <v>0</v>
      </c>
      <c r="I692" s="21"/>
    </row>
    <row r="693" spans="1:9">
      <c r="A693" s="67" t="s">
        <v>1852</v>
      </c>
      <c r="B693" s="10" t="s">
        <v>1815</v>
      </c>
      <c r="C693" s="96" t="s">
        <v>962</v>
      </c>
      <c r="D693" s="71" t="s">
        <v>1901</v>
      </c>
      <c r="E693" s="68">
        <v>3</v>
      </c>
      <c r="F693" s="548"/>
      <c r="G693" s="19">
        <f t="shared" si="2"/>
        <v>0</v>
      </c>
      <c r="I693" s="21"/>
    </row>
    <row r="694" spans="1:9">
      <c r="A694" s="67" t="s">
        <v>1853</v>
      </c>
      <c r="B694" s="10" t="s">
        <v>1816</v>
      </c>
      <c r="C694" s="96" t="s">
        <v>1808</v>
      </c>
      <c r="D694" s="71" t="s">
        <v>1901</v>
      </c>
      <c r="E694" s="68">
        <v>2</v>
      </c>
      <c r="F694" s="548"/>
      <c r="G694" s="19">
        <f t="shared" si="2"/>
        <v>0</v>
      </c>
      <c r="I694" s="406"/>
    </row>
    <row r="695" spans="1:9">
      <c r="A695" s="67" t="s">
        <v>1854</v>
      </c>
      <c r="B695" s="10" t="s">
        <v>1817</v>
      </c>
      <c r="C695" s="96" t="s">
        <v>963</v>
      </c>
      <c r="D695" s="71" t="s">
        <v>1901</v>
      </c>
      <c r="E695" s="68">
        <v>3</v>
      </c>
      <c r="F695" s="548"/>
      <c r="G695" s="19">
        <f t="shared" si="2"/>
        <v>0</v>
      </c>
    </row>
    <row r="696" spans="1:9">
      <c r="A696" s="67" t="s">
        <v>1855</v>
      </c>
      <c r="B696" s="10" t="s">
        <v>1818</v>
      </c>
      <c r="C696" s="96" t="s">
        <v>964</v>
      </c>
      <c r="D696" s="71" t="s">
        <v>1901</v>
      </c>
      <c r="E696" s="68">
        <v>6</v>
      </c>
      <c r="F696" s="548"/>
      <c r="G696" s="19">
        <f t="shared" si="2"/>
        <v>0</v>
      </c>
    </row>
    <row r="697" spans="1:9">
      <c r="A697" s="67" t="s">
        <v>1856</v>
      </c>
      <c r="B697" s="10" t="s">
        <v>1819</v>
      </c>
      <c r="C697" s="96" t="s">
        <v>965</v>
      </c>
      <c r="D697" s="71" t="s">
        <v>1901</v>
      </c>
      <c r="E697" s="68">
        <v>45</v>
      </c>
      <c r="F697" s="548"/>
      <c r="G697" s="19">
        <f t="shared" si="2"/>
        <v>0</v>
      </c>
    </row>
    <row r="698" spans="1:9">
      <c r="A698" s="67" t="s">
        <v>1857</v>
      </c>
      <c r="B698" s="10" t="s">
        <v>1822</v>
      </c>
      <c r="C698" s="96" t="s">
        <v>966</v>
      </c>
      <c r="D698" s="71" t="s">
        <v>1901</v>
      </c>
      <c r="E698" s="68">
        <v>1</v>
      </c>
      <c r="F698" s="548"/>
      <c r="G698" s="19">
        <f t="shared" si="2"/>
        <v>0</v>
      </c>
    </row>
    <row r="699" spans="1:9">
      <c r="A699" s="67" t="s">
        <v>1858</v>
      </c>
      <c r="B699" s="10" t="s">
        <v>1823</v>
      </c>
      <c r="C699" s="96" t="s">
        <v>967</v>
      </c>
      <c r="D699" s="71" t="s">
        <v>1901</v>
      </c>
      <c r="E699" s="68">
        <v>2</v>
      </c>
      <c r="F699" s="548"/>
      <c r="G699" s="19">
        <f t="shared" si="2"/>
        <v>0</v>
      </c>
    </row>
    <row r="700" spans="1:9">
      <c r="A700" s="67" t="s">
        <v>1859</v>
      </c>
      <c r="B700" s="10" t="s">
        <v>1824</v>
      </c>
      <c r="C700" s="10" t="s">
        <v>968</v>
      </c>
      <c r="D700" s="12" t="s">
        <v>1880</v>
      </c>
      <c r="E700" s="11">
        <v>69.14</v>
      </c>
      <c r="F700" s="546"/>
      <c r="G700" s="19">
        <f t="shared" si="2"/>
        <v>0</v>
      </c>
    </row>
    <row r="701" spans="1:9">
      <c r="A701" s="67" t="s">
        <v>1860</v>
      </c>
      <c r="B701" s="10" t="s">
        <v>648</v>
      </c>
      <c r="C701" s="119" t="s">
        <v>647</v>
      </c>
      <c r="D701" s="71" t="s">
        <v>1901</v>
      </c>
      <c r="E701" s="68">
        <v>1</v>
      </c>
      <c r="F701" s="548"/>
      <c r="G701" s="19">
        <f t="shared" si="2"/>
        <v>0</v>
      </c>
    </row>
    <row r="702" spans="1:9">
      <c r="A702" s="67" t="s">
        <v>1861</v>
      </c>
      <c r="B702" s="10" t="s">
        <v>970</v>
      </c>
      <c r="C702" s="96" t="s">
        <v>1820</v>
      </c>
      <c r="D702" s="71" t="s">
        <v>1901</v>
      </c>
      <c r="E702" s="68">
        <v>6</v>
      </c>
      <c r="F702" s="548"/>
      <c r="G702" s="19">
        <f t="shared" si="2"/>
        <v>0</v>
      </c>
    </row>
    <row r="703" spans="1:9">
      <c r="A703" s="67" t="s">
        <v>1862</v>
      </c>
      <c r="B703" s="10" t="s">
        <v>971</v>
      </c>
      <c r="C703" s="96" t="s">
        <v>1821</v>
      </c>
      <c r="D703" s="71" t="s">
        <v>1901</v>
      </c>
      <c r="E703" s="68">
        <v>39</v>
      </c>
      <c r="F703" s="548"/>
      <c r="G703" s="19">
        <f t="shared" si="2"/>
        <v>0</v>
      </c>
    </row>
    <row r="704" spans="1:9" ht="10.8" thickBot="1">
      <c r="A704" s="124" t="s">
        <v>1863</v>
      </c>
      <c r="B704" s="102" t="s">
        <v>1120</v>
      </c>
      <c r="C704" s="123" t="s">
        <v>1280</v>
      </c>
      <c r="D704" s="103" t="s">
        <v>1576</v>
      </c>
      <c r="E704" s="568"/>
      <c r="F704" s="105">
        <f>SUM(G687:G703)/100</f>
        <v>0</v>
      </c>
      <c r="G704" s="106">
        <f>E704*F704</f>
        <v>0</v>
      </c>
    </row>
    <row r="705" spans="1:10" ht="10.8" thickBot="1">
      <c r="B705" s="28">
        <v>767</v>
      </c>
      <c r="C705" s="28" t="s">
        <v>1577</v>
      </c>
      <c r="D705" s="28"/>
      <c r="E705" s="32"/>
      <c r="F705" s="33"/>
      <c r="G705" s="33">
        <f>SUM(G706:G712)</f>
        <v>0</v>
      </c>
    </row>
    <row r="706" spans="1:10">
      <c r="A706" s="25" t="s">
        <v>1864</v>
      </c>
      <c r="B706" s="8" t="s">
        <v>1825</v>
      </c>
      <c r="C706" s="94" t="s">
        <v>1828</v>
      </c>
      <c r="D706" s="14" t="s">
        <v>1901</v>
      </c>
      <c r="E706" s="9">
        <v>1</v>
      </c>
      <c r="F706" s="545"/>
      <c r="G706" s="18">
        <f t="shared" ref="G706:G712" si="3">E706*F706</f>
        <v>0</v>
      </c>
      <c r="J706" s="220"/>
    </row>
    <row r="707" spans="1:10">
      <c r="A707" s="67" t="s">
        <v>1865</v>
      </c>
      <c r="B707" s="10" t="s">
        <v>1827</v>
      </c>
      <c r="C707" s="96" t="s">
        <v>1826</v>
      </c>
      <c r="D707" s="71" t="s">
        <v>1901</v>
      </c>
      <c r="E707" s="68">
        <v>1</v>
      </c>
      <c r="F707" s="548"/>
      <c r="G707" s="19">
        <f t="shared" si="3"/>
        <v>0</v>
      </c>
      <c r="J707" s="220"/>
    </row>
    <row r="708" spans="1:10">
      <c r="A708" s="67" t="s">
        <v>1866</v>
      </c>
      <c r="B708" s="10" t="s">
        <v>1371</v>
      </c>
      <c r="C708" s="96" t="s">
        <v>1372</v>
      </c>
      <c r="D708" s="71" t="s">
        <v>1901</v>
      </c>
      <c r="E708" s="68">
        <v>1</v>
      </c>
      <c r="F708" s="548"/>
      <c r="G708" s="19">
        <f t="shared" si="3"/>
        <v>0</v>
      </c>
      <c r="J708" s="220"/>
    </row>
    <row r="709" spans="1:10">
      <c r="A709" s="67" t="s">
        <v>1867</v>
      </c>
      <c r="B709" s="10" t="s">
        <v>650</v>
      </c>
      <c r="C709" s="96" t="s">
        <v>649</v>
      </c>
      <c r="D709" s="71" t="s">
        <v>1901</v>
      </c>
      <c r="E709" s="68">
        <v>2</v>
      </c>
      <c r="F709" s="548"/>
      <c r="G709" s="19">
        <f t="shared" si="3"/>
        <v>0</v>
      </c>
      <c r="J709" s="220"/>
    </row>
    <row r="710" spans="1:10">
      <c r="A710" s="67" t="s">
        <v>1868</v>
      </c>
      <c r="B710" s="10" t="s">
        <v>652</v>
      </c>
      <c r="C710" s="96" t="s">
        <v>651</v>
      </c>
      <c r="D710" s="71" t="s">
        <v>1901</v>
      </c>
      <c r="E710" s="68">
        <v>1</v>
      </c>
      <c r="F710" s="548"/>
      <c r="G710" s="19">
        <f t="shared" si="3"/>
        <v>0</v>
      </c>
      <c r="J710" s="220"/>
    </row>
    <row r="711" spans="1:10">
      <c r="A711" s="67" t="s">
        <v>1869</v>
      </c>
      <c r="B711" s="10" t="s">
        <v>370</v>
      </c>
      <c r="C711" s="96" t="s">
        <v>676</v>
      </c>
      <c r="D711" s="71" t="s">
        <v>1901</v>
      </c>
      <c r="E711" s="68">
        <v>1</v>
      </c>
      <c r="F711" s="548"/>
      <c r="G711" s="19">
        <f t="shared" si="3"/>
        <v>0</v>
      </c>
      <c r="J711" s="220"/>
    </row>
    <row r="712" spans="1:10" ht="10.8" thickBot="1">
      <c r="A712" s="124" t="s">
        <v>1870</v>
      </c>
      <c r="B712" s="102" t="s">
        <v>1281</v>
      </c>
      <c r="C712" s="123" t="s">
        <v>1578</v>
      </c>
      <c r="D712" s="103" t="s">
        <v>1576</v>
      </c>
      <c r="E712" s="568"/>
      <c r="F712" s="105">
        <f>SUM(G706:G711)/100</f>
        <v>0</v>
      </c>
      <c r="G712" s="106">
        <f t="shared" si="3"/>
        <v>0</v>
      </c>
    </row>
    <row r="713" spans="1:10" ht="10.8" thickBot="1">
      <c r="A713" s="23"/>
      <c r="B713" s="28">
        <v>771</v>
      </c>
      <c r="C713" s="28" t="s">
        <v>569</v>
      </c>
      <c r="D713" s="28"/>
      <c r="E713" s="32"/>
      <c r="F713" s="22"/>
      <c r="G713" s="33">
        <f>SUM(G714:G819)</f>
        <v>0</v>
      </c>
    </row>
    <row r="714" spans="1:10">
      <c r="A714" s="25" t="s">
        <v>1871</v>
      </c>
      <c r="B714" s="167" t="s">
        <v>120</v>
      </c>
      <c r="C714" s="167" t="s">
        <v>121</v>
      </c>
      <c r="D714" s="167" t="s">
        <v>1298</v>
      </c>
      <c r="E714" s="168">
        <f>E723</f>
        <v>45.592000000000006</v>
      </c>
      <c r="F714" s="571"/>
      <c r="G714" s="18">
        <f>E714*F714</f>
        <v>0</v>
      </c>
    </row>
    <row r="715" spans="1:10">
      <c r="A715" s="34"/>
      <c r="B715" s="15"/>
      <c r="C715" s="200" t="s">
        <v>1406</v>
      </c>
      <c r="D715" s="200"/>
      <c r="E715" s="222"/>
      <c r="F715" s="37"/>
      <c r="G715" s="35"/>
    </row>
    <row r="716" spans="1:10">
      <c r="A716" s="34"/>
      <c r="B716" s="15"/>
      <c r="C716" s="200" t="s">
        <v>1407</v>
      </c>
      <c r="D716" s="200" t="s">
        <v>1298</v>
      </c>
      <c r="E716" s="222">
        <v>10.507</v>
      </c>
      <c r="F716" s="37"/>
      <c r="G716" s="35"/>
    </row>
    <row r="717" spans="1:10">
      <c r="A717" s="34"/>
      <c r="B717" s="15"/>
      <c r="C717" s="200" t="s">
        <v>1397</v>
      </c>
      <c r="D717" s="200" t="s">
        <v>1298</v>
      </c>
      <c r="E717" s="222">
        <v>13.84</v>
      </c>
      <c r="F717" s="37"/>
      <c r="G717" s="35"/>
    </row>
    <row r="718" spans="1:10">
      <c r="A718" s="34"/>
      <c r="B718" s="15"/>
      <c r="C718" s="200" t="s">
        <v>1087</v>
      </c>
      <c r="D718" s="200" t="s">
        <v>1298</v>
      </c>
      <c r="E718" s="222">
        <v>1.845</v>
      </c>
      <c r="F718" s="37"/>
      <c r="G718" s="35"/>
    </row>
    <row r="719" spans="1:10">
      <c r="A719" s="34"/>
      <c r="B719" s="15"/>
      <c r="C719" s="200" t="s">
        <v>1088</v>
      </c>
      <c r="D719" s="200" t="s">
        <v>1298</v>
      </c>
      <c r="E719" s="222">
        <v>1.61</v>
      </c>
      <c r="F719" s="37"/>
      <c r="G719" s="35"/>
    </row>
    <row r="720" spans="1:10">
      <c r="A720" s="34"/>
      <c r="B720" s="15"/>
      <c r="C720" s="200" t="s">
        <v>1089</v>
      </c>
      <c r="D720" s="200" t="s">
        <v>1298</v>
      </c>
      <c r="E720" s="222">
        <v>2.46</v>
      </c>
      <c r="F720" s="37"/>
      <c r="G720" s="35"/>
    </row>
    <row r="721" spans="1:7">
      <c r="A721" s="34"/>
      <c r="B721" s="15"/>
      <c r="C721" s="200" t="s">
        <v>1403</v>
      </c>
      <c r="D721" s="200" t="s">
        <v>1298</v>
      </c>
      <c r="E721" s="222">
        <v>13.84</v>
      </c>
      <c r="F721" s="37"/>
      <c r="G721" s="35"/>
    </row>
    <row r="722" spans="1:7">
      <c r="A722" s="34"/>
      <c r="B722" s="15"/>
      <c r="C722" s="200" t="s">
        <v>1090</v>
      </c>
      <c r="D722" s="200" t="s">
        <v>1298</v>
      </c>
      <c r="E722" s="222">
        <v>1.49</v>
      </c>
      <c r="F722" s="37"/>
      <c r="G722" s="35"/>
    </row>
    <row r="723" spans="1:7">
      <c r="A723" s="34"/>
      <c r="B723" s="15"/>
      <c r="C723" s="177" t="s">
        <v>1287</v>
      </c>
      <c r="D723" s="179" t="s">
        <v>1298</v>
      </c>
      <c r="E723" s="180">
        <f>SUM(E715:E722)</f>
        <v>45.592000000000006</v>
      </c>
      <c r="F723" s="37"/>
      <c r="G723" s="35"/>
    </row>
    <row r="724" spans="1:7">
      <c r="A724" s="27" t="s">
        <v>1872</v>
      </c>
      <c r="B724" s="10" t="s">
        <v>119</v>
      </c>
      <c r="C724" s="10" t="s">
        <v>1081</v>
      </c>
      <c r="D724" s="12" t="s">
        <v>1298</v>
      </c>
      <c r="E724" s="11">
        <f>E725</f>
        <v>47.871600000000008</v>
      </c>
      <c r="F724" s="572"/>
      <c r="G724" s="19">
        <f>E724*F724</f>
        <v>0</v>
      </c>
    </row>
    <row r="725" spans="1:7">
      <c r="A725" s="70"/>
      <c r="B725" s="114"/>
      <c r="C725" s="189" t="s">
        <v>946</v>
      </c>
      <c r="D725" s="115" t="s">
        <v>1298</v>
      </c>
      <c r="E725" s="116">
        <f>E723*1.05</f>
        <v>47.871600000000008</v>
      </c>
      <c r="F725" s="117"/>
      <c r="G725" s="118"/>
    </row>
    <row r="726" spans="1:7">
      <c r="A726" s="67" t="s">
        <v>1873</v>
      </c>
      <c r="B726" s="187" t="s">
        <v>570</v>
      </c>
      <c r="C726" s="187" t="s">
        <v>1082</v>
      </c>
      <c r="D726" s="187" t="s">
        <v>1880</v>
      </c>
      <c r="E726" s="188">
        <f>E739</f>
        <v>71.199999999999989</v>
      </c>
      <c r="F726" s="572"/>
      <c r="G726" s="79">
        <f>E726*F726</f>
        <v>0</v>
      </c>
    </row>
    <row r="727" spans="1:7">
      <c r="A727" s="34"/>
      <c r="B727" s="15"/>
      <c r="C727" s="200" t="s">
        <v>738</v>
      </c>
      <c r="D727" s="200" t="s">
        <v>1880</v>
      </c>
      <c r="E727" s="222">
        <v>18.899999999999999</v>
      </c>
      <c r="F727" s="37"/>
      <c r="G727" s="35"/>
    </row>
    <row r="728" spans="1:7">
      <c r="A728" s="34"/>
      <c r="B728" s="15"/>
      <c r="C728" s="200" t="s">
        <v>1695</v>
      </c>
      <c r="D728" s="200" t="s">
        <v>1880</v>
      </c>
      <c r="E728" s="514">
        <v>2.2999999999999998</v>
      </c>
      <c r="F728" s="37"/>
      <c r="G728" s="35"/>
    </row>
    <row r="729" spans="1:7">
      <c r="A729" s="34"/>
      <c r="B729" s="15"/>
      <c r="C729" s="200" t="s">
        <v>1680</v>
      </c>
      <c r="D729" s="200" t="s">
        <v>1880</v>
      </c>
      <c r="E729" s="514">
        <v>2.2999999999999998</v>
      </c>
      <c r="F729" s="37"/>
      <c r="G729" s="35"/>
    </row>
    <row r="730" spans="1:7">
      <c r="A730" s="34"/>
      <c r="B730" s="15"/>
      <c r="C730" s="200" t="s">
        <v>742</v>
      </c>
      <c r="D730" s="200" t="s">
        <v>1880</v>
      </c>
      <c r="E730" s="514">
        <v>1.4</v>
      </c>
      <c r="F730" s="37"/>
      <c r="G730" s="35"/>
    </row>
    <row r="731" spans="1:7">
      <c r="A731" s="34"/>
      <c r="B731" s="15"/>
      <c r="C731" s="200" t="s">
        <v>743</v>
      </c>
      <c r="D731" s="200" t="s">
        <v>1880</v>
      </c>
      <c r="E731" s="514">
        <v>1.2</v>
      </c>
      <c r="F731" s="37"/>
      <c r="G731" s="35"/>
    </row>
    <row r="732" spans="1:7">
      <c r="A732" s="34"/>
      <c r="B732" s="15"/>
      <c r="C732" s="200" t="s">
        <v>744</v>
      </c>
      <c r="D732" s="200" t="s">
        <v>1880</v>
      </c>
      <c r="E732" s="514">
        <v>1.4</v>
      </c>
      <c r="F732" s="37"/>
      <c r="G732" s="35"/>
    </row>
    <row r="733" spans="1:7">
      <c r="A733" s="34"/>
      <c r="B733" s="15"/>
      <c r="C733" s="200" t="s">
        <v>746</v>
      </c>
      <c r="D733" s="200" t="s">
        <v>1880</v>
      </c>
      <c r="E733" s="514">
        <v>4.8</v>
      </c>
      <c r="F733" s="37"/>
      <c r="G733" s="35"/>
    </row>
    <row r="734" spans="1:7">
      <c r="A734" s="34"/>
      <c r="B734" s="15"/>
      <c r="C734" s="200" t="s">
        <v>1684</v>
      </c>
      <c r="D734" s="200" t="s">
        <v>1880</v>
      </c>
      <c r="E734" s="514">
        <v>5.6</v>
      </c>
      <c r="F734" s="37"/>
      <c r="G734" s="35"/>
    </row>
    <row r="735" spans="1:7">
      <c r="A735" s="34"/>
      <c r="B735" s="15"/>
      <c r="C735" s="200" t="s">
        <v>1387</v>
      </c>
      <c r="D735" s="200" t="s">
        <v>1880</v>
      </c>
      <c r="E735" s="514">
        <v>18.899999999999999</v>
      </c>
      <c r="F735" s="37"/>
      <c r="G735" s="35"/>
    </row>
    <row r="736" spans="1:7">
      <c r="A736" s="34"/>
      <c r="B736" s="15"/>
      <c r="C736" s="200" t="s">
        <v>1678</v>
      </c>
      <c r="D736" s="200" t="s">
        <v>1880</v>
      </c>
      <c r="E736" s="514">
        <v>1.3</v>
      </c>
      <c r="F736" s="37"/>
      <c r="G736" s="35"/>
    </row>
    <row r="737" spans="1:7">
      <c r="A737" s="34"/>
      <c r="B737" s="15"/>
      <c r="C737" s="224" t="s">
        <v>923</v>
      </c>
      <c r="D737" s="224" t="s">
        <v>1880</v>
      </c>
      <c r="E737" s="475">
        <v>1.3</v>
      </c>
      <c r="F737" s="37"/>
      <c r="G737" s="35"/>
    </row>
    <row r="738" spans="1:7">
      <c r="A738" s="34"/>
      <c r="B738" s="15"/>
      <c r="C738" s="224" t="s">
        <v>925</v>
      </c>
      <c r="D738" s="224" t="s">
        <v>1880</v>
      </c>
      <c r="E738" s="475">
        <v>11.8</v>
      </c>
      <c r="F738" s="37"/>
      <c r="G738" s="35"/>
    </row>
    <row r="739" spans="1:7">
      <c r="A739" s="34"/>
      <c r="B739" s="15"/>
      <c r="C739" s="43" t="s">
        <v>1287</v>
      </c>
      <c r="D739" s="36" t="s">
        <v>1880</v>
      </c>
      <c r="E739" s="473">
        <f>SUM(E727:E738)</f>
        <v>71.199999999999989</v>
      </c>
      <c r="F739" s="37"/>
      <c r="G739" s="35"/>
    </row>
    <row r="740" spans="1:7">
      <c r="A740" s="27" t="s">
        <v>1874</v>
      </c>
      <c r="B740" s="10" t="s">
        <v>122</v>
      </c>
      <c r="C740" s="10" t="s">
        <v>1086</v>
      </c>
      <c r="D740" s="12" t="s">
        <v>1880</v>
      </c>
      <c r="E740" s="430">
        <f>E741</f>
        <v>74.759999999999991</v>
      </c>
      <c r="F740" s="572"/>
      <c r="G740" s="19">
        <f>E740*F740</f>
        <v>0</v>
      </c>
    </row>
    <row r="741" spans="1:7">
      <c r="A741" s="70"/>
      <c r="B741" s="114"/>
      <c r="C741" s="223" t="s">
        <v>1697</v>
      </c>
      <c r="D741" s="115" t="s">
        <v>1880</v>
      </c>
      <c r="E741" s="515">
        <f>E739*1.05</f>
        <v>74.759999999999991</v>
      </c>
      <c r="F741" s="117"/>
      <c r="G741" s="118"/>
    </row>
    <row r="742" spans="1:7">
      <c r="A742" s="67" t="s">
        <v>1875</v>
      </c>
      <c r="B742" s="187" t="s">
        <v>570</v>
      </c>
      <c r="C742" s="187" t="s">
        <v>1083</v>
      </c>
      <c r="D742" s="187" t="s">
        <v>1880</v>
      </c>
      <c r="E742" s="516">
        <f>E750</f>
        <v>98.2</v>
      </c>
      <c r="F742" s="572"/>
      <c r="G742" s="79">
        <f>E742*F742</f>
        <v>0</v>
      </c>
    </row>
    <row r="743" spans="1:7">
      <c r="A743" s="34"/>
      <c r="B743" s="15"/>
      <c r="C743" s="200" t="s">
        <v>734</v>
      </c>
      <c r="D743" s="200" t="s">
        <v>1880</v>
      </c>
      <c r="E743" s="514">
        <v>15.6</v>
      </c>
      <c r="F743" s="37"/>
      <c r="G743" s="35"/>
    </row>
    <row r="744" spans="1:7">
      <c r="A744" s="34"/>
      <c r="B744" s="15"/>
      <c r="C744" s="200" t="s">
        <v>737</v>
      </c>
      <c r="D744" s="200" t="s">
        <v>1880</v>
      </c>
      <c r="E744" s="514">
        <v>15.3</v>
      </c>
      <c r="F744" s="37"/>
      <c r="G744" s="35"/>
    </row>
    <row r="745" spans="1:7">
      <c r="A745" s="34"/>
      <c r="B745" s="15"/>
      <c r="C745" s="200" t="s">
        <v>1646</v>
      </c>
      <c r="D745" s="200" t="s">
        <v>1880</v>
      </c>
      <c r="E745" s="222">
        <v>3.6</v>
      </c>
      <c r="F745" s="37"/>
      <c r="G745" s="35"/>
    </row>
    <row r="746" spans="1:7">
      <c r="A746" s="34"/>
      <c r="B746" s="15"/>
      <c r="C746" s="200" t="s">
        <v>1388</v>
      </c>
      <c r="D746" s="200" t="s">
        <v>1880</v>
      </c>
      <c r="E746" s="222">
        <v>15.3</v>
      </c>
      <c r="F746" s="37"/>
      <c r="G746" s="35"/>
    </row>
    <row r="747" spans="1:7">
      <c r="A747" s="34"/>
      <c r="B747" s="15"/>
      <c r="C747" s="200" t="s">
        <v>1645</v>
      </c>
      <c r="D747" s="200" t="s">
        <v>1880</v>
      </c>
      <c r="E747" s="222">
        <v>10.8</v>
      </c>
      <c r="F747" s="37"/>
      <c r="G747" s="35"/>
    </row>
    <row r="748" spans="1:7">
      <c r="A748" s="34"/>
      <c r="B748" s="15"/>
      <c r="C748" s="200" t="s">
        <v>1392</v>
      </c>
      <c r="D748" s="200" t="s">
        <v>1880</v>
      </c>
      <c r="E748" s="222">
        <v>19.399999999999999</v>
      </c>
      <c r="F748" s="37"/>
      <c r="G748" s="35"/>
    </row>
    <row r="749" spans="1:7">
      <c r="A749" s="34"/>
      <c r="B749" s="15"/>
      <c r="C749" s="200" t="s">
        <v>1084</v>
      </c>
      <c r="D749" s="200" t="s">
        <v>1880</v>
      </c>
      <c r="E749" s="222">
        <v>18.2</v>
      </c>
      <c r="F749" s="37"/>
      <c r="G749" s="35"/>
    </row>
    <row r="750" spans="1:7">
      <c r="A750" s="34"/>
      <c r="B750" s="15"/>
      <c r="C750" s="43" t="s">
        <v>1287</v>
      </c>
      <c r="D750" s="36" t="s">
        <v>1880</v>
      </c>
      <c r="E750" s="21">
        <f>SUM(E743:E749)</f>
        <v>98.2</v>
      </c>
      <c r="F750" s="37"/>
      <c r="G750" s="35"/>
    </row>
    <row r="751" spans="1:7">
      <c r="A751" s="27" t="s">
        <v>1876</v>
      </c>
      <c r="B751" s="10" t="s">
        <v>123</v>
      </c>
      <c r="C751" s="10" t="s">
        <v>1085</v>
      </c>
      <c r="D751" s="12" t="s">
        <v>1880</v>
      </c>
      <c r="E751" s="11">
        <f>E752</f>
        <v>103.11000000000001</v>
      </c>
      <c r="F751" s="572"/>
      <c r="G751" s="19">
        <f>E751*F751</f>
        <v>0</v>
      </c>
    </row>
    <row r="752" spans="1:7">
      <c r="A752" s="34"/>
      <c r="B752" s="15"/>
      <c r="C752" s="43" t="s">
        <v>1696</v>
      </c>
      <c r="D752" s="36" t="s">
        <v>1880</v>
      </c>
      <c r="E752" s="21">
        <f>E750*1.05</f>
        <v>103.11000000000001</v>
      </c>
      <c r="F752" s="37"/>
      <c r="G752" s="35"/>
    </row>
    <row r="753" spans="1:7">
      <c r="A753" s="27" t="s">
        <v>1877</v>
      </c>
      <c r="B753" s="125" t="s">
        <v>571</v>
      </c>
      <c r="C753" s="125" t="s">
        <v>572</v>
      </c>
      <c r="D753" s="125" t="s">
        <v>1880</v>
      </c>
      <c r="E753" s="129">
        <f>E754</f>
        <v>169.39999999999998</v>
      </c>
      <c r="F753" s="572"/>
      <c r="G753" s="19">
        <f>E753*F753</f>
        <v>0</v>
      </c>
    </row>
    <row r="754" spans="1:7">
      <c r="A754" s="34"/>
      <c r="B754" s="15"/>
      <c r="C754" s="43" t="s">
        <v>1698</v>
      </c>
      <c r="D754" s="36" t="s">
        <v>1880</v>
      </c>
      <c r="E754" s="21">
        <f>E739+E750</f>
        <v>169.39999999999998</v>
      </c>
      <c r="F754" s="37"/>
      <c r="G754" s="35"/>
    </row>
    <row r="755" spans="1:7">
      <c r="A755" s="27" t="s">
        <v>204</v>
      </c>
      <c r="B755" s="125" t="s">
        <v>723</v>
      </c>
      <c r="C755" s="125" t="s">
        <v>724</v>
      </c>
      <c r="D755" s="125" t="s">
        <v>1298</v>
      </c>
      <c r="E755" s="129">
        <f>E775</f>
        <v>19.249999999999996</v>
      </c>
      <c r="F755" s="572"/>
      <c r="G755" s="19">
        <f>E755*F755</f>
        <v>0</v>
      </c>
    </row>
    <row r="756" spans="1:7">
      <c r="A756" s="34"/>
      <c r="B756" s="15"/>
      <c r="C756" s="200" t="s">
        <v>1091</v>
      </c>
      <c r="D756" s="36" t="s">
        <v>1298</v>
      </c>
      <c r="E756" s="21">
        <v>0.8</v>
      </c>
      <c r="F756" s="37"/>
      <c r="G756" s="35"/>
    </row>
    <row r="757" spans="1:7">
      <c r="A757" s="34"/>
      <c r="B757" s="15"/>
      <c r="C757" s="200" t="s">
        <v>1092</v>
      </c>
      <c r="D757" s="36" t="s">
        <v>1298</v>
      </c>
      <c r="E757" s="21">
        <v>0.8</v>
      </c>
      <c r="F757" s="37"/>
      <c r="G757" s="35"/>
    </row>
    <row r="758" spans="1:7">
      <c r="A758" s="34"/>
      <c r="B758" s="15"/>
      <c r="C758" s="200" t="s">
        <v>1103</v>
      </c>
      <c r="D758" s="36" t="s">
        <v>1298</v>
      </c>
      <c r="E758" s="21">
        <v>0.7</v>
      </c>
      <c r="F758" s="37"/>
      <c r="G758" s="35"/>
    </row>
    <row r="759" spans="1:7">
      <c r="A759" s="34"/>
      <c r="B759" s="15"/>
      <c r="C759" s="200" t="s">
        <v>1104</v>
      </c>
      <c r="D759" s="36" t="s">
        <v>1298</v>
      </c>
      <c r="E759" s="21">
        <v>0.7</v>
      </c>
      <c r="F759" s="37"/>
      <c r="G759" s="35"/>
    </row>
    <row r="760" spans="1:7">
      <c r="A760" s="34"/>
      <c r="B760" s="15"/>
      <c r="C760" s="200" t="s">
        <v>1094</v>
      </c>
      <c r="D760" s="36" t="s">
        <v>1298</v>
      </c>
      <c r="E760" s="21">
        <v>0.8</v>
      </c>
      <c r="F760" s="37"/>
      <c r="G760" s="35"/>
    </row>
    <row r="761" spans="1:7">
      <c r="A761" s="34"/>
      <c r="B761" s="15"/>
      <c r="C761" s="200" t="s">
        <v>1096</v>
      </c>
      <c r="D761" s="36" t="s">
        <v>1298</v>
      </c>
      <c r="E761" s="21">
        <v>0.8</v>
      </c>
      <c r="F761" s="37"/>
      <c r="G761" s="35"/>
    </row>
    <row r="762" spans="1:7">
      <c r="A762" s="34"/>
      <c r="B762" s="15"/>
      <c r="C762" s="200" t="s">
        <v>1095</v>
      </c>
      <c r="D762" s="36" t="s">
        <v>1298</v>
      </c>
      <c r="E762" s="21">
        <v>0.8</v>
      </c>
      <c r="F762" s="37"/>
      <c r="G762" s="35"/>
    </row>
    <row r="763" spans="1:7">
      <c r="A763" s="34"/>
      <c r="B763" s="15"/>
      <c r="C763" s="200" t="s">
        <v>1093</v>
      </c>
      <c r="D763" s="36" t="s">
        <v>1298</v>
      </c>
      <c r="E763" s="21">
        <v>0.8</v>
      </c>
      <c r="F763" s="37"/>
      <c r="G763" s="35"/>
    </row>
    <row r="764" spans="1:7">
      <c r="A764" s="34"/>
      <c r="B764" s="15"/>
      <c r="C764" s="200" t="s">
        <v>1097</v>
      </c>
      <c r="D764" s="36" t="s">
        <v>1298</v>
      </c>
      <c r="E764" s="21">
        <v>0.7</v>
      </c>
      <c r="F764" s="37"/>
      <c r="G764" s="35"/>
    </row>
    <row r="765" spans="1:7">
      <c r="A765" s="34"/>
      <c r="B765" s="15"/>
      <c r="C765" s="200" t="s">
        <v>1098</v>
      </c>
      <c r="D765" s="36" t="s">
        <v>1298</v>
      </c>
      <c r="E765" s="21">
        <v>0.7</v>
      </c>
      <c r="F765" s="37"/>
      <c r="G765" s="35"/>
    </row>
    <row r="766" spans="1:7">
      <c r="A766" s="34"/>
      <c r="B766" s="15"/>
      <c r="C766" s="200" t="s">
        <v>1101</v>
      </c>
      <c r="D766" s="36" t="s">
        <v>1298</v>
      </c>
      <c r="E766" s="21">
        <v>0.8</v>
      </c>
      <c r="F766" s="37"/>
      <c r="G766" s="35"/>
    </row>
    <row r="767" spans="1:7">
      <c r="A767" s="34"/>
      <c r="B767" s="15"/>
      <c r="C767" s="200" t="s">
        <v>1102</v>
      </c>
      <c r="D767" s="36" t="s">
        <v>1298</v>
      </c>
      <c r="E767" s="21">
        <v>0.8</v>
      </c>
      <c r="F767" s="37"/>
      <c r="G767" s="35"/>
    </row>
    <row r="768" spans="1:7">
      <c r="A768" s="34"/>
      <c r="B768" s="15"/>
      <c r="C768" s="200" t="s">
        <v>1099</v>
      </c>
      <c r="D768" s="36" t="s">
        <v>1298</v>
      </c>
      <c r="E768" s="21">
        <v>0.8</v>
      </c>
      <c r="F768" s="37"/>
      <c r="G768" s="35"/>
    </row>
    <row r="769" spans="1:7">
      <c r="A769" s="34"/>
      <c r="B769" s="15"/>
      <c r="C769" s="200" t="s">
        <v>1100</v>
      </c>
      <c r="D769" s="36" t="s">
        <v>1298</v>
      </c>
      <c r="E769" s="21">
        <v>0.7</v>
      </c>
      <c r="F769" s="37"/>
      <c r="G769" s="35"/>
    </row>
    <row r="770" spans="1:7">
      <c r="A770" s="34"/>
      <c r="B770" s="15"/>
      <c r="C770" s="200" t="s">
        <v>947</v>
      </c>
      <c r="D770" s="36" t="s">
        <v>1298</v>
      </c>
      <c r="E770" s="21">
        <v>5.15</v>
      </c>
      <c r="F770" s="37"/>
      <c r="G770" s="35"/>
    </row>
    <row r="771" spans="1:7">
      <c r="A771" s="34"/>
      <c r="B771" s="15"/>
      <c r="C771" s="200" t="s">
        <v>949</v>
      </c>
      <c r="D771" s="36" t="s">
        <v>1298</v>
      </c>
      <c r="E771" s="21">
        <v>0.9</v>
      </c>
      <c r="F771" s="37"/>
      <c r="G771" s="35"/>
    </row>
    <row r="772" spans="1:7">
      <c r="A772" s="34"/>
      <c r="B772" s="15"/>
      <c r="C772" s="200" t="s">
        <v>950</v>
      </c>
      <c r="D772" s="36" t="s">
        <v>1298</v>
      </c>
      <c r="E772" s="21">
        <v>0.9</v>
      </c>
      <c r="F772" s="37"/>
      <c r="G772" s="35"/>
    </row>
    <row r="773" spans="1:7">
      <c r="A773" s="34"/>
      <c r="B773" s="15"/>
      <c r="C773" s="200" t="s">
        <v>948</v>
      </c>
      <c r="D773" s="36" t="s">
        <v>1298</v>
      </c>
      <c r="E773" s="21">
        <v>0.7</v>
      </c>
      <c r="F773" s="37"/>
      <c r="G773" s="35"/>
    </row>
    <row r="774" spans="1:7">
      <c r="A774" s="34"/>
      <c r="B774" s="15"/>
      <c r="C774" s="200" t="s">
        <v>951</v>
      </c>
      <c r="D774" s="36" t="s">
        <v>1298</v>
      </c>
      <c r="E774" s="21">
        <v>0.9</v>
      </c>
      <c r="F774" s="37"/>
      <c r="G774" s="35"/>
    </row>
    <row r="775" spans="1:7">
      <c r="A775" s="34"/>
      <c r="B775" s="15"/>
      <c r="C775" s="43" t="s">
        <v>1287</v>
      </c>
      <c r="D775" s="36" t="s">
        <v>1298</v>
      </c>
      <c r="E775" s="21">
        <f>SUM(E756:E774)</f>
        <v>19.249999999999996</v>
      </c>
      <c r="F775" s="37"/>
      <c r="G775" s="35"/>
    </row>
    <row r="776" spans="1:7">
      <c r="A776" s="27" t="s">
        <v>776</v>
      </c>
      <c r="B776" s="125" t="s">
        <v>123</v>
      </c>
      <c r="C776" s="125" t="s">
        <v>1080</v>
      </c>
      <c r="D776" s="125" t="s">
        <v>1298</v>
      </c>
      <c r="E776" s="129">
        <f>E777</f>
        <v>21.174999999999997</v>
      </c>
      <c r="F776" s="572"/>
      <c r="G776" s="19">
        <f>E776*F776</f>
        <v>0</v>
      </c>
    </row>
    <row r="777" spans="1:7">
      <c r="A777" s="34"/>
      <c r="B777" s="15"/>
      <c r="C777" s="43" t="s">
        <v>385</v>
      </c>
      <c r="D777" s="36" t="s">
        <v>1298</v>
      </c>
      <c r="E777" s="21">
        <f>E775*1.1</f>
        <v>21.174999999999997</v>
      </c>
      <c r="F777" s="37"/>
      <c r="G777" s="35"/>
    </row>
    <row r="778" spans="1:7">
      <c r="A778" s="27" t="s">
        <v>777</v>
      </c>
      <c r="B778" s="125" t="s">
        <v>573</v>
      </c>
      <c r="C778" s="125" t="s">
        <v>583</v>
      </c>
      <c r="D778" s="125" t="s">
        <v>1880</v>
      </c>
      <c r="E778" s="129">
        <f>E796</f>
        <v>139.81</v>
      </c>
      <c r="F778" s="572"/>
      <c r="G778" s="19">
        <f>E778*F778</f>
        <v>0</v>
      </c>
    </row>
    <row r="779" spans="1:7">
      <c r="A779" s="34"/>
      <c r="B779" s="15"/>
      <c r="C779" s="200" t="s">
        <v>734</v>
      </c>
      <c r="D779" s="200" t="s">
        <v>1880</v>
      </c>
      <c r="E779" s="222">
        <v>15.6</v>
      </c>
      <c r="F779" s="170"/>
      <c r="G779" s="35"/>
    </row>
    <row r="780" spans="1:7">
      <c r="A780" s="34"/>
      <c r="B780" s="15"/>
      <c r="C780" s="200" t="s">
        <v>737</v>
      </c>
      <c r="D780" s="200" t="s">
        <v>1880</v>
      </c>
      <c r="E780" s="222">
        <v>15.3</v>
      </c>
      <c r="F780" s="170"/>
      <c r="G780" s="35"/>
    </row>
    <row r="781" spans="1:7">
      <c r="A781" s="34"/>
      <c r="B781" s="15"/>
      <c r="C781" s="200" t="s">
        <v>738</v>
      </c>
      <c r="D781" s="200" t="s">
        <v>1880</v>
      </c>
      <c r="E781" s="222">
        <v>18.899999999999999</v>
      </c>
      <c r="F781" s="170"/>
      <c r="G781" s="35"/>
    </row>
    <row r="782" spans="1:7">
      <c r="A782" s="34"/>
      <c r="B782" s="15"/>
      <c r="C782" s="200" t="s">
        <v>1695</v>
      </c>
      <c r="D782" s="200" t="s">
        <v>1880</v>
      </c>
      <c r="E782" s="514">
        <v>2.2999999999999998</v>
      </c>
      <c r="F782" s="170"/>
      <c r="G782" s="35"/>
    </row>
    <row r="783" spans="1:7">
      <c r="A783" s="34"/>
      <c r="B783" s="15"/>
      <c r="C783" s="200" t="s">
        <v>1680</v>
      </c>
      <c r="D783" s="200" t="s">
        <v>1880</v>
      </c>
      <c r="E783" s="514">
        <v>2.2999999999999998</v>
      </c>
      <c r="F783" s="170"/>
      <c r="G783" s="35"/>
    </row>
    <row r="784" spans="1:7">
      <c r="A784" s="34"/>
      <c r="B784" s="15"/>
      <c r="C784" s="200" t="s">
        <v>742</v>
      </c>
      <c r="D784" s="200" t="s">
        <v>1880</v>
      </c>
      <c r="E784" s="514">
        <v>1.4</v>
      </c>
      <c r="F784" s="170"/>
      <c r="G784" s="35"/>
    </row>
    <row r="785" spans="1:7">
      <c r="A785" s="34"/>
      <c r="B785" s="15"/>
      <c r="C785" s="200" t="s">
        <v>743</v>
      </c>
      <c r="D785" s="200" t="s">
        <v>1880</v>
      </c>
      <c r="E785" s="514">
        <v>1.2</v>
      </c>
      <c r="F785" s="170"/>
      <c r="G785" s="35"/>
    </row>
    <row r="786" spans="1:7">
      <c r="A786" s="34"/>
      <c r="B786" s="15"/>
      <c r="C786" s="200" t="s">
        <v>744</v>
      </c>
      <c r="D786" s="200" t="s">
        <v>1880</v>
      </c>
      <c r="E786" s="514">
        <v>1.4</v>
      </c>
      <c r="F786" s="170"/>
      <c r="G786" s="35"/>
    </row>
    <row r="787" spans="1:7">
      <c r="A787" s="34"/>
      <c r="B787" s="15"/>
      <c r="C787" s="200" t="s">
        <v>746</v>
      </c>
      <c r="D787" s="200" t="s">
        <v>1880</v>
      </c>
      <c r="E787" s="514">
        <v>4.8</v>
      </c>
      <c r="F787" s="170"/>
      <c r="G787" s="35"/>
    </row>
    <row r="788" spans="1:7">
      <c r="A788" s="34"/>
      <c r="B788" s="15"/>
      <c r="C788" s="200" t="s">
        <v>1684</v>
      </c>
      <c r="D788" s="200" t="s">
        <v>1880</v>
      </c>
      <c r="E788" s="514">
        <v>5.6</v>
      </c>
      <c r="F788" s="170"/>
      <c r="G788" s="35"/>
    </row>
    <row r="789" spans="1:7">
      <c r="A789" s="34"/>
      <c r="B789" s="15"/>
      <c r="C789" s="200" t="s">
        <v>1387</v>
      </c>
      <c r="D789" s="200" t="s">
        <v>1880</v>
      </c>
      <c r="E789" s="514">
        <v>18.899999999999999</v>
      </c>
      <c r="F789" s="170"/>
      <c r="G789" s="35"/>
    </row>
    <row r="790" spans="1:7">
      <c r="A790" s="34"/>
      <c r="B790" s="15"/>
      <c r="C790" s="200" t="s">
        <v>1388</v>
      </c>
      <c r="D790" s="200" t="s">
        <v>1880</v>
      </c>
      <c r="E790" s="222">
        <v>15.3</v>
      </c>
      <c r="F790" s="170"/>
      <c r="G790" s="35"/>
    </row>
    <row r="791" spans="1:7">
      <c r="A791" s="34"/>
      <c r="B791" s="15"/>
      <c r="C791" s="200" t="s">
        <v>1413</v>
      </c>
      <c r="D791" s="200" t="s">
        <v>1880</v>
      </c>
      <c r="E791" s="222">
        <v>1.3</v>
      </c>
      <c r="F791" s="170"/>
      <c r="G791" s="35"/>
    </row>
    <row r="792" spans="1:7">
      <c r="A792" s="34"/>
      <c r="B792" s="15"/>
      <c r="C792" s="200" t="s">
        <v>1392</v>
      </c>
      <c r="D792" s="200" t="s">
        <v>1880</v>
      </c>
      <c r="E792" s="222">
        <v>19.399999999999999</v>
      </c>
      <c r="F792" s="170"/>
      <c r="G792" s="35"/>
    </row>
    <row r="793" spans="1:7">
      <c r="A793" s="34"/>
      <c r="B793" s="15"/>
      <c r="C793" s="224" t="s">
        <v>952</v>
      </c>
      <c r="D793" s="224" t="s">
        <v>1880</v>
      </c>
      <c r="E793" s="225">
        <v>3.01</v>
      </c>
      <c r="F793" s="170"/>
      <c r="G793" s="35"/>
    </row>
    <row r="794" spans="1:7">
      <c r="A794" s="34"/>
      <c r="B794" s="15"/>
      <c r="C794" s="224" t="s">
        <v>923</v>
      </c>
      <c r="D794" s="200" t="s">
        <v>1880</v>
      </c>
      <c r="E794" s="222">
        <v>1.3</v>
      </c>
      <c r="F794" s="170"/>
      <c r="G794" s="35"/>
    </row>
    <row r="795" spans="1:7">
      <c r="A795" s="34"/>
      <c r="B795" s="15"/>
      <c r="C795" s="224" t="s">
        <v>925</v>
      </c>
      <c r="D795" s="200" t="s">
        <v>1880</v>
      </c>
      <c r="E795" s="222">
        <v>11.8</v>
      </c>
      <c r="F795" s="170"/>
      <c r="G795" s="35"/>
    </row>
    <row r="796" spans="1:7">
      <c r="A796" s="34"/>
      <c r="B796" s="15"/>
      <c r="C796" s="126" t="s">
        <v>1287</v>
      </c>
      <c r="D796" s="36" t="s">
        <v>1880</v>
      </c>
      <c r="E796" s="21">
        <f>SUM(E779:E795)</f>
        <v>139.81</v>
      </c>
      <c r="F796" s="170"/>
      <c r="G796" s="35"/>
    </row>
    <row r="797" spans="1:7">
      <c r="A797" s="27" t="s">
        <v>778</v>
      </c>
      <c r="B797" s="125" t="s">
        <v>574</v>
      </c>
      <c r="C797" s="125" t="s">
        <v>1435</v>
      </c>
      <c r="D797" s="125" t="s">
        <v>1880</v>
      </c>
      <c r="E797" s="129">
        <f>E818</f>
        <v>44.414999999999999</v>
      </c>
      <c r="F797" s="572"/>
      <c r="G797" s="19">
        <f>E797*F797</f>
        <v>0</v>
      </c>
    </row>
    <row r="798" spans="1:7">
      <c r="A798" s="34"/>
      <c r="B798" s="156"/>
      <c r="C798" s="200" t="s">
        <v>1105</v>
      </c>
      <c r="D798" s="200"/>
      <c r="E798" s="222"/>
      <c r="F798" s="375"/>
      <c r="G798" s="35"/>
    </row>
    <row r="799" spans="1:7">
      <c r="A799" s="34"/>
      <c r="B799" s="156"/>
      <c r="C799" s="200" t="s">
        <v>1106</v>
      </c>
      <c r="D799" s="200" t="s">
        <v>1880</v>
      </c>
      <c r="E799" s="222">
        <v>3.1520000000000001</v>
      </c>
      <c r="F799" s="375"/>
      <c r="G799" s="35"/>
    </row>
    <row r="800" spans="1:7">
      <c r="A800" s="34"/>
      <c r="B800" s="156"/>
      <c r="C800" s="200" t="s">
        <v>1107</v>
      </c>
      <c r="D800" s="200" t="s">
        <v>1880</v>
      </c>
      <c r="E800" s="222">
        <v>4.1520000000000001</v>
      </c>
      <c r="F800" s="375"/>
      <c r="G800" s="35"/>
    </row>
    <row r="801" spans="1:9">
      <c r="A801" s="34"/>
      <c r="B801" s="15"/>
      <c r="C801" s="224" t="s">
        <v>1108</v>
      </c>
      <c r="D801" s="224" t="s">
        <v>1880</v>
      </c>
      <c r="E801" s="225">
        <v>4.8209999999999997</v>
      </c>
      <c r="F801" s="37"/>
      <c r="G801" s="35"/>
      <c r="I801" s="166"/>
    </row>
    <row r="802" spans="1:9">
      <c r="A802" s="34"/>
      <c r="B802" s="15"/>
      <c r="C802" s="224" t="s">
        <v>1699</v>
      </c>
      <c r="D802" s="224" t="s">
        <v>1880</v>
      </c>
      <c r="E802" s="475">
        <v>1.8480000000000001</v>
      </c>
      <c r="F802" s="37"/>
      <c r="G802" s="35"/>
      <c r="I802" s="166"/>
    </row>
    <row r="803" spans="1:9">
      <c r="A803" s="34"/>
      <c r="B803" s="15"/>
      <c r="C803" s="224" t="s">
        <v>1700</v>
      </c>
      <c r="D803" s="224" t="s">
        <v>1880</v>
      </c>
      <c r="E803" s="475">
        <v>1.8480000000000001</v>
      </c>
      <c r="F803" s="37"/>
      <c r="G803" s="35"/>
      <c r="I803" s="166"/>
    </row>
    <row r="804" spans="1:9">
      <c r="A804" s="34"/>
      <c r="B804" s="15"/>
      <c r="C804" s="224" t="s">
        <v>1109</v>
      </c>
      <c r="D804" s="224" t="s">
        <v>1880</v>
      </c>
      <c r="E804" s="475">
        <v>1.2030000000000001</v>
      </c>
      <c r="F804" s="37"/>
      <c r="G804" s="35"/>
      <c r="I804" s="166"/>
    </row>
    <row r="805" spans="1:9">
      <c r="A805" s="34"/>
      <c r="B805" s="15"/>
      <c r="C805" s="224" t="s">
        <v>1110</v>
      </c>
      <c r="D805" s="224" t="s">
        <v>1880</v>
      </c>
      <c r="E805" s="475">
        <v>1.137</v>
      </c>
      <c r="F805" s="37"/>
      <c r="G805" s="35"/>
      <c r="I805" s="166"/>
    </row>
    <row r="806" spans="1:9">
      <c r="A806" s="34"/>
      <c r="B806" s="15"/>
      <c r="C806" s="224" t="s">
        <v>1111</v>
      </c>
      <c r="D806" s="224" t="s">
        <v>1880</v>
      </c>
      <c r="E806" s="475">
        <v>0.434</v>
      </c>
      <c r="F806" s="37"/>
      <c r="G806" s="35"/>
      <c r="I806" s="166"/>
    </row>
    <row r="807" spans="1:9">
      <c r="A807" s="34"/>
      <c r="B807" s="15"/>
      <c r="C807" s="224" t="s">
        <v>1112</v>
      </c>
      <c r="D807" s="224" t="s">
        <v>1880</v>
      </c>
      <c r="E807" s="475">
        <v>1.4550000000000001</v>
      </c>
      <c r="F807" s="37"/>
      <c r="G807" s="35"/>
      <c r="I807" s="166"/>
    </row>
    <row r="808" spans="1:9">
      <c r="A808" s="34"/>
      <c r="B808" s="15"/>
      <c r="C808" s="224" t="s">
        <v>1113</v>
      </c>
      <c r="D808" s="224" t="s">
        <v>1880</v>
      </c>
      <c r="E808" s="475">
        <v>0.86099999999999999</v>
      </c>
      <c r="F808" s="37"/>
      <c r="G808" s="35"/>
      <c r="I808" s="166"/>
    </row>
    <row r="809" spans="1:9">
      <c r="A809" s="34"/>
      <c r="B809" s="15"/>
      <c r="C809" s="224" t="s">
        <v>1707</v>
      </c>
      <c r="D809" s="224" t="s">
        <v>1880</v>
      </c>
      <c r="E809" s="475">
        <v>2.4750000000000001</v>
      </c>
      <c r="F809" s="37"/>
      <c r="G809" s="35"/>
      <c r="I809" s="166"/>
    </row>
    <row r="810" spans="1:9">
      <c r="A810" s="34"/>
      <c r="B810" s="15"/>
      <c r="C810" s="224" t="s">
        <v>1114</v>
      </c>
      <c r="D810" s="224" t="s">
        <v>1880</v>
      </c>
      <c r="E810" s="475">
        <v>4.8209999999999997</v>
      </c>
      <c r="F810" s="37"/>
      <c r="G810" s="35"/>
      <c r="I810" s="166"/>
    </row>
    <row r="811" spans="1:9">
      <c r="A811" s="34"/>
      <c r="B811" s="15"/>
      <c r="C811" s="200" t="s">
        <v>1115</v>
      </c>
      <c r="D811" s="200" t="s">
        <v>1880</v>
      </c>
      <c r="E811" s="222">
        <v>4.1520000000000001</v>
      </c>
      <c r="F811" s="37"/>
      <c r="G811" s="35"/>
      <c r="I811" s="166"/>
    </row>
    <row r="812" spans="1:9">
      <c r="A812" s="34"/>
      <c r="B812" s="15"/>
      <c r="C812" s="224" t="s">
        <v>1116</v>
      </c>
      <c r="D812" s="224" t="s">
        <v>1880</v>
      </c>
      <c r="E812" s="225">
        <v>1.5</v>
      </c>
      <c r="F812" s="37"/>
      <c r="G812" s="35"/>
      <c r="I812" s="166"/>
    </row>
    <row r="813" spans="1:9">
      <c r="A813" s="34"/>
      <c r="B813" s="15"/>
      <c r="C813" s="224" t="s">
        <v>1117</v>
      </c>
      <c r="D813" s="224" t="s">
        <v>1880</v>
      </c>
      <c r="E813" s="225">
        <v>1.044</v>
      </c>
      <c r="F813" s="37"/>
      <c r="G813" s="35"/>
      <c r="I813" s="166"/>
    </row>
    <row r="814" spans="1:9">
      <c r="A814" s="34"/>
      <c r="B814" s="15"/>
      <c r="C814" s="200" t="s">
        <v>1118</v>
      </c>
      <c r="D814" s="200" t="s">
        <v>1880</v>
      </c>
      <c r="E814" s="222">
        <v>2.7530000000000001</v>
      </c>
      <c r="F814" s="37"/>
      <c r="G814" s="35"/>
      <c r="I814" s="166"/>
    </row>
    <row r="815" spans="1:9">
      <c r="A815" s="34"/>
      <c r="B815" s="15"/>
      <c r="C815" s="224" t="s">
        <v>953</v>
      </c>
      <c r="D815" s="224" t="s">
        <v>1880</v>
      </c>
      <c r="E815" s="225">
        <v>1.659</v>
      </c>
      <c r="F815" s="37"/>
      <c r="G815" s="35"/>
      <c r="I815" s="166"/>
    </row>
    <row r="816" spans="1:9">
      <c r="A816" s="34"/>
      <c r="B816" s="15"/>
      <c r="C816" s="224" t="s">
        <v>954</v>
      </c>
      <c r="D816" s="224" t="s">
        <v>1880</v>
      </c>
      <c r="E816" s="225">
        <v>1.23</v>
      </c>
      <c r="F816" s="37"/>
      <c r="G816" s="35"/>
      <c r="I816" s="166"/>
    </row>
    <row r="817" spans="1:9">
      <c r="A817" s="34"/>
      <c r="B817" s="15"/>
      <c r="C817" s="224" t="s">
        <v>955</v>
      </c>
      <c r="D817" s="224" t="s">
        <v>1880</v>
      </c>
      <c r="E817" s="225">
        <v>3.87</v>
      </c>
      <c r="F817" s="37"/>
      <c r="G817" s="35"/>
      <c r="I817" s="166"/>
    </row>
    <row r="818" spans="1:9">
      <c r="A818" s="34"/>
      <c r="B818" s="15"/>
      <c r="C818" s="43" t="s">
        <v>1287</v>
      </c>
      <c r="D818" s="36" t="s">
        <v>1880</v>
      </c>
      <c r="E818" s="21">
        <f>SUM(E798:E817)</f>
        <v>44.414999999999999</v>
      </c>
      <c r="F818" s="37"/>
      <c r="G818" s="35"/>
    </row>
    <row r="819" spans="1:9" ht="10.8" thickBot="1">
      <c r="A819" s="124" t="s">
        <v>779</v>
      </c>
      <c r="B819" s="102" t="s">
        <v>575</v>
      </c>
      <c r="C819" s="130" t="s">
        <v>576</v>
      </c>
      <c r="D819" s="103" t="s">
        <v>1576</v>
      </c>
      <c r="E819" s="568"/>
      <c r="F819" s="131">
        <f>SUM(G714:G818)/100</f>
        <v>0</v>
      </c>
      <c r="G819" s="106">
        <f>E819*F819</f>
        <v>0</v>
      </c>
    </row>
    <row r="820" spans="1:9" ht="10.8" thickBot="1">
      <c r="A820" s="24"/>
      <c r="B820" s="28">
        <v>776</v>
      </c>
      <c r="C820" s="28" t="s">
        <v>1436</v>
      </c>
      <c r="D820" s="28"/>
      <c r="E820" s="32"/>
      <c r="F820" s="22"/>
      <c r="G820" s="33">
        <f>SUM(G821:G896)</f>
        <v>0</v>
      </c>
    </row>
    <row r="821" spans="1:9">
      <c r="A821" s="25" t="s">
        <v>780</v>
      </c>
      <c r="B821" s="8" t="s">
        <v>1585</v>
      </c>
      <c r="C821" s="8" t="s">
        <v>1586</v>
      </c>
      <c r="D821" s="14" t="s">
        <v>1880</v>
      </c>
      <c r="E821" s="9">
        <f>E841</f>
        <v>427</v>
      </c>
      <c r="F821" s="545"/>
      <c r="G821" s="18">
        <f>E821*F821</f>
        <v>0</v>
      </c>
    </row>
    <row r="822" spans="1:9">
      <c r="A822" s="34"/>
      <c r="B822" s="161"/>
      <c r="C822" s="200" t="s">
        <v>735</v>
      </c>
      <c r="D822" s="200" t="s">
        <v>1880</v>
      </c>
      <c r="E822" s="222">
        <v>8.1999999999999993</v>
      </c>
      <c r="F822" s="22"/>
      <c r="G822" s="113"/>
    </row>
    <row r="823" spans="1:9">
      <c r="A823" s="34"/>
      <c r="B823" s="161"/>
      <c r="C823" s="200" t="s">
        <v>736</v>
      </c>
      <c r="D823" s="200" t="s">
        <v>1880</v>
      </c>
      <c r="E823" s="222">
        <v>7.6</v>
      </c>
      <c r="F823" s="22"/>
      <c r="G823" s="113"/>
    </row>
    <row r="824" spans="1:9">
      <c r="A824" s="34"/>
      <c r="B824" s="161"/>
      <c r="C824" s="200" t="s">
        <v>739</v>
      </c>
      <c r="D824" s="200" t="s">
        <v>1880</v>
      </c>
      <c r="E824" s="222">
        <v>9.1</v>
      </c>
      <c r="F824" s="22"/>
      <c r="G824" s="113"/>
    </row>
    <row r="825" spans="1:9">
      <c r="A825" s="34"/>
      <c r="B825" s="161"/>
      <c r="C825" s="200" t="s">
        <v>740</v>
      </c>
      <c r="D825" s="200" t="s">
        <v>1880</v>
      </c>
      <c r="E825" s="222">
        <v>13.8</v>
      </c>
      <c r="F825" s="22"/>
      <c r="G825" s="113"/>
    </row>
    <row r="826" spans="1:9">
      <c r="A826" s="34"/>
      <c r="B826" s="161"/>
      <c r="C826" s="200" t="s">
        <v>741</v>
      </c>
      <c r="D826" s="200" t="s">
        <v>1880</v>
      </c>
      <c r="E826" s="222">
        <v>128.9</v>
      </c>
      <c r="F826" s="22"/>
      <c r="G826" s="113"/>
    </row>
    <row r="827" spans="1:9">
      <c r="A827" s="34"/>
      <c r="B827" s="161"/>
      <c r="C827" s="200" t="s">
        <v>745</v>
      </c>
      <c r="D827" s="200" t="s">
        <v>1880</v>
      </c>
      <c r="E827" s="222">
        <v>4.5</v>
      </c>
      <c r="F827" s="22"/>
      <c r="G827" s="113"/>
    </row>
    <row r="828" spans="1:9">
      <c r="A828" s="34"/>
      <c r="B828" s="161"/>
      <c r="C828" s="200" t="s">
        <v>747</v>
      </c>
      <c r="D828" s="200" t="s">
        <v>1880</v>
      </c>
      <c r="E828" s="222">
        <v>128.9</v>
      </c>
      <c r="F828" s="22"/>
      <c r="G828" s="113"/>
    </row>
    <row r="829" spans="1:9">
      <c r="A829" s="34"/>
      <c r="B829" s="161"/>
      <c r="C829" s="200" t="s">
        <v>1385</v>
      </c>
      <c r="D829" s="200" t="s">
        <v>1880</v>
      </c>
      <c r="E829" s="222">
        <v>13.8</v>
      </c>
      <c r="F829" s="22"/>
      <c r="G829" s="113"/>
    </row>
    <row r="830" spans="1:9">
      <c r="A830" s="34"/>
      <c r="B830" s="161"/>
      <c r="C830" s="200" t="s">
        <v>1386</v>
      </c>
      <c r="D830" s="200" t="s">
        <v>1880</v>
      </c>
      <c r="E830" s="222">
        <v>9.1</v>
      </c>
      <c r="F830" s="22"/>
      <c r="G830" s="113"/>
    </row>
    <row r="831" spans="1:9">
      <c r="A831" s="34"/>
      <c r="B831" s="161"/>
      <c r="C831" s="200" t="s">
        <v>1389</v>
      </c>
      <c r="D831" s="200" t="s">
        <v>1880</v>
      </c>
      <c r="E831" s="222">
        <v>6.5</v>
      </c>
      <c r="F831" s="22"/>
      <c r="G831" s="113"/>
    </row>
    <row r="832" spans="1:9">
      <c r="A832" s="34"/>
      <c r="B832" s="161"/>
      <c r="C832" s="200" t="s">
        <v>1390</v>
      </c>
      <c r="D832" s="200" t="s">
        <v>1880</v>
      </c>
      <c r="E832" s="222">
        <v>7.8</v>
      </c>
      <c r="F832" s="22"/>
      <c r="G832" s="113"/>
    </row>
    <row r="833" spans="1:7">
      <c r="A833" s="34"/>
      <c r="B833" s="161"/>
      <c r="C833" s="200" t="s">
        <v>1391</v>
      </c>
      <c r="D833" s="200" t="s">
        <v>1880</v>
      </c>
      <c r="E833" s="514">
        <v>4.2</v>
      </c>
      <c r="F833" s="22"/>
      <c r="G833" s="113"/>
    </row>
    <row r="834" spans="1:7">
      <c r="A834" s="34"/>
      <c r="B834" s="161"/>
      <c r="C834" s="200" t="s">
        <v>1681</v>
      </c>
      <c r="D834" s="200" t="s">
        <v>1880</v>
      </c>
      <c r="E834" s="514">
        <v>3.5</v>
      </c>
      <c r="F834" s="22"/>
      <c r="G834" s="113"/>
    </row>
    <row r="835" spans="1:7">
      <c r="A835" s="34"/>
      <c r="B835" s="161"/>
      <c r="C835" s="200" t="s">
        <v>977</v>
      </c>
      <c r="D835" s="200" t="s">
        <v>1880</v>
      </c>
      <c r="E835" s="514">
        <v>3.7</v>
      </c>
      <c r="F835" s="22"/>
      <c r="G835" s="113"/>
    </row>
    <row r="836" spans="1:7">
      <c r="A836" s="34"/>
      <c r="B836" s="161"/>
      <c r="C836" s="224" t="s">
        <v>944</v>
      </c>
      <c r="D836" s="200" t="s">
        <v>1880</v>
      </c>
      <c r="E836" s="514">
        <v>23.646999999999998</v>
      </c>
      <c r="F836" s="22"/>
      <c r="G836" s="113"/>
    </row>
    <row r="837" spans="1:7">
      <c r="A837" s="34"/>
      <c r="B837" s="161"/>
      <c r="C837" s="224" t="s">
        <v>943</v>
      </c>
      <c r="D837" s="200" t="s">
        <v>1880</v>
      </c>
      <c r="E837" s="514">
        <v>36.853000000000002</v>
      </c>
      <c r="F837" s="22"/>
      <c r="G837" s="113"/>
    </row>
    <row r="838" spans="1:7">
      <c r="A838" s="34"/>
      <c r="B838" s="161"/>
      <c r="C838" s="224" t="s">
        <v>921</v>
      </c>
      <c r="D838" s="224" t="s">
        <v>1880</v>
      </c>
      <c r="E838" s="225">
        <v>4.5</v>
      </c>
      <c r="F838" s="22"/>
      <c r="G838" s="113"/>
    </row>
    <row r="839" spans="1:7">
      <c r="A839" s="34"/>
      <c r="B839" s="161"/>
      <c r="C839" s="224" t="s">
        <v>922</v>
      </c>
      <c r="D839" s="224" t="s">
        <v>1880</v>
      </c>
      <c r="E839" s="225">
        <v>4.5</v>
      </c>
      <c r="F839" s="22"/>
      <c r="G839" s="113"/>
    </row>
    <row r="840" spans="1:7">
      <c r="A840" s="34"/>
      <c r="B840" s="161"/>
      <c r="C840" s="224" t="s">
        <v>924</v>
      </c>
      <c r="D840" s="224" t="s">
        <v>1880</v>
      </c>
      <c r="E840" s="225">
        <v>7.9</v>
      </c>
      <c r="F840" s="22"/>
      <c r="G840" s="113"/>
    </row>
    <row r="841" spans="1:7">
      <c r="A841" s="97"/>
      <c r="B841" s="190"/>
      <c r="C841" s="98" t="s">
        <v>1287</v>
      </c>
      <c r="D841" s="99" t="s">
        <v>1880</v>
      </c>
      <c r="E841" s="100">
        <f>SUM(E822:E840)</f>
        <v>427</v>
      </c>
      <c r="F841" s="174"/>
      <c r="G841" s="192"/>
    </row>
    <row r="842" spans="1:7">
      <c r="A842" s="67" t="s">
        <v>781</v>
      </c>
      <c r="B842" s="119" t="s">
        <v>1439</v>
      </c>
      <c r="C842" s="119" t="s">
        <v>1440</v>
      </c>
      <c r="D842" s="71" t="s">
        <v>1880</v>
      </c>
      <c r="E842" s="68">
        <f>E843</f>
        <v>427</v>
      </c>
      <c r="F842" s="546"/>
      <c r="G842" s="79">
        <f>E842*F842</f>
        <v>0</v>
      </c>
    </row>
    <row r="843" spans="1:7">
      <c r="A843" s="34"/>
      <c r="B843" s="15"/>
      <c r="C843" s="224" t="s">
        <v>1701</v>
      </c>
      <c r="D843" s="224" t="s">
        <v>1880</v>
      </c>
      <c r="E843" s="225">
        <f>E841</f>
        <v>427</v>
      </c>
      <c r="F843" s="170"/>
      <c r="G843" s="35"/>
    </row>
    <row r="844" spans="1:7">
      <c r="A844" s="27" t="s">
        <v>782</v>
      </c>
      <c r="B844" s="10" t="s">
        <v>1441</v>
      </c>
      <c r="C844" s="120" t="s">
        <v>1442</v>
      </c>
      <c r="D844" s="12" t="s">
        <v>1298</v>
      </c>
      <c r="E844" s="11">
        <f>E861</f>
        <v>224.67000000000002</v>
      </c>
      <c r="F844" s="546"/>
      <c r="G844" s="19">
        <f>E844*F844</f>
        <v>0</v>
      </c>
    </row>
    <row r="845" spans="1:7">
      <c r="A845" s="34"/>
      <c r="B845" s="15"/>
      <c r="C845" s="200" t="s">
        <v>1395</v>
      </c>
      <c r="D845" s="200" t="s">
        <v>1298</v>
      </c>
      <c r="E845" s="222">
        <v>11.35</v>
      </c>
      <c r="F845" s="170"/>
      <c r="G845" s="35"/>
    </row>
    <row r="846" spans="1:7">
      <c r="A846" s="34"/>
      <c r="B846" s="15"/>
      <c r="C846" s="200" t="s">
        <v>1394</v>
      </c>
      <c r="D846" s="200" t="s">
        <v>1298</v>
      </c>
      <c r="E846" s="222">
        <v>14.94</v>
      </c>
      <c r="F846" s="170"/>
      <c r="G846" s="35"/>
    </row>
    <row r="847" spans="1:7">
      <c r="A847" s="34"/>
      <c r="B847" s="15"/>
      <c r="C847" s="200" t="s">
        <v>386</v>
      </c>
      <c r="D847" s="200" t="s">
        <v>1298</v>
      </c>
      <c r="E847" s="222">
        <v>39.835000000000001</v>
      </c>
      <c r="F847" s="170"/>
      <c r="G847" s="35"/>
    </row>
    <row r="848" spans="1:7">
      <c r="A848" s="34"/>
      <c r="B848" s="15"/>
      <c r="C848" s="200" t="s">
        <v>1410</v>
      </c>
      <c r="D848" s="200" t="s">
        <v>1298</v>
      </c>
      <c r="E848" s="222">
        <v>6.36</v>
      </c>
      <c r="F848" s="170"/>
      <c r="G848" s="35"/>
    </row>
    <row r="849" spans="1:7">
      <c r="A849" s="34"/>
      <c r="B849" s="15"/>
      <c r="C849" s="200" t="s">
        <v>387</v>
      </c>
      <c r="D849" s="200" t="s">
        <v>1298</v>
      </c>
      <c r="E849" s="222">
        <v>39.835000000000001</v>
      </c>
      <c r="F849" s="170"/>
      <c r="G849" s="35"/>
    </row>
    <row r="850" spans="1:7">
      <c r="A850" s="34"/>
      <c r="B850" s="15"/>
      <c r="C850" s="200" t="s">
        <v>1393</v>
      </c>
      <c r="D850" s="200" t="s">
        <v>1298</v>
      </c>
      <c r="E850" s="222">
        <v>14.94</v>
      </c>
      <c r="F850" s="170"/>
      <c r="G850" s="35"/>
    </row>
    <row r="851" spans="1:7">
      <c r="A851" s="34"/>
      <c r="B851" s="15"/>
      <c r="C851" s="200" t="s">
        <v>1401</v>
      </c>
      <c r="D851" s="200" t="s">
        <v>1298</v>
      </c>
      <c r="E851" s="222">
        <v>11.35</v>
      </c>
      <c r="F851" s="170"/>
      <c r="G851" s="35"/>
    </row>
    <row r="852" spans="1:7">
      <c r="A852" s="34"/>
      <c r="B852" s="15"/>
      <c r="C852" s="200" t="s">
        <v>1404</v>
      </c>
      <c r="D852" s="200" t="s">
        <v>1298</v>
      </c>
      <c r="E852" s="222">
        <v>9.99</v>
      </c>
      <c r="F852" s="170"/>
      <c r="G852" s="35"/>
    </row>
    <row r="853" spans="1:7">
      <c r="A853" s="34"/>
      <c r="B853" s="15"/>
      <c r="C853" s="200" t="s">
        <v>1405</v>
      </c>
      <c r="D853" s="200" t="s">
        <v>1298</v>
      </c>
      <c r="E853" s="514">
        <v>10.97</v>
      </c>
      <c r="F853" s="170"/>
      <c r="G853" s="35"/>
    </row>
    <row r="854" spans="1:7">
      <c r="A854" s="34"/>
      <c r="B854" s="15"/>
      <c r="C854" s="200" t="s">
        <v>1411</v>
      </c>
      <c r="D854" s="200" t="s">
        <v>1298</v>
      </c>
      <c r="E854" s="514">
        <v>7.02</v>
      </c>
      <c r="F854" s="170"/>
      <c r="G854" s="35"/>
    </row>
    <row r="855" spans="1:7">
      <c r="A855" s="34"/>
      <c r="B855" s="15"/>
      <c r="C855" s="200" t="s">
        <v>1702</v>
      </c>
      <c r="D855" s="200" t="s">
        <v>1298</v>
      </c>
      <c r="E855" s="514">
        <v>5.8</v>
      </c>
      <c r="F855" s="170"/>
      <c r="G855" s="35"/>
    </row>
    <row r="856" spans="1:7">
      <c r="A856" s="34"/>
      <c r="B856" s="15"/>
      <c r="C856" s="200" t="s">
        <v>1056</v>
      </c>
      <c r="D856" s="200" t="s">
        <v>1298</v>
      </c>
      <c r="E856" s="514">
        <v>6</v>
      </c>
      <c r="F856" s="170"/>
      <c r="G856" s="35"/>
    </row>
    <row r="857" spans="1:7">
      <c r="A857" s="34"/>
      <c r="B857" s="15"/>
      <c r="C857" s="224" t="s">
        <v>388</v>
      </c>
      <c r="D857" t="s">
        <v>1298</v>
      </c>
      <c r="E857" s="475">
        <v>30.47</v>
      </c>
      <c r="F857" s="170"/>
      <c r="G857" s="35"/>
    </row>
    <row r="858" spans="1:7">
      <c r="A858" s="34"/>
      <c r="B858" s="15"/>
      <c r="C858" s="224" t="s">
        <v>956</v>
      </c>
      <c r="D858" s="224" t="s">
        <v>1298</v>
      </c>
      <c r="E858" s="475">
        <v>0.99</v>
      </c>
      <c r="F858" s="170"/>
      <c r="G858" s="35"/>
    </row>
    <row r="859" spans="1:7">
      <c r="A859" s="34"/>
      <c r="B859" s="15"/>
      <c r="C859" s="224" t="s">
        <v>928</v>
      </c>
      <c r="D859" s="224" t="s">
        <v>1298</v>
      </c>
      <c r="E859" s="225">
        <v>6.26</v>
      </c>
      <c r="F859" s="170"/>
      <c r="G859" s="35"/>
    </row>
    <row r="860" spans="1:7">
      <c r="A860" s="34"/>
      <c r="B860" s="15"/>
      <c r="C860" s="224" t="s">
        <v>930</v>
      </c>
      <c r="D860" s="224" t="s">
        <v>1298</v>
      </c>
      <c r="E860" s="225">
        <v>8.56</v>
      </c>
      <c r="F860" s="170"/>
      <c r="G860" s="35"/>
    </row>
    <row r="861" spans="1:7">
      <c r="A861" s="34"/>
      <c r="B861" s="15"/>
      <c r="C861" s="224" t="s">
        <v>1287</v>
      </c>
      <c r="D861" s="224" t="s">
        <v>1298</v>
      </c>
      <c r="E861" s="225">
        <f>SUM(E845:E860)</f>
        <v>224.67000000000002</v>
      </c>
      <c r="F861" s="170"/>
      <c r="G861" s="35"/>
    </row>
    <row r="862" spans="1:7">
      <c r="A862" s="27" t="s">
        <v>783</v>
      </c>
      <c r="B862" s="10" t="s">
        <v>1443</v>
      </c>
      <c r="C862" s="128" t="s">
        <v>1444</v>
      </c>
      <c r="D862" s="12" t="s">
        <v>1298</v>
      </c>
      <c r="E862" s="11">
        <f>E863</f>
        <v>235.90350000000004</v>
      </c>
      <c r="F862" s="546"/>
      <c r="G862" s="19">
        <f>E862*F862</f>
        <v>0</v>
      </c>
    </row>
    <row r="863" spans="1:7">
      <c r="A863" s="34"/>
      <c r="B863" s="15"/>
      <c r="C863" s="126" t="s">
        <v>389</v>
      </c>
      <c r="D863" s="36" t="s">
        <v>1298</v>
      </c>
      <c r="E863" s="21">
        <f>E861*1.05</f>
        <v>235.90350000000004</v>
      </c>
      <c r="F863" s="170"/>
      <c r="G863" s="35"/>
    </row>
    <row r="864" spans="1:7">
      <c r="A864" s="27" t="s">
        <v>784</v>
      </c>
      <c r="B864" s="10" t="s">
        <v>1075</v>
      </c>
      <c r="C864" s="120" t="s">
        <v>1076</v>
      </c>
      <c r="D864" s="12" t="s">
        <v>1298</v>
      </c>
      <c r="E864" s="11">
        <f>E867</f>
        <v>22.295000000000002</v>
      </c>
      <c r="F864" s="546"/>
      <c r="G864" s="19">
        <f>E864*F864</f>
        <v>0</v>
      </c>
    </row>
    <row r="865" spans="1:7">
      <c r="A865" s="34"/>
      <c r="B865" s="15"/>
      <c r="C865" s="200" t="s">
        <v>1399</v>
      </c>
      <c r="D865" s="200" t="s">
        <v>1298</v>
      </c>
      <c r="E865" s="222">
        <v>10.725</v>
      </c>
      <c r="F865" s="170"/>
      <c r="G865" s="35"/>
    </row>
    <row r="866" spans="1:7">
      <c r="A866" s="34"/>
      <c r="B866" s="15"/>
      <c r="C866" s="200" t="s">
        <v>1398</v>
      </c>
      <c r="D866" s="200" t="s">
        <v>1298</v>
      </c>
      <c r="E866" s="222">
        <v>11.57</v>
      </c>
      <c r="F866" s="170"/>
      <c r="G866" s="35"/>
    </row>
    <row r="867" spans="1:7">
      <c r="A867" s="34"/>
      <c r="B867" s="15"/>
      <c r="C867" s="224" t="s">
        <v>1287</v>
      </c>
      <c r="D867" s="224" t="s">
        <v>1298</v>
      </c>
      <c r="E867" s="225">
        <f>SUM(E865:E866)</f>
        <v>22.295000000000002</v>
      </c>
      <c r="F867" s="170"/>
      <c r="G867" s="35"/>
    </row>
    <row r="868" spans="1:7">
      <c r="A868" s="27" t="s">
        <v>784</v>
      </c>
      <c r="B868" s="10" t="s">
        <v>1077</v>
      </c>
      <c r="C868" s="128" t="s">
        <v>1079</v>
      </c>
      <c r="D868" s="12" t="s">
        <v>1298</v>
      </c>
      <c r="E868" s="11">
        <f>E869</f>
        <v>24.524500000000003</v>
      </c>
      <c r="F868" s="546"/>
      <c r="G868" s="19">
        <f>E868*F868</f>
        <v>0</v>
      </c>
    </row>
    <row r="869" spans="1:7">
      <c r="A869" s="34"/>
      <c r="B869" s="15"/>
      <c r="C869" s="126" t="s">
        <v>945</v>
      </c>
      <c r="D869" s="36" t="s">
        <v>1298</v>
      </c>
      <c r="E869" s="21">
        <f>E867*1.1</f>
        <v>24.524500000000003</v>
      </c>
      <c r="F869" s="170"/>
      <c r="G869" s="35"/>
    </row>
    <row r="870" spans="1:7">
      <c r="A870" s="27" t="s">
        <v>785</v>
      </c>
      <c r="B870" s="10" t="s">
        <v>1072</v>
      </c>
      <c r="C870" s="128" t="s">
        <v>1445</v>
      </c>
      <c r="D870" s="12" t="s">
        <v>1880</v>
      </c>
      <c r="E870" s="11">
        <f>E887</f>
        <v>411.20000000000005</v>
      </c>
      <c r="F870" s="546"/>
      <c r="G870" s="19">
        <f>E870*F870</f>
        <v>0</v>
      </c>
    </row>
    <row r="871" spans="1:7">
      <c r="A871" s="34"/>
      <c r="B871" s="15"/>
      <c r="C871" s="200" t="s">
        <v>739</v>
      </c>
      <c r="D871" s="200" t="s">
        <v>1880</v>
      </c>
      <c r="E871" s="222">
        <v>9.1</v>
      </c>
      <c r="F871" s="170"/>
      <c r="G871" s="35"/>
    </row>
    <row r="872" spans="1:7">
      <c r="A872" s="34"/>
      <c r="B872" s="15"/>
      <c r="C872" s="200" t="s">
        <v>740</v>
      </c>
      <c r="D872" s="200" t="s">
        <v>1880</v>
      </c>
      <c r="E872" s="222">
        <v>13.8</v>
      </c>
      <c r="F872" s="170"/>
      <c r="G872" s="35"/>
    </row>
    <row r="873" spans="1:7">
      <c r="A873" s="34"/>
      <c r="B873" s="15"/>
      <c r="C873" s="200" t="s">
        <v>741</v>
      </c>
      <c r="D873" s="200" t="s">
        <v>1880</v>
      </c>
      <c r="E873" s="514">
        <v>128.9</v>
      </c>
      <c r="F873" s="170"/>
      <c r="G873" s="35"/>
    </row>
    <row r="874" spans="1:7">
      <c r="A874" s="34"/>
      <c r="B874" s="15"/>
      <c r="C874" s="200" t="s">
        <v>745</v>
      </c>
      <c r="D874" s="200" t="s">
        <v>1880</v>
      </c>
      <c r="E874" s="514">
        <v>4.5</v>
      </c>
      <c r="F874" s="170"/>
      <c r="G874" s="35"/>
    </row>
    <row r="875" spans="1:7">
      <c r="A875" s="34"/>
      <c r="B875" s="15"/>
      <c r="C875" s="200" t="s">
        <v>747</v>
      </c>
      <c r="D875" s="200" t="s">
        <v>1880</v>
      </c>
      <c r="E875" s="514">
        <v>128.9</v>
      </c>
      <c r="F875" s="170"/>
      <c r="G875" s="35"/>
    </row>
    <row r="876" spans="1:7">
      <c r="A876" s="34"/>
      <c r="B876" s="15"/>
      <c r="C876" s="200" t="s">
        <v>1385</v>
      </c>
      <c r="D876" s="200" t="s">
        <v>1880</v>
      </c>
      <c r="E876" s="514">
        <v>13.8</v>
      </c>
      <c r="F876" s="170"/>
      <c r="G876" s="35"/>
    </row>
    <row r="877" spans="1:7">
      <c r="A877" s="34"/>
      <c r="B877" s="15"/>
      <c r="C877" s="200" t="s">
        <v>1386</v>
      </c>
      <c r="D877" s="200" t="s">
        <v>1880</v>
      </c>
      <c r="E877" s="514">
        <v>9.1</v>
      </c>
      <c r="F877" s="170"/>
      <c r="G877" s="35"/>
    </row>
    <row r="878" spans="1:7">
      <c r="A878" s="34"/>
      <c r="B878" s="15"/>
      <c r="C878" s="200" t="s">
        <v>1389</v>
      </c>
      <c r="D878" s="200" t="s">
        <v>1880</v>
      </c>
      <c r="E878" s="514">
        <v>6.5</v>
      </c>
      <c r="F878" s="170"/>
      <c r="G878" s="35"/>
    </row>
    <row r="879" spans="1:7">
      <c r="A879" s="34"/>
      <c r="B879" s="15"/>
      <c r="C879" s="200" t="s">
        <v>1390</v>
      </c>
      <c r="D879" s="200" t="s">
        <v>1880</v>
      </c>
      <c r="E879" s="514">
        <v>7.8</v>
      </c>
      <c r="F879" s="170"/>
      <c r="G879" s="35"/>
    </row>
    <row r="880" spans="1:7">
      <c r="A880" s="34"/>
      <c r="B880" s="15"/>
      <c r="C880" s="200" t="s">
        <v>1391</v>
      </c>
      <c r="D880" s="200" t="s">
        <v>1880</v>
      </c>
      <c r="E880" s="514">
        <v>4.2</v>
      </c>
      <c r="F880" s="170"/>
      <c r="G880" s="35"/>
    </row>
    <row r="881" spans="1:7">
      <c r="A881" s="34"/>
      <c r="B881" s="15"/>
      <c r="C881" s="200" t="s">
        <v>1681</v>
      </c>
      <c r="D881" s="200" t="s">
        <v>1880</v>
      </c>
      <c r="E881" s="514">
        <v>3.5</v>
      </c>
      <c r="F881" s="170"/>
      <c r="G881" s="35"/>
    </row>
    <row r="882" spans="1:7">
      <c r="A882" s="34"/>
      <c r="B882" s="15"/>
      <c r="C882" s="200" t="s">
        <v>977</v>
      </c>
      <c r="D882" s="200" t="s">
        <v>1880</v>
      </c>
      <c r="E882" s="514">
        <v>3.7</v>
      </c>
      <c r="F882" s="170"/>
      <c r="G882" s="35"/>
    </row>
    <row r="883" spans="1:7">
      <c r="A883" s="34"/>
      <c r="B883" s="15"/>
      <c r="C883" s="224" t="s">
        <v>926</v>
      </c>
      <c r="D883" s="200" t="s">
        <v>1880</v>
      </c>
      <c r="E883" s="514">
        <v>60.5</v>
      </c>
      <c r="F883" s="170"/>
      <c r="G883" s="35"/>
    </row>
    <row r="884" spans="1:7">
      <c r="A884" s="34"/>
      <c r="B884" s="15"/>
      <c r="C884" s="224" t="s">
        <v>921</v>
      </c>
      <c r="D884" s="224" t="s">
        <v>1880</v>
      </c>
      <c r="E884" s="475">
        <v>4.5</v>
      </c>
      <c r="F884" s="170"/>
      <c r="G884" s="35"/>
    </row>
    <row r="885" spans="1:7">
      <c r="A885" s="34"/>
      <c r="B885" s="15"/>
      <c r="C885" s="224" t="s">
        <v>922</v>
      </c>
      <c r="D885" s="224" t="s">
        <v>1880</v>
      </c>
      <c r="E885" s="225">
        <v>4.5</v>
      </c>
      <c r="F885" s="170"/>
      <c r="G885" s="35"/>
    </row>
    <row r="886" spans="1:7">
      <c r="A886" s="34"/>
      <c r="B886" s="15"/>
      <c r="C886" s="224" t="s">
        <v>924</v>
      </c>
      <c r="D886" s="224" t="s">
        <v>1880</v>
      </c>
      <c r="E886" s="225">
        <v>7.9</v>
      </c>
      <c r="F886" s="170"/>
      <c r="G886" s="35"/>
    </row>
    <row r="887" spans="1:7">
      <c r="A887" s="34"/>
      <c r="B887" s="15"/>
      <c r="C887" s="43" t="s">
        <v>1287</v>
      </c>
      <c r="D887" s="36" t="s">
        <v>1880</v>
      </c>
      <c r="E887" s="21">
        <f>SUM(E871:E886)</f>
        <v>411.20000000000005</v>
      </c>
      <c r="F887" s="170"/>
      <c r="G887" s="35"/>
    </row>
    <row r="888" spans="1:7">
      <c r="A888" s="27" t="s">
        <v>786</v>
      </c>
      <c r="B888" s="10" t="s">
        <v>1073</v>
      </c>
      <c r="C888" s="120" t="s">
        <v>1446</v>
      </c>
      <c r="D888" s="12" t="s">
        <v>1880</v>
      </c>
      <c r="E888" s="11">
        <f>E889</f>
        <v>452.32000000000011</v>
      </c>
      <c r="F888" s="546"/>
      <c r="G888" s="19">
        <f>E888*F888</f>
        <v>0</v>
      </c>
    </row>
    <row r="889" spans="1:7">
      <c r="A889" s="34"/>
      <c r="B889" s="15"/>
      <c r="C889" s="126" t="s">
        <v>1703</v>
      </c>
      <c r="D889" s="36" t="s">
        <v>1880</v>
      </c>
      <c r="E889" s="21">
        <f>E887*1.1</f>
        <v>452.32000000000011</v>
      </c>
      <c r="F889" s="170"/>
      <c r="G889" s="35"/>
    </row>
    <row r="890" spans="1:7">
      <c r="A890" s="27" t="s">
        <v>787</v>
      </c>
      <c r="B890" s="10" t="s">
        <v>1071</v>
      </c>
      <c r="C890" s="128" t="s">
        <v>1070</v>
      </c>
      <c r="D890" s="12" t="s">
        <v>1880</v>
      </c>
      <c r="E890" s="11">
        <f>E893</f>
        <v>15.799999999999999</v>
      </c>
      <c r="F890" s="546"/>
      <c r="G890" s="19">
        <f>E890*F890</f>
        <v>0</v>
      </c>
    </row>
    <row r="891" spans="1:7">
      <c r="A891" s="34"/>
      <c r="B891" s="15"/>
      <c r="C891" s="200" t="s">
        <v>735</v>
      </c>
      <c r="D891" s="200" t="s">
        <v>1880</v>
      </c>
      <c r="E891" s="222">
        <v>8.1999999999999993</v>
      </c>
      <c r="F891" s="170"/>
      <c r="G891" s="35"/>
    </row>
    <row r="892" spans="1:7">
      <c r="A892" s="34"/>
      <c r="B892" s="15"/>
      <c r="C892" s="200" t="s">
        <v>736</v>
      </c>
      <c r="D892" s="200" t="s">
        <v>1880</v>
      </c>
      <c r="E892" s="222">
        <v>7.6</v>
      </c>
      <c r="F892" s="170"/>
      <c r="G892" s="35"/>
    </row>
    <row r="893" spans="1:7">
      <c r="A893" s="34"/>
      <c r="B893" s="15"/>
      <c r="C893" s="126" t="s">
        <v>1287</v>
      </c>
      <c r="D893" s="36" t="s">
        <v>1880</v>
      </c>
      <c r="E893" s="21">
        <f>SUM(E891:E892)</f>
        <v>15.799999999999999</v>
      </c>
      <c r="F893" s="170"/>
      <c r="G893" s="35"/>
    </row>
    <row r="894" spans="1:7">
      <c r="A894" s="27" t="s">
        <v>788</v>
      </c>
      <c r="B894" s="10" t="s">
        <v>1078</v>
      </c>
      <c r="C894" s="120" t="s">
        <v>1074</v>
      </c>
      <c r="D894" s="12" t="s">
        <v>1880</v>
      </c>
      <c r="E894" s="11">
        <f>E895</f>
        <v>17.38</v>
      </c>
      <c r="F894" s="546"/>
      <c r="G894" s="19">
        <f>E894*F894</f>
        <v>0</v>
      </c>
    </row>
    <row r="895" spans="1:7">
      <c r="A895" s="34"/>
      <c r="B895" s="15"/>
      <c r="C895" s="126" t="s">
        <v>1704</v>
      </c>
      <c r="D895" s="36" t="s">
        <v>1880</v>
      </c>
      <c r="E895" s="21">
        <f>E893*1.1</f>
        <v>17.38</v>
      </c>
      <c r="F895" s="170"/>
      <c r="G895" s="35"/>
    </row>
    <row r="896" spans="1:7" ht="10.8" thickBot="1">
      <c r="A896" s="124" t="s">
        <v>1046</v>
      </c>
      <c r="B896" s="102" t="s">
        <v>1437</v>
      </c>
      <c r="C896" s="102" t="s">
        <v>1438</v>
      </c>
      <c r="D896" s="103" t="s">
        <v>1576</v>
      </c>
      <c r="E896" s="568"/>
      <c r="F896" s="105">
        <f>SUM(G821:G895)/100</f>
        <v>0</v>
      </c>
      <c r="G896" s="106">
        <f>E896*F896</f>
        <v>0</v>
      </c>
    </row>
    <row r="897" spans="1:7" ht="10.8" thickBot="1">
      <c r="A897" s="23"/>
      <c r="B897" s="28">
        <v>781</v>
      </c>
      <c r="C897" s="28" t="s">
        <v>577</v>
      </c>
      <c r="D897" s="28"/>
      <c r="E897" s="32"/>
      <c r="F897" s="22"/>
      <c r="G897" s="33">
        <f>SUM(G898:G1040)</f>
        <v>0</v>
      </c>
    </row>
    <row r="898" spans="1:7">
      <c r="A898" s="25" t="s">
        <v>1047</v>
      </c>
      <c r="B898" s="8" t="s">
        <v>686</v>
      </c>
      <c r="C898" s="8" t="s">
        <v>687</v>
      </c>
      <c r="D898" s="14" t="s">
        <v>1298</v>
      </c>
      <c r="E898" s="9">
        <f>E915</f>
        <v>103.47500000000001</v>
      </c>
      <c r="F898" s="570"/>
      <c r="G898" s="18">
        <f>E898*F898</f>
        <v>0</v>
      </c>
    </row>
    <row r="899" spans="1:7">
      <c r="A899" s="34"/>
      <c r="B899" s="15"/>
      <c r="C899" s="224" t="s">
        <v>1396</v>
      </c>
      <c r="D899" s="224" t="s">
        <v>1298</v>
      </c>
      <c r="E899" s="225">
        <v>16.07</v>
      </c>
      <c r="F899" s="37"/>
      <c r="G899" s="35"/>
    </row>
    <row r="900" spans="1:7">
      <c r="A900" s="34"/>
      <c r="B900" s="15"/>
      <c r="C900" s="224" t="s">
        <v>1705</v>
      </c>
      <c r="D900" s="224" t="s">
        <v>1298</v>
      </c>
      <c r="E900" s="475">
        <v>6.16</v>
      </c>
      <c r="F900" s="37"/>
      <c r="G900" s="35"/>
    </row>
    <row r="901" spans="1:7">
      <c r="A901" s="34"/>
      <c r="B901" s="15"/>
      <c r="C901" s="224" t="s">
        <v>1706</v>
      </c>
      <c r="D901" s="224" t="s">
        <v>1298</v>
      </c>
      <c r="E901" s="475">
        <v>6.16</v>
      </c>
      <c r="F901" s="37"/>
      <c r="G901" s="35"/>
    </row>
    <row r="902" spans="1:7">
      <c r="A902" s="34"/>
      <c r="B902" s="15"/>
      <c r="C902" s="224" t="s">
        <v>1408</v>
      </c>
      <c r="D902" s="224" t="s">
        <v>1298</v>
      </c>
      <c r="E902" s="475">
        <v>4.01</v>
      </c>
      <c r="F902" s="37"/>
      <c r="G902" s="35"/>
    </row>
    <row r="903" spans="1:7">
      <c r="A903" s="34"/>
      <c r="B903" s="15"/>
      <c r="C903" s="224" t="s">
        <v>1409</v>
      </c>
      <c r="D903" s="224" t="s">
        <v>1298</v>
      </c>
      <c r="E903" s="475">
        <v>3.79</v>
      </c>
      <c r="F903" s="37"/>
      <c r="G903" s="35"/>
    </row>
    <row r="904" spans="1:7">
      <c r="A904" s="34"/>
      <c r="B904" s="15"/>
      <c r="C904" s="224" t="s">
        <v>1059</v>
      </c>
      <c r="D904" s="224" t="s">
        <v>1298</v>
      </c>
      <c r="E904" s="475">
        <v>1.4450000000000001</v>
      </c>
      <c r="F904" s="37"/>
      <c r="G904" s="35"/>
    </row>
    <row r="905" spans="1:7">
      <c r="A905" s="34"/>
      <c r="B905" s="15"/>
      <c r="C905" s="224" t="s">
        <v>1057</v>
      </c>
      <c r="D905" s="224" t="s">
        <v>1298</v>
      </c>
      <c r="E905" s="475">
        <v>4.8499999999999996</v>
      </c>
      <c r="F905" s="37"/>
      <c r="G905" s="35"/>
    </row>
    <row r="906" spans="1:7">
      <c r="A906" s="34"/>
      <c r="B906" s="15"/>
      <c r="C906" s="224" t="s">
        <v>1636</v>
      </c>
      <c r="D906" s="224" t="s">
        <v>1298</v>
      </c>
      <c r="E906" s="475">
        <v>2.87</v>
      </c>
      <c r="F906" s="37"/>
      <c r="G906" s="35"/>
    </row>
    <row r="907" spans="1:7">
      <c r="A907" s="34"/>
      <c r="B907" s="15"/>
      <c r="C907" s="224" t="s">
        <v>1400</v>
      </c>
      <c r="D907" s="224" t="s">
        <v>1298</v>
      </c>
      <c r="E907" s="475">
        <v>2.79</v>
      </c>
      <c r="F907" s="37"/>
      <c r="G907" s="35"/>
    </row>
    <row r="908" spans="1:7">
      <c r="A908" s="34"/>
      <c r="B908" s="15"/>
      <c r="C908" s="224" t="s">
        <v>1708</v>
      </c>
      <c r="D908" s="224" t="s">
        <v>1298</v>
      </c>
      <c r="E908" s="475">
        <v>8.25</v>
      </c>
      <c r="F908" s="37"/>
      <c r="G908" s="35"/>
    </row>
    <row r="909" spans="1:7">
      <c r="A909" s="34"/>
      <c r="B909" s="15"/>
      <c r="C909" s="224" t="s">
        <v>1402</v>
      </c>
      <c r="D909" s="224" t="s">
        <v>1298</v>
      </c>
      <c r="E909" s="475">
        <v>16.07</v>
      </c>
      <c r="F909" s="37"/>
      <c r="G909" s="35"/>
    </row>
    <row r="910" spans="1:7">
      <c r="A910" s="34"/>
      <c r="B910" s="15"/>
      <c r="C910" s="224" t="s">
        <v>1061</v>
      </c>
      <c r="D910" s="224" t="s">
        <v>1298</v>
      </c>
      <c r="E910" s="225">
        <v>5</v>
      </c>
      <c r="F910" s="37"/>
      <c r="G910" s="35"/>
    </row>
    <row r="911" spans="1:7">
      <c r="A911" s="34"/>
      <c r="B911" s="15"/>
      <c r="C911" s="224" t="s">
        <v>1412</v>
      </c>
      <c r="D911" s="224" t="s">
        <v>1298</v>
      </c>
      <c r="E911" s="225">
        <v>3.48</v>
      </c>
      <c r="F911" s="37"/>
      <c r="G911" s="35"/>
    </row>
    <row r="912" spans="1:7">
      <c r="A912" s="34"/>
      <c r="B912" s="15"/>
      <c r="C912" s="224" t="s">
        <v>933</v>
      </c>
      <c r="D912" s="224" t="s">
        <v>1298</v>
      </c>
      <c r="E912" s="225">
        <v>5.53</v>
      </c>
      <c r="F912" s="37"/>
      <c r="G912" s="35"/>
    </row>
    <row r="913" spans="1:7">
      <c r="A913" s="34"/>
      <c r="B913" s="15"/>
      <c r="C913" s="224" t="s">
        <v>929</v>
      </c>
      <c r="D913" s="224" t="s">
        <v>1298</v>
      </c>
      <c r="E913" s="225">
        <v>4.0999999999999996</v>
      </c>
      <c r="F913" s="37"/>
      <c r="G913" s="35"/>
    </row>
    <row r="914" spans="1:7">
      <c r="A914" s="34"/>
      <c r="B914" s="15"/>
      <c r="C914" s="224" t="s">
        <v>931</v>
      </c>
      <c r="D914" s="224" t="s">
        <v>1298</v>
      </c>
      <c r="E914" s="225">
        <v>12.9</v>
      </c>
      <c r="F914" s="37"/>
      <c r="G914" s="35"/>
    </row>
    <row r="915" spans="1:7">
      <c r="A915" s="34"/>
      <c r="B915" s="15"/>
      <c r="C915" s="224" t="s">
        <v>1287</v>
      </c>
      <c r="D915" s="224" t="s">
        <v>1298</v>
      </c>
      <c r="E915" s="225">
        <f>SUM(E899:E914)</f>
        <v>103.47500000000001</v>
      </c>
      <c r="F915" s="37"/>
      <c r="G915" s="35"/>
    </row>
    <row r="916" spans="1:7">
      <c r="A916" s="27" t="s">
        <v>1048</v>
      </c>
      <c r="B916" s="10" t="s">
        <v>677</v>
      </c>
      <c r="C916" s="10" t="s">
        <v>678</v>
      </c>
      <c r="D916" s="12" t="s">
        <v>1880</v>
      </c>
      <c r="E916" s="11">
        <f>E922</f>
        <v>2.52</v>
      </c>
      <c r="F916" s="572"/>
      <c r="G916" s="19">
        <f>E916*F916</f>
        <v>0</v>
      </c>
    </row>
    <row r="917" spans="1:7">
      <c r="A917" s="34"/>
      <c r="B917" s="15"/>
      <c r="C917" s="224" t="s">
        <v>1424</v>
      </c>
      <c r="D917" s="36" t="s">
        <v>1880</v>
      </c>
      <c r="E917" s="21">
        <v>0.54</v>
      </c>
      <c r="F917" s="374"/>
      <c r="G917" s="35"/>
    </row>
    <row r="918" spans="1:7">
      <c r="A918" s="34"/>
      <c r="B918" s="15"/>
      <c r="C918" s="224" t="s">
        <v>1414</v>
      </c>
      <c r="D918" s="224" t="s">
        <v>1880</v>
      </c>
      <c r="E918" s="225">
        <v>0.27</v>
      </c>
      <c r="F918" s="170"/>
      <c r="G918" s="35"/>
    </row>
    <row r="919" spans="1:7">
      <c r="A919" s="34"/>
      <c r="B919" s="15"/>
      <c r="C919" s="224" t="s">
        <v>1425</v>
      </c>
      <c r="D919" s="224" t="s">
        <v>1880</v>
      </c>
      <c r="E919" s="225">
        <v>0.54</v>
      </c>
      <c r="F919" s="170"/>
      <c r="G919" s="35"/>
    </row>
    <row r="920" spans="1:7">
      <c r="A920" s="34"/>
      <c r="B920" s="15"/>
      <c r="C920" s="224" t="s">
        <v>1415</v>
      </c>
      <c r="D920" s="224" t="s">
        <v>1880</v>
      </c>
      <c r="E920" s="225">
        <v>0.27</v>
      </c>
      <c r="F920" s="170"/>
      <c r="G920" s="35"/>
    </row>
    <row r="921" spans="1:7">
      <c r="A921" s="34"/>
      <c r="B921" s="15"/>
      <c r="C921" s="224" t="s">
        <v>934</v>
      </c>
      <c r="D921" s="224" t="s">
        <v>1880</v>
      </c>
      <c r="E921" s="225">
        <v>0.9</v>
      </c>
      <c r="F921" s="170"/>
      <c r="G921" s="35"/>
    </row>
    <row r="922" spans="1:7">
      <c r="A922" s="34"/>
      <c r="B922" s="15"/>
      <c r="C922" s="43" t="s">
        <v>1287</v>
      </c>
      <c r="D922" s="36" t="s">
        <v>1880</v>
      </c>
      <c r="E922" s="21">
        <f>SUM(E917:E921)</f>
        <v>2.52</v>
      </c>
      <c r="F922" s="170"/>
      <c r="G922" s="35"/>
    </row>
    <row r="923" spans="1:7">
      <c r="A923" s="27" t="s">
        <v>1049</v>
      </c>
      <c r="B923" s="10">
        <v>59781464</v>
      </c>
      <c r="C923" s="10" t="s">
        <v>1416</v>
      </c>
      <c r="D923" s="12" t="s">
        <v>1880</v>
      </c>
      <c r="E923" s="11">
        <f>E924</f>
        <v>2.8979999999999997</v>
      </c>
      <c r="F923" s="546"/>
      <c r="G923" s="19">
        <f>E923*F923</f>
        <v>0</v>
      </c>
    </row>
    <row r="924" spans="1:7">
      <c r="A924" s="34"/>
      <c r="B924" s="15"/>
      <c r="C924" s="43" t="s">
        <v>1535</v>
      </c>
      <c r="D924" s="36" t="s">
        <v>1880</v>
      </c>
      <c r="E924" s="21">
        <f>E922*1.15</f>
        <v>2.8979999999999997</v>
      </c>
      <c r="F924" s="170"/>
      <c r="G924" s="35"/>
    </row>
    <row r="925" spans="1:7">
      <c r="A925" s="27" t="s">
        <v>1050</v>
      </c>
      <c r="B925" s="10" t="s">
        <v>679</v>
      </c>
      <c r="C925" s="10" t="s">
        <v>680</v>
      </c>
      <c r="D925" s="12" t="s">
        <v>1880</v>
      </c>
      <c r="E925" s="11">
        <f>E931</f>
        <v>1.38</v>
      </c>
      <c r="F925" s="546"/>
      <c r="G925" s="19">
        <f>E925*F925</f>
        <v>0</v>
      </c>
    </row>
    <row r="926" spans="1:7">
      <c r="A926" s="34"/>
      <c r="B926" s="15"/>
      <c r="C926" s="224" t="s">
        <v>1426</v>
      </c>
      <c r="D926" s="36" t="s">
        <v>1880</v>
      </c>
      <c r="E926" s="21">
        <v>0.36</v>
      </c>
      <c r="F926" s="374"/>
      <c r="G926" s="35"/>
    </row>
    <row r="927" spans="1:7">
      <c r="A927" s="34"/>
      <c r="B927" s="15"/>
      <c r="C927" s="224" t="s">
        <v>1417</v>
      </c>
      <c r="D927" s="224" t="s">
        <v>1880</v>
      </c>
      <c r="E927" s="225">
        <v>0.15</v>
      </c>
      <c r="F927" s="170"/>
      <c r="G927" s="35"/>
    </row>
    <row r="928" spans="1:7">
      <c r="A928" s="34"/>
      <c r="B928" s="15"/>
      <c r="C928" s="224" t="s">
        <v>1427</v>
      </c>
      <c r="D928" s="224" t="s">
        <v>1880</v>
      </c>
      <c r="E928" s="225">
        <v>0.36</v>
      </c>
      <c r="F928" s="170"/>
      <c r="G928" s="35"/>
    </row>
    <row r="929" spans="1:7">
      <c r="A929" s="34"/>
      <c r="B929" s="15"/>
      <c r="C929" s="224" t="s">
        <v>1418</v>
      </c>
      <c r="D929" s="224" t="s">
        <v>1880</v>
      </c>
      <c r="E929" s="225">
        <v>0.15</v>
      </c>
      <c r="F929" s="170"/>
      <c r="G929" s="35"/>
    </row>
    <row r="930" spans="1:7">
      <c r="A930" s="34"/>
      <c r="B930" s="15"/>
      <c r="C930" s="224" t="s">
        <v>935</v>
      </c>
      <c r="D930" s="224" t="s">
        <v>1880</v>
      </c>
      <c r="E930" s="225">
        <v>0.36</v>
      </c>
      <c r="F930" s="170"/>
      <c r="G930" s="35"/>
    </row>
    <row r="931" spans="1:7">
      <c r="A931" s="34"/>
      <c r="B931" s="15"/>
      <c r="C931" s="43" t="s">
        <v>1287</v>
      </c>
      <c r="D931" s="36" t="s">
        <v>1880</v>
      </c>
      <c r="E931" s="21">
        <f>SUM(E926:E930)</f>
        <v>1.38</v>
      </c>
      <c r="F931" s="170"/>
      <c r="G931" s="35"/>
    </row>
    <row r="932" spans="1:7">
      <c r="A932" s="27" t="s">
        <v>1051</v>
      </c>
      <c r="B932" s="10">
        <v>59781464</v>
      </c>
      <c r="C932" s="10" t="s">
        <v>1416</v>
      </c>
      <c r="D932" s="12" t="s">
        <v>1880</v>
      </c>
      <c r="E932" s="11">
        <f>E933</f>
        <v>1.5869999999999997</v>
      </c>
      <c r="F932" s="546"/>
      <c r="G932" s="19">
        <f>E932*F932</f>
        <v>0</v>
      </c>
    </row>
    <row r="933" spans="1:7">
      <c r="A933" s="34"/>
      <c r="B933" s="15"/>
      <c r="C933" s="43" t="s">
        <v>1533</v>
      </c>
      <c r="D933" s="36" t="s">
        <v>1880</v>
      </c>
      <c r="E933" s="21">
        <f>E931*1.15</f>
        <v>1.5869999999999997</v>
      </c>
      <c r="F933" s="170"/>
      <c r="G933" s="35"/>
    </row>
    <row r="934" spans="1:7">
      <c r="A934" s="27" t="s">
        <v>1052</v>
      </c>
      <c r="B934" s="10" t="s">
        <v>682</v>
      </c>
      <c r="C934" s="10" t="s">
        <v>685</v>
      </c>
      <c r="D934" s="12" t="s">
        <v>1880</v>
      </c>
      <c r="E934" s="11">
        <f>E938</f>
        <v>179.91500000000002</v>
      </c>
      <c r="F934" s="546"/>
      <c r="G934" s="19">
        <f>E934*F934</f>
        <v>0</v>
      </c>
    </row>
    <row r="935" spans="1:7">
      <c r="A935" s="34"/>
      <c r="B935" s="15"/>
      <c r="C935" s="15" t="s">
        <v>1536</v>
      </c>
      <c r="D935" s="36" t="s">
        <v>1880</v>
      </c>
      <c r="E935" s="21">
        <f>E922</f>
        <v>2.52</v>
      </c>
      <c r="F935" s="170"/>
      <c r="G935" s="35"/>
    </row>
    <row r="936" spans="1:7">
      <c r="A936" s="34"/>
      <c r="B936" s="15"/>
      <c r="C936" s="15" t="s">
        <v>1534</v>
      </c>
      <c r="D936" s="36" t="s">
        <v>1880</v>
      </c>
      <c r="E936" s="21">
        <f>E931</f>
        <v>1.38</v>
      </c>
      <c r="F936" s="170"/>
      <c r="G936" s="35"/>
    </row>
    <row r="937" spans="1:7">
      <c r="A937" s="34"/>
      <c r="B937" s="15"/>
      <c r="C937" s="15" t="s">
        <v>390</v>
      </c>
      <c r="D937" s="36" t="s">
        <v>1880</v>
      </c>
      <c r="E937" s="21">
        <f>E967</f>
        <v>176.01500000000001</v>
      </c>
      <c r="F937" s="170"/>
      <c r="G937" s="35"/>
    </row>
    <row r="938" spans="1:7">
      <c r="A938" s="34"/>
      <c r="B938" s="15"/>
      <c r="C938" s="43" t="s">
        <v>1287</v>
      </c>
      <c r="D938" s="36" t="s">
        <v>1880</v>
      </c>
      <c r="E938" s="21">
        <f>SUM(E935:E937)</f>
        <v>179.91500000000002</v>
      </c>
      <c r="F938" s="170"/>
      <c r="G938" s="35"/>
    </row>
    <row r="939" spans="1:7">
      <c r="A939" s="27" t="s">
        <v>371</v>
      </c>
      <c r="B939" s="10" t="s">
        <v>683</v>
      </c>
      <c r="C939" s="10" t="s">
        <v>684</v>
      </c>
      <c r="D939" s="12" t="s">
        <v>1880</v>
      </c>
      <c r="E939" s="11">
        <f>E950</f>
        <v>67.257000000000005</v>
      </c>
      <c r="F939" s="546"/>
      <c r="G939" s="19">
        <f>E939*F939</f>
        <v>0</v>
      </c>
    </row>
    <row r="940" spans="1:7">
      <c r="A940" s="34"/>
      <c r="B940" s="15"/>
      <c r="C940" s="224" t="s">
        <v>1419</v>
      </c>
      <c r="D940" s="36" t="s">
        <v>1880</v>
      </c>
      <c r="E940" s="21">
        <v>5.0220000000000002</v>
      </c>
      <c r="F940" s="170"/>
      <c r="G940" s="35"/>
    </row>
    <row r="941" spans="1:7">
      <c r="A941" s="34"/>
      <c r="B941" s="15"/>
      <c r="C941" s="224" t="s">
        <v>1421</v>
      </c>
      <c r="D941" s="36" t="s">
        <v>1880</v>
      </c>
      <c r="E941" s="21">
        <v>7.218</v>
      </c>
      <c r="F941" s="170"/>
      <c r="G941" s="35"/>
    </row>
    <row r="942" spans="1:7">
      <c r="A942" s="34"/>
      <c r="B942" s="15"/>
      <c r="C942" s="224" t="s">
        <v>1422</v>
      </c>
      <c r="D942" s="36" t="s">
        <v>1880</v>
      </c>
      <c r="E942" s="21">
        <v>6.8220000000000001</v>
      </c>
      <c r="F942" s="170"/>
      <c r="G942" s="35"/>
    </row>
    <row r="943" spans="1:7">
      <c r="A943" s="34"/>
      <c r="B943" s="15"/>
      <c r="C943" s="224" t="s">
        <v>1058</v>
      </c>
      <c r="D943" s="36" t="s">
        <v>1880</v>
      </c>
      <c r="E943" s="21">
        <v>2.601</v>
      </c>
      <c r="F943" s="170"/>
      <c r="G943" s="35"/>
    </row>
    <row r="944" spans="1:7">
      <c r="A944" s="34"/>
      <c r="B944" s="15"/>
      <c r="C944" s="224" t="s">
        <v>1633</v>
      </c>
      <c r="D944" s="36" t="s">
        <v>1880</v>
      </c>
      <c r="E944" s="21">
        <v>7.83</v>
      </c>
      <c r="F944" s="170"/>
      <c r="G944" s="35"/>
    </row>
    <row r="945" spans="1:9">
      <c r="A945" s="34"/>
      <c r="B945" s="15"/>
      <c r="C945" s="224" t="s">
        <v>1634</v>
      </c>
      <c r="D945" s="36" t="s">
        <v>1880</v>
      </c>
      <c r="E945" s="21">
        <v>5.1660000000000004</v>
      </c>
      <c r="F945" s="170"/>
      <c r="G945" s="35"/>
    </row>
    <row r="946" spans="1:9">
      <c r="A946" s="34"/>
      <c r="B946" s="15"/>
      <c r="C946" s="224" t="s">
        <v>1062</v>
      </c>
      <c r="D946" s="36" t="s">
        <v>1880</v>
      </c>
      <c r="E946" s="21">
        <v>9</v>
      </c>
      <c r="F946" s="170"/>
      <c r="G946" s="35"/>
    </row>
    <row r="947" spans="1:9">
      <c r="A947" s="34"/>
      <c r="B947" s="15"/>
      <c r="C947" s="224" t="s">
        <v>1423</v>
      </c>
      <c r="D947" s="36" t="s">
        <v>1880</v>
      </c>
      <c r="E947" s="21">
        <v>6.2640000000000002</v>
      </c>
      <c r="F947" s="170"/>
      <c r="G947" s="35"/>
    </row>
    <row r="948" spans="1:9">
      <c r="A948" s="34"/>
      <c r="B948" s="15"/>
      <c r="C948" s="224" t="s">
        <v>936</v>
      </c>
      <c r="D948" s="224" t="s">
        <v>1880</v>
      </c>
      <c r="E948" s="225">
        <v>9.9540000000000006</v>
      </c>
      <c r="F948" s="170"/>
      <c r="G948" s="35"/>
    </row>
    <row r="949" spans="1:9">
      <c r="A949" s="34"/>
      <c r="B949" s="15"/>
      <c r="C949" s="224" t="s">
        <v>937</v>
      </c>
      <c r="D949" s="224" t="s">
        <v>1880</v>
      </c>
      <c r="E949" s="225">
        <v>7.38</v>
      </c>
      <c r="F949" s="170"/>
      <c r="G949" s="35"/>
    </row>
    <row r="950" spans="1:9">
      <c r="A950" s="34"/>
      <c r="B950" s="15"/>
      <c r="C950" s="224" t="s">
        <v>1287</v>
      </c>
      <c r="D950" s="224" t="s">
        <v>1880</v>
      </c>
      <c r="E950" s="225">
        <f>SUM(E940:E949)</f>
        <v>67.257000000000005</v>
      </c>
      <c r="F950" s="170"/>
      <c r="G950" s="35"/>
    </row>
    <row r="951" spans="1:9">
      <c r="A951" s="27" t="s">
        <v>372</v>
      </c>
      <c r="B951" s="10" t="s">
        <v>578</v>
      </c>
      <c r="C951" s="10" t="s">
        <v>719</v>
      </c>
      <c r="D951" s="12" t="s">
        <v>1880</v>
      </c>
      <c r="E951" s="11">
        <f>E967</f>
        <v>176.01500000000001</v>
      </c>
      <c r="F951" s="546"/>
      <c r="G951" s="19">
        <f>E951*F951</f>
        <v>0</v>
      </c>
    </row>
    <row r="952" spans="1:9">
      <c r="A952" s="34"/>
      <c r="B952" s="15"/>
      <c r="C952" s="224" t="s">
        <v>1623</v>
      </c>
      <c r="D952" s="36" t="s">
        <v>1880</v>
      </c>
      <c r="E952" s="21">
        <v>26.765999999999998</v>
      </c>
      <c r="F952" s="37"/>
      <c r="G952" s="35"/>
      <c r="I952" s="158"/>
    </row>
    <row r="953" spans="1:9">
      <c r="A953" s="34"/>
      <c r="B953" s="15"/>
      <c r="C953" s="224" t="s">
        <v>1709</v>
      </c>
      <c r="D953" s="36" t="s">
        <v>1880</v>
      </c>
      <c r="E953" s="473">
        <v>11.087999999999999</v>
      </c>
      <c r="F953" s="37"/>
      <c r="G953" s="35"/>
      <c r="I953" s="158"/>
    </row>
    <row r="954" spans="1:9">
      <c r="A954" s="34"/>
      <c r="B954" s="15"/>
      <c r="C954" s="224" t="s">
        <v>1710</v>
      </c>
      <c r="D954" s="36" t="s">
        <v>1880</v>
      </c>
      <c r="E954" s="473">
        <v>11.087999999999999</v>
      </c>
      <c r="F954" s="37"/>
      <c r="G954" s="35"/>
      <c r="I954" s="158"/>
    </row>
    <row r="955" spans="1:9">
      <c r="A955" s="34"/>
      <c r="B955" s="15"/>
      <c r="C955" s="224" t="s">
        <v>1421</v>
      </c>
      <c r="D955" s="36" t="s">
        <v>1880</v>
      </c>
      <c r="E955" s="473">
        <v>7.218</v>
      </c>
      <c r="F955" s="37"/>
      <c r="G955" s="35"/>
      <c r="I955" s="158"/>
    </row>
    <row r="956" spans="1:9">
      <c r="A956" s="34"/>
      <c r="B956" s="15"/>
      <c r="C956" s="224" t="s">
        <v>1422</v>
      </c>
      <c r="D956" s="36" t="s">
        <v>1880</v>
      </c>
      <c r="E956" s="473">
        <v>6.8220000000000001</v>
      </c>
      <c r="F956" s="37"/>
      <c r="G956" s="35"/>
      <c r="I956" s="158"/>
    </row>
    <row r="957" spans="1:9">
      <c r="A957" s="34"/>
      <c r="B957" s="15"/>
      <c r="C957" s="224" t="s">
        <v>1058</v>
      </c>
      <c r="D957" s="36" t="s">
        <v>1880</v>
      </c>
      <c r="E957" s="473">
        <v>2.601</v>
      </c>
      <c r="F957" s="37"/>
      <c r="G957" s="35"/>
      <c r="I957" s="158"/>
    </row>
    <row r="958" spans="1:9">
      <c r="A958" s="34"/>
      <c r="B958" s="15"/>
      <c r="C958" s="224" t="s">
        <v>1633</v>
      </c>
      <c r="D958" s="36" t="s">
        <v>1880</v>
      </c>
      <c r="E958" s="473">
        <v>7.83</v>
      </c>
      <c r="F958" s="37"/>
      <c r="G958" s="35"/>
      <c r="I958" s="158"/>
    </row>
    <row r="959" spans="1:9">
      <c r="A959" s="34"/>
      <c r="B959" s="15"/>
      <c r="C959" s="224" t="s">
        <v>1635</v>
      </c>
      <c r="D959" s="36" t="s">
        <v>1880</v>
      </c>
      <c r="E959" s="473">
        <v>5.1660000000000004</v>
      </c>
      <c r="F959" s="37"/>
      <c r="G959" s="35"/>
      <c r="I959" s="158"/>
    </row>
    <row r="960" spans="1:9">
      <c r="A960" s="34"/>
      <c r="B960" s="15"/>
      <c r="C960" s="224" t="s">
        <v>1711</v>
      </c>
      <c r="D960" s="36" t="s">
        <v>1880</v>
      </c>
      <c r="E960" s="473">
        <v>14.85</v>
      </c>
      <c r="F960" s="37"/>
      <c r="G960" s="35"/>
      <c r="I960" s="158"/>
    </row>
    <row r="961" spans="1:9">
      <c r="A961" s="34"/>
      <c r="B961" s="15"/>
      <c r="C961" s="224" t="s">
        <v>1624</v>
      </c>
      <c r="D961" s="36" t="s">
        <v>1880</v>
      </c>
      <c r="E961" s="473">
        <v>26.765999999999998</v>
      </c>
      <c r="F961" s="37"/>
      <c r="G961" s="35"/>
      <c r="I961" s="158"/>
    </row>
    <row r="962" spans="1:9">
      <c r="A962" s="34"/>
      <c r="B962" s="15"/>
      <c r="C962" s="224" t="s">
        <v>1062</v>
      </c>
      <c r="D962" s="36" t="s">
        <v>1880</v>
      </c>
      <c r="E962" s="473">
        <v>9</v>
      </c>
      <c r="F962" s="37"/>
      <c r="G962" s="35"/>
      <c r="I962" s="158"/>
    </row>
    <row r="963" spans="1:9">
      <c r="A963" s="34"/>
      <c r="B963" s="15"/>
      <c r="C963" s="224" t="s">
        <v>1423</v>
      </c>
      <c r="D963" s="36" t="s">
        <v>1880</v>
      </c>
      <c r="E963" s="473">
        <v>6.2640000000000002</v>
      </c>
      <c r="F963" s="37"/>
      <c r="G963" s="35"/>
      <c r="I963" s="158"/>
    </row>
    <row r="964" spans="1:9">
      <c r="A964" s="34"/>
      <c r="B964" s="15"/>
      <c r="C964" s="224" t="s">
        <v>936</v>
      </c>
      <c r="D964" s="224" t="s">
        <v>1880</v>
      </c>
      <c r="E964" s="475">
        <v>9.9540000000000006</v>
      </c>
      <c r="F964" s="37"/>
      <c r="G964" s="35"/>
      <c r="I964" s="158"/>
    </row>
    <row r="965" spans="1:9">
      <c r="A965" s="34"/>
      <c r="B965" s="15"/>
      <c r="C965" s="224" t="s">
        <v>937</v>
      </c>
      <c r="D965" s="224" t="s">
        <v>1880</v>
      </c>
      <c r="E965" s="475">
        <v>7.38</v>
      </c>
      <c r="F965" s="37"/>
      <c r="G965" s="35"/>
      <c r="I965" s="158"/>
    </row>
    <row r="966" spans="1:9">
      <c r="A966" s="34"/>
      <c r="B966" s="15"/>
      <c r="C966" s="224" t="s">
        <v>938</v>
      </c>
      <c r="D966" s="224" t="s">
        <v>1880</v>
      </c>
      <c r="E966" s="475">
        <v>23.222000000000001</v>
      </c>
      <c r="F966" s="37"/>
      <c r="G966" s="35"/>
      <c r="I966" s="158"/>
    </row>
    <row r="967" spans="1:9">
      <c r="A967" s="34"/>
      <c r="B967" s="15"/>
      <c r="C967" s="224" t="s">
        <v>1287</v>
      </c>
      <c r="D967" s="36" t="s">
        <v>1880</v>
      </c>
      <c r="E967" s="473">
        <f>SUM(E952:E966)</f>
        <v>176.01500000000001</v>
      </c>
      <c r="F967" s="37"/>
      <c r="G967" s="35"/>
      <c r="I967" s="158"/>
    </row>
    <row r="968" spans="1:9">
      <c r="A968" s="27" t="s">
        <v>373</v>
      </c>
      <c r="B968" s="10" t="s">
        <v>681</v>
      </c>
      <c r="C968" s="10" t="s">
        <v>1582</v>
      </c>
      <c r="D968" s="12" t="s">
        <v>1880</v>
      </c>
      <c r="E968" s="430">
        <f>E969</f>
        <v>184.81575000000004</v>
      </c>
      <c r="F968" s="546"/>
      <c r="G968" s="19">
        <f>E968*F968</f>
        <v>0</v>
      </c>
    </row>
    <row r="969" spans="1:9">
      <c r="A969" s="34"/>
      <c r="B969" s="15"/>
      <c r="C969" s="43" t="s">
        <v>1712</v>
      </c>
      <c r="D969" s="36" t="s">
        <v>1880</v>
      </c>
      <c r="E969" s="473">
        <f>E967*1.05</f>
        <v>184.81575000000004</v>
      </c>
      <c r="F969" s="170"/>
      <c r="G969" s="35"/>
    </row>
    <row r="970" spans="1:9">
      <c r="A970" s="27" t="s">
        <v>374</v>
      </c>
      <c r="B970" s="10" t="s">
        <v>720</v>
      </c>
      <c r="C970" s="10" t="s">
        <v>1483</v>
      </c>
      <c r="D970" s="12" t="s">
        <v>1298</v>
      </c>
      <c r="E970" s="430">
        <f>E987</f>
        <v>103.47500000000001</v>
      </c>
      <c r="F970" s="546"/>
      <c r="G970" s="19">
        <f>E970*F970</f>
        <v>0</v>
      </c>
    </row>
    <row r="971" spans="1:9">
      <c r="A971" s="34"/>
      <c r="B971" s="15"/>
      <c r="C971" s="224" t="s">
        <v>1396</v>
      </c>
      <c r="D971" s="224" t="s">
        <v>1298</v>
      </c>
      <c r="E971" s="475">
        <v>16.07</v>
      </c>
      <c r="F971" s="162"/>
      <c r="G971" s="35"/>
    </row>
    <row r="972" spans="1:9">
      <c r="A972" s="34"/>
      <c r="B972" s="15"/>
      <c r="C972" s="224" t="s">
        <v>1705</v>
      </c>
      <c r="D972" s="224" t="s">
        <v>1298</v>
      </c>
      <c r="E972" s="475">
        <v>6.16</v>
      </c>
      <c r="F972" s="162"/>
      <c r="G972" s="35"/>
    </row>
    <row r="973" spans="1:9">
      <c r="A973" s="34"/>
      <c r="B973" s="15"/>
      <c r="C973" s="224" t="s">
        <v>1706</v>
      </c>
      <c r="D973" s="224" t="s">
        <v>1298</v>
      </c>
      <c r="E973" s="475">
        <v>6.16</v>
      </c>
      <c r="F973" s="162"/>
      <c r="G973" s="35"/>
    </row>
    <row r="974" spans="1:9">
      <c r="A974" s="34"/>
      <c r="B974" s="15"/>
      <c r="C974" s="224" t="s">
        <v>1408</v>
      </c>
      <c r="D974" s="224" t="s">
        <v>1298</v>
      </c>
      <c r="E974" s="475">
        <v>4.01</v>
      </c>
      <c r="F974" s="37"/>
      <c r="G974" s="35"/>
    </row>
    <row r="975" spans="1:9">
      <c r="A975" s="34"/>
      <c r="B975" s="15"/>
      <c r="C975" s="224" t="s">
        <v>1409</v>
      </c>
      <c r="D975" s="224" t="s">
        <v>1298</v>
      </c>
      <c r="E975" s="475">
        <v>3.79</v>
      </c>
      <c r="F975" s="37"/>
      <c r="G975" s="35"/>
    </row>
    <row r="976" spans="1:9">
      <c r="A976" s="34"/>
      <c r="B976" s="15"/>
      <c r="C976" s="224" t="s">
        <v>1059</v>
      </c>
      <c r="D976" s="36" t="s">
        <v>1298</v>
      </c>
      <c r="E976" s="473">
        <v>1.4450000000000001</v>
      </c>
      <c r="F976" s="37"/>
      <c r="G976" s="35"/>
    </row>
    <row r="977" spans="1:7">
      <c r="A977" s="34"/>
      <c r="B977" s="15"/>
      <c r="C977" s="224" t="s">
        <v>1057</v>
      </c>
      <c r="D977" s="224" t="s">
        <v>1298</v>
      </c>
      <c r="E977" s="475">
        <v>4.8499999999999996</v>
      </c>
      <c r="F977" s="37"/>
      <c r="G977" s="35"/>
    </row>
    <row r="978" spans="1:7">
      <c r="A978" s="34"/>
      <c r="B978" s="15"/>
      <c r="C978" s="224" t="s">
        <v>1636</v>
      </c>
      <c r="D978" s="224" t="s">
        <v>1298</v>
      </c>
      <c r="E978" s="475">
        <v>2.87</v>
      </c>
      <c r="F978" s="37"/>
      <c r="G978" s="35"/>
    </row>
    <row r="979" spans="1:7">
      <c r="A979" s="34"/>
      <c r="B979" s="15"/>
      <c r="C979" s="224" t="s">
        <v>1400</v>
      </c>
      <c r="D979" s="224" t="s">
        <v>1298</v>
      </c>
      <c r="E979" s="475">
        <v>2.79</v>
      </c>
      <c r="F979" s="37"/>
      <c r="G979" s="35"/>
    </row>
    <row r="980" spans="1:7">
      <c r="A980" s="34"/>
      <c r="B980" s="15"/>
      <c r="C980" s="224" t="s">
        <v>1708</v>
      </c>
      <c r="D980" s="224" t="s">
        <v>1298</v>
      </c>
      <c r="E980" s="475">
        <v>8.25</v>
      </c>
      <c r="F980" s="37"/>
      <c r="G980" s="35"/>
    </row>
    <row r="981" spans="1:7">
      <c r="A981" s="34"/>
      <c r="B981" s="15"/>
      <c r="C981" s="224" t="s">
        <v>1402</v>
      </c>
      <c r="D981" s="224" t="s">
        <v>1298</v>
      </c>
      <c r="E981" s="475">
        <v>16.07</v>
      </c>
      <c r="F981" s="37"/>
      <c r="G981" s="35"/>
    </row>
    <row r="982" spans="1:7">
      <c r="A982" s="34"/>
      <c r="B982" s="15"/>
      <c r="C982" s="224" t="s">
        <v>1061</v>
      </c>
      <c r="D982" s="224" t="s">
        <v>1298</v>
      </c>
      <c r="E982" s="225">
        <v>5</v>
      </c>
      <c r="F982" s="37"/>
      <c r="G982" s="35"/>
    </row>
    <row r="983" spans="1:7">
      <c r="A983" s="34"/>
      <c r="B983" s="15"/>
      <c r="C983" s="224" t="s">
        <v>1412</v>
      </c>
      <c r="D983" s="224" t="s">
        <v>1298</v>
      </c>
      <c r="E983" s="225">
        <v>3.48</v>
      </c>
      <c r="F983" s="37"/>
      <c r="G983" s="35"/>
    </row>
    <row r="984" spans="1:7">
      <c r="A984" s="34"/>
      <c r="B984" s="15"/>
      <c r="C984" s="224" t="s">
        <v>933</v>
      </c>
      <c r="D984" s="224" t="s">
        <v>1298</v>
      </c>
      <c r="E984" s="225">
        <v>5.53</v>
      </c>
      <c r="F984" s="37"/>
      <c r="G984" s="35"/>
    </row>
    <row r="985" spans="1:7">
      <c r="A985" s="34"/>
      <c r="B985" s="15"/>
      <c r="C985" s="224" t="s">
        <v>929</v>
      </c>
      <c r="D985" s="224" t="s">
        <v>1298</v>
      </c>
      <c r="E985" s="225">
        <v>4.0999999999999996</v>
      </c>
      <c r="F985" s="37"/>
      <c r="G985" s="35"/>
    </row>
    <row r="986" spans="1:7">
      <c r="A986" s="34"/>
      <c r="B986" s="15"/>
      <c r="C986" s="224" t="s">
        <v>931</v>
      </c>
      <c r="D986" s="224" t="s">
        <v>1298</v>
      </c>
      <c r="E986" s="225">
        <v>12.9</v>
      </c>
      <c r="F986" s="37"/>
      <c r="G986" s="35"/>
    </row>
    <row r="987" spans="1:7">
      <c r="A987" s="34"/>
      <c r="B987" s="15"/>
      <c r="C987" s="224" t="s">
        <v>1287</v>
      </c>
      <c r="D987" s="224" t="s">
        <v>1298</v>
      </c>
      <c r="E987" s="225">
        <f>SUM(E971:E986)</f>
        <v>103.47500000000001</v>
      </c>
      <c r="F987" s="37"/>
      <c r="G987" s="35"/>
    </row>
    <row r="988" spans="1:7">
      <c r="A988" s="27" t="s">
        <v>375</v>
      </c>
      <c r="B988" s="10" t="s">
        <v>1616</v>
      </c>
      <c r="C988" s="10" t="s">
        <v>1613</v>
      </c>
      <c r="D988" s="12" t="s">
        <v>1298</v>
      </c>
      <c r="E988" s="11">
        <f>E1005</f>
        <v>99.875</v>
      </c>
      <c r="F988" s="546"/>
      <c r="G988" s="19">
        <f>E988*F988</f>
        <v>0</v>
      </c>
    </row>
    <row r="989" spans="1:7">
      <c r="A989" s="34"/>
      <c r="B989" s="15"/>
      <c r="C989" s="224" t="s">
        <v>1625</v>
      </c>
      <c r="D989" s="224" t="s">
        <v>1298</v>
      </c>
      <c r="E989" s="225">
        <v>14.27</v>
      </c>
      <c r="F989" s="37"/>
      <c r="G989" s="35"/>
    </row>
    <row r="990" spans="1:7">
      <c r="A990" s="34"/>
      <c r="B990" s="15"/>
      <c r="C990" s="224" t="s">
        <v>1705</v>
      </c>
      <c r="D990" s="224" t="s">
        <v>1298</v>
      </c>
      <c r="E990" s="475">
        <v>6.16</v>
      </c>
      <c r="F990" s="37"/>
      <c r="G990" s="35"/>
    </row>
    <row r="991" spans="1:7">
      <c r="A991" s="34"/>
      <c r="B991" s="15"/>
      <c r="C991" s="224" t="s">
        <v>1706</v>
      </c>
      <c r="D991" s="224" t="s">
        <v>1298</v>
      </c>
      <c r="E991" s="475">
        <v>6.16</v>
      </c>
      <c r="F991" s="37"/>
      <c r="G991" s="35"/>
    </row>
    <row r="992" spans="1:7">
      <c r="A992" s="34"/>
      <c r="B992" s="15"/>
      <c r="C992" s="224" t="s">
        <v>1408</v>
      </c>
      <c r="D992" s="224" t="s">
        <v>1298</v>
      </c>
      <c r="E992" s="475">
        <v>4.01</v>
      </c>
      <c r="F992" s="37"/>
      <c r="G992" s="35"/>
    </row>
    <row r="993" spans="1:7">
      <c r="A993" s="34"/>
      <c r="B993" s="15"/>
      <c r="C993" s="224" t="s">
        <v>1409</v>
      </c>
      <c r="D993" s="224" t="s">
        <v>1298</v>
      </c>
      <c r="E993" s="475">
        <v>3.79</v>
      </c>
      <c r="F993" s="37"/>
      <c r="G993" s="35"/>
    </row>
    <row r="994" spans="1:7">
      <c r="A994" s="34"/>
      <c r="B994" s="15"/>
      <c r="C994" s="224" t="s">
        <v>1059</v>
      </c>
      <c r="D994" s="36" t="s">
        <v>1298</v>
      </c>
      <c r="E994" s="473">
        <v>1.4450000000000001</v>
      </c>
      <c r="F994" s="37"/>
      <c r="G994" s="35"/>
    </row>
    <row r="995" spans="1:7">
      <c r="A995" s="34"/>
      <c r="B995" s="15"/>
      <c r="C995" s="224" t="s">
        <v>1057</v>
      </c>
      <c r="D995" s="224" t="s">
        <v>1298</v>
      </c>
      <c r="E995" s="475">
        <v>4.8499999999999996</v>
      </c>
      <c r="F995" s="37"/>
      <c r="G995" s="35"/>
    </row>
    <row r="996" spans="1:7">
      <c r="A996" s="34"/>
      <c r="B996" s="15"/>
      <c r="C996" s="224" t="s">
        <v>1636</v>
      </c>
      <c r="D996" s="224" t="s">
        <v>1298</v>
      </c>
      <c r="E996" s="475">
        <v>2.87</v>
      </c>
      <c r="F996" s="37"/>
      <c r="G996" s="35"/>
    </row>
    <row r="997" spans="1:7">
      <c r="A997" s="34"/>
      <c r="B997" s="15"/>
      <c r="C997" s="224" t="s">
        <v>1400</v>
      </c>
      <c r="D997" s="224" t="s">
        <v>1298</v>
      </c>
      <c r="E997" s="475">
        <v>2.79</v>
      </c>
      <c r="F997" s="37"/>
      <c r="G997" s="35"/>
    </row>
    <row r="998" spans="1:7">
      <c r="A998" s="34"/>
      <c r="B998" s="15"/>
      <c r="C998" s="224" t="s">
        <v>1708</v>
      </c>
      <c r="D998" s="224" t="s">
        <v>1298</v>
      </c>
      <c r="E998" s="475">
        <v>8.25</v>
      </c>
      <c r="F998" s="37"/>
      <c r="G998" s="35"/>
    </row>
    <row r="999" spans="1:7">
      <c r="A999" s="34"/>
      <c r="B999" s="15"/>
      <c r="C999" s="224" t="s">
        <v>1626</v>
      </c>
      <c r="D999" s="224" t="s">
        <v>1298</v>
      </c>
      <c r="E999" s="475">
        <v>14.27</v>
      </c>
      <c r="F999" s="37"/>
      <c r="G999" s="35"/>
    </row>
    <row r="1000" spans="1:7">
      <c r="A1000" s="34"/>
      <c r="B1000" s="15"/>
      <c r="C1000" s="224" t="s">
        <v>1061</v>
      </c>
      <c r="D1000" s="224" t="s">
        <v>1298</v>
      </c>
      <c r="E1000" s="475">
        <v>5</v>
      </c>
      <c r="F1000" s="37"/>
      <c r="G1000" s="35"/>
    </row>
    <row r="1001" spans="1:7">
      <c r="A1001" s="34"/>
      <c r="B1001" s="15"/>
      <c r="C1001" s="224" t="s">
        <v>1412</v>
      </c>
      <c r="D1001" s="224" t="s">
        <v>1298</v>
      </c>
      <c r="E1001" s="225">
        <v>3.48</v>
      </c>
      <c r="F1001" s="37"/>
      <c r="G1001" s="35"/>
    </row>
    <row r="1002" spans="1:7">
      <c r="A1002" s="34"/>
      <c r="B1002" s="15"/>
      <c r="C1002" s="224" t="s">
        <v>933</v>
      </c>
      <c r="D1002" s="224" t="s">
        <v>1298</v>
      </c>
      <c r="E1002" s="225">
        <v>5.53</v>
      </c>
      <c r="F1002" s="37"/>
      <c r="G1002" s="35"/>
    </row>
    <row r="1003" spans="1:7">
      <c r="A1003" s="34"/>
      <c r="B1003" s="15"/>
      <c r="C1003" s="224" t="s">
        <v>929</v>
      </c>
      <c r="D1003" s="224" t="s">
        <v>1298</v>
      </c>
      <c r="E1003" s="225">
        <v>4.0999999999999996</v>
      </c>
      <c r="F1003" s="37"/>
      <c r="G1003" s="35"/>
    </row>
    <row r="1004" spans="1:7">
      <c r="A1004" s="34"/>
      <c r="B1004" s="15"/>
      <c r="C1004" s="224" t="s">
        <v>931</v>
      </c>
      <c r="D1004" s="224" t="s">
        <v>1298</v>
      </c>
      <c r="E1004" s="225">
        <v>12.9</v>
      </c>
      <c r="F1004" s="37"/>
      <c r="G1004" s="35"/>
    </row>
    <row r="1005" spans="1:7">
      <c r="A1005" s="34"/>
      <c r="B1005" s="15"/>
      <c r="C1005" s="224" t="s">
        <v>1287</v>
      </c>
      <c r="D1005" s="224" t="s">
        <v>1298</v>
      </c>
      <c r="E1005" s="225">
        <f>SUM(E989:E1004)</f>
        <v>99.875</v>
      </c>
      <c r="F1005" s="37"/>
      <c r="G1005" s="35"/>
    </row>
    <row r="1006" spans="1:7">
      <c r="A1006" s="27" t="s">
        <v>376</v>
      </c>
      <c r="B1006" s="10" t="s">
        <v>1614</v>
      </c>
      <c r="C1006" s="10" t="s">
        <v>1615</v>
      </c>
      <c r="D1006" s="12" t="s">
        <v>1298</v>
      </c>
      <c r="E1006" s="11">
        <f>E1007</f>
        <v>104.86875000000001</v>
      </c>
      <c r="F1006" s="546"/>
      <c r="G1006" s="19">
        <f>E1006*F1006</f>
        <v>0</v>
      </c>
    </row>
    <row r="1007" spans="1:7">
      <c r="A1007" s="34"/>
      <c r="B1007" s="15"/>
      <c r="C1007" s="43" t="s">
        <v>1713</v>
      </c>
      <c r="D1007" s="36" t="s">
        <v>1298</v>
      </c>
      <c r="E1007" s="21">
        <f>E1005*1.05</f>
        <v>104.86875000000001</v>
      </c>
      <c r="F1007" s="37"/>
      <c r="G1007" s="35"/>
    </row>
    <row r="1008" spans="1:7">
      <c r="A1008" s="27" t="s">
        <v>377</v>
      </c>
      <c r="B1008" s="10" t="s">
        <v>1617</v>
      </c>
      <c r="C1008" s="10" t="s">
        <v>581</v>
      </c>
      <c r="D1008" s="12" t="s">
        <v>1298</v>
      </c>
      <c r="E1008" s="11">
        <f>E1017</f>
        <v>36.200000000000003</v>
      </c>
      <c r="F1008" s="546"/>
      <c r="G1008" s="19">
        <f>E1008*F1008</f>
        <v>0</v>
      </c>
    </row>
    <row r="1009" spans="1:7">
      <c r="A1009" s="34"/>
      <c r="B1009" s="15"/>
      <c r="C1009" s="224" t="s">
        <v>1627</v>
      </c>
      <c r="D1009" s="224" t="s">
        <v>1298</v>
      </c>
      <c r="E1009" s="21">
        <v>5.6</v>
      </c>
      <c r="F1009" s="37"/>
      <c r="G1009" s="35"/>
    </row>
    <row r="1010" spans="1:7">
      <c r="A1010" s="34"/>
      <c r="B1010" s="15"/>
      <c r="C1010" s="224" t="s">
        <v>1068</v>
      </c>
      <c r="D1010" s="224" t="s">
        <v>1298</v>
      </c>
      <c r="E1010" s="21">
        <v>3.6</v>
      </c>
      <c r="F1010" s="37"/>
      <c r="G1010" s="35"/>
    </row>
    <row r="1011" spans="1:7">
      <c r="A1011" s="34"/>
      <c r="B1011" s="15"/>
      <c r="C1011" s="224" t="s">
        <v>1069</v>
      </c>
      <c r="D1011" s="224" t="s">
        <v>1298</v>
      </c>
      <c r="E1011" s="225">
        <v>3.6</v>
      </c>
      <c r="F1011" s="37"/>
      <c r="G1011" s="35"/>
    </row>
    <row r="1012" spans="1:7">
      <c r="A1012" s="34"/>
      <c r="B1012" s="15"/>
      <c r="C1012" s="224" t="s">
        <v>1715</v>
      </c>
      <c r="D1012" s="224" t="s">
        <v>1298</v>
      </c>
      <c r="E1012" s="21">
        <v>1.8</v>
      </c>
      <c r="F1012" s="37"/>
      <c r="G1012" s="35"/>
    </row>
    <row r="1013" spans="1:7">
      <c r="A1013" s="34"/>
      <c r="B1013" s="15"/>
      <c r="C1013" s="224" t="s">
        <v>1628</v>
      </c>
      <c r="D1013" s="224" t="s">
        <v>1298</v>
      </c>
      <c r="E1013" s="21">
        <v>5.6</v>
      </c>
      <c r="F1013" s="37"/>
      <c r="G1013" s="35"/>
    </row>
    <row r="1014" spans="1:7">
      <c r="A1014" s="34"/>
      <c r="B1014" s="15"/>
      <c r="C1014" s="224" t="s">
        <v>1063</v>
      </c>
      <c r="D1014" s="224" t="s">
        <v>1298</v>
      </c>
      <c r="E1014" s="225">
        <v>5</v>
      </c>
      <c r="F1014" s="37"/>
      <c r="G1014" s="35"/>
    </row>
    <row r="1015" spans="1:7">
      <c r="A1015" s="34"/>
      <c r="B1015" s="15"/>
      <c r="C1015" s="224" t="s">
        <v>939</v>
      </c>
      <c r="D1015" s="224" t="s">
        <v>1298</v>
      </c>
      <c r="E1015" s="225">
        <v>3.6</v>
      </c>
      <c r="F1015" s="37"/>
      <c r="G1015" s="35"/>
    </row>
    <row r="1016" spans="1:7">
      <c r="A1016" s="34"/>
      <c r="B1016" s="15"/>
      <c r="C1016" s="224" t="s">
        <v>940</v>
      </c>
      <c r="D1016" s="224" t="s">
        <v>1298</v>
      </c>
      <c r="E1016" s="225">
        <v>7.4</v>
      </c>
      <c r="F1016" s="37"/>
      <c r="G1016" s="35"/>
    </row>
    <row r="1017" spans="1:7">
      <c r="A1017" s="34"/>
      <c r="B1017" s="15"/>
      <c r="C1017" s="43" t="s">
        <v>1287</v>
      </c>
      <c r="D1017" s="36" t="s">
        <v>1298</v>
      </c>
      <c r="E1017" s="21">
        <f>SUM(E1009:E1016)</f>
        <v>36.200000000000003</v>
      </c>
      <c r="F1017" s="37"/>
      <c r="G1017" s="35"/>
    </row>
    <row r="1018" spans="1:7">
      <c r="A1018" s="27" t="s">
        <v>378</v>
      </c>
      <c r="B1018" s="10" t="s">
        <v>1621</v>
      </c>
      <c r="C1018" s="10" t="s">
        <v>582</v>
      </c>
      <c r="D1018" s="12" t="s">
        <v>1298</v>
      </c>
      <c r="E1018" s="11">
        <f>E1019</f>
        <v>38.010000000000005</v>
      </c>
      <c r="F1018" s="546"/>
      <c r="G1018" s="19">
        <f>E1018*F1018</f>
        <v>0</v>
      </c>
    </row>
    <row r="1019" spans="1:7">
      <c r="A1019" s="34"/>
      <c r="B1019" s="15"/>
      <c r="C1019" s="43" t="s">
        <v>1714</v>
      </c>
      <c r="D1019" s="36" t="s">
        <v>1298</v>
      </c>
      <c r="E1019" s="21">
        <f>E1017*1.05</f>
        <v>38.010000000000005</v>
      </c>
      <c r="F1019" s="37"/>
      <c r="G1019" s="35"/>
    </row>
    <row r="1020" spans="1:7">
      <c r="A1020" s="27" t="s">
        <v>379</v>
      </c>
      <c r="B1020" s="10" t="s">
        <v>1618</v>
      </c>
      <c r="C1020" s="10" t="s">
        <v>1619</v>
      </c>
      <c r="D1020" s="12" t="s">
        <v>1298</v>
      </c>
      <c r="E1020" s="11">
        <f>E1037</f>
        <v>103.2</v>
      </c>
      <c r="F1020" s="546"/>
      <c r="G1020" s="19">
        <f>E1020*F1020</f>
        <v>0</v>
      </c>
    </row>
    <row r="1021" spans="1:7">
      <c r="A1021" s="34"/>
      <c r="B1021" s="15"/>
      <c r="C1021" s="224" t="s">
        <v>1629</v>
      </c>
      <c r="D1021" s="224" t="s">
        <v>1298</v>
      </c>
      <c r="E1021" s="21">
        <v>7.8</v>
      </c>
      <c r="F1021" s="37"/>
      <c r="G1021" s="35"/>
    </row>
    <row r="1022" spans="1:7">
      <c r="A1022" s="34"/>
      <c r="B1022" s="15"/>
      <c r="C1022" s="224" t="s">
        <v>1716</v>
      </c>
      <c r="D1022" s="224" t="s">
        <v>1298</v>
      </c>
      <c r="E1022" s="21">
        <v>7.2</v>
      </c>
      <c r="F1022" s="37"/>
      <c r="G1022" s="35"/>
    </row>
    <row r="1023" spans="1:7">
      <c r="A1023" s="34"/>
      <c r="B1023" s="15"/>
      <c r="C1023" s="224" t="s">
        <v>1717</v>
      </c>
      <c r="D1023" s="224" t="s">
        <v>1298</v>
      </c>
      <c r="E1023" s="473">
        <v>7.2</v>
      </c>
      <c r="F1023" s="37"/>
      <c r="G1023" s="35"/>
    </row>
    <row r="1024" spans="1:7">
      <c r="A1024" s="34"/>
      <c r="B1024" s="15"/>
      <c r="C1024" s="224" t="s">
        <v>1631</v>
      </c>
      <c r="D1024" s="224" t="s">
        <v>1298</v>
      </c>
      <c r="E1024" s="21">
        <v>7.2</v>
      </c>
      <c r="F1024" s="37"/>
      <c r="G1024" s="35"/>
    </row>
    <row r="1025" spans="1:7">
      <c r="A1025" s="34"/>
      <c r="B1025" s="15"/>
      <c r="C1025" s="224" t="s">
        <v>1632</v>
      </c>
      <c r="D1025" s="224" t="s">
        <v>1298</v>
      </c>
      <c r="E1025" s="21">
        <v>7.2</v>
      </c>
      <c r="F1025" s="37"/>
      <c r="G1025" s="35"/>
    </row>
    <row r="1026" spans="1:7">
      <c r="A1026" s="34"/>
      <c r="B1026" s="15"/>
      <c r="C1026" s="224" t="s">
        <v>1060</v>
      </c>
      <c r="D1026" s="36" t="s">
        <v>1298</v>
      </c>
      <c r="E1026" s="21">
        <v>3.6</v>
      </c>
      <c r="F1026" s="37"/>
      <c r="G1026" s="35"/>
    </row>
    <row r="1027" spans="1:7">
      <c r="A1027" s="34"/>
      <c r="B1027" s="15"/>
      <c r="C1027" s="224" t="s">
        <v>1064</v>
      </c>
      <c r="D1027" s="224" t="s">
        <v>1298</v>
      </c>
      <c r="E1027" s="21">
        <v>5.4</v>
      </c>
      <c r="F1027" s="37"/>
      <c r="G1027" s="35"/>
    </row>
    <row r="1028" spans="1:7">
      <c r="A1028" s="34"/>
      <c r="B1028" s="15"/>
      <c r="C1028" s="224" t="s">
        <v>1065</v>
      </c>
      <c r="D1028" s="224" t="s">
        <v>1298</v>
      </c>
      <c r="E1028" s="21">
        <v>1.8</v>
      </c>
      <c r="F1028" s="37"/>
      <c r="G1028" s="35"/>
    </row>
    <row r="1029" spans="1:7">
      <c r="A1029" s="34"/>
      <c r="B1029" s="15"/>
      <c r="C1029" s="224" t="s">
        <v>1066</v>
      </c>
      <c r="D1029" s="224" t="s">
        <v>1298</v>
      </c>
      <c r="E1029" s="21">
        <v>7.2</v>
      </c>
      <c r="F1029" s="37"/>
      <c r="G1029" s="35"/>
    </row>
    <row r="1030" spans="1:7">
      <c r="A1030" s="34"/>
      <c r="B1030" s="15"/>
      <c r="C1030" s="224" t="s">
        <v>1718</v>
      </c>
      <c r="D1030" s="224" t="s">
        <v>1298</v>
      </c>
      <c r="E1030" s="21">
        <v>9</v>
      </c>
      <c r="F1030" s="37"/>
      <c r="G1030" s="35"/>
    </row>
    <row r="1031" spans="1:7">
      <c r="A1031" s="34"/>
      <c r="B1031" s="15"/>
      <c r="C1031" s="224" t="s">
        <v>1630</v>
      </c>
      <c r="D1031" s="224" t="s">
        <v>1298</v>
      </c>
      <c r="E1031" s="21">
        <v>7.8</v>
      </c>
      <c r="F1031" s="37"/>
      <c r="G1031" s="35"/>
    </row>
    <row r="1032" spans="1:7">
      <c r="A1032" s="34"/>
      <c r="B1032" s="15"/>
      <c r="C1032" s="224" t="s">
        <v>1063</v>
      </c>
      <c r="D1032" s="224" t="s">
        <v>1298</v>
      </c>
      <c r="E1032" s="225">
        <v>3.6</v>
      </c>
      <c r="F1032" s="37"/>
      <c r="G1032" s="35"/>
    </row>
    <row r="1033" spans="1:7">
      <c r="A1033" s="34"/>
      <c r="B1033" s="15"/>
      <c r="C1033" s="224" t="s">
        <v>1067</v>
      </c>
      <c r="D1033" s="224" t="s">
        <v>1298</v>
      </c>
      <c r="E1033" s="21">
        <v>7.2</v>
      </c>
      <c r="F1033" s="37"/>
      <c r="G1033" s="35"/>
    </row>
    <row r="1034" spans="1:7">
      <c r="A1034" s="34"/>
      <c r="B1034" s="15"/>
      <c r="C1034" s="224" t="s">
        <v>939</v>
      </c>
      <c r="D1034" s="224" t="s">
        <v>1298</v>
      </c>
      <c r="E1034" s="225">
        <v>3.6</v>
      </c>
      <c r="F1034" s="37"/>
      <c r="G1034" s="35"/>
    </row>
    <row r="1035" spans="1:7">
      <c r="A1035" s="34"/>
      <c r="B1035" s="15"/>
      <c r="C1035" s="224" t="s">
        <v>941</v>
      </c>
      <c r="D1035" s="224" t="s">
        <v>1298</v>
      </c>
      <c r="E1035" s="225">
        <v>7.2</v>
      </c>
      <c r="F1035" s="37"/>
      <c r="G1035" s="35"/>
    </row>
    <row r="1036" spans="1:7">
      <c r="A1036" s="34"/>
      <c r="B1036" s="15"/>
      <c r="C1036" s="224" t="s">
        <v>942</v>
      </c>
      <c r="D1036" s="224" t="s">
        <v>1298</v>
      </c>
      <c r="E1036" s="21">
        <v>10.199999999999999</v>
      </c>
      <c r="F1036" s="37"/>
      <c r="G1036" s="35"/>
    </row>
    <row r="1037" spans="1:7">
      <c r="A1037" s="34"/>
      <c r="B1037" s="15"/>
      <c r="C1037" s="43" t="s">
        <v>1287</v>
      </c>
      <c r="D1037" s="36" t="s">
        <v>1298</v>
      </c>
      <c r="E1037" s="21">
        <f>SUM(E1021:E1036)</f>
        <v>103.2</v>
      </c>
      <c r="F1037" s="37"/>
      <c r="G1037" s="35"/>
    </row>
    <row r="1038" spans="1:7">
      <c r="A1038" s="27" t="s">
        <v>380</v>
      </c>
      <c r="B1038" s="10" t="s">
        <v>1622</v>
      </c>
      <c r="C1038" s="10" t="s">
        <v>1620</v>
      </c>
      <c r="D1038" s="12" t="s">
        <v>1298</v>
      </c>
      <c r="E1038" s="11">
        <f>E1039</f>
        <v>108.36000000000001</v>
      </c>
      <c r="F1038" s="546"/>
      <c r="G1038" s="19">
        <f>E1038*F1038</f>
        <v>0</v>
      </c>
    </row>
    <row r="1039" spans="1:7">
      <c r="A1039" s="34"/>
      <c r="B1039" s="15"/>
      <c r="C1039" s="43" t="s">
        <v>1719</v>
      </c>
      <c r="D1039" s="36" t="s">
        <v>1298</v>
      </c>
      <c r="E1039" s="21">
        <f>E1037*1.05</f>
        <v>108.36000000000001</v>
      </c>
      <c r="F1039" s="37"/>
      <c r="G1039" s="35"/>
    </row>
    <row r="1040" spans="1:7" ht="10.8" thickBot="1">
      <c r="A1040" s="124" t="s">
        <v>381</v>
      </c>
      <c r="B1040" s="102" t="s">
        <v>721</v>
      </c>
      <c r="C1040" s="102" t="s">
        <v>722</v>
      </c>
      <c r="D1040" s="103" t="s">
        <v>1576</v>
      </c>
      <c r="E1040" s="568"/>
      <c r="F1040" s="132">
        <f>SUM(G898:G1039)/100</f>
        <v>0</v>
      </c>
      <c r="G1040" s="106">
        <f>E1040*F1040</f>
        <v>0</v>
      </c>
    </row>
    <row r="1041" spans="1:7" ht="10.8" thickBot="1">
      <c r="A1041" s="23"/>
      <c r="B1041" s="28">
        <v>784</v>
      </c>
      <c r="C1041" s="28" t="s">
        <v>1481</v>
      </c>
      <c r="D1041" s="28"/>
      <c r="E1041" s="32"/>
      <c r="F1041" s="22"/>
      <c r="G1041" s="33">
        <f>SUM(G1042:G1146)</f>
        <v>0</v>
      </c>
    </row>
    <row r="1042" spans="1:7">
      <c r="A1042" s="376" t="s">
        <v>382</v>
      </c>
      <c r="B1042" s="8" t="s">
        <v>68</v>
      </c>
      <c r="C1042" s="94" t="s">
        <v>69</v>
      </c>
      <c r="D1042" s="8" t="s">
        <v>1880</v>
      </c>
      <c r="E1042" s="9">
        <f>E1076</f>
        <v>544.4</v>
      </c>
      <c r="F1042" s="549"/>
      <c r="G1042" s="18">
        <f>E1042*F1042</f>
        <v>0</v>
      </c>
    </row>
    <row r="1043" spans="1:7">
      <c r="A1043" s="160"/>
      <c r="B1043" s="161"/>
      <c r="C1043" s="224" t="s">
        <v>734</v>
      </c>
      <c r="D1043" s="224" t="s">
        <v>1880</v>
      </c>
      <c r="E1043" s="225">
        <v>15.6</v>
      </c>
      <c r="F1043" s="22"/>
      <c r="G1043" s="113"/>
    </row>
    <row r="1044" spans="1:7">
      <c r="A1044" s="160"/>
      <c r="B1044" s="161"/>
      <c r="C1044" s="224" t="s">
        <v>735</v>
      </c>
      <c r="D1044" s="224" t="s">
        <v>1880</v>
      </c>
      <c r="E1044" s="225">
        <v>8.1999999999999993</v>
      </c>
      <c r="F1044" s="22"/>
      <c r="G1044" s="113"/>
    </row>
    <row r="1045" spans="1:7">
      <c r="A1045" s="160"/>
      <c r="B1045" s="161"/>
      <c r="C1045" s="224" t="s">
        <v>736</v>
      </c>
      <c r="D1045" s="224" t="s">
        <v>1880</v>
      </c>
      <c r="E1045" s="225">
        <v>7.6</v>
      </c>
      <c r="F1045" s="22"/>
      <c r="G1045" s="113"/>
    </row>
    <row r="1046" spans="1:7">
      <c r="A1046" s="160"/>
      <c r="B1046" s="161"/>
      <c r="C1046" s="224" t="s">
        <v>737</v>
      </c>
      <c r="D1046" s="224" t="s">
        <v>1880</v>
      </c>
      <c r="E1046" s="225">
        <v>15.3</v>
      </c>
      <c r="F1046" s="22"/>
      <c r="G1046" s="113"/>
    </row>
    <row r="1047" spans="1:7">
      <c r="A1047" s="160"/>
      <c r="B1047" s="161"/>
      <c r="C1047" s="224" t="s">
        <v>738</v>
      </c>
      <c r="D1047" s="224" t="s">
        <v>1880</v>
      </c>
      <c r="E1047" s="225">
        <v>18.899999999999999</v>
      </c>
      <c r="F1047" s="22"/>
      <c r="G1047" s="113"/>
    </row>
    <row r="1048" spans="1:7">
      <c r="A1048" s="160"/>
      <c r="B1048" s="161"/>
      <c r="C1048" s="224" t="s">
        <v>739</v>
      </c>
      <c r="D1048" s="224" t="s">
        <v>1880</v>
      </c>
      <c r="E1048" s="225">
        <v>9.1</v>
      </c>
      <c r="F1048" s="22"/>
      <c r="G1048" s="113"/>
    </row>
    <row r="1049" spans="1:7">
      <c r="A1049" s="160"/>
      <c r="B1049" s="161"/>
      <c r="C1049" s="224" t="s">
        <v>1695</v>
      </c>
      <c r="D1049" s="224" t="s">
        <v>1880</v>
      </c>
      <c r="E1049" s="475">
        <v>2.2999999999999998</v>
      </c>
      <c r="F1049" s="22"/>
      <c r="G1049" s="113"/>
    </row>
    <row r="1050" spans="1:7">
      <c r="A1050" s="160"/>
      <c r="B1050" s="161"/>
      <c r="C1050" s="224" t="s">
        <v>1680</v>
      </c>
      <c r="D1050" s="224" t="s">
        <v>1880</v>
      </c>
      <c r="E1050" s="475">
        <v>2.2999999999999998</v>
      </c>
      <c r="F1050" s="22"/>
      <c r="G1050" s="113"/>
    </row>
    <row r="1051" spans="1:7">
      <c r="A1051" s="160"/>
      <c r="B1051" s="161"/>
      <c r="C1051" s="224" t="s">
        <v>740</v>
      </c>
      <c r="D1051" s="224" t="s">
        <v>1880</v>
      </c>
      <c r="E1051" s="475">
        <v>13.8</v>
      </c>
      <c r="F1051" s="22"/>
      <c r="G1051" s="113"/>
    </row>
    <row r="1052" spans="1:7">
      <c r="A1052" s="160"/>
      <c r="B1052" s="161"/>
      <c r="C1052" s="224" t="s">
        <v>741</v>
      </c>
      <c r="D1052" s="224" t="s">
        <v>1880</v>
      </c>
      <c r="E1052" s="475">
        <v>128.9</v>
      </c>
      <c r="F1052" s="22"/>
      <c r="G1052" s="113"/>
    </row>
    <row r="1053" spans="1:7">
      <c r="A1053" s="160"/>
      <c r="B1053" s="161"/>
      <c r="C1053" s="224" t="s">
        <v>742</v>
      </c>
      <c r="D1053" s="224" t="s">
        <v>1880</v>
      </c>
      <c r="E1053" s="475">
        <v>1.4</v>
      </c>
      <c r="F1053" s="22"/>
      <c r="G1053" s="113"/>
    </row>
    <row r="1054" spans="1:7">
      <c r="A1054" s="160"/>
      <c r="B1054" s="161"/>
      <c r="C1054" s="224" t="s">
        <v>743</v>
      </c>
      <c r="D1054" s="224" t="s">
        <v>1880</v>
      </c>
      <c r="E1054" s="475">
        <v>1.2</v>
      </c>
      <c r="F1054" s="22"/>
      <c r="G1054" s="113"/>
    </row>
    <row r="1055" spans="1:7">
      <c r="A1055" s="160"/>
      <c r="B1055" s="161"/>
      <c r="C1055" s="224" t="s">
        <v>744</v>
      </c>
      <c r="D1055" s="224" t="s">
        <v>1880</v>
      </c>
      <c r="E1055" s="475">
        <v>1.4</v>
      </c>
      <c r="F1055" s="22"/>
      <c r="G1055" s="113"/>
    </row>
    <row r="1056" spans="1:7">
      <c r="A1056" s="160"/>
      <c r="B1056" s="161"/>
      <c r="C1056" s="224" t="s">
        <v>745</v>
      </c>
      <c r="D1056" s="224" t="s">
        <v>1880</v>
      </c>
      <c r="E1056" s="475">
        <v>4.5</v>
      </c>
      <c r="F1056" s="22"/>
      <c r="G1056" s="113"/>
    </row>
    <row r="1057" spans="1:7">
      <c r="A1057" s="160"/>
      <c r="B1057" s="161"/>
      <c r="C1057" s="224" t="s">
        <v>746</v>
      </c>
      <c r="D1057" s="224" t="s">
        <v>1880</v>
      </c>
      <c r="E1057" s="475">
        <v>4.8</v>
      </c>
      <c r="F1057" s="22"/>
      <c r="G1057" s="113"/>
    </row>
    <row r="1058" spans="1:7">
      <c r="A1058" s="160"/>
      <c r="B1058" s="161"/>
      <c r="C1058" s="224" t="s">
        <v>747</v>
      </c>
      <c r="D1058" s="224" t="s">
        <v>1880</v>
      </c>
      <c r="E1058" s="475">
        <v>128.9</v>
      </c>
      <c r="F1058" s="22"/>
      <c r="G1058" s="113"/>
    </row>
    <row r="1059" spans="1:7">
      <c r="A1059" s="160"/>
      <c r="B1059" s="161"/>
      <c r="C1059" s="224" t="s">
        <v>1385</v>
      </c>
      <c r="D1059" s="224" t="s">
        <v>1880</v>
      </c>
      <c r="E1059" s="475">
        <v>13.8</v>
      </c>
      <c r="F1059" s="22"/>
      <c r="G1059" s="113"/>
    </row>
    <row r="1060" spans="1:7">
      <c r="A1060" s="160"/>
      <c r="B1060" s="161"/>
      <c r="C1060" s="224" t="s">
        <v>1386</v>
      </c>
      <c r="D1060" s="224" t="s">
        <v>1880</v>
      </c>
      <c r="E1060" s="475">
        <v>9.1</v>
      </c>
      <c r="F1060" s="22"/>
      <c r="G1060" s="113"/>
    </row>
    <row r="1061" spans="1:7">
      <c r="A1061" s="160"/>
      <c r="B1061" s="161"/>
      <c r="C1061" s="224" t="s">
        <v>1684</v>
      </c>
      <c r="D1061" s="224" t="s">
        <v>1880</v>
      </c>
      <c r="E1061" s="475">
        <v>5.6</v>
      </c>
      <c r="F1061" s="22"/>
      <c r="G1061" s="113"/>
    </row>
    <row r="1062" spans="1:7">
      <c r="A1062" s="160"/>
      <c r="B1062" s="161"/>
      <c r="C1062" s="224" t="s">
        <v>1387</v>
      </c>
      <c r="D1062" s="224" t="s">
        <v>1880</v>
      </c>
      <c r="E1062" s="475">
        <v>18.899999999999999</v>
      </c>
      <c r="F1062" s="22"/>
      <c r="G1062" s="113"/>
    </row>
    <row r="1063" spans="1:7">
      <c r="A1063" s="160"/>
      <c r="B1063" s="161"/>
      <c r="C1063" s="224" t="s">
        <v>1388</v>
      </c>
      <c r="D1063" s="224" t="s">
        <v>1880</v>
      </c>
      <c r="E1063" s="475">
        <v>15.3</v>
      </c>
      <c r="F1063" s="22"/>
      <c r="G1063" s="113"/>
    </row>
    <row r="1064" spans="1:7">
      <c r="A1064" s="160"/>
      <c r="B1064" s="161"/>
      <c r="C1064" s="224" t="s">
        <v>1389</v>
      </c>
      <c r="D1064" s="224" t="s">
        <v>1880</v>
      </c>
      <c r="E1064" s="475">
        <v>6.5</v>
      </c>
      <c r="F1064" s="22"/>
      <c r="G1064" s="113"/>
    </row>
    <row r="1065" spans="1:7">
      <c r="A1065" s="160"/>
      <c r="B1065" s="161"/>
      <c r="C1065" s="224" t="s">
        <v>1390</v>
      </c>
      <c r="D1065" s="224" t="s">
        <v>1880</v>
      </c>
      <c r="E1065" s="475">
        <v>7.8</v>
      </c>
      <c r="F1065" s="22"/>
      <c r="G1065" s="113"/>
    </row>
    <row r="1066" spans="1:7">
      <c r="A1066" s="160"/>
      <c r="B1066" s="161"/>
      <c r="C1066" s="224" t="s">
        <v>1391</v>
      </c>
      <c r="D1066" s="224" t="s">
        <v>1880</v>
      </c>
      <c r="E1066" s="475">
        <v>4.2</v>
      </c>
      <c r="F1066" s="22"/>
      <c r="G1066" s="113"/>
    </row>
    <row r="1067" spans="1:7">
      <c r="A1067" s="160"/>
      <c r="B1067" s="161"/>
      <c r="C1067" s="224" t="s">
        <v>1413</v>
      </c>
      <c r="D1067" s="224" t="s">
        <v>1880</v>
      </c>
      <c r="E1067" s="475">
        <v>1.3</v>
      </c>
      <c r="F1067" s="22"/>
      <c r="G1067" s="113"/>
    </row>
    <row r="1068" spans="1:7">
      <c r="A1068" s="160"/>
      <c r="B1068" s="161"/>
      <c r="C1068" s="224" t="s">
        <v>1681</v>
      </c>
      <c r="D1068" s="224" t="s">
        <v>1880</v>
      </c>
      <c r="E1068" s="475">
        <v>3.5</v>
      </c>
      <c r="F1068" s="22"/>
      <c r="G1068" s="113"/>
    </row>
    <row r="1069" spans="1:7">
      <c r="A1069" s="160"/>
      <c r="B1069" s="161"/>
      <c r="C1069" s="224" t="s">
        <v>977</v>
      </c>
      <c r="D1069" s="224" t="s">
        <v>1880</v>
      </c>
      <c r="E1069" s="475">
        <v>3.7</v>
      </c>
      <c r="F1069" s="22"/>
      <c r="G1069" s="113"/>
    </row>
    <row r="1070" spans="1:7">
      <c r="A1070" s="160"/>
      <c r="B1070" s="161"/>
      <c r="C1070" s="224" t="s">
        <v>926</v>
      </c>
      <c r="D1070" s="224" t="s">
        <v>1880</v>
      </c>
      <c r="E1070" s="225">
        <v>60.5</v>
      </c>
      <c r="F1070" s="22"/>
      <c r="G1070" s="113"/>
    </row>
    <row r="1071" spans="1:7">
      <c r="A1071" s="160"/>
      <c r="B1071" s="161"/>
      <c r="C1071" s="224" t="s">
        <v>921</v>
      </c>
      <c r="D1071" s="224" t="s">
        <v>1880</v>
      </c>
      <c r="E1071" s="225">
        <v>4.5</v>
      </c>
      <c r="F1071" s="22"/>
      <c r="G1071" s="113"/>
    </row>
    <row r="1072" spans="1:7">
      <c r="A1072" s="160"/>
      <c r="B1072" s="161"/>
      <c r="C1072" s="224" t="s">
        <v>922</v>
      </c>
      <c r="D1072" s="224" t="s">
        <v>1880</v>
      </c>
      <c r="E1072" s="225">
        <v>4.5</v>
      </c>
      <c r="F1072" s="22"/>
      <c r="G1072" s="113"/>
    </row>
    <row r="1073" spans="1:7">
      <c r="A1073" s="160"/>
      <c r="B1073" s="161"/>
      <c r="C1073" s="224" t="s">
        <v>923</v>
      </c>
      <c r="D1073" s="224" t="s">
        <v>1880</v>
      </c>
      <c r="E1073" s="225">
        <v>1.3</v>
      </c>
      <c r="F1073" s="22"/>
      <c r="G1073" s="113"/>
    </row>
    <row r="1074" spans="1:7">
      <c r="A1074" s="160"/>
      <c r="B1074" s="161"/>
      <c r="C1074" s="224" t="s">
        <v>924</v>
      </c>
      <c r="D1074" s="224" t="s">
        <v>1880</v>
      </c>
      <c r="E1074" s="225">
        <v>7.9</v>
      </c>
      <c r="F1074" s="22"/>
      <c r="G1074" s="113"/>
    </row>
    <row r="1075" spans="1:7">
      <c r="A1075" s="160"/>
      <c r="B1075" s="161"/>
      <c r="C1075" s="224" t="s">
        <v>925</v>
      </c>
      <c r="D1075" s="224" t="s">
        <v>1880</v>
      </c>
      <c r="E1075" s="225">
        <v>11.8</v>
      </c>
      <c r="F1075" s="22"/>
      <c r="G1075" s="113"/>
    </row>
    <row r="1076" spans="1:7">
      <c r="A1076" s="160"/>
      <c r="B1076" s="15"/>
      <c r="C1076" s="177" t="s">
        <v>1287</v>
      </c>
      <c r="D1076" s="177" t="s">
        <v>1880</v>
      </c>
      <c r="E1076" s="178">
        <f>SUM(E1043:E1075)</f>
        <v>544.4</v>
      </c>
      <c r="F1076" s="22"/>
      <c r="G1076" s="35"/>
    </row>
    <row r="1077" spans="1:7">
      <c r="A1077" s="165">
        <v>220</v>
      </c>
      <c r="B1077" s="10" t="s">
        <v>561</v>
      </c>
      <c r="C1077" s="10" t="s">
        <v>560</v>
      </c>
      <c r="D1077" s="10" t="s">
        <v>1880</v>
      </c>
      <c r="E1077" s="11">
        <f>E1144</f>
        <v>850.85800000000029</v>
      </c>
      <c r="F1077" s="562"/>
      <c r="G1077" s="19">
        <f>E1077*F1077</f>
        <v>0</v>
      </c>
    </row>
    <row r="1078" spans="1:7">
      <c r="A1078" s="44"/>
      <c r="B1078" s="234"/>
      <c r="C1078" s="224" t="s">
        <v>1791</v>
      </c>
      <c r="D1078" s="224" t="s">
        <v>1880</v>
      </c>
      <c r="E1078" s="225">
        <v>39.976999999999997</v>
      </c>
      <c r="F1078" s="22"/>
      <c r="G1078" s="35"/>
    </row>
    <row r="1079" spans="1:7">
      <c r="A1079" s="44"/>
      <c r="B1079" s="234"/>
      <c r="C1079" s="380" t="s">
        <v>1768</v>
      </c>
      <c r="D1079" s="224" t="s">
        <v>1880</v>
      </c>
      <c r="E1079" s="225">
        <v>33.637999999999998</v>
      </c>
      <c r="F1079" s="22"/>
      <c r="G1079" s="35"/>
    </row>
    <row r="1080" spans="1:7">
      <c r="A1080" s="44"/>
      <c r="B1080" s="234" t="s">
        <v>1793</v>
      </c>
      <c r="C1080" s="380" t="s">
        <v>1794</v>
      </c>
      <c r="D1080" s="224" t="s">
        <v>1880</v>
      </c>
      <c r="E1080" s="225">
        <v>-2.16</v>
      </c>
      <c r="F1080" s="22"/>
      <c r="G1080" s="35"/>
    </row>
    <row r="1081" spans="1:7">
      <c r="A1081" s="44"/>
      <c r="B1081" s="234"/>
      <c r="C1081" s="380" t="s">
        <v>1769</v>
      </c>
      <c r="D1081" s="224" t="s">
        <v>1880</v>
      </c>
      <c r="E1081" s="225">
        <v>36.216000000000001</v>
      </c>
      <c r="F1081" s="22"/>
      <c r="G1081" s="35"/>
    </row>
    <row r="1082" spans="1:7">
      <c r="A1082" s="44"/>
      <c r="B1082" s="234" t="s">
        <v>1793</v>
      </c>
      <c r="C1082" s="380" t="s">
        <v>1795</v>
      </c>
      <c r="D1082" s="224" t="s">
        <v>1880</v>
      </c>
      <c r="E1082" s="225">
        <v>-2.16</v>
      </c>
      <c r="F1082" s="22"/>
      <c r="G1082" s="35"/>
    </row>
    <row r="1083" spans="1:7">
      <c r="A1083" s="44"/>
      <c r="B1083" s="234"/>
      <c r="C1083" s="224" t="s">
        <v>1770</v>
      </c>
      <c r="D1083" s="224" t="s">
        <v>1880</v>
      </c>
      <c r="E1083" s="225">
        <v>13.84</v>
      </c>
      <c r="F1083" s="22"/>
      <c r="G1083" s="35"/>
    </row>
    <row r="1084" spans="1:7">
      <c r="A1084" s="44"/>
      <c r="B1084" s="234" t="s">
        <v>1793</v>
      </c>
      <c r="C1084" s="224" t="s">
        <v>1796</v>
      </c>
      <c r="D1084" s="224" t="s">
        <v>1880</v>
      </c>
      <c r="E1084" s="225">
        <v>-3.24</v>
      </c>
      <c r="F1084" s="22"/>
      <c r="G1084" s="35"/>
    </row>
    <row r="1085" spans="1:7">
      <c r="A1085" s="44"/>
      <c r="B1085" s="234"/>
      <c r="C1085" s="224" t="s">
        <v>1771</v>
      </c>
      <c r="D1085" s="224" t="s">
        <v>1880</v>
      </c>
      <c r="E1085" s="225">
        <v>50.868000000000002</v>
      </c>
      <c r="F1085" s="22"/>
      <c r="G1085" s="35"/>
    </row>
    <row r="1086" spans="1:7">
      <c r="A1086" s="44"/>
      <c r="B1086" s="234" t="s">
        <v>1792</v>
      </c>
      <c r="C1086" s="224" t="s">
        <v>1623</v>
      </c>
      <c r="D1086" s="36" t="s">
        <v>1880</v>
      </c>
      <c r="E1086" s="21">
        <v>-26.765999999999998</v>
      </c>
      <c r="F1086" s="22"/>
      <c r="G1086" s="35"/>
    </row>
    <row r="1087" spans="1:7">
      <c r="A1087" s="44"/>
      <c r="B1087" s="234" t="s">
        <v>1793</v>
      </c>
      <c r="C1087" s="224" t="s">
        <v>1798</v>
      </c>
      <c r="D1087" s="36" t="s">
        <v>1880</v>
      </c>
      <c r="E1087" s="21">
        <v>-4.32</v>
      </c>
      <c r="F1087" s="22"/>
      <c r="G1087" s="35"/>
    </row>
    <row r="1088" spans="1:7">
      <c r="A1088" s="44"/>
      <c r="B1088" s="234"/>
      <c r="C1088" s="224" t="s">
        <v>1772</v>
      </c>
      <c r="D1088" s="224" t="s">
        <v>1880</v>
      </c>
      <c r="E1088" s="225">
        <v>35.545000000000002</v>
      </c>
      <c r="F1088" s="22"/>
      <c r="G1088" s="35"/>
    </row>
    <row r="1089" spans="1:7">
      <c r="A1089" s="44"/>
      <c r="B1089" s="234" t="s">
        <v>1793</v>
      </c>
      <c r="C1089" s="224" t="s">
        <v>1797</v>
      </c>
      <c r="D1089" s="224" t="s">
        <v>1880</v>
      </c>
      <c r="E1089" s="225">
        <v>-4.32</v>
      </c>
      <c r="F1089" s="22"/>
      <c r="G1089" s="35"/>
    </row>
    <row r="1090" spans="1:7">
      <c r="A1090" s="44"/>
      <c r="B1090" s="234"/>
      <c r="C1090" s="224" t="s">
        <v>1683</v>
      </c>
      <c r="D1090" s="224" t="s">
        <v>1880</v>
      </c>
      <c r="E1090" s="475">
        <v>19.611999999999998</v>
      </c>
      <c r="F1090" s="22"/>
      <c r="G1090" s="35"/>
    </row>
    <row r="1091" spans="1:7">
      <c r="A1091" s="44"/>
      <c r="B1091" s="234" t="s">
        <v>1792</v>
      </c>
      <c r="C1091" s="224" t="s">
        <v>1709</v>
      </c>
      <c r="D1091" s="36" t="s">
        <v>1880</v>
      </c>
      <c r="E1091" s="473">
        <v>-11.087999999999999</v>
      </c>
      <c r="F1091" s="22"/>
      <c r="G1091" s="35"/>
    </row>
    <row r="1092" spans="1:7">
      <c r="A1092" s="44"/>
      <c r="B1092" s="234"/>
      <c r="C1092" s="224" t="s">
        <v>1682</v>
      </c>
      <c r="D1092" s="224" t="s">
        <v>1880</v>
      </c>
      <c r="E1092" s="475">
        <v>19.611999999999998</v>
      </c>
      <c r="F1092" s="22"/>
      <c r="G1092" s="35"/>
    </row>
    <row r="1093" spans="1:7">
      <c r="A1093" s="44"/>
      <c r="B1093" s="234" t="s">
        <v>1792</v>
      </c>
      <c r="C1093" s="224" t="s">
        <v>1710</v>
      </c>
      <c r="D1093" s="36" t="s">
        <v>1880</v>
      </c>
      <c r="E1093" s="473">
        <v>-11.087999999999999</v>
      </c>
      <c r="F1093" s="22"/>
      <c r="G1093" s="35"/>
    </row>
    <row r="1094" spans="1:7">
      <c r="A1094" s="44"/>
      <c r="B1094" s="234"/>
      <c r="C1094" s="224" t="s">
        <v>1773</v>
      </c>
      <c r="D1094" s="224" t="s">
        <v>1880</v>
      </c>
      <c r="E1094" s="475">
        <v>46.494</v>
      </c>
      <c r="F1094" s="22"/>
      <c r="G1094" s="35"/>
    </row>
    <row r="1095" spans="1:7">
      <c r="A1095" s="44"/>
      <c r="B1095" s="234" t="s">
        <v>1793</v>
      </c>
      <c r="C1095" s="224" t="s">
        <v>1799</v>
      </c>
      <c r="D1095" s="224" t="s">
        <v>1880</v>
      </c>
      <c r="E1095" s="225">
        <v>-4.32</v>
      </c>
      <c r="F1095" s="22"/>
      <c r="G1095" s="35"/>
    </row>
    <row r="1096" spans="1:7">
      <c r="A1096" s="44"/>
      <c r="B1096" s="234"/>
      <c r="C1096" s="224" t="s">
        <v>1774</v>
      </c>
      <c r="D1096" s="224"/>
      <c r="E1096" s="225"/>
      <c r="F1096" s="22"/>
      <c r="G1096" s="35"/>
    </row>
    <row r="1097" spans="1:7">
      <c r="A1097" s="44"/>
      <c r="B1097" s="234"/>
      <c r="C1097" s="224" t="s">
        <v>1775</v>
      </c>
      <c r="D1097" s="224" t="s">
        <v>1880</v>
      </c>
      <c r="E1097" s="225">
        <v>93.661000000000001</v>
      </c>
      <c r="F1097" s="22"/>
      <c r="G1097" s="35"/>
    </row>
    <row r="1098" spans="1:7">
      <c r="A1098" s="44"/>
      <c r="B1098" s="234" t="s">
        <v>1793</v>
      </c>
      <c r="C1098" s="224" t="s">
        <v>1800</v>
      </c>
      <c r="D1098" s="224" t="s">
        <v>1880</v>
      </c>
      <c r="E1098" s="225">
        <v>-23.76</v>
      </c>
      <c r="F1098" s="22"/>
      <c r="G1098" s="35"/>
    </row>
    <row r="1099" spans="1:7">
      <c r="A1099" s="44"/>
      <c r="B1099" s="234"/>
      <c r="C1099" s="224" t="s">
        <v>1777</v>
      </c>
      <c r="D1099" s="224" t="s">
        <v>1880</v>
      </c>
      <c r="E1099" s="225">
        <v>13.055</v>
      </c>
      <c r="F1099" s="22"/>
      <c r="G1099" s="35"/>
    </row>
    <row r="1100" spans="1:7">
      <c r="A1100" s="44"/>
      <c r="B1100" s="234" t="s">
        <v>1792</v>
      </c>
      <c r="C1100" s="224" t="s">
        <v>1421</v>
      </c>
      <c r="D1100" s="36" t="s">
        <v>1880</v>
      </c>
      <c r="E1100" s="21">
        <v>-7.218</v>
      </c>
      <c r="F1100" s="22"/>
      <c r="G1100" s="35"/>
    </row>
    <row r="1101" spans="1:7">
      <c r="A1101" s="44"/>
      <c r="B1101" s="234"/>
      <c r="C1101" s="224" t="s">
        <v>1778</v>
      </c>
      <c r="D1101" s="224" t="s">
        <v>1880</v>
      </c>
      <c r="E1101" s="225">
        <v>12.384</v>
      </c>
      <c r="F1101" s="22"/>
      <c r="G1101" s="35"/>
    </row>
    <row r="1102" spans="1:7">
      <c r="A1102" s="44"/>
      <c r="B1102" s="234" t="s">
        <v>1792</v>
      </c>
      <c r="C1102" s="224" t="s">
        <v>1422</v>
      </c>
      <c r="D1102" s="36" t="s">
        <v>1880</v>
      </c>
      <c r="E1102" s="21">
        <v>-6.8220000000000001</v>
      </c>
      <c r="F1102" s="22"/>
      <c r="G1102" s="35"/>
    </row>
    <row r="1103" spans="1:7">
      <c r="A1103" s="44"/>
      <c r="B1103" s="234"/>
      <c r="C1103" s="224" t="s">
        <v>1779</v>
      </c>
      <c r="D1103" s="224" t="s">
        <v>1880</v>
      </c>
      <c r="E1103" s="225">
        <v>11.683</v>
      </c>
      <c r="F1103" s="22"/>
      <c r="G1103" s="35"/>
    </row>
    <row r="1104" spans="1:7">
      <c r="A1104" s="44"/>
      <c r="B1104" s="234" t="s">
        <v>1792</v>
      </c>
      <c r="C1104" s="224" t="s">
        <v>1058</v>
      </c>
      <c r="D1104" s="36" t="s">
        <v>1880</v>
      </c>
      <c r="E1104" s="21">
        <v>-2.601</v>
      </c>
      <c r="F1104" s="22"/>
      <c r="G1104" s="35"/>
    </row>
    <row r="1105" spans="1:7">
      <c r="A1105" s="44"/>
      <c r="B1105" s="234"/>
      <c r="C1105" s="224" t="s">
        <v>1780</v>
      </c>
      <c r="D1105" s="224" t="s">
        <v>1880</v>
      </c>
      <c r="E1105" s="225">
        <v>21.045999999999999</v>
      </c>
      <c r="F1105" s="22"/>
      <c r="G1105" s="35"/>
    </row>
    <row r="1106" spans="1:7">
      <c r="A1106" s="44"/>
      <c r="B1106" s="234" t="s">
        <v>1792</v>
      </c>
      <c r="C1106" s="224" t="s">
        <v>1633</v>
      </c>
      <c r="D1106" s="36" t="s">
        <v>1880</v>
      </c>
      <c r="E1106" s="21">
        <v>-7.83</v>
      </c>
      <c r="F1106" s="22"/>
      <c r="G1106" s="35"/>
    </row>
    <row r="1107" spans="1:7">
      <c r="A1107" s="44"/>
      <c r="B1107" s="234"/>
      <c r="C1107" s="224" t="s">
        <v>1781</v>
      </c>
      <c r="D1107" s="224"/>
      <c r="E1107" s="225"/>
      <c r="F1107" s="22"/>
      <c r="G1107" s="35"/>
    </row>
    <row r="1108" spans="1:7">
      <c r="A1108" s="44"/>
      <c r="B1108" s="234"/>
      <c r="C1108" s="224" t="s">
        <v>1782</v>
      </c>
      <c r="D1108" s="224" t="s">
        <v>1880</v>
      </c>
      <c r="E1108" s="225">
        <v>18.832000000000001</v>
      </c>
      <c r="F1108" s="22"/>
      <c r="G1108" s="35"/>
    </row>
    <row r="1109" spans="1:7">
      <c r="A1109" s="44"/>
      <c r="B1109" s="234" t="s">
        <v>1792</v>
      </c>
      <c r="C1109" s="224" t="s">
        <v>1635</v>
      </c>
      <c r="D1109" s="36" t="s">
        <v>1880</v>
      </c>
      <c r="E1109" s="21">
        <v>-5.1660000000000004</v>
      </c>
      <c r="F1109" s="22"/>
      <c r="G1109" s="35"/>
    </row>
    <row r="1110" spans="1:7">
      <c r="A1110" s="44"/>
      <c r="B1110" s="234"/>
      <c r="C1110" s="224" t="s">
        <v>1776</v>
      </c>
      <c r="D1110" s="224"/>
      <c r="E1110" s="225"/>
      <c r="F1110" s="22"/>
      <c r="G1110" s="35"/>
    </row>
    <row r="1111" spans="1:7">
      <c r="A1111" s="44"/>
      <c r="B1111" s="234"/>
      <c r="C1111" s="224" t="s">
        <v>1775</v>
      </c>
      <c r="D1111" s="224" t="s">
        <v>1880</v>
      </c>
      <c r="E1111" s="225">
        <v>93.661000000000001</v>
      </c>
      <c r="F1111" s="22"/>
      <c r="G1111" s="35"/>
    </row>
    <row r="1112" spans="1:7">
      <c r="A1112" s="44"/>
      <c r="B1112" s="234" t="s">
        <v>1793</v>
      </c>
      <c r="C1112" s="224" t="s">
        <v>1801</v>
      </c>
      <c r="D1112" s="224" t="s">
        <v>1880</v>
      </c>
      <c r="E1112" s="225">
        <v>-23.76</v>
      </c>
      <c r="F1112" s="22"/>
      <c r="G1112" s="35"/>
    </row>
    <row r="1113" spans="1:7">
      <c r="A1113" s="44"/>
      <c r="B1113" s="234"/>
      <c r="C1113" s="224" t="s">
        <v>1783</v>
      </c>
      <c r="D1113" s="224" t="s">
        <v>1880</v>
      </c>
      <c r="E1113" s="225">
        <v>46.494</v>
      </c>
      <c r="F1113" s="22"/>
      <c r="G1113" s="35"/>
    </row>
    <row r="1114" spans="1:7">
      <c r="A1114" s="44"/>
      <c r="B1114" s="234" t="s">
        <v>1793</v>
      </c>
      <c r="C1114" s="224" t="s">
        <v>1802</v>
      </c>
      <c r="D1114" s="224" t="s">
        <v>1880</v>
      </c>
      <c r="E1114" s="225">
        <v>-4.32</v>
      </c>
      <c r="F1114" s="22"/>
      <c r="G1114" s="35"/>
    </row>
    <row r="1115" spans="1:7">
      <c r="A1115" s="44"/>
      <c r="B1115" s="234"/>
      <c r="C1115" s="224" t="s">
        <v>1784</v>
      </c>
      <c r="D1115" s="224" t="s">
        <v>1880</v>
      </c>
      <c r="E1115" s="225">
        <v>35.545000000000002</v>
      </c>
      <c r="F1115" s="22"/>
      <c r="G1115" s="35"/>
    </row>
    <row r="1116" spans="1:7">
      <c r="A1116" s="44"/>
      <c r="B1116" s="234" t="s">
        <v>1793</v>
      </c>
      <c r="C1116" s="224" t="s">
        <v>1803</v>
      </c>
      <c r="D1116" s="224" t="s">
        <v>1880</v>
      </c>
      <c r="E1116" s="225">
        <v>-4.32</v>
      </c>
      <c r="F1116" s="22"/>
      <c r="G1116" s="35"/>
    </row>
    <row r="1117" spans="1:7">
      <c r="A1117" s="44"/>
      <c r="B1117" s="234"/>
      <c r="C1117" s="224" t="s">
        <v>1685</v>
      </c>
      <c r="D1117" s="224" t="s">
        <v>1880</v>
      </c>
      <c r="E1117" s="475">
        <v>28.427</v>
      </c>
      <c r="F1117" s="22"/>
      <c r="G1117" s="35"/>
    </row>
    <row r="1118" spans="1:7">
      <c r="A1118" s="44"/>
      <c r="B1118" s="234" t="s">
        <v>1792</v>
      </c>
      <c r="C1118" s="224" t="s">
        <v>1711</v>
      </c>
      <c r="D1118" s="36" t="s">
        <v>1880</v>
      </c>
      <c r="E1118" s="473">
        <v>-14.85</v>
      </c>
      <c r="F1118" s="22"/>
      <c r="G1118" s="35"/>
    </row>
    <row r="1119" spans="1:7">
      <c r="A1119" s="44"/>
      <c r="B1119" s="234"/>
      <c r="C1119" s="224" t="s">
        <v>1785</v>
      </c>
      <c r="D1119" s="224" t="s">
        <v>1880</v>
      </c>
      <c r="E1119" s="225">
        <v>50.868000000000002</v>
      </c>
      <c r="F1119" s="22"/>
      <c r="G1119" s="35"/>
    </row>
    <row r="1120" spans="1:7">
      <c r="A1120" s="44"/>
      <c r="B1120" s="234" t="s">
        <v>1792</v>
      </c>
      <c r="C1120" s="224" t="s">
        <v>1624</v>
      </c>
      <c r="D1120" s="36" t="s">
        <v>1880</v>
      </c>
      <c r="E1120" s="21">
        <v>-26.765999999999998</v>
      </c>
      <c r="F1120" s="22"/>
      <c r="G1120" s="35"/>
    </row>
    <row r="1121" spans="1:7">
      <c r="A1121" s="44"/>
      <c r="B1121" s="234" t="s">
        <v>1793</v>
      </c>
      <c r="C1121" s="224" t="s">
        <v>1804</v>
      </c>
      <c r="D1121" s="36" t="s">
        <v>1880</v>
      </c>
      <c r="E1121" s="21">
        <v>-4.32</v>
      </c>
      <c r="F1121" s="22"/>
      <c r="G1121" s="35"/>
    </row>
    <row r="1122" spans="1:7">
      <c r="A1122" s="44"/>
      <c r="B1122" s="234"/>
      <c r="C1122" s="224" t="s">
        <v>1786</v>
      </c>
      <c r="D1122" s="224" t="s">
        <v>1880</v>
      </c>
      <c r="E1122" s="225">
        <v>45.003</v>
      </c>
      <c r="F1122" s="22"/>
      <c r="G1122" s="35"/>
    </row>
    <row r="1123" spans="1:7">
      <c r="A1123" s="44"/>
      <c r="B1123" s="234" t="s">
        <v>1793</v>
      </c>
      <c r="C1123" s="224" t="s">
        <v>1805</v>
      </c>
      <c r="D1123" s="224" t="s">
        <v>1880</v>
      </c>
      <c r="E1123" s="225">
        <v>-3.24</v>
      </c>
      <c r="F1123" s="22"/>
      <c r="G1123" s="35"/>
    </row>
    <row r="1124" spans="1:7">
      <c r="A1124" s="44"/>
      <c r="B1124" s="234"/>
      <c r="C1124" s="224" t="s">
        <v>1787</v>
      </c>
      <c r="D1124" s="224" t="s">
        <v>1880</v>
      </c>
      <c r="E1124" s="225">
        <v>31.294</v>
      </c>
      <c r="F1124" s="22"/>
      <c r="G1124" s="35"/>
    </row>
    <row r="1125" spans="1:7">
      <c r="A1125" s="44"/>
      <c r="B1125" s="234" t="s">
        <v>1793</v>
      </c>
      <c r="C1125" s="224" t="s">
        <v>1806</v>
      </c>
      <c r="D1125" s="224" t="s">
        <v>1880</v>
      </c>
      <c r="E1125" s="225">
        <v>-2.16</v>
      </c>
      <c r="F1125" s="22"/>
      <c r="G1125" s="35"/>
    </row>
    <row r="1126" spans="1:7">
      <c r="A1126" s="44"/>
      <c r="B1126" s="234"/>
      <c r="C1126" s="224" t="s">
        <v>1788</v>
      </c>
      <c r="D1126" s="224" t="s">
        <v>1880</v>
      </c>
      <c r="E1126" s="225">
        <v>34.283000000000001</v>
      </c>
      <c r="F1126" s="22"/>
      <c r="G1126" s="35"/>
    </row>
    <row r="1127" spans="1:7">
      <c r="A1127" s="44"/>
      <c r="B1127" s="234" t="s">
        <v>1793</v>
      </c>
      <c r="C1127" s="224" t="s">
        <v>1807</v>
      </c>
      <c r="D1127" s="224" t="s">
        <v>1880</v>
      </c>
      <c r="E1127" s="225">
        <v>-2.16</v>
      </c>
      <c r="F1127" s="22"/>
      <c r="G1127" s="35"/>
    </row>
    <row r="1128" spans="1:7">
      <c r="A1128" s="44"/>
      <c r="B1128" s="234"/>
      <c r="C1128" s="224" t="s">
        <v>1789</v>
      </c>
      <c r="D1128" s="224" t="s">
        <v>1880</v>
      </c>
      <c r="E1128" s="225">
        <v>23.059000000000001</v>
      </c>
      <c r="F1128" s="22"/>
      <c r="G1128" s="35"/>
    </row>
    <row r="1129" spans="1:7">
      <c r="A1129" s="44"/>
      <c r="B1129" s="234" t="s">
        <v>1792</v>
      </c>
      <c r="C1129" s="224" t="s">
        <v>1062</v>
      </c>
      <c r="D1129" s="36" t="s">
        <v>1880</v>
      </c>
      <c r="E1129" s="21">
        <v>-9</v>
      </c>
      <c r="F1129" s="22"/>
      <c r="G1129" s="35"/>
    </row>
    <row r="1130" spans="1:7">
      <c r="A1130" s="44"/>
      <c r="B1130" s="234"/>
      <c r="C1130" s="224" t="s">
        <v>1790</v>
      </c>
      <c r="D1130" s="224" t="s">
        <v>1880</v>
      </c>
      <c r="E1130" s="225">
        <v>11.438000000000001</v>
      </c>
      <c r="F1130" s="22"/>
      <c r="G1130" s="35"/>
    </row>
    <row r="1131" spans="1:7">
      <c r="A1131" s="44"/>
      <c r="B1131" s="234" t="s">
        <v>1792</v>
      </c>
      <c r="C1131" s="224" t="s">
        <v>1423</v>
      </c>
      <c r="D1131" s="36" t="s">
        <v>1880</v>
      </c>
      <c r="E1131" s="21">
        <v>-6.2640000000000002</v>
      </c>
      <c r="F1131" s="22"/>
      <c r="G1131" s="35"/>
    </row>
    <row r="1132" spans="1:7">
      <c r="A1132" s="44"/>
      <c r="B1132" s="234"/>
      <c r="C1132" s="224" t="s">
        <v>1686</v>
      </c>
      <c r="D1132" s="224" t="s">
        <v>1880</v>
      </c>
      <c r="E1132" s="475">
        <v>20.265000000000001</v>
      </c>
      <c r="F1132" s="22"/>
      <c r="G1132" s="35"/>
    </row>
    <row r="1133" spans="1:7">
      <c r="A1133" s="44"/>
      <c r="B1133" s="234"/>
      <c r="C1133" s="224" t="s">
        <v>984</v>
      </c>
      <c r="D1133" s="224" t="s">
        <v>1880</v>
      </c>
      <c r="E1133" s="225">
        <v>21.754000000000001</v>
      </c>
      <c r="F1133" s="22"/>
      <c r="G1133" s="35"/>
    </row>
    <row r="1134" spans="1:7">
      <c r="A1134" s="44"/>
      <c r="B1134" s="234"/>
      <c r="C1134" s="224" t="s">
        <v>985</v>
      </c>
      <c r="D1134" s="224"/>
      <c r="E1134" s="225"/>
      <c r="F1134" s="22"/>
      <c r="G1134" s="35"/>
    </row>
    <row r="1135" spans="1:7">
      <c r="A1135" s="44"/>
      <c r="B1135" s="234"/>
      <c r="C1135" s="224" t="s">
        <v>986</v>
      </c>
      <c r="D1135" s="224" t="s">
        <v>1880</v>
      </c>
      <c r="E1135" s="225">
        <v>86.2</v>
      </c>
      <c r="F1135" s="22"/>
      <c r="G1135" s="35"/>
    </row>
    <row r="1136" spans="1:7">
      <c r="A1136" s="44"/>
      <c r="B1136" s="234"/>
      <c r="C1136" s="224" t="s">
        <v>987</v>
      </c>
      <c r="D1136" s="224" t="s">
        <v>1880</v>
      </c>
      <c r="E1136" s="225">
        <v>23.463000000000001</v>
      </c>
      <c r="F1136" s="22"/>
      <c r="G1136" s="35"/>
    </row>
    <row r="1137" spans="1:7">
      <c r="A1137" s="44"/>
      <c r="B1137" s="234" t="s">
        <v>1792</v>
      </c>
      <c r="C1137" s="224" t="s">
        <v>936</v>
      </c>
      <c r="D1137" s="224" t="s">
        <v>1880</v>
      </c>
      <c r="E1137" s="225">
        <v>-9.9540000000000006</v>
      </c>
      <c r="F1137" s="22"/>
      <c r="G1137" s="35"/>
    </row>
    <row r="1138" spans="1:7">
      <c r="A1138" s="44"/>
      <c r="B1138" s="234"/>
      <c r="C1138" s="224" t="s">
        <v>988</v>
      </c>
      <c r="D1138" s="224" t="s">
        <v>1880</v>
      </c>
      <c r="E1138" s="225">
        <v>21.462</v>
      </c>
      <c r="F1138" s="22"/>
      <c r="G1138" s="35"/>
    </row>
    <row r="1139" spans="1:7">
      <c r="A1139" s="44"/>
      <c r="B1139" s="234"/>
      <c r="C1139" s="224" t="s">
        <v>990</v>
      </c>
      <c r="D1139" s="224" t="s">
        <v>1880</v>
      </c>
      <c r="E1139" s="225">
        <v>13.226000000000001</v>
      </c>
      <c r="F1139" s="22"/>
      <c r="G1139" s="35"/>
    </row>
    <row r="1140" spans="1:7">
      <c r="A1140" s="44"/>
      <c r="B1140" s="234" t="s">
        <v>1792</v>
      </c>
      <c r="C1140" s="224" t="s">
        <v>937</v>
      </c>
      <c r="D1140" s="224" t="s">
        <v>1880</v>
      </c>
      <c r="E1140" s="225">
        <v>-7.38</v>
      </c>
      <c r="F1140" s="22"/>
      <c r="G1140" s="35"/>
    </row>
    <row r="1141" spans="1:7">
      <c r="A1141" s="44"/>
      <c r="B1141" s="234"/>
      <c r="C1141" s="224" t="s">
        <v>989</v>
      </c>
      <c r="D1141" s="224" t="s">
        <v>1880</v>
      </c>
      <c r="E1141" s="225">
        <v>25.649000000000001</v>
      </c>
      <c r="F1141" s="22"/>
      <c r="G1141" s="35"/>
    </row>
    <row r="1142" spans="1:7">
      <c r="A1142" s="44"/>
      <c r="B1142" s="234"/>
      <c r="C1142" s="224" t="s">
        <v>991</v>
      </c>
      <c r="D1142" s="224" t="s">
        <v>1880</v>
      </c>
      <c r="E1142" s="225">
        <v>36.878999999999998</v>
      </c>
      <c r="F1142" s="22"/>
      <c r="G1142" s="35"/>
    </row>
    <row r="1143" spans="1:7">
      <c r="A1143" s="44"/>
      <c r="B1143" s="234" t="s">
        <v>1792</v>
      </c>
      <c r="C1143" s="224" t="s">
        <v>938</v>
      </c>
      <c r="D1143" s="224" t="s">
        <v>1880</v>
      </c>
      <c r="E1143" s="225">
        <v>-23.222000000000001</v>
      </c>
      <c r="F1143" s="22"/>
      <c r="G1143" s="35"/>
    </row>
    <row r="1144" spans="1:7">
      <c r="A1144" s="44"/>
      <c r="B1144" s="15"/>
      <c r="C1144" s="72" t="s">
        <v>1287</v>
      </c>
      <c r="D1144" s="15" t="s">
        <v>1880</v>
      </c>
      <c r="E1144" s="21">
        <f>SUM(E1078:E1143)</f>
        <v>850.85800000000029</v>
      </c>
      <c r="F1144" s="22"/>
      <c r="G1144" s="35"/>
    </row>
    <row r="1145" spans="1:7">
      <c r="A1145" s="165">
        <v>221</v>
      </c>
      <c r="B1145" s="10" t="s">
        <v>563</v>
      </c>
      <c r="C1145" s="10" t="s">
        <v>562</v>
      </c>
      <c r="D1145" s="10" t="s">
        <v>1880</v>
      </c>
      <c r="E1145" s="11">
        <f>E1146</f>
        <v>850.85800000000029</v>
      </c>
      <c r="F1145" s="562"/>
      <c r="G1145" s="19">
        <f>E1145*F1145</f>
        <v>0</v>
      </c>
    </row>
    <row r="1146" spans="1:7" ht="10.8" thickBot="1">
      <c r="A1146" s="91"/>
      <c r="B1146" s="38"/>
      <c r="C1146" s="92" t="s">
        <v>1720</v>
      </c>
      <c r="D1146" s="38" t="s">
        <v>1880</v>
      </c>
      <c r="E1146" s="40">
        <f>E1144</f>
        <v>850.85800000000029</v>
      </c>
      <c r="F1146" s="93"/>
      <c r="G1146" s="42"/>
    </row>
    <row r="1147" spans="1:7">
      <c r="A1147" s="164"/>
      <c r="B1147" s="15"/>
      <c r="C1147" s="72"/>
      <c r="D1147" s="15"/>
      <c r="E1147" s="21"/>
      <c r="F1147" s="22"/>
      <c r="G1147" s="22"/>
    </row>
  </sheetData>
  <mergeCells count="1">
    <mergeCell ref="C10:D10"/>
  </mergeCells>
  <phoneticPr fontId="6" type="noConversion"/>
  <pageMargins left="0.78740157499999996" right="0.78740157499999996" top="0.984251969" bottom="0.984251969" header="0.4921259845" footer="0.4921259845"/>
  <pageSetup paperSize="9" scale="90" orientation="portrait" r:id="rId1"/>
  <headerFooter alignWithMargins="0">
    <oddHeader>&amp;R&amp;"Arial Narrow,Obyčejné"Zvýšení kapacity předškolního vzdělávání ve městě Ralsko</oddHeader>
    <oddFooter>&amp;C&amp;"Arial Narrow,Obyčejné"Architektonicko-stavební řešení&amp;R&amp;"Arial Narrow,Obyčejné"Soupis prací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S202"/>
  <sheetViews>
    <sheetView workbookViewId="0"/>
  </sheetViews>
  <sheetFormatPr defaultRowHeight="10.199999999999999"/>
  <cols>
    <col min="1" max="1" width="4.85546875" style="1" customWidth="1"/>
    <col min="2" max="2" width="13.85546875" style="2" customWidth="1"/>
    <col min="3" max="3" width="57.85546875" style="2" customWidth="1"/>
    <col min="4" max="4" width="5.42578125" style="2" customWidth="1"/>
    <col min="5" max="5" width="11.28515625" style="3" customWidth="1"/>
    <col min="6" max="6" width="11.42578125" style="4" customWidth="1"/>
    <col min="7" max="7" width="13.85546875" style="4" customWidth="1"/>
  </cols>
  <sheetData>
    <row r="1" spans="1:19" ht="17.399999999999999">
      <c r="A1" s="62" t="s">
        <v>1286</v>
      </c>
      <c r="B1" s="63"/>
      <c r="C1" s="63"/>
      <c r="D1" s="63"/>
      <c r="E1" s="63"/>
      <c r="F1" s="63"/>
      <c r="G1" s="63"/>
    </row>
    <row r="2" spans="1:19">
      <c r="A2" s="64" t="s">
        <v>357</v>
      </c>
      <c r="B2" s="63"/>
      <c r="C2" s="63"/>
      <c r="D2" s="63"/>
      <c r="E2" s="65" t="s">
        <v>2188</v>
      </c>
      <c r="F2" s="63"/>
      <c r="G2" s="63"/>
    </row>
    <row r="3" spans="1:19">
      <c r="A3" s="64" t="s">
        <v>359</v>
      </c>
      <c r="B3" s="63"/>
      <c r="C3" s="63"/>
      <c r="D3" s="63"/>
      <c r="E3" s="65" t="s">
        <v>352</v>
      </c>
      <c r="F3" s="63"/>
      <c r="G3" s="63"/>
    </row>
    <row r="4" spans="1:19">
      <c r="A4" s="64" t="s">
        <v>358</v>
      </c>
      <c r="B4" s="63"/>
      <c r="C4" s="63"/>
      <c r="D4" s="63"/>
      <c r="E4" s="65" t="s">
        <v>353</v>
      </c>
      <c r="F4" s="63"/>
      <c r="G4" s="63"/>
    </row>
    <row r="5" spans="1:19">
      <c r="A5" s="65" t="s">
        <v>1605</v>
      </c>
      <c r="B5" s="63"/>
      <c r="C5" s="63"/>
      <c r="D5" s="63"/>
      <c r="E5" s="65"/>
      <c r="F5" s="63"/>
      <c r="G5" s="63"/>
    </row>
    <row r="6" spans="1:19" ht="10.8" thickBot="1">
      <c r="A6" s="65" t="s">
        <v>1882</v>
      </c>
      <c r="B6" s="63"/>
      <c r="C6" s="63"/>
      <c r="D6" s="63"/>
      <c r="E6" s="65"/>
      <c r="F6" s="63"/>
      <c r="G6" s="63"/>
    </row>
    <row r="7" spans="1:19" ht="21" thickBot="1">
      <c r="A7" s="66" t="s">
        <v>1885</v>
      </c>
      <c r="B7" s="66" t="s">
        <v>1886</v>
      </c>
      <c r="C7" s="66" t="s">
        <v>1887</v>
      </c>
      <c r="D7" s="66" t="s">
        <v>1888</v>
      </c>
      <c r="E7" s="66" t="s">
        <v>1889</v>
      </c>
      <c r="F7" s="66" t="s">
        <v>1890</v>
      </c>
      <c r="G7" s="66" t="s">
        <v>1891</v>
      </c>
    </row>
    <row r="8" spans="1:19" ht="10.8" thickBot="1">
      <c r="A8" s="66" t="s">
        <v>1892</v>
      </c>
      <c r="B8" s="66" t="s">
        <v>1893</v>
      </c>
      <c r="C8" s="66" t="s">
        <v>1894</v>
      </c>
      <c r="D8" s="66" t="s">
        <v>1895</v>
      </c>
      <c r="E8" s="66" t="s">
        <v>1896</v>
      </c>
      <c r="F8" s="66" t="s">
        <v>1897</v>
      </c>
      <c r="G8" s="66" t="s">
        <v>1898</v>
      </c>
    </row>
    <row r="9" spans="1:19">
      <c r="A9" s="5"/>
      <c r="B9" s="5"/>
      <c r="C9" s="5"/>
      <c r="D9" s="5"/>
      <c r="E9" s="5"/>
      <c r="F9" s="5"/>
      <c r="G9" s="5"/>
    </row>
    <row r="10" spans="1:19">
      <c r="A10" s="6"/>
      <c r="B10" s="7"/>
      <c r="C10" s="175" t="s">
        <v>360</v>
      </c>
      <c r="D10" s="181"/>
      <c r="E10" s="16"/>
      <c r="F10" s="17"/>
      <c r="G10" s="17">
        <f>G11</f>
        <v>0</v>
      </c>
    </row>
    <row r="11" spans="1:19">
      <c r="A11" s="6"/>
      <c r="B11" s="29" t="s">
        <v>1299</v>
      </c>
      <c r="C11" s="29" t="s">
        <v>1575</v>
      </c>
      <c r="D11" s="29"/>
      <c r="E11" s="30"/>
      <c r="F11" s="31"/>
      <c r="G11" s="31">
        <f>G12+G76+G96+G140</f>
        <v>0</v>
      </c>
      <c r="I11" s="220"/>
    </row>
    <row r="12" spans="1:19" ht="10.8" thickBot="1">
      <c r="A12" s="23"/>
      <c r="B12" s="28" t="s">
        <v>302</v>
      </c>
      <c r="C12" s="28" t="s">
        <v>673</v>
      </c>
      <c r="D12" s="28"/>
      <c r="E12" s="32"/>
      <c r="F12" s="33"/>
      <c r="G12" s="33">
        <f>G13+G18+G27+G32+G47+G56+G59</f>
        <v>0</v>
      </c>
    </row>
    <row r="13" spans="1:19">
      <c r="A13" s="25"/>
      <c r="B13" s="317"/>
      <c r="C13" s="318" t="s">
        <v>1739</v>
      </c>
      <c r="D13" s="319"/>
      <c r="E13" s="320"/>
      <c r="F13" s="321"/>
      <c r="G13" s="322">
        <f>SUM(G15:G17)</f>
        <v>0</v>
      </c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8"/>
    </row>
    <row r="14" spans="1:19" ht="71.400000000000006">
      <c r="A14" s="27"/>
      <c r="B14" s="274"/>
      <c r="C14" s="275" t="s">
        <v>1740</v>
      </c>
      <c r="D14" s="271"/>
      <c r="E14" s="272"/>
      <c r="F14" s="273"/>
      <c r="G14" s="276"/>
      <c r="H14" s="259"/>
      <c r="I14" s="259"/>
      <c r="J14" s="259"/>
      <c r="K14" s="260"/>
      <c r="L14" s="260"/>
      <c r="M14" s="257"/>
      <c r="N14" s="257"/>
      <c r="O14" s="257"/>
      <c r="P14" s="257"/>
      <c r="Q14" s="257"/>
      <c r="R14" s="257"/>
      <c r="S14" s="257"/>
    </row>
    <row r="15" spans="1:19">
      <c r="A15" s="27" t="s">
        <v>1289</v>
      </c>
      <c r="B15" s="262" t="s">
        <v>391</v>
      </c>
      <c r="C15" s="262" t="s">
        <v>1741</v>
      </c>
      <c r="D15" s="301" t="s">
        <v>1298</v>
      </c>
      <c r="E15" s="361">
        <v>31</v>
      </c>
      <c r="F15" s="553"/>
      <c r="G15" s="308">
        <f>E15*F15</f>
        <v>0</v>
      </c>
      <c r="H15" s="257"/>
      <c r="I15" s="257"/>
      <c r="J15" s="257"/>
      <c r="K15" s="257"/>
      <c r="L15" s="263"/>
      <c r="M15" s="257"/>
      <c r="N15" s="257"/>
      <c r="O15" s="257"/>
      <c r="P15" s="257"/>
      <c r="Q15" s="257"/>
      <c r="R15" s="257"/>
      <c r="S15" s="257"/>
    </row>
    <row r="16" spans="1:19">
      <c r="A16" s="27" t="s">
        <v>1290</v>
      </c>
      <c r="B16" s="262" t="s">
        <v>392</v>
      </c>
      <c r="C16" s="262" t="s">
        <v>1742</v>
      </c>
      <c r="D16" s="301" t="s">
        <v>1298</v>
      </c>
      <c r="E16" s="361">
        <v>46</v>
      </c>
      <c r="F16" s="553"/>
      <c r="G16" s="308">
        <f>E16*F16</f>
        <v>0</v>
      </c>
      <c r="H16" s="257"/>
      <c r="I16" s="257"/>
      <c r="J16" s="257"/>
      <c r="K16" s="257"/>
      <c r="L16" s="263"/>
      <c r="M16" s="257"/>
      <c r="N16" s="257"/>
      <c r="O16" s="257"/>
      <c r="P16" s="257"/>
      <c r="Q16" s="257"/>
      <c r="R16" s="257"/>
      <c r="S16" s="257"/>
    </row>
    <row r="17" spans="1:19">
      <c r="A17" s="27"/>
      <c r="B17" s="261"/>
      <c r="C17" s="262"/>
      <c r="D17" s="301"/>
      <c r="E17" s="361"/>
      <c r="F17" s="309"/>
      <c r="G17" s="308"/>
      <c r="H17" s="257"/>
      <c r="I17" s="257"/>
      <c r="J17" s="257"/>
      <c r="K17" s="257"/>
      <c r="L17" s="257"/>
      <c r="M17" s="257"/>
      <c r="N17" s="257"/>
      <c r="O17" s="257"/>
      <c r="P17" s="257"/>
      <c r="Q17" s="257"/>
      <c r="R17" s="257"/>
      <c r="S17" s="257"/>
    </row>
    <row r="18" spans="1:19">
      <c r="A18" s="27"/>
      <c r="B18" s="269"/>
      <c r="C18" s="270" t="s">
        <v>1743</v>
      </c>
      <c r="D18" s="302"/>
      <c r="E18" s="362"/>
      <c r="F18" s="311"/>
      <c r="G18" s="307">
        <f>SUM(G20:G26)</f>
        <v>0</v>
      </c>
      <c r="H18" s="257"/>
      <c r="I18" s="257"/>
      <c r="J18" s="257"/>
      <c r="K18" s="257"/>
      <c r="L18" s="257"/>
      <c r="M18" s="257"/>
      <c r="N18" s="257"/>
      <c r="O18" s="257"/>
      <c r="P18" s="257"/>
      <c r="Q18" s="257"/>
      <c r="R18" s="257"/>
      <c r="S18" s="257"/>
    </row>
    <row r="19" spans="1:19" ht="40.799999999999997">
      <c r="A19" s="27"/>
      <c r="B19" s="274"/>
      <c r="C19" s="275" t="s">
        <v>1744</v>
      </c>
      <c r="D19" s="302"/>
      <c r="E19" s="362"/>
      <c r="F19" s="311"/>
      <c r="G19" s="312"/>
      <c r="H19" s="257"/>
      <c r="I19" s="257"/>
      <c r="J19" s="257"/>
      <c r="K19" s="257"/>
      <c r="L19" s="257"/>
      <c r="M19" s="257"/>
      <c r="N19" s="257"/>
      <c r="O19" s="257"/>
      <c r="P19" s="257"/>
      <c r="Q19" s="257"/>
      <c r="R19" s="257"/>
      <c r="S19" s="257"/>
    </row>
    <row r="20" spans="1:19">
      <c r="A20" s="27" t="s">
        <v>1291</v>
      </c>
      <c r="B20" s="262" t="s">
        <v>393</v>
      </c>
      <c r="C20" s="277" t="s">
        <v>234</v>
      </c>
      <c r="D20" s="302" t="s">
        <v>1298</v>
      </c>
      <c r="E20" s="362">
        <v>17</v>
      </c>
      <c r="F20" s="553"/>
      <c r="G20" s="312">
        <f t="shared" ref="G20:G25" si="0">E20*F20</f>
        <v>0</v>
      </c>
      <c r="H20" s="257"/>
      <c r="I20" s="257"/>
      <c r="J20" s="257"/>
      <c r="K20" s="257"/>
      <c r="L20" s="257"/>
      <c r="M20" s="257"/>
      <c r="N20" s="257"/>
      <c r="O20" s="257"/>
      <c r="P20" s="257"/>
      <c r="Q20" s="257"/>
      <c r="R20" s="257"/>
      <c r="S20" s="257"/>
    </row>
    <row r="21" spans="1:19">
      <c r="A21" s="27" t="s">
        <v>1292</v>
      </c>
      <c r="B21" s="262" t="s">
        <v>394</v>
      </c>
      <c r="C21" s="277" t="s">
        <v>1745</v>
      </c>
      <c r="D21" s="302" t="s">
        <v>1298</v>
      </c>
      <c r="E21" s="362">
        <v>12</v>
      </c>
      <c r="F21" s="553"/>
      <c r="G21" s="312">
        <f t="shared" si="0"/>
        <v>0</v>
      </c>
      <c r="H21" s="264"/>
      <c r="I21" s="264"/>
      <c r="J21" s="264"/>
      <c r="K21" s="264"/>
      <c r="L21" s="264"/>
      <c r="M21" s="257"/>
      <c r="N21" s="257"/>
      <c r="O21" s="257"/>
      <c r="P21" s="257"/>
      <c r="Q21" s="257"/>
      <c r="R21" s="257"/>
      <c r="S21" s="257"/>
    </row>
    <row r="22" spans="1:19">
      <c r="A22" s="27" t="s">
        <v>1293</v>
      </c>
      <c r="B22" s="262" t="s">
        <v>395</v>
      </c>
      <c r="C22" s="277" t="s">
        <v>1746</v>
      </c>
      <c r="D22" s="302" t="s">
        <v>1298</v>
      </c>
      <c r="E22" s="362">
        <v>4</v>
      </c>
      <c r="F22" s="553"/>
      <c r="G22" s="312">
        <f t="shared" si="0"/>
        <v>0</v>
      </c>
      <c r="H22" s="257"/>
      <c r="I22" s="257"/>
      <c r="J22" s="257"/>
      <c r="K22" s="257"/>
      <c r="L22" s="263"/>
      <c r="M22" s="257"/>
      <c r="N22" s="257"/>
      <c r="O22" s="257"/>
      <c r="P22" s="257"/>
      <c r="Q22" s="257"/>
      <c r="R22" s="257"/>
      <c r="S22" s="257"/>
    </row>
    <row r="23" spans="1:19">
      <c r="A23" s="27" t="s">
        <v>1520</v>
      </c>
      <c r="B23" s="262" t="s">
        <v>396</v>
      </c>
      <c r="C23" s="277" t="s">
        <v>235</v>
      </c>
      <c r="D23" s="302" t="s">
        <v>1298</v>
      </c>
      <c r="E23" s="362">
        <v>28</v>
      </c>
      <c r="F23" s="553"/>
      <c r="G23" s="312">
        <f t="shared" si="0"/>
        <v>0</v>
      </c>
      <c r="H23" s="257"/>
      <c r="I23" s="257"/>
      <c r="J23" s="257"/>
      <c r="K23" s="257"/>
      <c r="L23" s="257"/>
      <c r="M23" s="257"/>
      <c r="N23" s="257"/>
      <c r="O23" s="257"/>
      <c r="P23" s="257"/>
      <c r="Q23" s="257"/>
      <c r="R23" s="257"/>
      <c r="S23" s="257"/>
    </row>
    <row r="24" spans="1:19">
      <c r="A24" s="27" t="s">
        <v>1521</v>
      </c>
      <c r="B24" s="262" t="s">
        <v>397</v>
      </c>
      <c r="C24" s="277" t="s">
        <v>1742</v>
      </c>
      <c r="D24" s="302" t="s">
        <v>1298</v>
      </c>
      <c r="E24" s="362">
        <v>25</v>
      </c>
      <c r="F24" s="553"/>
      <c r="G24" s="312">
        <f t="shared" si="0"/>
        <v>0</v>
      </c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</row>
    <row r="25" spans="1:19">
      <c r="A25" s="27" t="s">
        <v>1522</v>
      </c>
      <c r="B25" s="262" t="s">
        <v>398</v>
      </c>
      <c r="C25" s="277" t="s">
        <v>236</v>
      </c>
      <c r="D25" s="302" t="s">
        <v>1298</v>
      </c>
      <c r="E25" s="362">
        <v>12</v>
      </c>
      <c r="F25" s="554"/>
      <c r="G25" s="312">
        <f t="shared" si="0"/>
        <v>0</v>
      </c>
      <c r="H25" s="257"/>
      <c r="I25" s="257"/>
      <c r="J25" s="257"/>
      <c r="K25" s="257"/>
      <c r="L25" s="257"/>
      <c r="M25" s="257"/>
      <c r="N25" s="257"/>
      <c r="O25" s="257"/>
      <c r="P25" s="257"/>
      <c r="Q25" s="257"/>
      <c r="R25" s="257"/>
      <c r="S25" s="257"/>
    </row>
    <row r="26" spans="1:19">
      <c r="A26" s="165"/>
      <c r="B26" s="269"/>
      <c r="C26" s="277"/>
      <c r="D26" s="302"/>
      <c r="E26" s="362"/>
      <c r="F26" s="311"/>
      <c r="G26" s="312"/>
      <c r="H26" s="257"/>
      <c r="I26" s="257"/>
      <c r="J26" s="257"/>
      <c r="K26" s="257"/>
      <c r="L26" s="257"/>
      <c r="M26" s="257"/>
      <c r="N26" s="257"/>
      <c r="O26" s="257"/>
      <c r="P26" s="257"/>
      <c r="Q26" s="257"/>
      <c r="R26" s="257"/>
      <c r="S26" s="257"/>
    </row>
    <row r="27" spans="1:19">
      <c r="A27" s="165"/>
      <c r="B27" s="269"/>
      <c r="C27" s="270" t="s">
        <v>1747</v>
      </c>
      <c r="D27" s="302"/>
      <c r="E27" s="362"/>
      <c r="F27" s="311"/>
      <c r="G27" s="307">
        <f>SUM(G29:G31)</f>
        <v>0</v>
      </c>
      <c r="H27" s="257"/>
      <c r="I27" s="257"/>
      <c r="J27" s="257"/>
      <c r="K27" s="257"/>
      <c r="L27" s="257"/>
      <c r="M27" s="257"/>
      <c r="N27" s="257"/>
      <c r="O27" s="257"/>
      <c r="P27" s="257"/>
      <c r="Q27" s="257"/>
      <c r="R27" s="257"/>
      <c r="S27" s="257"/>
    </row>
    <row r="28" spans="1:19" ht="33" customHeight="1">
      <c r="A28" s="27"/>
      <c r="B28" s="269"/>
      <c r="C28" s="275" t="s">
        <v>1748</v>
      </c>
      <c r="D28" s="302"/>
      <c r="E28" s="362"/>
      <c r="F28" s="311"/>
      <c r="G28" s="312"/>
      <c r="H28" s="258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7"/>
    </row>
    <row r="29" spans="1:19">
      <c r="A29" s="27" t="s">
        <v>101</v>
      </c>
      <c r="B29" s="262" t="s">
        <v>399</v>
      </c>
      <c r="C29" s="277" t="s">
        <v>237</v>
      </c>
      <c r="D29" s="302" t="s">
        <v>1901</v>
      </c>
      <c r="E29" s="362">
        <v>6</v>
      </c>
      <c r="F29" s="553"/>
      <c r="G29" s="312">
        <f>E29*F29</f>
        <v>0</v>
      </c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7"/>
    </row>
    <row r="30" spans="1:19">
      <c r="A30" s="27" t="s">
        <v>102</v>
      </c>
      <c r="B30" s="262" t="s">
        <v>400</v>
      </c>
      <c r="C30" s="277" t="s">
        <v>1742</v>
      </c>
      <c r="D30" s="302" t="s">
        <v>1901</v>
      </c>
      <c r="E30" s="362">
        <v>4</v>
      </c>
      <c r="F30" s="553"/>
      <c r="G30" s="312">
        <f>E30*F30</f>
        <v>0</v>
      </c>
      <c r="H30" s="264"/>
      <c r="I30" s="264"/>
      <c r="J30" s="264"/>
      <c r="K30" s="264"/>
      <c r="L30" s="264"/>
      <c r="M30" s="257"/>
      <c r="N30" s="257"/>
      <c r="O30" s="257"/>
      <c r="P30" s="257"/>
      <c r="Q30" s="257"/>
      <c r="R30" s="257"/>
      <c r="S30" s="257"/>
    </row>
    <row r="31" spans="1:19">
      <c r="A31" s="165"/>
      <c r="B31" s="269"/>
      <c r="C31" s="278"/>
      <c r="D31" s="304"/>
      <c r="E31" s="362"/>
      <c r="F31" s="311"/>
      <c r="G31" s="312"/>
      <c r="H31" s="265"/>
      <c r="I31" s="265"/>
      <c r="J31" s="265"/>
      <c r="K31" s="265"/>
      <c r="L31" s="265"/>
      <c r="M31" s="257"/>
      <c r="N31" s="257"/>
      <c r="O31" s="257"/>
      <c r="P31" s="257"/>
      <c r="Q31" s="265"/>
      <c r="R31" s="265"/>
      <c r="S31" s="265"/>
    </row>
    <row r="32" spans="1:19">
      <c r="A32" s="165"/>
      <c r="B32" s="269"/>
      <c r="C32" s="279" t="s">
        <v>1749</v>
      </c>
      <c r="D32" s="305"/>
      <c r="E32" s="362"/>
      <c r="F32" s="311"/>
      <c r="G32" s="307">
        <f>SUM(G34:G46)</f>
        <v>0</v>
      </c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</row>
    <row r="33" spans="1:19">
      <c r="A33" s="165"/>
      <c r="B33" s="269"/>
      <c r="C33" s="277" t="s">
        <v>1750</v>
      </c>
      <c r="D33" s="302"/>
      <c r="E33" s="362"/>
      <c r="F33" s="311"/>
      <c r="G33" s="312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</row>
    <row r="34" spans="1:19">
      <c r="A34" s="27" t="s">
        <v>103</v>
      </c>
      <c r="B34" s="262" t="s">
        <v>401</v>
      </c>
      <c r="C34" s="280" t="s">
        <v>238</v>
      </c>
      <c r="D34" s="302" t="s">
        <v>1901</v>
      </c>
      <c r="E34" s="362">
        <v>8</v>
      </c>
      <c r="F34" s="553"/>
      <c r="G34" s="312">
        <f t="shared" ref="G34:G45" si="1">E34*F34</f>
        <v>0</v>
      </c>
      <c r="H34" s="266"/>
      <c r="I34" s="266"/>
      <c r="J34" s="266"/>
      <c r="K34" s="266"/>
      <c r="L34" s="266"/>
      <c r="M34" s="266"/>
      <c r="N34" s="266"/>
      <c r="O34" s="257"/>
      <c r="P34" s="257"/>
      <c r="Q34" s="257"/>
      <c r="R34" s="257"/>
      <c r="S34" s="258"/>
    </row>
    <row r="35" spans="1:19">
      <c r="A35" s="27" t="s">
        <v>104</v>
      </c>
      <c r="B35" s="262" t="s">
        <v>402</v>
      </c>
      <c r="C35" s="280" t="s">
        <v>1751</v>
      </c>
      <c r="D35" s="302" t="s">
        <v>1901</v>
      </c>
      <c r="E35" s="362">
        <v>21</v>
      </c>
      <c r="F35" s="553"/>
      <c r="G35" s="312">
        <f t="shared" si="1"/>
        <v>0</v>
      </c>
      <c r="H35" s="266"/>
      <c r="I35" s="266"/>
      <c r="J35" s="266"/>
      <c r="K35" s="266"/>
      <c r="L35" s="266"/>
      <c r="M35" s="266"/>
      <c r="N35" s="266"/>
      <c r="O35" s="257"/>
      <c r="P35" s="257"/>
      <c r="Q35" s="257"/>
      <c r="R35" s="257"/>
      <c r="S35" s="258"/>
    </row>
    <row r="36" spans="1:19">
      <c r="A36" s="27" t="s">
        <v>1524</v>
      </c>
      <c r="B36" s="262" t="s">
        <v>403</v>
      </c>
      <c r="C36" s="280" t="s">
        <v>1752</v>
      </c>
      <c r="D36" s="302" t="s">
        <v>1901</v>
      </c>
      <c r="E36" s="362">
        <v>2</v>
      </c>
      <c r="F36" s="553"/>
      <c r="G36" s="312">
        <f t="shared" si="1"/>
        <v>0</v>
      </c>
      <c r="H36" s="266"/>
      <c r="I36" s="266"/>
      <c r="J36" s="266"/>
      <c r="K36" s="266"/>
      <c r="L36" s="266"/>
      <c r="M36" s="266"/>
      <c r="N36" s="266"/>
      <c r="O36" s="257"/>
      <c r="P36" s="257"/>
      <c r="Q36" s="257"/>
      <c r="R36" s="257"/>
      <c r="S36" s="258"/>
    </row>
    <row r="37" spans="1:19">
      <c r="A37" s="27" t="s">
        <v>1525</v>
      </c>
      <c r="B37" s="262" t="s">
        <v>404</v>
      </c>
      <c r="C37" s="281" t="s">
        <v>239</v>
      </c>
      <c r="D37" s="302" t="s">
        <v>1901</v>
      </c>
      <c r="E37" s="362">
        <v>9</v>
      </c>
      <c r="F37" s="553"/>
      <c r="G37" s="312">
        <f t="shared" si="1"/>
        <v>0</v>
      </c>
      <c r="H37" s="266"/>
      <c r="I37" s="266"/>
      <c r="J37" s="266"/>
      <c r="K37" s="266"/>
      <c r="L37" s="266"/>
      <c r="M37" s="266"/>
      <c r="N37" s="266"/>
      <c r="O37" s="257"/>
      <c r="P37" s="257"/>
      <c r="Q37" s="257"/>
      <c r="R37" s="257"/>
      <c r="S37" s="258"/>
    </row>
    <row r="38" spans="1:19">
      <c r="A38" s="27" t="s">
        <v>1526</v>
      </c>
      <c r="B38" s="262" t="s">
        <v>405</v>
      </c>
      <c r="C38" s="282" t="s">
        <v>1753</v>
      </c>
      <c r="D38" s="302" t="s">
        <v>1901</v>
      </c>
      <c r="E38" s="362">
        <v>2</v>
      </c>
      <c r="F38" s="553"/>
      <c r="G38" s="312">
        <f t="shared" si="1"/>
        <v>0</v>
      </c>
      <c r="H38" s="266"/>
      <c r="I38" s="266"/>
      <c r="J38" s="266"/>
      <c r="K38" s="266"/>
      <c r="L38" s="266"/>
      <c r="M38" s="266"/>
      <c r="N38" s="266"/>
      <c r="O38" s="257"/>
      <c r="P38" s="257"/>
      <c r="Q38" s="257"/>
      <c r="R38" s="257"/>
      <c r="S38" s="258"/>
    </row>
    <row r="39" spans="1:19">
      <c r="A39" s="27" t="s">
        <v>1527</v>
      </c>
      <c r="B39" s="262" t="s">
        <v>406</v>
      </c>
      <c r="C39" s="282" t="s">
        <v>1754</v>
      </c>
      <c r="D39" s="302" t="s">
        <v>1901</v>
      </c>
      <c r="E39" s="362">
        <v>6</v>
      </c>
      <c r="F39" s="553"/>
      <c r="G39" s="312">
        <f t="shared" si="1"/>
        <v>0</v>
      </c>
      <c r="H39" s="266"/>
      <c r="I39" s="266"/>
      <c r="J39" s="266"/>
      <c r="K39" s="266"/>
      <c r="L39" s="266"/>
      <c r="M39" s="266"/>
      <c r="N39" s="266"/>
      <c r="O39" s="257"/>
      <c r="P39" s="257"/>
      <c r="Q39" s="257"/>
      <c r="R39" s="257"/>
      <c r="S39" s="258"/>
    </row>
    <row r="40" spans="1:19">
      <c r="A40" s="27" t="s">
        <v>1538</v>
      </c>
      <c r="B40" s="262" t="s">
        <v>407</v>
      </c>
      <c r="C40" s="282" t="s">
        <v>1755</v>
      </c>
      <c r="D40" s="302" t="s">
        <v>1901</v>
      </c>
      <c r="E40" s="362">
        <v>3</v>
      </c>
      <c r="F40" s="553"/>
      <c r="G40" s="312">
        <f>E40*F40</f>
        <v>0</v>
      </c>
      <c r="H40" s="266"/>
      <c r="I40" s="266"/>
      <c r="J40" s="266"/>
      <c r="K40" s="266"/>
      <c r="L40" s="266"/>
      <c r="M40" s="266"/>
      <c r="N40" s="266"/>
      <c r="O40" s="257"/>
      <c r="P40" s="257"/>
      <c r="Q40" s="257"/>
      <c r="R40" s="257"/>
      <c r="S40" s="258"/>
    </row>
    <row r="41" spans="1:19">
      <c r="A41" s="27" t="s">
        <v>1539</v>
      </c>
      <c r="B41" s="262" t="s">
        <v>408</v>
      </c>
      <c r="C41" s="282" t="s">
        <v>240</v>
      </c>
      <c r="D41" s="302" t="s">
        <v>1901</v>
      </c>
      <c r="E41" s="362">
        <v>8</v>
      </c>
      <c r="F41" s="553"/>
      <c r="G41" s="312">
        <f t="shared" si="1"/>
        <v>0</v>
      </c>
      <c r="H41" s="266"/>
      <c r="I41" s="266"/>
      <c r="J41" s="266"/>
      <c r="K41" s="266"/>
      <c r="L41" s="266"/>
      <c r="M41" s="266"/>
      <c r="N41" s="266"/>
      <c r="O41" s="257"/>
      <c r="P41" s="257"/>
      <c r="Q41" s="257"/>
      <c r="R41" s="257"/>
      <c r="S41" s="258"/>
    </row>
    <row r="42" spans="1:19">
      <c r="A42" s="27" t="s">
        <v>1540</v>
      </c>
      <c r="B42" s="262" t="s">
        <v>409</v>
      </c>
      <c r="C42" s="282" t="s">
        <v>1756</v>
      </c>
      <c r="D42" s="302" t="s">
        <v>1901</v>
      </c>
      <c r="E42" s="362">
        <v>2</v>
      </c>
      <c r="F42" s="553"/>
      <c r="G42" s="312">
        <f t="shared" si="1"/>
        <v>0</v>
      </c>
      <c r="H42" s="266"/>
      <c r="I42" s="266"/>
      <c r="J42" s="266"/>
      <c r="K42" s="266"/>
      <c r="L42" s="266"/>
      <c r="M42" s="266"/>
      <c r="N42" s="266"/>
      <c r="O42" s="257"/>
      <c r="P42" s="257"/>
      <c r="Q42" s="257"/>
      <c r="R42" s="257"/>
      <c r="S42" s="258"/>
    </row>
    <row r="43" spans="1:19">
      <c r="A43" s="27" t="s">
        <v>1541</v>
      </c>
      <c r="B43" s="262" t="s">
        <v>410</v>
      </c>
      <c r="C43" s="282" t="s">
        <v>241</v>
      </c>
      <c r="D43" s="302" t="s">
        <v>1901</v>
      </c>
      <c r="E43" s="362">
        <v>4</v>
      </c>
      <c r="F43" s="553"/>
      <c r="G43" s="312">
        <f t="shared" si="1"/>
        <v>0</v>
      </c>
      <c r="H43" s="266"/>
      <c r="I43" s="266"/>
      <c r="J43" s="266"/>
      <c r="K43" s="266"/>
      <c r="L43" s="266"/>
      <c r="M43" s="266"/>
      <c r="N43" s="266"/>
      <c r="O43" s="257"/>
      <c r="P43" s="257"/>
      <c r="Q43" s="257"/>
      <c r="R43" s="257"/>
      <c r="S43" s="258"/>
    </row>
    <row r="44" spans="1:19">
      <c r="A44" s="27" t="s">
        <v>1542</v>
      </c>
      <c r="B44" s="262" t="s">
        <v>411</v>
      </c>
      <c r="C44" s="277" t="s">
        <v>242</v>
      </c>
      <c r="D44" s="302" t="s">
        <v>1901</v>
      </c>
      <c r="E44" s="362">
        <v>1</v>
      </c>
      <c r="F44" s="553"/>
      <c r="G44" s="312">
        <f>E44*F44</f>
        <v>0</v>
      </c>
      <c r="H44" s="266"/>
      <c r="I44" s="266"/>
      <c r="J44" s="266"/>
      <c r="K44" s="266"/>
      <c r="L44" s="266"/>
      <c r="M44" s="266"/>
      <c r="N44" s="266"/>
      <c r="O44" s="257"/>
      <c r="P44" s="257"/>
      <c r="Q44" s="257"/>
      <c r="R44" s="257"/>
      <c r="S44" s="258"/>
    </row>
    <row r="45" spans="1:19">
      <c r="A45" s="27" t="s">
        <v>1543</v>
      </c>
      <c r="B45" s="262" t="s">
        <v>412</v>
      </c>
      <c r="C45" s="277" t="s">
        <v>243</v>
      </c>
      <c r="D45" s="302" t="s">
        <v>1901</v>
      </c>
      <c r="E45" s="362">
        <v>3</v>
      </c>
      <c r="F45" s="553"/>
      <c r="G45" s="312">
        <f t="shared" si="1"/>
        <v>0</v>
      </c>
      <c r="H45" s="257"/>
      <c r="I45" s="257"/>
      <c r="J45" s="257"/>
      <c r="K45" s="263"/>
      <c r="L45" s="263"/>
      <c r="M45" s="263"/>
      <c r="N45" s="257"/>
      <c r="O45" s="257"/>
      <c r="P45" s="257"/>
      <c r="Q45" s="257"/>
      <c r="R45" s="257"/>
      <c r="S45" s="258"/>
    </row>
    <row r="46" spans="1:19">
      <c r="A46" s="165"/>
      <c r="B46" s="269"/>
      <c r="C46" s="277"/>
      <c r="D46" s="302"/>
      <c r="E46" s="362"/>
      <c r="F46" s="311"/>
      <c r="G46" s="312"/>
      <c r="H46" s="257"/>
      <c r="I46" s="257"/>
      <c r="J46" s="257"/>
      <c r="K46" s="257"/>
      <c r="L46" s="257"/>
      <c r="M46" s="257"/>
      <c r="N46" s="257"/>
      <c r="O46" s="257"/>
      <c r="P46" s="257"/>
      <c r="Q46" s="257"/>
      <c r="R46" s="257"/>
      <c r="S46" s="258"/>
    </row>
    <row r="47" spans="1:19">
      <c r="A47" s="27"/>
      <c r="B47" s="269"/>
      <c r="C47" s="270" t="s">
        <v>1757</v>
      </c>
      <c r="D47" s="302"/>
      <c r="E47" s="362"/>
      <c r="F47" s="311"/>
      <c r="G47" s="307">
        <f>SUM(G49:G55)</f>
        <v>0</v>
      </c>
      <c r="H47" s="257"/>
      <c r="I47" s="257"/>
      <c r="J47" s="257"/>
      <c r="K47" s="257"/>
      <c r="L47" s="257"/>
      <c r="M47" s="257"/>
      <c r="N47" s="257"/>
      <c r="O47" s="257"/>
      <c r="P47" s="257"/>
      <c r="Q47" s="257"/>
      <c r="R47" s="257"/>
      <c r="S47" s="258"/>
    </row>
    <row r="48" spans="1:19">
      <c r="A48" s="27"/>
      <c r="B48" s="269"/>
      <c r="C48" s="277" t="s">
        <v>1758</v>
      </c>
      <c r="D48" s="302"/>
      <c r="E48" s="362"/>
      <c r="F48" s="311"/>
      <c r="G48" s="312"/>
      <c r="H48" s="257"/>
      <c r="I48" s="257"/>
      <c r="J48" s="257"/>
      <c r="K48" s="257"/>
      <c r="L48" s="257"/>
      <c r="M48" s="257"/>
      <c r="N48" s="257"/>
      <c r="O48" s="257"/>
      <c r="P48" s="257"/>
      <c r="Q48" s="257"/>
      <c r="R48" s="257"/>
      <c r="S48" s="258"/>
    </row>
    <row r="49" spans="1:19" ht="30.6">
      <c r="A49" s="202" t="s">
        <v>1544</v>
      </c>
      <c r="B49" s="283" t="s">
        <v>1759</v>
      </c>
      <c r="C49" s="284" t="s">
        <v>1760</v>
      </c>
      <c r="D49" s="303" t="s">
        <v>1901</v>
      </c>
      <c r="E49" s="362">
        <v>20</v>
      </c>
      <c r="F49" s="553"/>
      <c r="G49" s="312">
        <f t="shared" ref="G49:G54" si="2">E49*F49</f>
        <v>0</v>
      </c>
      <c r="H49" s="257"/>
      <c r="I49" s="257"/>
      <c r="J49" s="257"/>
      <c r="K49" s="257"/>
      <c r="L49" s="257"/>
      <c r="M49" s="257"/>
      <c r="N49" s="257"/>
      <c r="O49" s="257"/>
      <c r="P49" s="257"/>
      <c r="Q49" s="258"/>
      <c r="R49" s="258"/>
      <c r="S49" s="258"/>
    </row>
    <row r="50" spans="1:19" ht="51">
      <c r="A50" s="202" t="s">
        <v>1545</v>
      </c>
      <c r="B50" s="283" t="s">
        <v>1761</v>
      </c>
      <c r="C50" s="284" t="s">
        <v>1762</v>
      </c>
      <c r="D50" s="303" t="s">
        <v>1901</v>
      </c>
      <c r="E50" s="362">
        <v>15</v>
      </c>
      <c r="F50" s="553"/>
      <c r="G50" s="312">
        <f t="shared" si="2"/>
        <v>0</v>
      </c>
      <c r="H50" s="257"/>
      <c r="I50" s="257"/>
      <c r="J50" s="257"/>
      <c r="K50" s="257"/>
      <c r="L50" s="257"/>
      <c r="M50" s="257"/>
      <c r="N50" s="257"/>
      <c r="O50" s="257"/>
      <c r="P50" s="257"/>
      <c r="Q50" s="258"/>
      <c r="R50" s="258"/>
      <c r="S50" s="258"/>
    </row>
    <row r="51" spans="1:19" ht="51">
      <c r="A51" s="202" t="s">
        <v>1546</v>
      </c>
      <c r="B51" s="283" t="s">
        <v>1763</v>
      </c>
      <c r="C51" s="275" t="s">
        <v>1764</v>
      </c>
      <c r="D51" s="303" t="s">
        <v>1901</v>
      </c>
      <c r="E51" s="362">
        <v>8</v>
      </c>
      <c r="F51" s="553"/>
      <c r="G51" s="312">
        <f t="shared" si="2"/>
        <v>0</v>
      </c>
      <c r="H51" s="257"/>
      <c r="I51" s="257"/>
      <c r="J51" s="257"/>
      <c r="K51" s="257"/>
      <c r="L51" s="257"/>
      <c r="M51" s="257"/>
      <c r="N51" s="257"/>
      <c r="O51" s="257"/>
      <c r="P51" s="257"/>
      <c r="Q51" s="258"/>
      <c r="R51" s="258"/>
      <c r="S51" s="258"/>
    </row>
    <row r="52" spans="1:19" ht="40.799999999999997">
      <c r="A52" s="202" t="s">
        <v>1547</v>
      </c>
      <c r="B52" s="283" t="s">
        <v>244</v>
      </c>
      <c r="C52" s="275" t="s">
        <v>1766</v>
      </c>
      <c r="D52" s="303" t="s">
        <v>1901</v>
      </c>
      <c r="E52" s="362">
        <v>3</v>
      </c>
      <c r="F52" s="553"/>
      <c r="G52" s="312">
        <f t="shared" si="2"/>
        <v>0</v>
      </c>
      <c r="H52" s="257"/>
      <c r="I52" s="257"/>
      <c r="J52" s="257"/>
      <c r="K52" s="257"/>
      <c r="L52" s="257"/>
      <c r="M52" s="257"/>
      <c r="N52" s="257"/>
      <c r="O52" s="257"/>
      <c r="P52" s="257"/>
      <c r="Q52" s="258"/>
      <c r="R52" s="258"/>
      <c r="S52" s="258"/>
    </row>
    <row r="53" spans="1:19">
      <c r="A53" s="202" t="s">
        <v>1548</v>
      </c>
      <c r="B53" s="283" t="s">
        <v>252</v>
      </c>
      <c r="C53" s="275" t="s">
        <v>911</v>
      </c>
      <c r="D53" s="303" t="s">
        <v>1901</v>
      </c>
      <c r="E53" s="362">
        <v>4</v>
      </c>
      <c r="F53" s="313">
        <v>0</v>
      </c>
      <c r="G53" s="312">
        <f t="shared" si="2"/>
        <v>0</v>
      </c>
      <c r="H53" s="257"/>
      <c r="I53" s="257"/>
      <c r="J53" s="257"/>
      <c r="K53" s="257"/>
      <c r="L53" s="257"/>
      <c r="M53" s="257"/>
      <c r="N53" s="257"/>
      <c r="O53" s="257"/>
      <c r="P53" s="257"/>
      <c r="Q53" s="258"/>
      <c r="R53" s="258"/>
      <c r="S53" s="258"/>
    </row>
    <row r="54" spans="1:19">
      <c r="A54" s="202" t="s">
        <v>1549</v>
      </c>
      <c r="B54" s="283" t="s">
        <v>245</v>
      </c>
      <c r="C54" s="275" t="s">
        <v>246</v>
      </c>
      <c r="D54" s="303" t="s">
        <v>1901</v>
      </c>
      <c r="E54" s="362">
        <v>2</v>
      </c>
      <c r="F54" s="553"/>
      <c r="G54" s="312">
        <f t="shared" si="2"/>
        <v>0</v>
      </c>
      <c r="H54" s="257"/>
      <c r="I54" s="257"/>
      <c r="J54" s="257"/>
      <c r="K54" s="257"/>
      <c r="L54" s="257"/>
      <c r="M54" s="257"/>
      <c r="N54" s="257"/>
      <c r="O54" s="257"/>
      <c r="P54" s="257"/>
      <c r="Q54" s="258"/>
      <c r="R54" s="258"/>
      <c r="S54" s="258"/>
    </row>
    <row r="55" spans="1:19">
      <c r="A55" s="202"/>
      <c r="B55" s="267"/>
      <c r="C55" s="285"/>
      <c r="D55" s="305"/>
      <c r="E55" s="363"/>
      <c r="F55" s="315"/>
      <c r="G55" s="316"/>
      <c r="H55" s="257"/>
      <c r="I55" s="257"/>
      <c r="J55" s="257"/>
      <c r="K55" s="257"/>
      <c r="L55" s="257"/>
      <c r="M55" s="257"/>
      <c r="N55" s="257"/>
      <c r="O55" s="257"/>
      <c r="P55" s="257"/>
      <c r="Q55" s="258"/>
      <c r="R55" s="258"/>
      <c r="S55" s="257"/>
    </row>
    <row r="56" spans="1:19">
      <c r="A56" s="323"/>
      <c r="B56" s="267"/>
      <c r="C56" s="286" t="s">
        <v>549</v>
      </c>
      <c r="D56" s="305"/>
      <c r="E56" s="363"/>
      <c r="F56" s="315"/>
      <c r="G56" s="307">
        <f>SUM(G57:G57)</f>
        <v>0</v>
      </c>
      <c r="H56" s="257"/>
      <c r="I56" s="257"/>
      <c r="J56" s="257"/>
      <c r="K56" s="257"/>
      <c r="L56" s="257"/>
      <c r="M56" s="257"/>
      <c r="N56" s="257"/>
      <c r="O56" s="257"/>
      <c r="P56" s="257"/>
      <c r="Q56" s="258"/>
      <c r="R56" s="258"/>
      <c r="S56" s="257"/>
    </row>
    <row r="57" spans="1:19">
      <c r="A57" s="216" t="s">
        <v>1550</v>
      </c>
      <c r="B57" s="262" t="s">
        <v>413</v>
      </c>
      <c r="C57" s="281" t="s">
        <v>247</v>
      </c>
      <c r="D57" s="306" t="s">
        <v>688</v>
      </c>
      <c r="E57" s="363">
        <v>50</v>
      </c>
      <c r="F57" s="553"/>
      <c r="G57" s="312">
        <f>E57*F57</f>
        <v>0</v>
      </c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</row>
    <row r="58" spans="1:19">
      <c r="A58" s="216"/>
      <c r="B58" s="267"/>
      <c r="C58" s="287"/>
      <c r="D58" s="305"/>
      <c r="E58" s="363"/>
      <c r="F58" s="315"/>
      <c r="G58" s="316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</row>
    <row r="59" spans="1:19">
      <c r="A59" s="216"/>
      <c r="B59" s="267"/>
      <c r="C59" s="286" t="s">
        <v>689</v>
      </c>
      <c r="D59" s="305"/>
      <c r="E59" s="363"/>
      <c r="F59" s="315"/>
      <c r="G59" s="307">
        <f>SUM(G60:G71)</f>
        <v>0</v>
      </c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</row>
    <row r="60" spans="1:19">
      <c r="A60" s="323" t="s">
        <v>1551</v>
      </c>
      <c r="B60" s="262" t="s">
        <v>414</v>
      </c>
      <c r="C60" s="490" t="s">
        <v>299</v>
      </c>
      <c r="D60" s="305" t="s">
        <v>1298</v>
      </c>
      <c r="E60" s="363">
        <v>58</v>
      </c>
      <c r="F60" s="555"/>
      <c r="G60" s="312">
        <f t="shared" ref="G60:G69" si="3">E60*F60</f>
        <v>0</v>
      </c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</row>
    <row r="61" spans="1:19">
      <c r="A61" s="323" t="s">
        <v>1552</v>
      </c>
      <c r="B61" s="262" t="s">
        <v>415</v>
      </c>
      <c r="C61" s="490" t="s">
        <v>300</v>
      </c>
      <c r="D61" s="305" t="s">
        <v>1901</v>
      </c>
      <c r="E61" s="363">
        <v>6</v>
      </c>
      <c r="F61" s="555"/>
      <c r="G61" s="312">
        <f t="shared" si="3"/>
        <v>0</v>
      </c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</row>
    <row r="62" spans="1:19">
      <c r="A62" s="323" t="s">
        <v>1553</v>
      </c>
      <c r="B62" s="262" t="s">
        <v>416</v>
      </c>
      <c r="C62" s="490" t="s">
        <v>301</v>
      </c>
      <c r="D62" s="305" t="s">
        <v>1298</v>
      </c>
      <c r="E62" s="363">
        <v>2</v>
      </c>
      <c r="F62" s="555"/>
      <c r="G62" s="312">
        <f t="shared" si="3"/>
        <v>0</v>
      </c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</row>
    <row r="63" spans="1:19">
      <c r="A63" s="323" t="s">
        <v>1554</v>
      </c>
      <c r="B63" s="262" t="s">
        <v>417</v>
      </c>
      <c r="C63" s="285" t="s">
        <v>248</v>
      </c>
      <c r="D63" s="305" t="s">
        <v>1298</v>
      </c>
      <c r="E63" s="363">
        <f>SUM(E15:E26)</f>
        <v>175</v>
      </c>
      <c r="F63" s="553"/>
      <c r="G63" s="312">
        <f t="shared" si="3"/>
        <v>0</v>
      </c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</row>
    <row r="64" spans="1:19">
      <c r="A64" s="323" t="s">
        <v>1555</v>
      </c>
      <c r="B64" s="262" t="s">
        <v>418</v>
      </c>
      <c r="C64" s="285" t="s">
        <v>1431</v>
      </c>
      <c r="D64" s="305" t="s">
        <v>1298</v>
      </c>
      <c r="E64" s="363">
        <f>E63</f>
        <v>175</v>
      </c>
      <c r="F64" s="553"/>
      <c r="G64" s="312">
        <f t="shared" si="3"/>
        <v>0</v>
      </c>
      <c r="H64" s="257"/>
      <c r="I64" s="257"/>
      <c r="J64" s="257"/>
      <c r="K64" s="257"/>
      <c r="L64" s="257"/>
      <c r="M64" s="257"/>
      <c r="N64" s="257"/>
      <c r="O64" s="257"/>
      <c r="P64" s="257"/>
      <c r="Q64" s="257"/>
      <c r="R64" s="257"/>
      <c r="S64" s="257"/>
    </row>
    <row r="65" spans="1:19">
      <c r="A65" s="323" t="s">
        <v>1556</v>
      </c>
      <c r="B65" s="262" t="s">
        <v>419</v>
      </c>
      <c r="C65" s="284" t="s">
        <v>551</v>
      </c>
      <c r="D65" s="305" t="s">
        <v>1901</v>
      </c>
      <c r="E65" s="363">
        <v>1</v>
      </c>
      <c r="F65" s="553"/>
      <c r="G65" s="312">
        <f t="shared" si="3"/>
        <v>0</v>
      </c>
      <c r="H65" s="254"/>
      <c r="I65" s="255"/>
      <c r="J65" s="263"/>
      <c r="K65" s="257"/>
      <c r="L65" s="257"/>
      <c r="M65" s="257"/>
      <c r="N65" s="257"/>
      <c r="O65" s="257"/>
      <c r="P65" s="257"/>
      <c r="Q65" s="257"/>
      <c r="R65" s="257"/>
      <c r="S65" s="257"/>
    </row>
    <row r="66" spans="1:19">
      <c r="A66" s="323" t="s">
        <v>1557</v>
      </c>
      <c r="B66" s="262" t="s">
        <v>420</v>
      </c>
      <c r="C66" s="277" t="s">
        <v>672</v>
      </c>
      <c r="D66" s="302" t="s">
        <v>1901</v>
      </c>
      <c r="E66" s="362">
        <v>2</v>
      </c>
      <c r="F66" s="553"/>
      <c r="G66" s="312">
        <f t="shared" si="3"/>
        <v>0</v>
      </c>
      <c r="H66" s="256"/>
      <c r="I66" s="256"/>
      <c r="J66" s="263"/>
      <c r="K66" s="257"/>
      <c r="L66" s="257"/>
      <c r="M66" s="257"/>
      <c r="N66" s="257"/>
      <c r="O66" s="257"/>
      <c r="P66" s="257"/>
      <c r="Q66" s="257"/>
      <c r="R66" s="257"/>
      <c r="S66" s="257"/>
    </row>
    <row r="67" spans="1:19">
      <c r="A67" s="323" t="s">
        <v>1558</v>
      </c>
      <c r="B67" s="262" t="s">
        <v>421</v>
      </c>
      <c r="C67" s="285" t="s">
        <v>249</v>
      </c>
      <c r="D67" s="305" t="s">
        <v>1298</v>
      </c>
      <c r="E67" s="363">
        <f>E63</f>
        <v>175</v>
      </c>
      <c r="F67" s="553"/>
      <c r="G67" s="312">
        <f t="shared" si="3"/>
        <v>0</v>
      </c>
      <c r="H67" s="254"/>
      <c r="I67" s="255"/>
      <c r="J67" s="263"/>
      <c r="K67" s="257"/>
      <c r="L67" s="257"/>
      <c r="M67" s="257"/>
      <c r="N67" s="257"/>
      <c r="O67" s="257"/>
      <c r="P67" s="257"/>
      <c r="Q67" s="257"/>
      <c r="R67" s="257"/>
      <c r="S67" s="257"/>
    </row>
    <row r="68" spans="1:19">
      <c r="A68" s="323" t="s">
        <v>1559</v>
      </c>
      <c r="B68" s="262" t="s">
        <v>422</v>
      </c>
      <c r="C68" s="284" t="s">
        <v>554</v>
      </c>
      <c r="D68" s="305" t="s">
        <v>1901</v>
      </c>
      <c r="E68" s="363">
        <v>1</v>
      </c>
      <c r="F68" s="553"/>
      <c r="G68" s="312">
        <f t="shared" si="3"/>
        <v>0</v>
      </c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7"/>
      <c r="S68" s="257"/>
    </row>
    <row r="69" spans="1:19">
      <c r="A69" s="323" t="s">
        <v>1560</v>
      </c>
      <c r="B69" s="262" t="s">
        <v>423</v>
      </c>
      <c r="C69" s="284" t="s">
        <v>690</v>
      </c>
      <c r="D69" s="305" t="s">
        <v>1901</v>
      </c>
      <c r="E69" s="363">
        <v>1</v>
      </c>
      <c r="F69" s="556"/>
      <c r="G69" s="312">
        <f t="shared" si="3"/>
        <v>0</v>
      </c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7"/>
      <c r="S69" s="257"/>
    </row>
    <row r="70" spans="1:19">
      <c r="A70" s="323" t="s">
        <v>1561</v>
      </c>
      <c r="B70" s="262" t="s">
        <v>424</v>
      </c>
      <c r="C70" s="268" t="s">
        <v>553</v>
      </c>
      <c r="D70" s="305" t="s">
        <v>1901</v>
      </c>
      <c r="E70" s="363">
        <v>1</v>
      </c>
      <c r="F70" s="556"/>
      <c r="G70" s="312">
        <f>E70*F70</f>
        <v>0</v>
      </c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7"/>
      <c r="S70" s="257"/>
    </row>
    <row r="71" spans="1:19">
      <c r="A71" s="216"/>
      <c r="B71" s="288"/>
      <c r="C71" s="286"/>
      <c r="D71" s="285"/>
      <c r="E71" s="289"/>
      <c r="F71" s="290"/>
      <c r="G71" s="291"/>
      <c r="H71" s="257"/>
      <c r="I71" s="257"/>
      <c r="J71" s="257"/>
      <c r="K71" s="257"/>
      <c r="L71" s="257"/>
      <c r="M71" s="257"/>
      <c r="N71" s="257"/>
      <c r="O71" s="257"/>
      <c r="P71" s="257"/>
      <c r="Q71" s="257"/>
      <c r="R71" s="257"/>
      <c r="S71" s="257"/>
    </row>
    <row r="72" spans="1:19">
      <c r="A72" s="323"/>
      <c r="B72" s="288"/>
      <c r="C72" s="286" t="s">
        <v>1432</v>
      </c>
      <c r="D72" s="285"/>
      <c r="E72" s="289"/>
      <c r="F72" s="292"/>
      <c r="G72" s="293"/>
      <c r="H72" s="257"/>
      <c r="I72" s="257"/>
      <c r="J72" s="257"/>
      <c r="K72" s="257"/>
      <c r="L72" s="257"/>
      <c r="M72" s="257"/>
      <c r="N72" s="257"/>
      <c r="O72" s="257"/>
      <c r="P72" s="257"/>
      <c r="Q72" s="257"/>
      <c r="R72" s="257"/>
      <c r="S72" s="257"/>
    </row>
    <row r="73" spans="1:19" ht="21.75" customHeight="1">
      <c r="A73" s="216"/>
      <c r="B73" s="288"/>
      <c r="C73" s="596" t="s">
        <v>250</v>
      </c>
      <c r="D73" s="597"/>
      <c r="E73" s="597"/>
      <c r="F73" s="597"/>
      <c r="G73" s="598"/>
      <c r="H73" s="257"/>
      <c r="I73" s="257"/>
      <c r="J73" s="257"/>
      <c r="K73" s="257"/>
      <c r="L73" s="257"/>
      <c r="M73" s="257"/>
      <c r="N73" s="257"/>
      <c r="O73" s="257"/>
      <c r="P73" s="257"/>
      <c r="Q73" s="257"/>
      <c r="R73" s="257"/>
      <c r="S73" s="257"/>
    </row>
    <row r="74" spans="1:19" ht="24.75" customHeight="1">
      <c r="A74" s="216"/>
      <c r="B74" s="288"/>
      <c r="C74" s="596" t="s">
        <v>1434</v>
      </c>
      <c r="D74" s="597"/>
      <c r="E74" s="597"/>
      <c r="F74" s="597"/>
      <c r="G74" s="598"/>
      <c r="H74" s="257"/>
      <c r="I74" s="257"/>
      <c r="J74" s="257"/>
      <c r="K74" s="257"/>
      <c r="L74" s="257"/>
      <c r="M74" s="257"/>
      <c r="N74" s="257"/>
      <c r="O74" s="257"/>
      <c r="P74" s="257"/>
      <c r="Q74" s="257"/>
      <c r="R74" s="257"/>
      <c r="S74" s="257"/>
    </row>
    <row r="75" spans="1:19" ht="10.8" thickBot="1">
      <c r="A75" s="217"/>
      <c r="B75" s="294"/>
      <c r="C75" s="295"/>
      <c r="D75" s="296"/>
      <c r="E75" s="297"/>
      <c r="F75" s="298"/>
      <c r="G75" s="299"/>
      <c r="H75" s="257"/>
      <c r="I75" s="257"/>
      <c r="J75" s="257"/>
      <c r="K75" s="257"/>
      <c r="L75" s="257"/>
      <c r="M75" s="257"/>
      <c r="N75" s="257"/>
      <c r="O75" s="257"/>
      <c r="P75" s="257"/>
      <c r="Q75" s="257"/>
      <c r="R75" s="257"/>
      <c r="S75" s="257"/>
    </row>
    <row r="76" spans="1:19" ht="10.8" thickBot="1">
      <c r="A76" s="23"/>
      <c r="B76" s="28" t="s">
        <v>303</v>
      </c>
      <c r="C76" s="28" t="s">
        <v>304</v>
      </c>
      <c r="D76" s="28"/>
      <c r="E76" s="32"/>
      <c r="F76" s="33"/>
      <c r="G76" s="33">
        <f>G77+G80+G83+G88+G91</f>
        <v>0</v>
      </c>
      <c r="H76" s="257"/>
      <c r="I76" s="257"/>
      <c r="J76" s="257"/>
      <c r="K76" s="257"/>
      <c r="L76" s="257"/>
      <c r="M76" s="257"/>
      <c r="N76" s="257"/>
      <c r="O76" s="257"/>
      <c r="P76" s="257"/>
      <c r="Q76" s="257"/>
      <c r="R76" s="257"/>
      <c r="S76" s="257"/>
    </row>
    <row r="77" spans="1:19" ht="12.6">
      <c r="A77" s="527"/>
      <c r="B77" s="528"/>
      <c r="C77" s="529" t="s">
        <v>305</v>
      </c>
      <c r="D77" s="530"/>
      <c r="E77" s="530"/>
      <c r="F77" s="530"/>
      <c r="G77" s="531">
        <f>SUM(G78:G79)</f>
        <v>0</v>
      </c>
      <c r="H77" s="257"/>
      <c r="I77" s="257"/>
      <c r="J77" s="257"/>
      <c r="K77" s="257"/>
      <c r="L77" s="257"/>
      <c r="M77" s="257"/>
      <c r="N77" s="257"/>
      <c r="O77" s="257"/>
      <c r="P77" s="257"/>
      <c r="Q77" s="257"/>
      <c r="R77" s="257"/>
      <c r="S77" s="257"/>
    </row>
    <row r="78" spans="1:19" ht="61.2">
      <c r="A78" s="97"/>
      <c r="B78" s="517"/>
      <c r="C78" s="518" t="s">
        <v>322</v>
      </c>
      <c r="D78" s="36"/>
      <c r="E78" s="21"/>
      <c r="F78" s="37"/>
      <c r="G78" s="35"/>
      <c r="H78" s="257"/>
      <c r="I78" s="257"/>
      <c r="J78" s="257"/>
      <c r="K78" s="257"/>
      <c r="L78" s="257"/>
      <c r="M78" s="257"/>
      <c r="N78" s="257"/>
      <c r="O78" s="257"/>
      <c r="P78" s="257"/>
      <c r="Q78" s="257"/>
      <c r="R78" s="257"/>
      <c r="S78" s="257"/>
    </row>
    <row r="79" spans="1:19">
      <c r="A79" s="497" t="s">
        <v>1562</v>
      </c>
      <c r="B79" s="107" t="s">
        <v>312</v>
      </c>
      <c r="C79" s="107" t="s">
        <v>306</v>
      </c>
      <c r="D79" s="498" t="s">
        <v>1298</v>
      </c>
      <c r="E79" s="109">
        <v>123</v>
      </c>
      <c r="F79" s="557"/>
      <c r="G79" s="522">
        <f>E79*F79</f>
        <v>0</v>
      </c>
      <c r="H79" s="257"/>
      <c r="I79" s="257"/>
      <c r="J79" s="257"/>
      <c r="K79" s="257"/>
      <c r="L79" s="257"/>
      <c r="M79" s="257"/>
      <c r="N79" s="257"/>
      <c r="O79" s="257"/>
      <c r="P79" s="257"/>
      <c r="Q79" s="257"/>
      <c r="R79" s="257"/>
      <c r="S79" s="257"/>
    </row>
    <row r="80" spans="1:19" ht="12.6">
      <c r="A80" s="532"/>
      <c r="B80" s="519"/>
      <c r="C80" s="520" t="s">
        <v>307</v>
      </c>
      <c r="D80" s="524"/>
      <c r="E80" s="521"/>
      <c r="F80" s="521"/>
      <c r="G80" s="533">
        <f>SUM(G81:G82)</f>
        <v>0</v>
      </c>
      <c r="H80" s="257"/>
      <c r="I80" s="257"/>
      <c r="J80" s="257"/>
      <c r="K80" s="257"/>
      <c r="L80" s="257"/>
      <c r="M80" s="257"/>
      <c r="N80" s="257"/>
      <c r="O80" s="257"/>
      <c r="P80" s="257"/>
      <c r="Q80" s="257"/>
      <c r="R80" s="257"/>
      <c r="S80" s="257"/>
    </row>
    <row r="81" spans="1:19">
      <c r="A81" s="97"/>
      <c r="B81" s="517"/>
      <c r="C81" s="523" t="s">
        <v>324</v>
      </c>
      <c r="D81" s="496"/>
      <c r="E81" s="21"/>
      <c r="F81" s="37"/>
      <c r="G81" s="35"/>
      <c r="H81" s="257"/>
      <c r="I81" s="257"/>
      <c r="J81" s="257"/>
      <c r="K81" s="257"/>
      <c r="L81" s="257"/>
      <c r="M81" s="257"/>
      <c r="N81" s="257"/>
      <c r="O81" s="257"/>
      <c r="P81" s="257"/>
      <c r="Q81" s="257"/>
      <c r="R81" s="257"/>
      <c r="S81" s="257"/>
    </row>
    <row r="82" spans="1:19">
      <c r="A82" s="27" t="s">
        <v>1563</v>
      </c>
      <c r="B82" s="10" t="s">
        <v>313</v>
      </c>
      <c r="C82" s="10" t="s">
        <v>321</v>
      </c>
      <c r="D82" s="495" t="s">
        <v>1901</v>
      </c>
      <c r="E82" s="11">
        <v>1</v>
      </c>
      <c r="F82" s="546"/>
      <c r="G82" s="19">
        <f>E82*F82</f>
        <v>0</v>
      </c>
      <c r="H82" s="257"/>
      <c r="I82" s="257"/>
      <c r="J82" s="257"/>
      <c r="K82" s="257"/>
      <c r="L82" s="257"/>
      <c r="M82" s="257"/>
      <c r="N82" s="257"/>
      <c r="O82" s="257"/>
      <c r="P82" s="257"/>
      <c r="Q82" s="257"/>
      <c r="R82" s="257"/>
      <c r="S82" s="257"/>
    </row>
    <row r="83" spans="1:19" ht="12.6">
      <c r="A83" s="532"/>
      <c r="B83" s="519"/>
      <c r="C83" s="520" t="s">
        <v>1878</v>
      </c>
      <c r="D83" s="524"/>
      <c r="E83" s="521"/>
      <c r="F83" s="521"/>
      <c r="G83" s="533">
        <f>SUM(G84:G87)</f>
        <v>0</v>
      </c>
      <c r="H83" s="257"/>
      <c r="I83" s="257"/>
      <c r="J83" s="257"/>
      <c r="K83" s="257"/>
      <c r="L83" s="257"/>
      <c r="M83" s="257"/>
      <c r="N83" s="257"/>
      <c r="O83" s="257"/>
      <c r="P83" s="257"/>
      <c r="Q83" s="257"/>
      <c r="R83" s="257"/>
      <c r="S83" s="257"/>
    </row>
    <row r="84" spans="1:19" ht="44.25" customHeight="1">
      <c r="A84" s="97"/>
      <c r="B84" s="517"/>
      <c r="C84" s="525" t="s">
        <v>323</v>
      </c>
      <c r="D84" s="496"/>
      <c r="E84" s="21"/>
      <c r="F84" s="37"/>
      <c r="G84" s="35"/>
      <c r="H84" s="257"/>
      <c r="I84" s="257"/>
      <c r="J84" s="257"/>
      <c r="K84" s="257"/>
      <c r="L84" s="257"/>
      <c r="M84" s="257"/>
      <c r="N84" s="257"/>
      <c r="O84" s="257"/>
      <c r="P84" s="257"/>
      <c r="Q84" s="257"/>
      <c r="R84" s="257"/>
      <c r="S84" s="257"/>
    </row>
    <row r="85" spans="1:19">
      <c r="A85" s="27" t="s">
        <v>1564</v>
      </c>
      <c r="B85" s="10" t="s">
        <v>314</v>
      </c>
      <c r="C85" s="10" t="s">
        <v>2259</v>
      </c>
      <c r="D85" s="495" t="s">
        <v>1298</v>
      </c>
      <c r="E85" s="11">
        <v>123</v>
      </c>
      <c r="F85" s="546"/>
      <c r="G85" s="19">
        <f>E85*F85</f>
        <v>0</v>
      </c>
      <c r="H85" s="257"/>
      <c r="I85" s="257"/>
      <c r="J85" s="257"/>
      <c r="K85" s="257"/>
      <c r="L85" s="257"/>
      <c r="M85" s="257"/>
      <c r="N85" s="257"/>
      <c r="O85" s="257"/>
      <c r="P85" s="257"/>
      <c r="Q85" s="257"/>
      <c r="R85" s="257"/>
      <c r="S85" s="257"/>
    </row>
    <row r="86" spans="1:19">
      <c r="A86" s="27" t="s">
        <v>1565</v>
      </c>
      <c r="B86" s="119" t="s">
        <v>315</v>
      </c>
      <c r="C86" s="88" t="s">
        <v>2260</v>
      </c>
      <c r="D86" s="495" t="s">
        <v>1298</v>
      </c>
      <c r="E86" s="11">
        <v>123</v>
      </c>
      <c r="F86" s="546"/>
      <c r="G86" s="19">
        <f>E86*F86</f>
        <v>0</v>
      </c>
      <c r="H86" s="257"/>
      <c r="I86" s="257"/>
      <c r="J86" s="257"/>
      <c r="K86" s="257"/>
      <c r="L86" s="257"/>
      <c r="M86" s="257"/>
      <c r="N86" s="257"/>
      <c r="O86" s="257"/>
      <c r="P86" s="257"/>
      <c r="Q86" s="257"/>
      <c r="R86" s="257"/>
      <c r="S86" s="257"/>
    </row>
    <row r="87" spans="1:19">
      <c r="A87" s="27" t="s">
        <v>1566</v>
      </c>
      <c r="B87" s="119" t="s">
        <v>316</v>
      </c>
      <c r="C87" s="88" t="s">
        <v>308</v>
      </c>
      <c r="D87" s="495" t="s">
        <v>1901</v>
      </c>
      <c r="E87" s="11">
        <v>1</v>
      </c>
      <c r="F87" s="546"/>
      <c r="G87" s="19">
        <f>E87*F87</f>
        <v>0</v>
      </c>
      <c r="H87" s="257"/>
      <c r="I87" s="257"/>
      <c r="J87" s="257"/>
      <c r="K87" s="257"/>
      <c r="L87" s="257"/>
      <c r="M87" s="257"/>
      <c r="N87" s="257"/>
      <c r="O87" s="257"/>
      <c r="P87" s="257"/>
      <c r="Q87" s="257"/>
      <c r="R87" s="257"/>
      <c r="S87" s="257"/>
    </row>
    <row r="88" spans="1:19" ht="12.6">
      <c r="A88" s="532"/>
      <c r="B88" s="519"/>
      <c r="C88" s="520" t="s">
        <v>1757</v>
      </c>
      <c r="D88" s="524"/>
      <c r="E88" s="521"/>
      <c r="F88" s="521"/>
      <c r="G88" s="533">
        <f>SUM(G89:G90)</f>
        <v>0</v>
      </c>
      <c r="H88" s="257"/>
      <c r="I88" s="257"/>
      <c r="J88" s="257"/>
      <c r="K88" s="257"/>
      <c r="L88" s="257"/>
      <c r="M88" s="257"/>
      <c r="N88" s="257"/>
      <c r="O88" s="257"/>
      <c r="P88" s="257"/>
      <c r="Q88" s="257"/>
      <c r="R88" s="257"/>
      <c r="S88" s="257"/>
    </row>
    <row r="89" spans="1:19">
      <c r="A89" s="97"/>
      <c r="B89" s="517"/>
      <c r="C89" s="43" t="s">
        <v>309</v>
      </c>
      <c r="D89" s="496"/>
      <c r="E89" s="21"/>
      <c r="F89" s="37"/>
      <c r="G89" s="35"/>
      <c r="H89" s="257"/>
      <c r="I89" s="257"/>
      <c r="J89" s="257"/>
      <c r="K89" s="257"/>
      <c r="L89" s="257"/>
      <c r="M89" s="257"/>
      <c r="N89" s="257"/>
      <c r="O89" s="257"/>
      <c r="P89" s="257"/>
      <c r="Q89" s="257"/>
      <c r="R89" s="257"/>
      <c r="S89" s="257"/>
    </row>
    <row r="90" spans="1:19">
      <c r="A90" s="497" t="s">
        <v>1567</v>
      </c>
      <c r="B90" s="107" t="s">
        <v>317</v>
      </c>
      <c r="C90" s="107" t="s">
        <v>310</v>
      </c>
      <c r="D90" s="498" t="s">
        <v>1901</v>
      </c>
      <c r="E90" s="109">
        <v>1</v>
      </c>
      <c r="F90" s="557"/>
      <c r="G90" s="522">
        <f>E90*F90</f>
        <v>0</v>
      </c>
      <c r="H90" s="257"/>
      <c r="I90" s="257"/>
      <c r="J90" s="257"/>
      <c r="K90" s="257"/>
      <c r="L90" s="257"/>
      <c r="M90" s="257"/>
      <c r="N90" s="257"/>
      <c r="O90" s="257"/>
      <c r="P90" s="257"/>
      <c r="Q90" s="257"/>
      <c r="R90" s="257"/>
      <c r="S90" s="257"/>
    </row>
    <row r="91" spans="1:19" ht="12.6">
      <c r="A91" s="532"/>
      <c r="B91" s="519"/>
      <c r="C91" s="520" t="s">
        <v>689</v>
      </c>
      <c r="D91" s="524"/>
      <c r="E91" s="521"/>
      <c r="F91" s="521"/>
      <c r="G91" s="533">
        <f>SUM(G92:G94)</f>
        <v>0</v>
      </c>
      <c r="H91" s="257"/>
      <c r="I91" s="257"/>
      <c r="J91" s="257"/>
      <c r="K91" s="257"/>
      <c r="L91" s="257"/>
      <c r="M91" s="257"/>
      <c r="N91" s="257"/>
      <c r="O91" s="257"/>
      <c r="P91" s="257"/>
      <c r="Q91" s="257"/>
      <c r="R91" s="257"/>
      <c r="S91" s="257"/>
    </row>
    <row r="92" spans="1:19">
      <c r="A92" s="67" t="s">
        <v>1568</v>
      </c>
      <c r="B92" s="119" t="s">
        <v>318</v>
      </c>
      <c r="C92" s="119" t="s">
        <v>311</v>
      </c>
      <c r="D92" s="526" t="s">
        <v>1298</v>
      </c>
      <c r="E92" s="68">
        <v>123</v>
      </c>
      <c r="F92" s="548"/>
      <c r="G92" s="79">
        <f>E92*F92</f>
        <v>0</v>
      </c>
      <c r="H92" s="257"/>
      <c r="I92" s="257"/>
      <c r="J92" s="257"/>
      <c r="K92" s="257"/>
      <c r="L92" s="257"/>
      <c r="M92" s="257"/>
      <c r="N92" s="257"/>
      <c r="O92" s="257"/>
      <c r="P92" s="257"/>
      <c r="Q92" s="257"/>
      <c r="R92" s="257"/>
      <c r="S92" s="257"/>
    </row>
    <row r="93" spans="1:19">
      <c r="A93" s="497" t="s">
        <v>1300</v>
      </c>
      <c r="B93" s="10" t="s">
        <v>319</v>
      </c>
      <c r="C93" s="107" t="s">
        <v>1431</v>
      </c>
      <c r="D93" s="498" t="s">
        <v>1298</v>
      </c>
      <c r="E93" s="109">
        <v>123</v>
      </c>
      <c r="F93" s="557"/>
      <c r="G93" s="19">
        <f>E93*F93</f>
        <v>0</v>
      </c>
      <c r="H93" s="257"/>
      <c r="I93" s="257"/>
      <c r="J93" s="257"/>
      <c r="K93" s="257"/>
      <c r="L93" s="257"/>
      <c r="M93" s="257"/>
      <c r="N93" s="257"/>
      <c r="O93" s="257"/>
      <c r="P93" s="257"/>
      <c r="Q93" s="257"/>
      <c r="R93" s="257"/>
      <c r="S93" s="257"/>
    </row>
    <row r="94" spans="1:19" ht="10.8" thickBot="1">
      <c r="A94" s="124" t="s">
        <v>1301</v>
      </c>
      <c r="B94" s="102" t="s">
        <v>320</v>
      </c>
      <c r="C94" s="102" t="s">
        <v>249</v>
      </c>
      <c r="D94" s="494" t="s">
        <v>1298</v>
      </c>
      <c r="E94" s="104">
        <v>123</v>
      </c>
      <c r="F94" s="547"/>
      <c r="G94" s="106">
        <f>E94*F94</f>
        <v>0</v>
      </c>
      <c r="H94" s="257"/>
      <c r="I94" s="257"/>
      <c r="J94" s="257"/>
      <c r="K94" s="257"/>
      <c r="L94" s="257"/>
      <c r="M94" s="257"/>
      <c r="N94" s="257"/>
      <c r="O94" s="257"/>
      <c r="P94" s="257"/>
      <c r="Q94" s="257"/>
      <c r="R94" s="257"/>
      <c r="S94" s="257"/>
    </row>
    <row r="95" spans="1:19">
      <c r="A95" s="469"/>
      <c r="B95" s="478"/>
      <c r="C95" s="263"/>
      <c r="D95" s="478"/>
      <c r="E95" s="260"/>
      <c r="F95" s="479"/>
      <c r="G95" s="479"/>
      <c r="H95" s="257"/>
      <c r="I95" s="257"/>
      <c r="J95" s="257"/>
      <c r="K95" s="257"/>
      <c r="L95" s="257"/>
      <c r="M95" s="257"/>
      <c r="N95" s="257"/>
      <c r="O95" s="257"/>
      <c r="P95" s="257"/>
      <c r="Q95" s="257"/>
      <c r="R95" s="257"/>
      <c r="S95" s="257"/>
    </row>
    <row r="96" spans="1:19" ht="10.8" thickBot="1">
      <c r="A96" s="23"/>
      <c r="B96" s="28" t="s">
        <v>537</v>
      </c>
      <c r="C96" s="28" t="s">
        <v>251</v>
      </c>
      <c r="D96" s="28"/>
      <c r="E96" s="32"/>
      <c r="F96" s="33"/>
      <c r="G96" s="33">
        <f>G97+G101+G105+G108+G129</f>
        <v>0</v>
      </c>
      <c r="H96" s="257"/>
      <c r="I96" s="257"/>
      <c r="J96" s="257"/>
      <c r="K96" s="257"/>
      <c r="L96" s="257"/>
      <c r="M96" s="257"/>
      <c r="N96" s="257"/>
      <c r="O96" s="257"/>
      <c r="P96" s="257"/>
      <c r="Q96" s="257"/>
      <c r="R96" s="257"/>
      <c r="S96" s="257"/>
    </row>
    <row r="97" spans="1:19">
      <c r="A97" s="337"/>
      <c r="B97" s="358"/>
      <c r="C97" s="318" t="s">
        <v>1878</v>
      </c>
      <c r="D97" s="358"/>
      <c r="E97" s="487"/>
      <c r="F97" s="488"/>
      <c r="G97" s="489">
        <f>SUM(G98:G100)</f>
        <v>0</v>
      </c>
      <c r="H97" s="257"/>
      <c r="I97" s="257"/>
      <c r="J97" s="257"/>
      <c r="K97" s="257"/>
      <c r="L97" s="257"/>
      <c r="M97" s="257"/>
      <c r="N97" s="257"/>
      <c r="O97" s="257"/>
      <c r="P97" s="257"/>
      <c r="Q97" s="257"/>
      <c r="R97" s="257"/>
      <c r="S97" s="257"/>
    </row>
    <row r="98" spans="1:19" ht="40.799999999999997">
      <c r="A98" s="480"/>
      <c r="B98" s="481"/>
      <c r="C98" s="482" t="s">
        <v>2258</v>
      </c>
      <c r="D98" s="483"/>
      <c r="E98" s="484"/>
      <c r="F98" s="485"/>
      <c r="G98" s="486"/>
      <c r="H98" s="257"/>
      <c r="I98" s="257"/>
      <c r="J98" s="257"/>
      <c r="K98" s="257"/>
      <c r="L98" s="257"/>
      <c r="M98" s="257"/>
      <c r="N98" s="257"/>
      <c r="O98" s="257"/>
      <c r="P98" s="257"/>
      <c r="Q98" s="257"/>
      <c r="R98" s="257"/>
      <c r="S98" s="257"/>
    </row>
    <row r="99" spans="1:19">
      <c r="A99" s="216" t="s">
        <v>1302</v>
      </c>
      <c r="B99" s="338" t="s">
        <v>425</v>
      </c>
      <c r="C99" s="277" t="s">
        <v>2259</v>
      </c>
      <c r="D99" s="302" t="s">
        <v>1298</v>
      </c>
      <c r="E99" s="364">
        <v>106</v>
      </c>
      <c r="F99" s="558"/>
      <c r="G99" s="330">
        <f>E99*F99</f>
        <v>0</v>
      </c>
      <c r="H99" s="257"/>
      <c r="I99" s="257"/>
      <c r="J99" s="257"/>
      <c r="K99" s="257"/>
      <c r="L99" s="257"/>
      <c r="M99" s="257"/>
      <c r="N99" s="257"/>
      <c r="O99" s="257"/>
      <c r="P99" s="257"/>
      <c r="Q99" s="257"/>
      <c r="R99" s="257"/>
      <c r="S99" s="257"/>
    </row>
    <row r="100" spans="1:19">
      <c r="A100" s="216" t="s">
        <v>1303</v>
      </c>
      <c r="B100" s="338" t="s">
        <v>426</v>
      </c>
      <c r="C100" s="302" t="s">
        <v>2260</v>
      </c>
      <c r="D100" s="302" t="s">
        <v>1298</v>
      </c>
      <c r="E100" s="364">
        <v>106</v>
      </c>
      <c r="F100" s="558"/>
      <c r="G100" s="330">
        <f>E100*F100</f>
        <v>0</v>
      </c>
      <c r="H100" s="257"/>
      <c r="I100" s="257"/>
      <c r="J100" s="257"/>
      <c r="K100" s="257"/>
      <c r="L100" s="257"/>
      <c r="M100" s="257"/>
      <c r="N100" s="257"/>
      <c r="O100" s="257"/>
      <c r="P100" s="257"/>
      <c r="Q100" s="257"/>
      <c r="R100" s="257"/>
      <c r="S100" s="257"/>
    </row>
    <row r="101" spans="1:19">
      <c r="A101" s="216"/>
      <c r="B101" s="339"/>
      <c r="C101" s="270" t="s">
        <v>2261</v>
      </c>
      <c r="D101" s="302"/>
      <c r="E101" s="366"/>
      <c r="F101" s="333"/>
      <c r="G101" s="334">
        <f>SUM(G102:G104)</f>
        <v>0</v>
      </c>
      <c r="H101" s="257"/>
      <c r="I101" s="257"/>
      <c r="J101" s="257"/>
      <c r="K101" s="257"/>
      <c r="L101" s="257"/>
      <c r="M101" s="257"/>
      <c r="N101" s="257"/>
      <c r="O101" s="257"/>
      <c r="P101" s="257"/>
      <c r="Q101" s="257"/>
      <c r="R101" s="257"/>
      <c r="S101" s="257"/>
    </row>
    <row r="102" spans="1:19" ht="51">
      <c r="A102" s="216"/>
      <c r="B102" s="340"/>
      <c r="C102" s="275" t="s">
        <v>2262</v>
      </c>
      <c r="D102" s="302"/>
      <c r="E102" s="366"/>
      <c r="F102" s="333"/>
      <c r="G102" s="335"/>
      <c r="H102" s="257"/>
      <c r="I102" s="257"/>
      <c r="J102" s="257"/>
      <c r="K102" s="257"/>
      <c r="L102" s="257"/>
      <c r="M102" s="257"/>
      <c r="N102" s="257"/>
      <c r="O102" s="257"/>
      <c r="P102" s="257"/>
      <c r="Q102" s="257"/>
      <c r="R102" s="257"/>
      <c r="S102" s="257"/>
    </row>
    <row r="103" spans="1:19">
      <c r="A103" s="216" t="s">
        <v>1304</v>
      </c>
      <c r="B103" s="338" t="s">
        <v>427</v>
      </c>
      <c r="C103" s="305" t="s">
        <v>297</v>
      </c>
      <c r="D103" s="305" t="s">
        <v>1298</v>
      </c>
      <c r="E103" s="365">
        <v>80</v>
      </c>
      <c r="F103" s="559"/>
      <c r="G103" s="330">
        <f>E103*F103</f>
        <v>0</v>
      </c>
      <c r="H103" s="257"/>
      <c r="I103" s="257"/>
      <c r="J103" s="257"/>
      <c r="K103" s="257"/>
      <c r="L103" s="257"/>
      <c r="M103" s="257"/>
      <c r="N103" s="257"/>
      <c r="O103" s="257"/>
      <c r="P103" s="257"/>
      <c r="Q103" s="257"/>
      <c r="R103" s="257"/>
      <c r="S103" s="257"/>
    </row>
    <row r="104" spans="1:19">
      <c r="A104" s="216" t="s">
        <v>1305</v>
      </c>
      <c r="B104" s="338"/>
      <c r="C104" s="305" t="s">
        <v>298</v>
      </c>
      <c r="D104" s="302" t="s">
        <v>1298</v>
      </c>
      <c r="E104" s="364">
        <v>32</v>
      </c>
      <c r="F104" s="558"/>
      <c r="G104" s="330">
        <f>E104*F104</f>
        <v>0</v>
      </c>
      <c r="H104" s="257"/>
      <c r="I104" s="257"/>
      <c r="J104" s="257"/>
      <c r="K104" s="257"/>
      <c r="L104" s="257"/>
      <c r="M104" s="257"/>
      <c r="N104" s="257"/>
      <c r="O104" s="257"/>
      <c r="P104" s="257"/>
      <c r="Q104" s="257"/>
      <c r="R104" s="257"/>
      <c r="S104" s="257"/>
    </row>
    <row r="105" spans="1:19">
      <c r="A105" s="216"/>
      <c r="B105" s="339"/>
      <c r="C105" s="270" t="s">
        <v>2263</v>
      </c>
      <c r="D105" s="302"/>
      <c r="E105" s="366"/>
      <c r="F105" s="333"/>
      <c r="G105" s="334">
        <f>SUM(G106:G107)</f>
        <v>0</v>
      </c>
      <c r="H105" s="257"/>
      <c r="I105" s="257"/>
      <c r="J105" s="257"/>
      <c r="K105" s="257"/>
      <c r="L105" s="257"/>
      <c r="M105" s="257"/>
      <c r="N105" s="257"/>
      <c r="O105" s="257"/>
      <c r="P105" s="257"/>
      <c r="Q105" s="257"/>
      <c r="R105" s="257"/>
      <c r="S105" s="257"/>
    </row>
    <row r="106" spans="1:19" ht="20.399999999999999">
      <c r="A106" s="216"/>
      <c r="B106" s="340"/>
      <c r="C106" s="275" t="s">
        <v>275</v>
      </c>
      <c r="D106" s="302"/>
      <c r="E106" s="366"/>
      <c r="F106" s="333"/>
      <c r="G106" s="335"/>
      <c r="H106" s="257"/>
      <c r="I106" s="257"/>
      <c r="J106" s="257"/>
      <c r="K106" s="257"/>
      <c r="L106" s="257"/>
      <c r="M106" s="257"/>
      <c r="N106" s="257"/>
      <c r="O106" s="257"/>
      <c r="P106" s="257"/>
      <c r="Q106" s="257"/>
      <c r="R106" s="257"/>
      <c r="S106" s="257"/>
    </row>
    <row r="107" spans="1:19">
      <c r="A107" s="216" t="s">
        <v>1306</v>
      </c>
      <c r="B107" s="338" t="s">
        <v>428</v>
      </c>
      <c r="C107" s="305" t="s">
        <v>2264</v>
      </c>
      <c r="D107" s="305" t="s">
        <v>1298</v>
      </c>
      <c r="E107" s="365">
        <v>1</v>
      </c>
      <c r="F107" s="559"/>
      <c r="G107" s="330">
        <f>E107*F107</f>
        <v>0</v>
      </c>
      <c r="H107" s="257"/>
      <c r="I107" s="257"/>
      <c r="J107" s="257"/>
      <c r="K107" s="257"/>
      <c r="L107" s="257"/>
      <c r="M107" s="257"/>
      <c r="N107" s="257"/>
      <c r="O107" s="257"/>
      <c r="P107" s="257"/>
      <c r="Q107" s="257"/>
      <c r="R107" s="257"/>
      <c r="S107" s="257"/>
    </row>
    <row r="108" spans="1:19">
      <c r="A108" s="216"/>
      <c r="B108" s="339"/>
      <c r="C108" s="270" t="s">
        <v>2265</v>
      </c>
      <c r="D108" s="302"/>
      <c r="E108" s="366"/>
      <c r="F108" s="333"/>
      <c r="G108" s="334">
        <f>SUM(G109:G128)</f>
        <v>0</v>
      </c>
      <c r="H108" s="257"/>
      <c r="I108" s="257"/>
      <c r="J108" s="257"/>
      <c r="K108" s="257"/>
      <c r="L108" s="257"/>
      <c r="M108" s="257"/>
      <c r="N108" s="257"/>
      <c r="O108" s="257"/>
      <c r="P108" s="257"/>
      <c r="Q108" s="257"/>
      <c r="R108" s="257"/>
      <c r="S108" s="257"/>
    </row>
    <row r="109" spans="1:19">
      <c r="A109" s="584" t="s">
        <v>1307</v>
      </c>
      <c r="B109" s="587" t="s">
        <v>429</v>
      </c>
      <c r="C109" s="285" t="s">
        <v>277</v>
      </c>
      <c r="D109" s="587" t="s">
        <v>1901</v>
      </c>
      <c r="E109" s="601">
        <v>1</v>
      </c>
      <c r="F109" s="604"/>
      <c r="G109" s="607">
        <f>E109*F109</f>
        <v>0</v>
      </c>
      <c r="H109" s="257"/>
      <c r="I109" s="257"/>
      <c r="J109" s="257"/>
      <c r="K109" s="257"/>
      <c r="L109" s="257"/>
      <c r="M109" s="257"/>
      <c r="N109" s="257"/>
      <c r="O109" s="257"/>
      <c r="P109" s="257"/>
      <c r="Q109" s="257"/>
      <c r="R109" s="257"/>
      <c r="S109" s="257"/>
    </row>
    <row r="110" spans="1:19">
      <c r="A110" s="585"/>
      <c r="B110" s="588"/>
      <c r="C110" s="285" t="s">
        <v>278</v>
      </c>
      <c r="D110" s="599"/>
      <c r="E110" s="602"/>
      <c r="F110" s="605"/>
      <c r="G110" s="608"/>
      <c r="H110" s="257"/>
      <c r="I110" s="257"/>
      <c r="J110" s="257"/>
      <c r="K110" s="257"/>
      <c r="L110" s="257"/>
      <c r="M110" s="257"/>
      <c r="N110" s="257"/>
      <c r="O110" s="257"/>
      <c r="P110" s="257"/>
      <c r="Q110" s="257"/>
      <c r="R110" s="257"/>
      <c r="S110" s="257"/>
    </row>
    <row r="111" spans="1:19">
      <c r="A111" s="585"/>
      <c r="B111" s="588"/>
      <c r="C111" s="285" t="s">
        <v>279</v>
      </c>
      <c r="D111" s="599"/>
      <c r="E111" s="602"/>
      <c r="F111" s="605"/>
      <c r="G111" s="608"/>
      <c r="H111" s="257"/>
      <c r="I111" s="257"/>
      <c r="J111" s="257"/>
      <c r="K111" s="257"/>
      <c r="L111" s="257"/>
      <c r="M111" s="257"/>
      <c r="N111" s="257"/>
      <c r="O111" s="257"/>
      <c r="P111" s="257"/>
      <c r="Q111" s="257"/>
      <c r="R111" s="257"/>
      <c r="S111" s="257"/>
    </row>
    <row r="112" spans="1:19">
      <c r="A112" s="585"/>
      <c r="B112" s="588"/>
      <c r="C112" s="285" t="s">
        <v>280</v>
      </c>
      <c r="D112" s="599"/>
      <c r="E112" s="602"/>
      <c r="F112" s="605"/>
      <c r="G112" s="608"/>
      <c r="H112" s="257"/>
      <c r="I112" s="257"/>
      <c r="J112" s="257"/>
      <c r="K112" s="257"/>
      <c r="L112" s="257"/>
      <c r="M112" s="257"/>
      <c r="N112" s="257"/>
      <c r="O112" s="257"/>
      <c r="P112" s="257"/>
      <c r="Q112" s="257"/>
      <c r="R112" s="257"/>
      <c r="S112" s="257"/>
    </row>
    <row r="113" spans="1:19">
      <c r="A113" s="585"/>
      <c r="B113" s="588"/>
      <c r="C113" s="285" t="s">
        <v>281</v>
      </c>
      <c r="D113" s="599"/>
      <c r="E113" s="602"/>
      <c r="F113" s="605"/>
      <c r="G113" s="608"/>
      <c r="H113" s="257"/>
      <c r="I113" s="257"/>
      <c r="J113" s="257"/>
      <c r="K113" s="257"/>
      <c r="L113" s="257"/>
      <c r="M113" s="257"/>
      <c r="N113" s="257"/>
      <c r="O113" s="257"/>
      <c r="P113" s="257"/>
      <c r="Q113" s="257"/>
      <c r="R113" s="257"/>
      <c r="S113" s="257"/>
    </row>
    <row r="114" spans="1:19">
      <c r="A114" s="585"/>
      <c r="B114" s="588"/>
      <c r="C114" s="285" t="s">
        <v>282</v>
      </c>
      <c r="D114" s="599"/>
      <c r="E114" s="602"/>
      <c r="F114" s="605"/>
      <c r="G114" s="608"/>
      <c r="H114" s="257"/>
      <c r="I114" s="257"/>
      <c r="J114" s="257"/>
      <c r="K114" s="257"/>
      <c r="L114" s="257"/>
      <c r="M114" s="257"/>
      <c r="N114" s="257"/>
      <c r="O114" s="257"/>
      <c r="P114" s="257"/>
      <c r="Q114" s="257"/>
      <c r="R114" s="257"/>
      <c r="S114" s="257"/>
    </row>
    <row r="115" spans="1:19">
      <c r="A115" s="585"/>
      <c r="B115" s="588"/>
      <c r="C115" s="285" t="s">
        <v>283</v>
      </c>
      <c r="D115" s="599"/>
      <c r="E115" s="602"/>
      <c r="F115" s="605"/>
      <c r="G115" s="608"/>
      <c r="H115" s="257"/>
      <c r="I115" s="257"/>
      <c r="J115" s="257"/>
      <c r="K115" s="257"/>
      <c r="L115" s="257"/>
      <c r="M115" s="257"/>
      <c r="N115" s="257"/>
      <c r="O115" s="257"/>
      <c r="P115" s="257"/>
      <c r="Q115" s="257"/>
      <c r="R115" s="257"/>
      <c r="S115" s="257"/>
    </row>
    <row r="116" spans="1:19">
      <c r="A116" s="585"/>
      <c r="B116" s="588"/>
      <c r="C116" s="285" t="s">
        <v>284</v>
      </c>
      <c r="D116" s="599"/>
      <c r="E116" s="602"/>
      <c r="F116" s="605"/>
      <c r="G116" s="608"/>
      <c r="H116" s="257"/>
      <c r="I116" s="257"/>
      <c r="J116" s="257"/>
      <c r="K116" s="257"/>
      <c r="L116" s="257"/>
      <c r="M116" s="257"/>
      <c r="N116" s="257"/>
      <c r="O116" s="257"/>
      <c r="P116" s="257"/>
      <c r="Q116" s="257"/>
      <c r="R116" s="257"/>
      <c r="S116" s="257"/>
    </row>
    <row r="117" spans="1:19">
      <c r="A117" s="585"/>
      <c r="B117" s="588"/>
      <c r="C117" s="285" t="s">
        <v>285</v>
      </c>
      <c r="D117" s="599"/>
      <c r="E117" s="602"/>
      <c r="F117" s="605"/>
      <c r="G117" s="608"/>
      <c r="H117" s="257"/>
      <c r="I117" s="257"/>
      <c r="J117" s="257"/>
      <c r="K117" s="257"/>
      <c r="L117" s="257"/>
      <c r="M117" s="257"/>
      <c r="N117" s="257"/>
      <c r="O117" s="257"/>
      <c r="P117" s="257"/>
      <c r="Q117" s="257"/>
      <c r="R117" s="257"/>
      <c r="S117" s="257"/>
    </row>
    <row r="118" spans="1:19">
      <c r="A118" s="585"/>
      <c r="B118" s="588"/>
      <c r="C118" s="285" t="s">
        <v>286</v>
      </c>
      <c r="D118" s="599"/>
      <c r="E118" s="602"/>
      <c r="F118" s="605"/>
      <c r="G118" s="608"/>
      <c r="H118" s="257"/>
      <c r="I118" s="257"/>
      <c r="J118" s="257"/>
      <c r="K118" s="257"/>
      <c r="L118" s="257"/>
      <c r="M118" s="257"/>
      <c r="N118" s="257"/>
      <c r="O118" s="257"/>
      <c r="P118" s="257"/>
      <c r="Q118" s="257"/>
      <c r="R118" s="257"/>
      <c r="S118" s="257"/>
    </row>
    <row r="119" spans="1:19">
      <c r="A119" s="585"/>
      <c r="B119" s="588"/>
      <c r="C119" s="285" t="s">
        <v>287</v>
      </c>
      <c r="D119" s="599"/>
      <c r="E119" s="602"/>
      <c r="F119" s="605"/>
      <c r="G119" s="608"/>
      <c r="H119" s="257"/>
      <c r="I119" s="257"/>
      <c r="J119" s="257"/>
      <c r="K119" s="257"/>
      <c r="L119" s="257"/>
      <c r="M119" s="257"/>
      <c r="N119" s="257"/>
      <c r="O119" s="257"/>
      <c r="P119" s="257"/>
      <c r="Q119" s="257"/>
      <c r="R119" s="257"/>
      <c r="S119" s="257"/>
    </row>
    <row r="120" spans="1:19">
      <c r="A120" s="585"/>
      <c r="B120" s="588"/>
      <c r="C120" s="285" t="s">
        <v>288</v>
      </c>
      <c r="D120" s="599"/>
      <c r="E120" s="602"/>
      <c r="F120" s="605"/>
      <c r="G120" s="608"/>
      <c r="H120" s="257"/>
      <c r="I120" s="257"/>
      <c r="J120" s="257"/>
      <c r="K120" s="257"/>
      <c r="L120" s="257"/>
      <c r="M120" s="257"/>
      <c r="N120" s="257"/>
      <c r="O120" s="257"/>
      <c r="P120" s="257"/>
      <c r="Q120" s="257"/>
      <c r="R120" s="257"/>
      <c r="S120" s="257"/>
    </row>
    <row r="121" spans="1:19">
      <c r="A121" s="585"/>
      <c r="B121" s="588"/>
      <c r="C121" s="285" t="s">
        <v>289</v>
      </c>
      <c r="D121" s="599"/>
      <c r="E121" s="602"/>
      <c r="F121" s="605"/>
      <c r="G121" s="608"/>
      <c r="H121" s="257"/>
      <c r="I121" s="257"/>
      <c r="J121" s="257"/>
      <c r="K121" s="257"/>
      <c r="L121" s="257"/>
      <c r="M121" s="257"/>
      <c r="N121" s="257"/>
      <c r="O121" s="257"/>
      <c r="P121" s="257"/>
      <c r="Q121" s="257"/>
      <c r="R121" s="257"/>
      <c r="S121" s="257"/>
    </row>
    <row r="122" spans="1:19">
      <c r="A122" s="585"/>
      <c r="B122" s="588"/>
      <c r="C122" s="285" t="s">
        <v>290</v>
      </c>
      <c r="D122" s="599"/>
      <c r="E122" s="602"/>
      <c r="F122" s="605"/>
      <c r="G122" s="608"/>
      <c r="H122" s="257"/>
      <c r="I122" s="257"/>
      <c r="J122" s="257"/>
      <c r="K122" s="257"/>
      <c r="L122" s="257"/>
      <c r="M122" s="257"/>
      <c r="N122" s="257"/>
      <c r="O122" s="257"/>
      <c r="P122" s="257"/>
      <c r="Q122" s="257"/>
      <c r="R122" s="257"/>
      <c r="S122" s="257"/>
    </row>
    <row r="123" spans="1:19">
      <c r="A123" s="585"/>
      <c r="B123" s="588"/>
      <c r="C123" s="285" t="s">
        <v>291</v>
      </c>
      <c r="D123" s="599"/>
      <c r="E123" s="602"/>
      <c r="F123" s="605"/>
      <c r="G123" s="608"/>
      <c r="H123" s="257"/>
      <c r="I123" s="257"/>
      <c r="J123" s="257"/>
      <c r="K123" s="257"/>
      <c r="L123" s="257"/>
      <c r="M123" s="257"/>
      <c r="N123" s="257"/>
      <c r="O123" s="257"/>
      <c r="P123" s="257"/>
      <c r="Q123" s="257"/>
      <c r="R123" s="257"/>
      <c r="S123" s="257"/>
    </row>
    <row r="124" spans="1:19">
      <c r="A124" s="585"/>
      <c r="B124" s="588"/>
      <c r="C124" s="285" t="s">
        <v>292</v>
      </c>
      <c r="D124" s="599"/>
      <c r="E124" s="602"/>
      <c r="F124" s="605"/>
      <c r="G124" s="608"/>
      <c r="H124" s="257"/>
      <c r="I124" s="257"/>
      <c r="J124" s="257"/>
      <c r="K124" s="257"/>
      <c r="L124" s="257"/>
      <c r="M124" s="257"/>
      <c r="N124" s="257"/>
      <c r="O124" s="257"/>
      <c r="P124" s="257"/>
      <c r="Q124" s="257"/>
      <c r="R124" s="257"/>
      <c r="S124" s="257"/>
    </row>
    <row r="125" spans="1:19">
      <c r="A125" s="585"/>
      <c r="B125" s="588"/>
      <c r="C125" s="285" t="s">
        <v>293</v>
      </c>
      <c r="D125" s="599"/>
      <c r="E125" s="602"/>
      <c r="F125" s="605"/>
      <c r="G125" s="608"/>
      <c r="H125" s="257"/>
      <c r="I125" s="257"/>
      <c r="J125" s="257"/>
      <c r="K125" s="257"/>
      <c r="L125" s="257"/>
      <c r="M125" s="257"/>
      <c r="N125" s="257"/>
      <c r="O125" s="257"/>
      <c r="P125" s="257"/>
      <c r="Q125" s="257"/>
      <c r="R125" s="257"/>
      <c r="S125" s="257"/>
    </row>
    <row r="126" spans="1:19">
      <c r="A126" s="585"/>
      <c r="B126" s="588"/>
      <c r="C126" s="285" t="s">
        <v>294</v>
      </c>
      <c r="D126" s="599"/>
      <c r="E126" s="602"/>
      <c r="F126" s="605"/>
      <c r="G126" s="608"/>
      <c r="H126" s="257"/>
      <c r="I126" s="257"/>
      <c r="J126" s="257"/>
      <c r="K126" s="257"/>
      <c r="L126" s="257"/>
      <c r="M126" s="257"/>
      <c r="N126" s="257"/>
      <c r="O126" s="257"/>
      <c r="P126" s="257"/>
      <c r="Q126" s="257"/>
      <c r="R126" s="257"/>
      <c r="S126" s="257"/>
    </row>
    <row r="127" spans="1:19">
      <c r="A127" s="585"/>
      <c r="B127" s="588"/>
      <c r="C127" s="285" t="s">
        <v>295</v>
      </c>
      <c r="D127" s="599"/>
      <c r="E127" s="602"/>
      <c r="F127" s="605"/>
      <c r="G127" s="608"/>
      <c r="H127" s="257"/>
      <c r="I127" s="257"/>
      <c r="J127" s="257"/>
      <c r="K127" s="257"/>
      <c r="L127" s="257"/>
      <c r="M127" s="257"/>
      <c r="N127" s="257"/>
      <c r="O127" s="257"/>
      <c r="P127" s="257"/>
      <c r="Q127" s="257"/>
      <c r="R127" s="257"/>
      <c r="S127" s="257"/>
    </row>
    <row r="128" spans="1:19">
      <c r="A128" s="586"/>
      <c r="B128" s="589"/>
      <c r="C128" s="285" t="s">
        <v>296</v>
      </c>
      <c r="D128" s="600"/>
      <c r="E128" s="603"/>
      <c r="F128" s="606"/>
      <c r="G128" s="609"/>
      <c r="H128" s="257"/>
      <c r="I128" s="257"/>
      <c r="J128" s="257"/>
      <c r="K128" s="257"/>
      <c r="L128" s="257"/>
      <c r="M128" s="257"/>
      <c r="N128" s="257"/>
      <c r="O128" s="257"/>
      <c r="P128" s="257"/>
      <c r="Q128" s="257"/>
      <c r="R128" s="257"/>
      <c r="S128" s="257"/>
    </row>
    <row r="129" spans="1:15">
      <c r="A129" s="216"/>
      <c r="B129" s="339"/>
      <c r="C129" s="279" t="s">
        <v>2266</v>
      </c>
      <c r="D129" s="305"/>
      <c r="E129" s="367"/>
      <c r="F129" s="336"/>
      <c r="G129" s="334">
        <f>SUM(G130:G139)</f>
        <v>0</v>
      </c>
      <c r="H129" s="258"/>
      <c r="I129" s="258"/>
      <c r="J129" s="258"/>
      <c r="K129" s="258"/>
      <c r="L129" s="258"/>
      <c r="M129" s="258"/>
      <c r="N129" s="258"/>
    </row>
    <row r="130" spans="1:15">
      <c r="A130" s="216" t="s">
        <v>1308</v>
      </c>
      <c r="B130" s="338" t="s">
        <v>430</v>
      </c>
      <c r="C130" s="408" t="s">
        <v>276</v>
      </c>
      <c r="D130" s="305" t="s">
        <v>1901</v>
      </c>
      <c r="E130" s="367">
        <v>1</v>
      </c>
      <c r="F130" s="560"/>
      <c r="G130" s="329">
        <f t="shared" ref="G130:G139" si="4">E130*F130</f>
        <v>0</v>
      </c>
      <c r="H130" s="258"/>
      <c r="I130" s="258"/>
      <c r="J130" s="258"/>
      <c r="K130" s="258"/>
      <c r="L130" s="258"/>
      <c r="M130" s="258"/>
      <c r="N130" s="258"/>
    </row>
    <row r="131" spans="1:15">
      <c r="A131" s="216" t="s">
        <v>1309</v>
      </c>
      <c r="B131" s="338" t="s">
        <v>431</v>
      </c>
      <c r="C131" s="301" t="s">
        <v>2267</v>
      </c>
      <c r="D131" s="305" t="s">
        <v>1298</v>
      </c>
      <c r="E131" s="368">
        <v>28</v>
      </c>
      <c r="F131" s="559"/>
      <c r="G131" s="329">
        <f t="shared" si="4"/>
        <v>0</v>
      </c>
      <c r="H131" s="258"/>
      <c r="I131" s="258"/>
      <c r="J131" s="258"/>
      <c r="K131" s="258"/>
      <c r="L131" s="258"/>
      <c r="M131" s="258"/>
      <c r="N131" s="258"/>
    </row>
    <row r="132" spans="1:15">
      <c r="A132" s="216" t="s">
        <v>1310</v>
      </c>
      <c r="B132" s="338" t="s">
        <v>432</v>
      </c>
      <c r="C132" s="301" t="s">
        <v>2268</v>
      </c>
      <c r="D132" s="305" t="s">
        <v>1298</v>
      </c>
      <c r="E132" s="368">
        <f>E131</f>
        <v>28</v>
      </c>
      <c r="F132" s="559"/>
      <c r="G132" s="329">
        <f t="shared" si="4"/>
        <v>0</v>
      </c>
      <c r="H132" s="258"/>
      <c r="I132" s="258"/>
      <c r="J132" s="258"/>
      <c r="K132" s="258"/>
      <c r="L132" s="258"/>
      <c r="M132" s="258"/>
      <c r="N132" s="258"/>
    </row>
    <row r="133" spans="1:15">
      <c r="A133" s="216" t="s">
        <v>1311</v>
      </c>
      <c r="B133" s="338" t="s">
        <v>433</v>
      </c>
      <c r="C133" s="262" t="s">
        <v>2269</v>
      </c>
      <c r="D133" s="301" t="s">
        <v>1298</v>
      </c>
      <c r="E133" s="369">
        <f>E131</f>
        <v>28</v>
      </c>
      <c r="F133" s="558"/>
      <c r="G133" s="329">
        <f t="shared" si="4"/>
        <v>0</v>
      </c>
      <c r="H133" s="258"/>
      <c r="I133" s="258"/>
      <c r="J133" s="258"/>
      <c r="K133" s="258"/>
      <c r="L133" s="258"/>
      <c r="M133" s="258"/>
      <c r="N133" s="258"/>
    </row>
    <row r="134" spans="1:15">
      <c r="A134" s="216" t="s">
        <v>1312</v>
      </c>
      <c r="B134" s="338" t="s">
        <v>434</v>
      </c>
      <c r="C134" s="262" t="s">
        <v>2270</v>
      </c>
      <c r="D134" s="301" t="s">
        <v>1298</v>
      </c>
      <c r="E134" s="369">
        <f>E132</f>
        <v>28</v>
      </c>
      <c r="F134" s="558"/>
      <c r="G134" s="329">
        <f t="shared" si="4"/>
        <v>0</v>
      </c>
      <c r="H134" s="258"/>
      <c r="I134" s="258"/>
      <c r="J134" s="258"/>
      <c r="K134" s="258"/>
      <c r="L134" s="258"/>
      <c r="M134" s="258"/>
      <c r="N134" s="258"/>
    </row>
    <row r="135" spans="1:15">
      <c r="A135" s="216" t="s">
        <v>1313</v>
      </c>
      <c r="B135" s="338" t="s">
        <v>435</v>
      </c>
      <c r="C135" s="262" t="s">
        <v>488</v>
      </c>
      <c r="D135" s="301" t="s">
        <v>1901</v>
      </c>
      <c r="E135" s="369">
        <v>1</v>
      </c>
      <c r="F135" s="558"/>
      <c r="G135" s="329">
        <f t="shared" si="4"/>
        <v>0</v>
      </c>
      <c r="H135" s="258"/>
      <c r="I135" s="258"/>
      <c r="J135" s="258"/>
      <c r="K135" s="258"/>
      <c r="L135" s="258"/>
      <c r="M135" s="258"/>
      <c r="N135" s="258"/>
    </row>
    <row r="136" spans="1:15">
      <c r="A136" s="216" t="s">
        <v>1314</v>
      </c>
      <c r="B136" s="338" t="s">
        <v>436</v>
      </c>
      <c r="C136" s="324" t="s">
        <v>489</v>
      </c>
      <c r="D136" s="301" t="s">
        <v>1901</v>
      </c>
      <c r="E136" s="368">
        <v>1</v>
      </c>
      <c r="F136" s="559"/>
      <c r="G136" s="329">
        <f t="shared" si="4"/>
        <v>0</v>
      </c>
      <c r="H136" s="258"/>
      <c r="I136" s="258"/>
      <c r="J136" s="258"/>
      <c r="K136" s="258"/>
      <c r="L136" s="258"/>
      <c r="M136" s="258"/>
      <c r="N136" s="258"/>
    </row>
    <row r="137" spans="1:15">
      <c r="A137" s="216" t="s">
        <v>1315</v>
      </c>
      <c r="B137" s="338" t="s">
        <v>437</v>
      </c>
      <c r="C137" s="324" t="s">
        <v>253</v>
      </c>
      <c r="D137" s="301" t="s">
        <v>1901</v>
      </c>
      <c r="E137" s="368">
        <v>1</v>
      </c>
      <c r="F137" s="559"/>
      <c r="G137" s="329">
        <f>E137*F137</f>
        <v>0</v>
      </c>
      <c r="H137" s="258"/>
      <c r="I137" s="258"/>
      <c r="J137" s="258"/>
      <c r="K137" s="258"/>
      <c r="L137" s="258"/>
      <c r="M137" s="258"/>
      <c r="N137" s="258"/>
    </row>
    <row r="138" spans="1:15">
      <c r="A138" s="216" t="s">
        <v>1316</v>
      </c>
      <c r="B138" s="338" t="s">
        <v>438</v>
      </c>
      <c r="C138" s="324" t="s">
        <v>490</v>
      </c>
      <c r="D138" s="301" t="s">
        <v>1901</v>
      </c>
      <c r="E138" s="368">
        <v>1</v>
      </c>
      <c r="F138" s="559"/>
      <c r="G138" s="329">
        <f>E138*F138</f>
        <v>0</v>
      </c>
      <c r="H138" s="258"/>
      <c r="I138" s="258"/>
      <c r="J138" s="258"/>
      <c r="K138" s="258"/>
      <c r="L138" s="258"/>
      <c r="M138" s="258"/>
      <c r="N138" s="258"/>
    </row>
    <row r="139" spans="1:15" ht="10.8" thickBot="1">
      <c r="A139" s="217" t="s">
        <v>1317</v>
      </c>
      <c r="B139" s="534" t="s">
        <v>439</v>
      </c>
      <c r="C139" s="325" t="s">
        <v>491</v>
      </c>
      <c r="D139" s="535" t="s">
        <v>1901</v>
      </c>
      <c r="E139" s="536">
        <v>2</v>
      </c>
      <c r="F139" s="561"/>
      <c r="G139" s="537">
        <f t="shared" si="4"/>
        <v>0</v>
      </c>
      <c r="H139" s="258"/>
      <c r="I139" s="258"/>
      <c r="J139" s="258"/>
      <c r="K139" s="258"/>
      <c r="L139" s="258"/>
      <c r="M139" s="258"/>
      <c r="N139" s="258"/>
    </row>
    <row r="140" spans="1:15" ht="10.8" thickBot="1">
      <c r="A140" s="23"/>
      <c r="B140" s="28" t="s">
        <v>538</v>
      </c>
      <c r="C140" s="28" t="s">
        <v>124</v>
      </c>
      <c r="D140" s="28"/>
      <c r="E140" s="370"/>
      <c r="F140" s="33"/>
      <c r="G140" s="33">
        <f>G141+G147+G153+G161+G187+G189</f>
        <v>0</v>
      </c>
      <c r="H140" s="405"/>
      <c r="I140" s="405"/>
      <c r="J140" s="405"/>
      <c r="K140" s="405"/>
      <c r="L140" s="405"/>
      <c r="M140" s="405"/>
      <c r="N140" s="405"/>
      <c r="O140" s="406"/>
    </row>
    <row r="141" spans="1:15">
      <c r="A141" s="356"/>
      <c r="B141" s="357"/>
      <c r="C141" s="318" t="s">
        <v>496</v>
      </c>
      <c r="D141" s="358"/>
      <c r="E141" s="371"/>
      <c r="F141" s="331"/>
      <c r="G141" s="332">
        <f>SUM(G142:G146)</f>
        <v>0</v>
      </c>
      <c r="H141" s="405"/>
      <c r="I141" s="405"/>
      <c r="J141" s="405"/>
      <c r="K141" s="405"/>
      <c r="L141" s="405"/>
      <c r="M141" s="405"/>
      <c r="N141" s="405"/>
      <c r="O141" s="406"/>
    </row>
    <row r="142" spans="1:15" ht="30.6">
      <c r="A142" s="359"/>
      <c r="B142" s="343"/>
      <c r="C142" s="284" t="s">
        <v>497</v>
      </c>
      <c r="D142" s="305"/>
      <c r="E142" s="372"/>
      <c r="F142" s="344"/>
      <c r="G142" s="345"/>
      <c r="H142" s="405"/>
      <c r="I142" s="405"/>
      <c r="J142" s="405"/>
      <c r="K142" s="405"/>
      <c r="L142" s="405"/>
      <c r="M142" s="405"/>
      <c r="N142" s="405"/>
      <c r="O142" s="406"/>
    </row>
    <row r="143" spans="1:15">
      <c r="A143" s="359" t="s">
        <v>1447</v>
      </c>
      <c r="B143" s="338" t="s">
        <v>440</v>
      </c>
      <c r="C143" s="285" t="s">
        <v>492</v>
      </c>
      <c r="D143" s="305" t="s">
        <v>1298</v>
      </c>
      <c r="E143" s="365">
        <v>164.4</v>
      </c>
      <c r="F143" s="556"/>
      <c r="G143" s="330">
        <f>E143*F143</f>
        <v>0</v>
      </c>
      <c r="H143" s="405"/>
      <c r="I143" s="405"/>
      <c r="J143" s="405"/>
      <c r="K143" s="263"/>
      <c r="L143" s="263"/>
      <c r="M143" s="263"/>
      <c r="N143" s="263"/>
      <c r="O143" s="406"/>
    </row>
    <row r="144" spans="1:15">
      <c r="A144" s="359" t="s">
        <v>1448</v>
      </c>
      <c r="B144" s="338" t="s">
        <v>441</v>
      </c>
      <c r="C144" s="285" t="s">
        <v>493</v>
      </c>
      <c r="D144" s="305" t="s">
        <v>1298</v>
      </c>
      <c r="E144" s="365">
        <v>75.599999999999994</v>
      </c>
      <c r="F144" s="556"/>
      <c r="G144" s="330">
        <f>E144*F144</f>
        <v>0</v>
      </c>
      <c r="H144" s="405"/>
      <c r="I144" s="405"/>
      <c r="J144" s="405"/>
      <c r="K144" s="263"/>
      <c r="L144" s="263"/>
      <c r="M144" s="263"/>
      <c r="N144" s="263"/>
      <c r="O144" s="406"/>
    </row>
    <row r="145" spans="1:15">
      <c r="A145" s="359" t="s">
        <v>1449</v>
      </c>
      <c r="B145" s="338" t="s">
        <v>442</v>
      </c>
      <c r="C145" s="285" t="s">
        <v>494</v>
      </c>
      <c r="D145" s="305" t="s">
        <v>1298</v>
      </c>
      <c r="E145" s="365">
        <v>28.1</v>
      </c>
      <c r="F145" s="556"/>
      <c r="G145" s="330">
        <f>E145*F145</f>
        <v>0</v>
      </c>
      <c r="H145" s="405"/>
      <c r="I145" s="405"/>
      <c r="J145" s="405"/>
      <c r="K145" s="263"/>
      <c r="L145" s="263"/>
      <c r="M145" s="263"/>
      <c r="N145" s="263"/>
      <c r="O145" s="406"/>
    </row>
    <row r="146" spans="1:15">
      <c r="A146" s="359" t="s">
        <v>1450</v>
      </c>
      <c r="B146" s="338" t="s">
        <v>443</v>
      </c>
      <c r="C146" s="285" t="s">
        <v>495</v>
      </c>
      <c r="D146" s="305" t="s">
        <v>1298</v>
      </c>
      <c r="E146" s="365">
        <v>26.3</v>
      </c>
      <c r="F146" s="556"/>
      <c r="G146" s="330">
        <f>E146*F146</f>
        <v>0</v>
      </c>
      <c r="H146" s="405"/>
      <c r="I146" s="405"/>
      <c r="J146" s="405"/>
      <c r="K146" s="263"/>
      <c r="L146" s="263"/>
      <c r="M146" s="405"/>
      <c r="N146" s="405"/>
      <c r="O146" s="406"/>
    </row>
    <row r="147" spans="1:15">
      <c r="A147" s="359"/>
      <c r="B147" s="343"/>
      <c r="C147" s="279" t="s">
        <v>545</v>
      </c>
      <c r="D147" s="305"/>
      <c r="E147" s="367"/>
      <c r="F147" s="314"/>
      <c r="G147" s="334">
        <f>SUM(G148:G152)</f>
        <v>0</v>
      </c>
      <c r="H147" s="263"/>
      <c r="I147" s="405"/>
      <c r="J147" s="405"/>
      <c r="K147" s="263"/>
      <c r="L147" s="405"/>
      <c r="M147" s="405"/>
      <c r="N147" s="405"/>
      <c r="O147" s="406"/>
    </row>
    <row r="148" spans="1:15">
      <c r="A148" s="359"/>
      <c r="B148" s="339"/>
      <c r="C148" s="285" t="s">
        <v>539</v>
      </c>
      <c r="D148" s="305"/>
      <c r="E148" s="367"/>
      <c r="F148" s="314"/>
      <c r="G148" s="346"/>
      <c r="H148" s="263"/>
      <c r="I148" s="405"/>
      <c r="J148" s="263"/>
      <c r="K148" s="263"/>
      <c r="L148" s="405"/>
      <c r="M148" s="405"/>
      <c r="N148" s="405"/>
      <c r="O148" s="406"/>
    </row>
    <row r="149" spans="1:15">
      <c r="A149" s="359" t="s">
        <v>1451</v>
      </c>
      <c r="B149" s="338" t="s">
        <v>444</v>
      </c>
      <c r="C149" s="285" t="s">
        <v>498</v>
      </c>
      <c r="D149" s="305" t="s">
        <v>1298</v>
      </c>
      <c r="E149" s="365">
        <f>E146</f>
        <v>26.3</v>
      </c>
      <c r="F149" s="556"/>
      <c r="G149" s="330">
        <f>E149*F149</f>
        <v>0</v>
      </c>
      <c r="H149" s="405"/>
      <c r="I149" s="405"/>
      <c r="J149" s="263"/>
      <c r="K149" s="263"/>
      <c r="L149" s="405"/>
      <c r="M149" s="405"/>
      <c r="N149" s="405"/>
      <c r="O149" s="406"/>
    </row>
    <row r="150" spans="1:15">
      <c r="A150" s="359" t="s">
        <v>1452</v>
      </c>
      <c r="B150" s="338" t="s">
        <v>445</v>
      </c>
      <c r="C150" s="285" t="s">
        <v>499</v>
      </c>
      <c r="D150" s="305" t="s">
        <v>1298</v>
      </c>
      <c r="E150" s="365">
        <f>E145</f>
        <v>28.1</v>
      </c>
      <c r="F150" s="556"/>
      <c r="G150" s="330">
        <f>E150*F150</f>
        <v>0</v>
      </c>
      <c r="H150" s="405"/>
      <c r="I150" s="405"/>
      <c r="J150" s="263"/>
      <c r="K150" s="263"/>
      <c r="L150" s="405"/>
      <c r="M150" s="405"/>
      <c r="N150" s="405"/>
      <c r="O150" s="406"/>
    </row>
    <row r="151" spans="1:15">
      <c r="A151" s="359" t="s">
        <v>1453</v>
      </c>
      <c r="B151" s="338" t="s">
        <v>446</v>
      </c>
      <c r="C151" s="285" t="s">
        <v>500</v>
      </c>
      <c r="D151" s="305" t="s">
        <v>1298</v>
      </c>
      <c r="E151" s="365">
        <f>E144</f>
        <v>75.599999999999994</v>
      </c>
      <c r="F151" s="556"/>
      <c r="G151" s="330">
        <f>E151*F151</f>
        <v>0</v>
      </c>
      <c r="H151" s="405"/>
      <c r="I151" s="405"/>
      <c r="J151" s="263"/>
      <c r="K151" s="263"/>
      <c r="L151" s="405"/>
      <c r="M151" s="405"/>
      <c r="N151" s="405"/>
      <c r="O151" s="406"/>
    </row>
    <row r="152" spans="1:15">
      <c r="A152" s="359" t="s">
        <v>1454</v>
      </c>
      <c r="B152" s="338" t="s">
        <v>447</v>
      </c>
      <c r="C152" s="285" t="s">
        <v>501</v>
      </c>
      <c r="D152" s="305" t="s">
        <v>1298</v>
      </c>
      <c r="E152" s="365">
        <f>E143</f>
        <v>164.4</v>
      </c>
      <c r="F152" s="556"/>
      <c r="G152" s="330">
        <f>E152*F152</f>
        <v>0</v>
      </c>
      <c r="H152" s="405"/>
      <c r="I152" s="405"/>
      <c r="J152" s="263"/>
      <c r="K152" s="263"/>
      <c r="L152" s="405"/>
      <c r="M152" s="405"/>
      <c r="N152" s="405"/>
      <c r="O152" s="406"/>
    </row>
    <row r="153" spans="1:15">
      <c r="A153" s="359"/>
      <c r="B153" s="343"/>
      <c r="C153" s="279" t="s">
        <v>502</v>
      </c>
      <c r="D153" s="305"/>
      <c r="E153" s="367"/>
      <c r="F153" s="314"/>
      <c r="G153" s="334">
        <f>SUM(G154:G160)</f>
        <v>0</v>
      </c>
      <c r="H153" s="263"/>
      <c r="I153" s="263"/>
      <c r="J153" s="263"/>
      <c r="K153" s="263"/>
      <c r="L153" s="263"/>
      <c r="M153" s="263"/>
      <c r="N153" s="263"/>
      <c r="O153" s="406"/>
    </row>
    <row r="154" spans="1:15">
      <c r="A154" s="359"/>
      <c r="B154" s="341"/>
      <c r="C154" s="277" t="s">
        <v>503</v>
      </c>
      <c r="D154" s="302"/>
      <c r="E154" s="366"/>
      <c r="F154" s="310"/>
      <c r="G154" s="335"/>
      <c r="H154" s="405"/>
      <c r="I154" s="405"/>
      <c r="J154" s="263"/>
      <c r="K154" s="263"/>
      <c r="L154" s="263"/>
      <c r="M154" s="263"/>
      <c r="N154" s="263"/>
      <c r="O154" s="406"/>
    </row>
    <row r="155" spans="1:15">
      <c r="A155" s="360" t="s">
        <v>1455</v>
      </c>
      <c r="B155" s="347" t="s">
        <v>1759</v>
      </c>
      <c r="C155" s="284" t="s">
        <v>255</v>
      </c>
      <c r="D155" s="327" t="s">
        <v>1901</v>
      </c>
      <c r="E155" s="373">
        <v>20</v>
      </c>
      <c r="F155" s="556"/>
      <c r="G155" s="330">
        <f t="shared" ref="G155:G160" si="5">E155*F155</f>
        <v>0</v>
      </c>
      <c r="H155" s="405"/>
      <c r="I155" s="405"/>
      <c r="J155" s="263"/>
      <c r="K155" s="263"/>
      <c r="L155" s="263"/>
      <c r="M155" s="263"/>
      <c r="N155" s="263"/>
      <c r="O155" s="406"/>
    </row>
    <row r="156" spans="1:15" ht="30.6">
      <c r="A156" s="360" t="s">
        <v>1456</v>
      </c>
      <c r="B156" s="347" t="s">
        <v>1761</v>
      </c>
      <c r="C156" s="284" t="s">
        <v>504</v>
      </c>
      <c r="D156" s="327" t="s">
        <v>1901</v>
      </c>
      <c r="E156" s="373">
        <v>15</v>
      </c>
      <c r="F156" s="556"/>
      <c r="G156" s="330">
        <f t="shared" si="5"/>
        <v>0</v>
      </c>
      <c r="H156" s="405"/>
      <c r="I156" s="405"/>
      <c r="J156" s="263"/>
      <c r="K156" s="263"/>
      <c r="L156" s="263"/>
      <c r="M156" s="263"/>
      <c r="N156" s="263"/>
      <c r="O156" s="406"/>
    </row>
    <row r="157" spans="1:15" ht="30.6">
      <c r="A157" s="360" t="s">
        <v>1457</v>
      </c>
      <c r="B157" s="348" t="s">
        <v>1765</v>
      </c>
      <c r="C157" s="284" t="s">
        <v>505</v>
      </c>
      <c r="D157" s="327" t="s">
        <v>1901</v>
      </c>
      <c r="E157" s="373">
        <v>3</v>
      </c>
      <c r="F157" s="556"/>
      <c r="G157" s="330">
        <f t="shared" si="5"/>
        <v>0</v>
      </c>
      <c r="H157" s="258"/>
      <c r="I157" s="258"/>
      <c r="J157" s="258"/>
      <c r="K157" s="263"/>
      <c r="L157" s="258"/>
      <c r="M157" s="258"/>
      <c r="N157" s="258"/>
    </row>
    <row r="158" spans="1:15" ht="40.799999999999997">
      <c r="A158" s="360" t="s">
        <v>1458</v>
      </c>
      <c r="B158" s="348" t="s">
        <v>1767</v>
      </c>
      <c r="C158" s="284" t="s">
        <v>506</v>
      </c>
      <c r="D158" s="327" t="s">
        <v>1901</v>
      </c>
      <c r="E158" s="373">
        <v>1</v>
      </c>
      <c r="F158" s="556"/>
      <c r="G158" s="330">
        <f t="shared" si="5"/>
        <v>0</v>
      </c>
      <c r="H158" s="258"/>
      <c r="I158" s="258"/>
      <c r="J158" s="258"/>
      <c r="K158" s="263"/>
      <c r="L158" s="258"/>
      <c r="M158" s="258"/>
      <c r="N158" s="258"/>
    </row>
    <row r="159" spans="1:15">
      <c r="A159" s="360" t="s">
        <v>1459</v>
      </c>
      <c r="B159" s="348" t="s">
        <v>507</v>
      </c>
      <c r="C159" s="284" t="s">
        <v>254</v>
      </c>
      <c r="D159" s="327" t="s">
        <v>1901</v>
      </c>
      <c r="E159" s="373">
        <v>4</v>
      </c>
      <c r="F159" s="556"/>
      <c r="G159" s="330">
        <f t="shared" si="5"/>
        <v>0</v>
      </c>
      <c r="H159" s="258"/>
      <c r="I159" s="258"/>
      <c r="J159" s="258"/>
      <c r="K159" s="263"/>
      <c r="L159" s="258"/>
      <c r="M159" s="258"/>
      <c r="N159" s="258"/>
    </row>
    <row r="160" spans="1:15" ht="30.6">
      <c r="A160" s="360" t="s">
        <v>1460</v>
      </c>
      <c r="B160" s="347" t="s">
        <v>508</v>
      </c>
      <c r="C160" s="284" t="s">
        <v>509</v>
      </c>
      <c r="D160" s="327" t="s">
        <v>1901</v>
      </c>
      <c r="E160" s="373">
        <v>5</v>
      </c>
      <c r="F160" s="556"/>
      <c r="G160" s="330">
        <f t="shared" si="5"/>
        <v>0</v>
      </c>
      <c r="H160" s="258"/>
      <c r="I160" s="258"/>
      <c r="J160" s="258"/>
      <c r="K160" s="258"/>
      <c r="L160" s="258"/>
      <c r="M160" s="258"/>
      <c r="N160" s="258"/>
    </row>
    <row r="161" spans="1:14">
      <c r="A161" s="359"/>
      <c r="B161" s="349"/>
      <c r="C161" s="279" t="s">
        <v>510</v>
      </c>
      <c r="D161" s="305"/>
      <c r="E161" s="367"/>
      <c r="F161" s="314"/>
      <c r="G161" s="334">
        <f>SUM(G162:G186)</f>
        <v>0</v>
      </c>
      <c r="H161" s="258"/>
      <c r="I161" s="258"/>
      <c r="J161" s="258"/>
      <c r="K161" s="258"/>
      <c r="L161" s="258"/>
      <c r="M161" s="258"/>
      <c r="N161" s="258"/>
    </row>
    <row r="162" spans="1:14">
      <c r="A162" s="359"/>
      <c r="B162" s="269"/>
      <c r="C162" s="277" t="s">
        <v>503</v>
      </c>
      <c r="D162" s="302"/>
      <c r="E162" s="366"/>
      <c r="F162" s="310"/>
      <c r="G162" s="335"/>
      <c r="H162" s="258"/>
      <c r="I162" s="258"/>
      <c r="J162" s="258"/>
      <c r="K162" s="258"/>
      <c r="L162" s="258"/>
      <c r="M162" s="258"/>
      <c r="N162" s="258"/>
    </row>
    <row r="163" spans="1:14">
      <c r="A163" s="359" t="s">
        <v>1461</v>
      </c>
      <c r="B163" s="338" t="s">
        <v>448</v>
      </c>
      <c r="C163" s="285" t="s">
        <v>511</v>
      </c>
      <c r="D163" s="305" t="s">
        <v>1901</v>
      </c>
      <c r="E163" s="365">
        <v>4</v>
      </c>
      <c r="F163" s="556"/>
      <c r="G163" s="330">
        <f t="shared" ref="G163:G186" si="6">E163*F163</f>
        <v>0</v>
      </c>
      <c r="H163" s="258"/>
      <c r="I163" s="258"/>
      <c r="J163" s="258"/>
      <c r="K163" s="258"/>
      <c r="L163" s="258"/>
      <c r="M163" s="258"/>
      <c r="N163" s="258"/>
    </row>
    <row r="164" spans="1:14">
      <c r="A164" s="359" t="s">
        <v>1462</v>
      </c>
      <c r="B164" s="338" t="s">
        <v>449</v>
      </c>
      <c r="C164" s="285" t="s">
        <v>512</v>
      </c>
      <c r="D164" s="305" t="s">
        <v>1901</v>
      </c>
      <c r="E164" s="365">
        <v>3</v>
      </c>
      <c r="F164" s="556"/>
      <c r="G164" s="330">
        <f t="shared" si="6"/>
        <v>0</v>
      </c>
      <c r="H164" s="258"/>
      <c r="I164" s="258"/>
      <c r="J164" s="258"/>
      <c r="K164" s="258"/>
      <c r="L164" s="258"/>
      <c r="M164" s="258"/>
      <c r="N164" s="258"/>
    </row>
    <row r="165" spans="1:14">
      <c r="A165" s="359" t="s">
        <v>57</v>
      </c>
      <c r="B165" s="338" t="s">
        <v>450</v>
      </c>
      <c r="C165" s="285" t="s">
        <v>513</v>
      </c>
      <c r="D165" s="305" t="s">
        <v>1901</v>
      </c>
      <c r="E165" s="365">
        <v>4</v>
      </c>
      <c r="F165" s="556"/>
      <c r="G165" s="330">
        <f t="shared" si="6"/>
        <v>0</v>
      </c>
      <c r="H165" s="258"/>
      <c r="I165" s="258"/>
      <c r="J165" s="258"/>
      <c r="K165" s="258"/>
      <c r="L165" s="258"/>
      <c r="M165" s="258"/>
      <c r="N165" s="258"/>
    </row>
    <row r="166" spans="1:14">
      <c r="A166" s="359" t="s">
        <v>58</v>
      </c>
      <c r="B166" s="338" t="s">
        <v>451</v>
      </c>
      <c r="C166" s="285" t="s">
        <v>514</v>
      </c>
      <c r="D166" s="305" t="s">
        <v>1901</v>
      </c>
      <c r="E166" s="365">
        <v>4</v>
      </c>
      <c r="F166" s="556"/>
      <c r="G166" s="330">
        <f t="shared" si="6"/>
        <v>0</v>
      </c>
      <c r="H166" s="258"/>
      <c r="I166" s="258"/>
      <c r="J166" s="258"/>
      <c r="K166" s="258"/>
      <c r="L166" s="258"/>
      <c r="M166" s="258"/>
      <c r="N166" s="258"/>
    </row>
    <row r="167" spans="1:14">
      <c r="A167" s="359" t="s">
        <v>59</v>
      </c>
      <c r="B167" s="338" t="s">
        <v>452</v>
      </c>
      <c r="C167" s="285" t="s">
        <v>515</v>
      </c>
      <c r="D167" s="305" t="s">
        <v>1901</v>
      </c>
      <c r="E167" s="365">
        <v>1</v>
      </c>
      <c r="F167" s="556"/>
      <c r="G167" s="330">
        <f>E167*F167</f>
        <v>0</v>
      </c>
      <c r="H167" s="258"/>
      <c r="I167" s="258"/>
      <c r="J167" s="258"/>
      <c r="K167" s="258"/>
      <c r="L167" s="258"/>
      <c r="M167" s="258"/>
      <c r="N167" s="258"/>
    </row>
    <row r="168" spans="1:14">
      <c r="A168" s="359" t="s">
        <v>60</v>
      </c>
      <c r="B168" s="338" t="s">
        <v>453</v>
      </c>
      <c r="C168" s="285" t="s">
        <v>516</v>
      </c>
      <c r="D168" s="305" t="s">
        <v>1901</v>
      </c>
      <c r="E168" s="365">
        <v>1</v>
      </c>
      <c r="F168" s="556"/>
      <c r="G168" s="330">
        <f t="shared" si="6"/>
        <v>0</v>
      </c>
      <c r="H168" s="258"/>
      <c r="I168" s="258"/>
      <c r="J168" s="258"/>
      <c r="K168" s="258"/>
      <c r="L168" s="258"/>
      <c r="M168" s="258"/>
      <c r="N168" s="258"/>
    </row>
    <row r="169" spans="1:14">
      <c r="A169" s="359" t="s">
        <v>61</v>
      </c>
      <c r="B169" s="338" t="s">
        <v>454</v>
      </c>
      <c r="C169" s="285" t="s">
        <v>517</v>
      </c>
      <c r="D169" s="305" t="s">
        <v>1901</v>
      </c>
      <c r="E169" s="365">
        <v>1</v>
      </c>
      <c r="F169" s="556"/>
      <c r="G169" s="330">
        <f t="shared" si="6"/>
        <v>0</v>
      </c>
      <c r="H169" s="258"/>
      <c r="I169" s="258"/>
      <c r="J169" s="258"/>
      <c r="K169" s="258"/>
      <c r="L169" s="258"/>
      <c r="M169" s="258"/>
      <c r="N169" s="258"/>
    </row>
    <row r="170" spans="1:14">
      <c r="A170" s="359" t="s">
        <v>62</v>
      </c>
      <c r="B170" s="338" t="s">
        <v>455</v>
      </c>
      <c r="C170" s="285" t="s">
        <v>518</v>
      </c>
      <c r="D170" s="305" t="s">
        <v>1901</v>
      </c>
      <c r="E170" s="365">
        <v>1</v>
      </c>
      <c r="F170" s="556"/>
      <c r="G170" s="330">
        <f t="shared" si="6"/>
        <v>0</v>
      </c>
      <c r="H170" s="258"/>
      <c r="I170" s="258"/>
      <c r="J170" s="258"/>
      <c r="K170" s="258"/>
      <c r="L170" s="258"/>
      <c r="M170" s="258"/>
      <c r="N170" s="258"/>
    </row>
    <row r="171" spans="1:14">
      <c r="A171" s="359" t="s">
        <v>566</v>
      </c>
      <c r="B171" s="338" t="s">
        <v>456</v>
      </c>
      <c r="C171" s="285" t="s">
        <v>519</v>
      </c>
      <c r="D171" s="305" t="s">
        <v>1901</v>
      </c>
      <c r="E171" s="365">
        <v>1</v>
      </c>
      <c r="F171" s="556"/>
      <c r="G171" s="330">
        <f t="shared" si="6"/>
        <v>0</v>
      </c>
      <c r="H171" s="258"/>
      <c r="I171" s="258"/>
      <c r="J171" s="258"/>
      <c r="K171" s="258"/>
      <c r="L171" s="258"/>
      <c r="M171" s="258"/>
      <c r="N171" s="258"/>
    </row>
    <row r="172" spans="1:14">
      <c r="A172" s="359" t="s">
        <v>567</v>
      </c>
      <c r="B172" s="338" t="s">
        <v>457</v>
      </c>
      <c r="C172" s="285" t="s">
        <v>520</v>
      </c>
      <c r="D172" s="305" t="s">
        <v>1901</v>
      </c>
      <c r="E172" s="365">
        <v>2</v>
      </c>
      <c r="F172" s="556"/>
      <c r="G172" s="330">
        <f t="shared" si="6"/>
        <v>0</v>
      </c>
      <c r="H172" s="258"/>
      <c r="I172" s="258"/>
      <c r="J172" s="258"/>
      <c r="K172" s="258"/>
      <c r="L172" s="258"/>
      <c r="M172" s="258"/>
      <c r="N172" s="258"/>
    </row>
    <row r="173" spans="1:14">
      <c r="A173" s="359" t="s">
        <v>568</v>
      </c>
      <c r="B173" s="338" t="s">
        <v>458</v>
      </c>
      <c r="C173" s="285" t="s">
        <v>521</v>
      </c>
      <c r="D173" s="305" t="s">
        <v>1901</v>
      </c>
      <c r="E173" s="365">
        <v>1</v>
      </c>
      <c r="F173" s="556"/>
      <c r="G173" s="330">
        <f t="shared" si="6"/>
        <v>0</v>
      </c>
      <c r="H173" s="258"/>
      <c r="I173" s="258"/>
      <c r="J173" s="258"/>
      <c r="K173" s="258"/>
      <c r="L173" s="258"/>
      <c r="M173" s="258"/>
      <c r="N173" s="258"/>
    </row>
    <row r="174" spans="1:14">
      <c r="A174" s="359" t="s">
        <v>1490</v>
      </c>
      <c r="B174" s="338" t="s">
        <v>459</v>
      </c>
      <c r="C174" s="285" t="s">
        <v>522</v>
      </c>
      <c r="D174" s="305" t="s">
        <v>1901</v>
      </c>
      <c r="E174" s="365">
        <v>1</v>
      </c>
      <c r="F174" s="556"/>
      <c r="G174" s="330">
        <f t="shared" si="6"/>
        <v>0</v>
      </c>
      <c r="H174" s="258"/>
      <c r="I174" s="258"/>
      <c r="J174" s="258"/>
      <c r="K174" s="258"/>
      <c r="L174" s="258"/>
      <c r="M174" s="258"/>
      <c r="N174" s="258"/>
    </row>
    <row r="175" spans="1:14">
      <c r="A175" s="359" t="s">
        <v>1491</v>
      </c>
      <c r="B175" s="338" t="s">
        <v>460</v>
      </c>
      <c r="C175" s="285" t="s">
        <v>523</v>
      </c>
      <c r="D175" s="305" t="s">
        <v>1901</v>
      </c>
      <c r="E175" s="365">
        <v>1</v>
      </c>
      <c r="F175" s="556"/>
      <c r="G175" s="330">
        <f t="shared" si="6"/>
        <v>0</v>
      </c>
      <c r="H175" s="258"/>
      <c r="I175" s="258"/>
      <c r="J175" s="258"/>
      <c r="K175" s="258"/>
      <c r="L175" s="258"/>
      <c r="M175" s="258"/>
      <c r="N175" s="258"/>
    </row>
    <row r="176" spans="1:14">
      <c r="A176" s="359" t="s">
        <v>1492</v>
      </c>
      <c r="B176" s="338" t="s">
        <v>461</v>
      </c>
      <c r="C176" s="285" t="s">
        <v>524</v>
      </c>
      <c r="D176" s="305" t="s">
        <v>1901</v>
      </c>
      <c r="E176" s="365">
        <v>1</v>
      </c>
      <c r="F176" s="556"/>
      <c r="G176" s="330">
        <f t="shared" si="6"/>
        <v>0</v>
      </c>
      <c r="H176" s="258"/>
      <c r="I176" s="258"/>
      <c r="J176" s="258"/>
      <c r="K176" s="258"/>
      <c r="L176" s="258"/>
      <c r="M176" s="258"/>
      <c r="N176" s="258"/>
    </row>
    <row r="177" spans="1:14">
      <c r="A177" s="359" t="s">
        <v>1493</v>
      </c>
      <c r="B177" s="338" t="s">
        <v>462</v>
      </c>
      <c r="C177" s="285" t="s">
        <v>525</v>
      </c>
      <c r="D177" s="305" t="s">
        <v>1901</v>
      </c>
      <c r="E177" s="365">
        <v>1</v>
      </c>
      <c r="F177" s="556"/>
      <c r="G177" s="330">
        <f t="shared" si="6"/>
        <v>0</v>
      </c>
      <c r="H177" s="258"/>
      <c r="I177" s="258"/>
      <c r="J177" s="258"/>
      <c r="K177" s="258"/>
      <c r="L177" s="258"/>
      <c r="M177" s="258"/>
      <c r="N177" s="258"/>
    </row>
    <row r="178" spans="1:14">
      <c r="A178" s="359" t="s">
        <v>1494</v>
      </c>
      <c r="B178" s="338" t="s">
        <v>463</v>
      </c>
      <c r="C178" s="285" t="s">
        <v>526</v>
      </c>
      <c r="D178" s="305" t="s">
        <v>1901</v>
      </c>
      <c r="E178" s="365">
        <v>1</v>
      </c>
      <c r="F178" s="556"/>
      <c r="G178" s="330">
        <f t="shared" si="6"/>
        <v>0</v>
      </c>
      <c r="H178" s="258"/>
      <c r="I178" s="258"/>
      <c r="J178" s="258"/>
      <c r="K178" s="258"/>
      <c r="L178" s="258"/>
      <c r="M178" s="258"/>
      <c r="N178" s="258"/>
    </row>
    <row r="179" spans="1:14">
      <c r="A179" s="359" t="s">
        <v>1495</v>
      </c>
      <c r="B179" s="338" t="s">
        <v>464</v>
      </c>
      <c r="C179" s="285" t="s">
        <v>527</v>
      </c>
      <c r="D179" s="305" t="s">
        <v>1901</v>
      </c>
      <c r="E179" s="365">
        <v>1</v>
      </c>
      <c r="F179" s="556"/>
      <c r="G179" s="330">
        <f t="shared" si="6"/>
        <v>0</v>
      </c>
      <c r="H179" s="258"/>
      <c r="I179" s="258"/>
      <c r="J179" s="258"/>
      <c r="K179" s="258"/>
      <c r="L179" s="258"/>
      <c r="M179" s="258"/>
      <c r="N179" s="258"/>
    </row>
    <row r="180" spans="1:14">
      <c r="A180" s="359"/>
      <c r="B180" s="267"/>
      <c r="C180" s="285"/>
      <c r="D180" s="305"/>
      <c r="E180" s="365"/>
      <c r="F180" s="314"/>
      <c r="G180" s="330"/>
      <c r="H180" s="258"/>
      <c r="I180" s="258"/>
      <c r="J180" s="258"/>
      <c r="K180" s="258"/>
      <c r="L180" s="258"/>
      <c r="M180" s="258"/>
      <c r="N180" s="258"/>
    </row>
    <row r="181" spans="1:14">
      <c r="A181" s="359" t="s">
        <v>1496</v>
      </c>
      <c r="B181" s="338" t="s">
        <v>465</v>
      </c>
      <c r="C181" s="285" t="s">
        <v>528</v>
      </c>
      <c r="D181" s="305" t="s">
        <v>1901</v>
      </c>
      <c r="E181" s="365">
        <v>1</v>
      </c>
      <c r="F181" s="556"/>
      <c r="G181" s="330">
        <f t="shared" si="6"/>
        <v>0</v>
      </c>
      <c r="H181" s="258"/>
      <c r="I181" s="258"/>
      <c r="J181" s="258"/>
      <c r="K181" s="258"/>
      <c r="L181" s="258"/>
      <c r="M181" s="258"/>
      <c r="N181" s="258"/>
    </row>
    <row r="182" spans="1:14">
      <c r="A182" s="359" t="s">
        <v>1497</v>
      </c>
      <c r="B182" s="338" t="s">
        <v>466</v>
      </c>
      <c r="C182" s="285" t="s">
        <v>529</v>
      </c>
      <c r="D182" s="305" t="s">
        <v>1901</v>
      </c>
      <c r="E182" s="365">
        <v>1</v>
      </c>
      <c r="F182" s="556"/>
      <c r="G182" s="330">
        <f t="shared" si="6"/>
        <v>0</v>
      </c>
      <c r="H182" s="258"/>
      <c r="I182" s="258"/>
      <c r="J182" s="258"/>
      <c r="K182" s="258"/>
      <c r="L182" s="258"/>
      <c r="M182" s="258"/>
      <c r="N182" s="258"/>
    </row>
    <row r="183" spans="1:14" ht="30.6">
      <c r="A183" s="360" t="s">
        <v>1498</v>
      </c>
      <c r="B183" s="342" t="s">
        <v>467</v>
      </c>
      <c r="C183" s="284" t="s">
        <v>1722</v>
      </c>
      <c r="D183" s="327" t="s">
        <v>1901</v>
      </c>
      <c r="E183" s="373">
        <v>3</v>
      </c>
      <c r="F183" s="556"/>
      <c r="G183" s="330">
        <f t="shared" si="6"/>
        <v>0</v>
      </c>
      <c r="H183" s="258"/>
      <c r="I183" s="258"/>
      <c r="J183" s="258"/>
      <c r="K183" s="258"/>
      <c r="L183" s="258"/>
      <c r="M183" s="258"/>
      <c r="N183" s="258"/>
    </row>
    <row r="184" spans="1:14">
      <c r="A184" s="360" t="s">
        <v>1499</v>
      </c>
      <c r="B184" s="342" t="s">
        <v>468</v>
      </c>
      <c r="C184" s="284" t="s">
        <v>1721</v>
      </c>
      <c r="D184" s="327" t="s">
        <v>1901</v>
      </c>
      <c r="E184" s="373">
        <v>2</v>
      </c>
      <c r="F184" s="556"/>
      <c r="G184" s="330">
        <f t="shared" si="6"/>
        <v>0</v>
      </c>
      <c r="H184" s="258"/>
      <c r="I184" s="258"/>
      <c r="J184" s="258"/>
      <c r="K184" s="258"/>
      <c r="L184" s="258"/>
      <c r="M184" s="258"/>
      <c r="N184" s="258"/>
    </row>
    <row r="185" spans="1:14" ht="71.400000000000006">
      <c r="A185" s="360" t="s">
        <v>1500</v>
      </c>
      <c r="B185" s="342" t="s">
        <v>469</v>
      </c>
      <c r="C185" s="350" t="s">
        <v>530</v>
      </c>
      <c r="D185" s="327" t="s">
        <v>1901</v>
      </c>
      <c r="E185" s="373">
        <v>1</v>
      </c>
      <c r="F185" s="556"/>
      <c r="G185" s="330">
        <f t="shared" si="6"/>
        <v>0</v>
      </c>
      <c r="H185" s="258"/>
      <c r="I185" s="258"/>
      <c r="J185" s="258"/>
      <c r="K185" s="258"/>
      <c r="L185" s="258"/>
      <c r="M185" s="258"/>
      <c r="N185" s="258"/>
    </row>
    <row r="186" spans="1:14">
      <c r="A186" s="359" t="s">
        <v>80</v>
      </c>
      <c r="B186" s="338" t="s">
        <v>470</v>
      </c>
      <c r="C186" s="285" t="s">
        <v>531</v>
      </c>
      <c r="D186" s="305" t="s">
        <v>1901</v>
      </c>
      <c r="E186" s="365">
        <v>1</v>
      </c>
      <c r="F186" s="556"/>
      <c r="G186" s="330">
        <f t="shared" si="6"/>
        <v>0</v>
      </c>
      <c r="H186" s="258"/>
      <c r="I186" s="258"/>
      <c r="J186" s="258"/>
      <c r="K186" s="258"/>
      <c r="L186" s="258"/>
      <c r="M186" s="258"/>
      <c r="N186" s="258"/>
    </row>
    <row r="187" spans="1:14">
      <c r="A187" s="359"/>
      <c r="B187" s="267"/>
      <c r="C187" s="286" t="s">
        <v>549</v>
      </c>
      <c r="D187" s="305"/>
      <c r="E187" s="367"/>
      <c r="F187" s="314"/>
      <c r="G187" s="334">
        <f>SUM(G188:G188)</f>
        <v>0</v>
      </c>
      <c r="H187" s="258"/>
      <c r="I187" s="258"/>
      <c r="J187" s="258"/>
      <c r="K187" s="258"/>
      <c r="L187" s="258"/>
      <c r="M187" s="258"/>
      <c r="N187" s="258"/>
    </row>
    <row r="188" spans="1:14">
      <c r="A188" s="359" t="s">
        <v>81</v>
      </c>
      <c r="B188" s="338" t="s">
        <v>471</v>
      </c>
      <c r="C188" s="280" t="s">
        <v>1731</v>
      </c>
      <c r="D188" s="328" t="s">
        <v>688</v>
      </c>
      <c r="E188" s="365">
        <v>30</v>
      </c>
      <c r="F188" s="556"/>
      <c r="G188" s="330">
        <f>E188*F188</f>
        <v>0</v>
      </c>
      <c r="H188" s="257"/>
      <c r="I188" s="257"/>
      <c r="J188" s="258"/>
      <c r="K188" s="258"/>
      <c r="L188" s="258"/>
      <c r="M188" s="258"/>
      <c r="N188" s="258"/>
    </row>
    <row r="189" spans="1:14">
      <c r="A189" s="359"/>
      <c r="B189" s="267"/>
      <c r="C189" s="286" t="s">
        <v>689</v>
      </c>
      <c r="D189" s="305"/>
      <c r="E189" s="367"/>
      <c r="F189" s="314"/>
      <c r="G189" s="334">
        <f>SUM(G190:G197)</f>
        <v>0</v>
      </c>
      <c r="H189" s="257"/>
      <c r="I189" s="257"/>
      <c r="J189" s="258"/>
      <c r="K189" s="258"/>
      <c r="L189" s="258"/>
      <c r="M189" s="258"/>
      <c r="N189" s="258"/>
    </row>
    <row r="190" spans="1:14">
      <c r="A190" s="359" t="s">
        <v>82</v>
      </c>
      <c r="B190" s="338" t="s">
        <v>472</v>
      </c>
      <c r="C190" s="285" t="s">
        <v>532</v>
      </c>
      <c r="D190" s="305" t="s">
        <v>1901</v>
      </c>
      <c r="E190" s="365">
        <v>1</v>
      </c>
      <c r="F190" s="556"/>
      <c r="G190" s="330">
        <f t="shared" ref="G190:G197" si="7">E190*F190</f>
        <v>0</v>
      </c>
      <c r="H190" s="257"/>
      <c r="I190" s="257"/>
      <c r="J190" s="258"/>
      <c r="K190" s="258"/>
      <c r="L190" s="258"/>
      <c r="M190" s="258"/>
      <c r="N190" s="258"/>
    </row>
    <row r="191" spans="1:14">
      <c r="A191" s="359" t="s">
        <v>83</v>
      </c>
      <c r="B191" s="338" t="s">
        <v>473</v>
      </c>
      <c r="C191" s="285" t="s">
        <v>533</v>
      </c>
      <c r="D191" s="305" t="s">
        <v>1901</v>
      </c>
      <c r="E191" s="365">
        <v>2</v>
      </c>
      <c r="F191" s="556"/>
      <c r="G191" s="330">
        <f>E191*F191</f>
        <v>0</v>
      </c>
      <c r="H191" s="257"/>
      <c r="I191" s="257"/>
      <c r="J191" s="258"/>
      <c r="K191" s="258"/>
      <c r="L191" s="258"/>
      <c r="M191" s="258"/>
      <c r="N191" s="258"/>
    </row>
    <row r="192" spans="1:14">
      <c r="A192" s="359" t="s">
        <v>84</v>
      </c>
      <c r="B192" s="338" t="s">
        <v>474</v>
      </c>
      <c r="C192" s="285" t="s">
        <v>534</v>
      </c>
      <c r="D192" s="305" t="s">
        <v>1298</v>
      </c>
      <c r="E192" s="365">
        <f>SUM(E143:E146)</f>
        <v>294.40000000000003</v>
      </c>
      <c r="F192" s="556"/>
      <c r="G192" s="330">
        <f t="shared" si="7"/>
        <v>0</v>
      </c>
      <c r="H192" s="257"/>
      <c r="I192" s="257"/>
      <c r="J192" s="257"/>
      <c r="K192" s="257"/>
      <c r="L192" s="257"/>
      <c r="M192" s="257"/>
      <c r="N192" s="257"/>
    </row>
    <row r="193" spans="1:14">
      <c r="A193" s="359" t="s">
        <v>85</v>
      </c>
      <c r="B193" s="338" t="s">
        <v>475</v>
      </c>
      <c r="C193" s="285" t="s">
        <v>535</v>
      </c>
      <c r="D193" s="305" t="s">
        <v>1298</v>
      </c>
      <c r="E193" s="365">
        <f>E192</f>
        <v>294.40000000000003</v>
      </c>
      <c r="F193" s="556"/>
      <c r="G193" s="330">
        <f t="shared" si="7"/>
        <v>0</v>
      </c>
      <c r="H193" s="257"/>
      <c r="I193" s="257"/>
      <c r="J193" s="257"/>
      <c r="K193" s="257"/>
      <c r="L193" s="257"/>
      <c r="M193" s="257"/>
      <c r="N193" s="257"/>
    </row>
    <row r="194" spans="1:14">
      <c r="A194" s="359" t="s">
        <v>86</v>
      </c>
      <c r="B194" s="338" t="s">
        <v>476</v>
      </c>
      <c r="C194" s="284" t="s">
        <v>551</v>
      </c>
      <c r="D194" s="305" t="s">
        <v>1901</v>
      </c>
      <c r="E194" s="365">
        <v>2</v>
      </c>
      <c r="F194" s="556"/>
      <c r="G194" s="330">
        <f t="shared" si="7"/>
        <v>0</v>
      </c>
      <c r="H194" s="257"/>
      <c r="I194" s="257"/>
      <c r="J194" s="257"/>
      <c r="K194" s="257"/>
      <c r="L194" s="257"/>
      <c r="M194" s="257"/>
      <c r="N194" s="257"/>
    </row>
    <row r="195" spans="1:14">
      <c r="A195" s="359" t="s">
        <v>87</v>
      </c>
      <c r="B195" s="338" t="s">
        <v>477</v>
      </c>
      <c r="C195" s="285" t="s">
        <v>536</v>
      </c>
      <c r="D195" s="305" t="s">
        <v>1298</v>
      </c>
      <c r="E195" s="365">
        <f>E193</f>
        <v>294.40000000000003</v>
      </c>
      <c r="F195" s="556"/>
      <c r="G195" s="330">
        <f t="shared" si="7"/>
        <v>0</v>
      </c>
      <c r="H195" s="257"/>
      <c r="I195" s="257"/>
      <c r="J195" s="257"/>
      <c r="K195" s="257"/>
      <c r="L195" s="257"/>
      <c r="M195" s="257"/>
      <c r="N195" s="257"/>
    </row>
    <row r="196" spans="1:14">
      <c r="A196" s="359" t="s">
        <v>88</v>
      </c>
      <c r="B196" s="338" t="s">
        <v>478</v>
      </c>
      <c r="C196" s="300" t="s">
        <v>555</v>
      </c>
      <c r="D196" s="305" t="s">
        <v>688</v>
      </c>
      <c r="E196" s="365">
        <v>50</v>
      </c>
      <c r="F196" s="556"/>
      <c r="G196" s="330">
        <f t="shared" si="7"/>
        <v>0</v>
      </c>
      <c r="H196" s="257"/>
      <c r="I196" s="263"/>
      <c r="J196" s="257"/>
      <c r="K196" s="257"/>
      <c r="L196" s="257"/>
      <c r="M196" s="257"/>
      <c r="N196" s="257"/>
    </row>
    <row r="197" spans="1:14" ht="20.399999999999999">
      <c r="A197" s="359" t="s">
        <v>89</v>
      </c>
      <c r="B197" s="338" t="s">
        <v>479</v>
      </c>
      <c r="C197" s="284" t="s">
        <v>256</v>
      </c>
      <c r="D197" s="327" t="s">
        <v>1901</v>
      </c>
      <c r="E197" s="373">
        <v>1</v>
      </c>
      <c r="F197" s="556"/>
      <c r="G197" s="330">
        <f t="shared" si="7"/>
        <v>0</v>
      </c>
      <c r="H197" s="257"/>
      <c r="I197" s="263"/>
      <c r="J197" s="257"/>
      <c r="K197" s="257"/>
      <c r="L197" s="257"/>
      <c r="M197" s="257"/>
      <c r="N197" s="257"/>
    </row>
    <row r="198" spans="1:14">
      <c r="A198" s="359"/>
      <c r="B198" s="288"/>
      <c r="C198" s="351" t="s">
        <v>1432</v>
      </c>
      <c r="D198" s="352"/>
      <c r="E198" s="353"/>
      <c r="F198" s="354"/>
      <c r="G198" s="355"/>
      <c r="H198" s="257"/>
      <c r="I198" s="257"/>
      <c r="J198" s="257"/>
      <c r="K198" s="257"/>
      <c r="L198" s="257"/>
      <c r="M198" s="257"/>
      <c r="N198" s="257"/>
    </row>
    <row r="199" spans="1:14" ht="22.5" customHeight="1">
      <c r="A199" s="216"/>
      <c r="B199" s="326"/>
      <c r="C199" s="590" t="s">
        <v>1433</v>
      </c>
      <c r="D199" s="591"/>
      <c r="E199" s="591"/>
      <c r="F199" s="591"/>
      <c r="G199" s="592"/>
      <c r="H199" s="257"/>
      <c r="I199" s="257"/>
      <c r="J199" s="257"/>
      <c r="K199" s="257"/>
      <c r="L199" s="257"/>
      <c r="M199" s="257"/>
      <c r="N199" s="257"/>
    </row>
    <row r="200" spans="1:14" ht="22.5" customHeight="1" thickBot="1">
      <c r="A200" s="217"/>
      <c r="B200" s="538"/>
      <c r="C200" s="593" t="s">
        <v>1434</v>
      </c>
      <c r="D200" s="594"/>
      <c r="E200" s="594"/>
      <c r="F200" s="594"/>
      <c r="G200" s="595"/>
      <c r="H200" s="257"/>
      <c r="I200" s="257"/>
      <c r="J200" s="257"/>
      <c r="K200" s="257"/>
      <c r="L200" s="257"/>
      <c r="M200" s="257"/>
      <c r="N200" s="257"/>
    </row>
    <row r="201" spans="1:14">
      <c r="A201" s="469"/>
      <c r="B201" s="470"/>
      <c r="C201" s="472"/>
      <c r="D201" s="471"/>
      <c r="E201" s="471"/>
      <c r="F201" s="471"/>
      <c r="G201" s="471"/>
      <c r="H201" s="258"/>
      <c r="I201" s="258"/>
      <c r="J201" s="257"/>
      <c r="K201" s="257"/>
      <c r="L201" s="257"/>
      <c r="M201" s="257"/>
      <c r="N201" s="257"/>
    </row>
    <row r="202" spans="1:14">
      <c r="C202" s="179"/>
    </row>
  </sheetData>
  <mergeCells count="10">
    <mergeCell ref="A109:A128"/>
    <mergeCell ref="B109:B128"/>
    <mergeCell ref="C199:G199"/>
    <mergeCell ref="C200:G200"/>
    <mergeCell ref="C73:G73"/>
    <mergeCell ref="C74:G74"/>
    <mergeCell ref="D109:D128"/>
    <mergeCell ref="E109:E128"/>
    <mergeCell ref="F109:F128"/>
    <mergeCell ref="G109:G128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90" orientation="portrait" horizontalDpi="4294967293" verticalDpi="0" r:id="rId1"/>
  <headerFooter alignWithMargins="0">
    <oddHeader>&amp;R&amp;"Arial Narrow,Obyčejné"Zvýšení kapacity předškolního vzdělávání ve městě Ralsko</oddHeader>
    <oddFooter>&amp;C&amp;"Arial Narrow,Obyčejné"Zdravotechnika&amp;R&amp;"Arial Narrow,Obyčejné"Soupis prací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H201"/>
  <sheetViews>
    <sheetView workbookViewId="0"/>
  </sheetViews>
  <sheetFormatPr defaultRowHeight="10.199999999999999"/>
  <cols>
    <col min="1" max="1" width="4.85546875" style="1" customWidth="1"/>
    <col min="2" max="2" width="13.85546875" style="2" customWidth="1"/>
    <col min="3" max="3" width="57.85546875" style="2" customWidth="1"/>
    <col min="4" max="4" width="5.42578125" style="2" customWidth="1"/>
    <col min="5" max="5" width="11.28515625" style="3" customWidth="1"/>
    <col min="6" max="6" width="11.42578125" style="4" customWidth="1"/>
    <col min="7" max="7" width="13.85546875" style="4" customWidth="1"/>
    <col min="9" max="9" width="9.7109375" bestFit="1" customWidth="1"/>
  </cols>
  <sheetData>
    <row r="1" spans="1:8" ht="17.399999999999999">
      <c r="A1" s="62" t="s">
        <v>1286</v>
      </c>
      <c r="B1" s="63"/>
      <c r="C1" s="63"/>
      <c r="D1" s="63"/>
      <c r="E1" s="63"/>
      <c r="F1" s="63"/>
      <c r="G1" s="63"/>
    </row>
    <row r="2" spans="1:8">
      <c r="A2" s="64" t="s">
        <v>357</v>
      </c>
      <c r="B2" s="63"/>
      <c r="C2" s="63"/>
      <c r="D2" s="63"/>
      <c r="E2" s="65" t="s">
        <v>2188</v>
      </c>
      <c r="F2" s="63"/>
      <c r="G2" s="63"/>
    </row>
    <row r="3" spans="1:8">
      <c r="A3" s="64" t="s">
        <v>362</v>
      </c>
      <c r="B3" s="63"/>
      <c r="C3" s="63"/>
      <c r="D3" s="63"/>
      <c r="E3" s="65" t="s">
        <v>352</v>
      </c>
      <c r="F3" s="63"/>
      <c r="G3" s="63"/>
    </row>
    <row r="4" spans="1:8">
      <c r="A4" s="64" t="s">
        <v>358</v>
      </c>
      <c r="B4" s="63"/>
      <c r="C4" s="63"/>
      <c r="D4" s="63"/>
      <c r="E4" s="65" t="s">
        <v>353</v>
      </c>
      <c r="F4" s="63"/>
      <c r="G4" s="63"/>
    </row>
    <row r="5" spans="1:8">
      <c r="A5" s="65" t="s">
        <v>1605</v>
      </c>
      <c r="B5" s="65"/>
      <c r="C5" s="63"/>
      <c r="D5" s="63"/>
      <c r="E5" s="65"/>
      <c r="F5" s="63"/>
      <c r="G5" s="63"/>
    </row>
    <row r="6" spans="1:8" ht="10.8" thickBot="1">
      <c r="A6" s="65" t="s">
        <v>1882</v>
      </c>
      <c r="B6" s="63"/>
      <c r="C6" s="63"/>
      <c r="D6" s="63"/>
      <c r="E6" s="65"/>
      <c r="F6" s="63"/>
      <c r="G6" s="63"/>
    </row>
    <row r="7" spans="1:8" ht="21" thickBot="1">
      <c r="A7" s="66" t="s">
        <v>1885</v>
      </c>
      <c r="B7" s="66" t="s">
        <v>1886</v>
      </c>
      <c r="C7" s="66" t="s">
        <v>1887</v>
      </c>
      <c r="D7" s="66" t="s">
        <v>1888</v>
      </c>
      <c r="E7" s="66" t="s">
        <v>1889</v>
      </c>
      <c r="F7" s="66" t="s">
        <v>1890</v>
      </c>
      <c r="G7" s="66" t="s">
        <v>1891</v>
      </c>
    </row>
    <row r="8" spans="1:8" ht="10.8" thickBot="1">
      <c r="A8" s="66" t="s">
        <v>1892</v>
      </c>
      <c r="B8" s="66" t="s">
        <v>1893</v>
      </c>
      <c r="C8" s="66" t="s">
        <v>1894</v>
      </c>
      <c r="D8" s="66" t="s">
        <v>1895</v>
      </c>
      <c r="E8" s="66" t="s">
        <v>1896</v>
      </c>
      <c r="F8" s="66" t="s">
        <v>1897</v>
      </c>
      <c r="G8" s="66" t="s">
        <v>1898</v>
      </c>
    </row>
    <row r="9" spans="1:8">
      <c r="A9" s="5"/>
      <c r="B9" s="5"/>
      <c r="C9" s="5"/>
      <c r="D9" s="5"/>
      <c r="E9" s="5"/>
      <c r="F9" s="5"/>
      <c r="G9" s="5"/>
    </row>
    <row r="10" spans="1:8">
      <c r="A10" s="6"/>
      <c r="B10" s="7"/>
      <c r="C10" s="582" t="s">
        <v>361</v>
      </c>
      <c r="D10" s="583"/>
      <c r="E10" s="16"/>
      <c r="F10" s="17"/>
      <c r="G10" s="17">
        <f>G11</f>
        <v>0</v>
      </c>
    </row>
    <row r="11" spans="1:8">
      <c r="A11" s="6"/>
      <c r="B11" s="29" t="s">
        <v>1726</v>
      </c>
      <c r="C11" s="29" t="s">
        <v>1727</v>
      </c>
      <c r="D11" s="29"/>
      <c r="E11" s="30"/>
      <c r="F11" s="31"/>
      <c r="G11" s="31">
        <f>G12+G24+G102+G109+G157+G170+G191</f>
        <v>0</v>
      </c>
    </row>
    <row r="12" spans="1:8" ht="10.8" thickBot="1">
      <c r="A12" s="23"/>
      <c r="B12" s="250" t="s">
        <v>1906</v>
      </c>
      <c r="C12" s="28" t="s">
        <v>1909</v>
      </c>
      <c r="D12" s="28"/>
      <c r="E12" s="32"/>
      <c r="F12" s="33"/>
      <c r="G12" s="33">
        <f>SUM(G13:G23)</f>
        <v>0</v>
      </c>
    </row>
    <row r="13" spans="1:8">
      <c r="A13" s="85" t="s">
        <v>1289</v>
      </c>
      <c r="B13" s="8">
        <v>731221</v>
      </c>
      <c r="C13" s="110" t="s">
        <v>1907</v>
      </c>
      <c r="D13" s="14" t="s">
        <v>1901</v>
      </c>
      <c r="E13" s="9">
        <v>1</v>
      </c>
      <c r="F13" s="545"/>
      <c r="G13" s="18">
        <f>E13*F13</f>
        <v>0</v>
      </c>
    </row>
    <row r="14" spans="1:8">
      <c r="A14" s="70" t="s">
        <v>1290</v>
      </c>
      <c r="B14" s="10">
        <v>509131</v>
      </c>
      <c r="C14" s="73" t="s">
        <v>912</v>
      </c>
      <c r="D14" s="12" t="s">
        <v>1901</v>
      </c>
      <c r="E14" s="11">
        <v>50</v>
      </c>
      <c r="F14" s="13">
        <v>0</v>
      </c>
      <c r="G14" s="19">
        <f>E14*F14</f>
        <v>0</v>
      </c>
      <c r="H14" t="s">
        <v>2022</v>
      </c>
    </row>
    <row r="15" spans="1:8">
      <c r="A15" s="27" t="s">
        <v>1291</v>
      </c>
      <c r="B15" s="10">
        <v>509102</v>
      </c>
      <c r="C15" s="73" t="s">
        <v>913</v>
      </c>
      <c r="D15" s="12" t="s">
        <v>1901</v>
      </c>
      <c r="E15" s="11">
        <v>38</v>
      </c>
      <c r="F15" s="13">
        <v>0</v>
      </c>
      <c r="G15" s="19">
        <f>E15*F15</f>
        <v>0</v>
      </c>
      <c r="H15" t="s">
        <v>2022</v>
      </c>
    </row>
    <row r="16" spans="1:8">
      <c r="A16" s="27" t="s">
        <v>1292</v>
      </c>
      <c r="B16" s="10">
        <v>513515</v>
      </c>
      <c r="C16" s="73" t="s">
        <v>914</v>
      </c>
      <c r="D16" s="12" t="s">
        <v>1901</v>
      </c>
      <c r="E16" s="11">
        <v>14</v>
      </c>
      <c r="F16" s="13">
        <v>0</v>
      </c>
      <c r="G16" s="19">
        <f t="shared" ref="G16:G23" si="0">E16*F16</f>
        <v>0</v>
      </c>
      <c r="H16" t="s">
        <v>2022</v>
      </c>
    </row>
    <row r="17" spans="1:8">
      <c r="A17" s="27" t="s">
        <v>1293</v>
      </c>
      <c r="B17" s="10">
        <v>523175</v>
      </c>
      <c r="C17" s="73" t="s">
        <v>915</v>
      </c>
      <c r="D17" s="12" t="s">
        <v>1901</v>
      </c>
      <c r="E17" s="11">
        <v>3</v>
      </c>
      <c r="F17" s="13">
        <v>0</v>
      </c>
      <c r="G17" s="19">
        <f t="shared" si="0"/>
        <v>0</v>
      </c>
      <c r="H17" t="s">
        <v>2022</v>
      </c>
    </row>
    <row r="18" spans="1:8">
      <c r="A18" s="27" t="s">
        <v>1520</v>
      </c>
      <c r="B18" s="10">
        <v>523366</v>
      </c>
      <c r="C18" s="73" t="s">
        <v>916</v>
      </c>
      <c r="D18" s="12" t="s">
        <v>1901</v>
      </c>
      <c r="E18" s="11">
        <v>3</v>
      </c>
      <c r="F18" s="13">
        <v>0</v>
      </c>
      <c r="G18" s="19">
        <f t="shared" si="0"/>
        <v>0</v>
      </c>
      <c r="H18" t="s">
        <v>2022</v>
      </c>
    </row>
    <row r="19" spans="1:8">
      <c r="A19" s="27" t="s">
        <v>1521</v>
      </c>
      <c r="B19" s="10">
        <v>513301</v>
      </c>
      <c r="C19" s="73" t="s">
        <v>1908</v>
      </c>
      <c r="D19" s="12" t="s">
        <v>1901</v>
      </c>
      <c r="E19" s="11">
        <v>1</v>
      </c>
      <c r="F19" s="13">
        <v>0</v>
      </c>
      <c r="G19" s="19">
        <f t="shared" si="0"/>
        <v>0</v>
      </c>
      <c r="H19" t="s">
        <v>2022</v>
      </c>
    </row>
    <row r="20" spans="1:8">
      <c r="A20" s="27" t="s">
        <v>1522</v>
      </c>
      <c r="B20" s="10">
        <v>509101</v>
      </c>
      <c r="C20" s="73" t="s">
        <v>917</v>
      </c>
      <c r="D20" s="12" t="s">
        <v>1901</v>
      </c>
      <c r="E20" s="11">
        <v>17</v>
      </c>
      <c r="F20" s="13">
        <v>0</v>
      </c>
      <c r="G20" s="19">
        <f t="shared" si="0"/>
        <v>0</v>
      </c>
      <c r="H20" t="s">
        <v>2022</v>
      </c>
    </row>
    <row r="21" spans="1:8">
      <c r="A21" s="27" t="s">
        <v>101</v>
      </c>
      <c r="B21" s="10">
        <v>511502</v>
      </c>
      <c r="C21" s="73" t="s">
        <v>918</v>
      </c>
      <c r="D21" s="12" t="s">
        <v>1901</v>
      </c>
      <c r="E21" s="11">
        <v>3</v>
      </c>
      <c r="F21" s="13">
        <v>0</v>
      </c>
      <c r="G21" s="19">
        <f t="shared" si="0"/>
        <v>0</v>
      </c>
      <c r="H21" t="s">
        <v>2022</v>
      </c>
    </row>
    <row r="22" spans="1:8">
      <c r="A22" s="27" t="s">
        <v>102</v>
      </c>
      <c r="B22" s="10">
        <v>552431</v>
      </c>
      <c r="C22" s="73" t="s">
        <v>919</v>
      </c>
      <c r="D22" s="12" t="s">
        <v>1901</v>
      </c>
      <c r="E22" s="11">
        <v>20</v>
      </c>
      <c r="F22" s="13">
        <v>0</v>
      </c>
      <c r="G22" s="19">
        <f t="shared" si="0"/>
        <v>0</v>
      </c>
      <c r="H22" t="s">
        <v>2022</v>
      </c>
    </row>
    <row r="23" spans="1:8" ht="10.8" thickBot="1">
      <c r="A23" s="124" t="s">
        <v>103</v>
      </c>
      <c r="B23" s="102">
        <v>521024</v>
      </c>
      <c r="C23" s="397" t="s">
        <v>920</v>
      </c>
      <c r="D23" s="103" t="s">
        <v>1901</v>
      </c>
      <c r="E23" s="104">
        <v>4</v>
      </c>
      <c r="F23" s="105">
        <v>0</v>
      </c>
      <c r="G23" s="106">
        <f t="shared" si="0"/>
        <v>0</v>
      </c>
      <c r="H23" t="s">
        <v>2022</v>
      </c>
    </row>
    <row r="24" spans="1:8" ht="10.8" thickBot="1">
      <c r="A24" s="23"/>
      <c r="B24" s="250" t="s">
        <v>834</v>
      </c>
      <c r="C24" s="28" t="s">
        <v>835</v>
      </c>
      <c r="D24" s="28"/>
      <c r="E24" s="32"/>
      <c r="F24" s="33"/>
      <c r="G24" s="33">
        <f>SUM(G25:G101)</f>
        <v>0</v>
      </c>
    </row>
    <row r="25" spans="1:8">
      <c r="A25" s="85" t="s">
        <v>104</v>
      </c>
      <c r="B25" s="8">
        <v>435166</v>
      </c>
      <c r="C25" s="110" t="s">
        <v>1910</v>
      </c>
      <c r="D25" s="14" t="s">
        <v>1901</v>
      </c>
      <c r="E25" s="9">
        <v>1</v>
      </c>
      <c r="F25" s="545"/>
      <c r="G25" s="18">
        <f>E25*F25</f>
        <v>0</v>
      </c>
    </row>
    <row r="26" spans="1:8">
      <c r="A26" s="70" t="s">
        <v>1524</v>
      </c>
      <c r="B26" s="10">
        <v>101210</v>
      </c>
      <c r="C26" s="73" t="s">
        <v>1911</v>
      </c>
      <c r="D26" s="12" t="s">
        <v>1298</v>
      </c>
      <c r="E26" s="11">
        <v>55</v>
      </c>
      <c r="F26" s="546"/>
      <c r="G26" s="19">
        <f>E26*F26</f>
        <v>0</v>
      </c>
    </row>
    <row r="27" spans="1:8">
      <c r="A27" s="70" t="s">
        <v>1525</v>
      </c>
      <c r="B27" s="10">
        <v>101106</v>
      </c>
      <c r="C27" s="73" t="s">
        <v>1912</v>
      </c>
      <c r="D27" s="12" t="s">
        <v>1298</v>
      </c>
      <c r="E27" s="11">
        <v>55</v>
      </c>
      <c r="F27" s="546"/>
      <c r="G27" s="19">
        <f>E27*F27</f>
        <v>0</v>
      </c>
    </row>
    <row r="28" spans="1:8">
      <c r="A28" s="70" t="s">
        <v>1526</v>
      </c>
      <c r="B28" s="10">
        <v>209404</v>
      </c>
      <c r="C28" s="73" t="s">
        <v>1913</v>
      </c>
      <c r="D28" s="12" t="s">
        <v>1298</v>
      </c>
      <c r="E28" s="11">
        <v>80</v>
      </c>
      <c r="F28" s="546"/>
      <c r="G28" s="19">
        <f t="shared" ref="G28:G91" si="1">E28*F28</f>
        <v>0</v>
      </c>
    </row>
    <row r="29" spans="1:8">
      <c r="A29" s="27"/>
      <c r="B29" s="10">
        <v>420350</v>
      </c>
      <c r="C29" s="73" t="s">
        <v>1914</v>
      </c>
      <c r="D29" s="12"/>
      <c r="E29" s="11">
        <v>50</v>
      </c>
      <c r="F29" s="13"/>
      <c r="G29" s="19"/>
    </row>
    <row r="30" spans="1:8">
      <c r="A30" s="27" t="s">
        <v>1527</v>
      </c>
      <c r="B30" s="10">
        <v>420280</v>
      </c>
      <c r="C30" s="73" t="s">
        <v>1915</v>
      </c>
      <c r="D30" s="12" t="s">
        <v>1901</v>
      </c>
      <c r="E30" s="11">
        <v>50</v>
      </c>
      <c r="F30" s="546"/>
      <c r="G30" s="19">
        <f t="shared" si="1"/>
        <v>0</v>
      </c>
    </row>
    <row r="31" spans="1:8">
      <c r="A31" s="27" t="s">
        <v>1538</v>
      </c>
      <c r="B31" s="10">
        <v>420391</v>
      </c>
      <c r="C31" s="73" t="s">
        <v>1916</v>
      </c>
      <c r="D31" s="12" t="s">
        <v>1901</v>
      </c>
      <c r="E31" s="11">
        <v>50</v>
      </c>
      <c r="F31" s="546"/>
      <c r="G31" s="19">
        <f t="shared" si="1"/>
        <v>0</v>
      </c>
    </row>
    <row r="32" spans="1:8">
      <c r="A32" s="27"/>
      <c r="B32" s="10">
        <v>420353</v>
      </c>
      <c r="C32" s="73" t="s">
        <v>1917</v>
      </c>
      <c r="D32" s="12"/>
      <c r="E32" s="11">
        <v>6</v>
      </c>
      <c r="F32" s="13"/>
      <c r="G32" s="19"/>
    </row>
    <row r="33" spans="1:7">
      <c r="A33" s="27" t="s">
        <v>1539</v>
      </c>
      <c r="B33" s="10">
        <v>420284</v>
      </c>
      <c r="C33" s="73" t="s">
        <v>1918</v>
      </c>
      <c r="D33" s="12" t="s">
        <v>1901</v>
      </c>
      <c r="E33" s="11">
        <v>6</v>
      </c>
      <c r="F33" s="546"/>
      <c r="G33" s="19">
        <f t="shared" si="1"/>
        <v>0</v>
      </c>
    </row>
    <row r="34" spans="1:7">
      <c r="A34" s="27" t="s">
        <v>1540</v>
      </c>
      <c r="B34" s="10">
        <v>420391</v>
      </c>
      <c r="C34" s="73" t="s">
        <v>1916</v>
      </c>
      <c r="D34" s="12" t="s">
        <v>1901</v>
      </c>
      <c r="E34" s="11">
        <v>6</v>
      </c>
      <c r="F34" s="546"/>
      <c r="G34" s="19">
        <f t="shared" si="1"/>
        <v>0</v>
      </c>
    </row>
    <row r="35" spans="1:7">
      <c r="A35" s="27" t="s">
        <v>1541</v>
      </c>
      <c r="B35" s="10">
        <v>420355</v>
      </c>
      <c r="C35" s="73" t="s">
        <v>1919</v>
      </c>
      <c r="D35" s="12" t="s">
        <v>1901</v>
      </c>
      <c r="E35" s="11">
        <v>11</v>
      </c>
      <c r="F35" s="546"/>
      <c r="G35" s="19">
        <f t="shared" si="1"/>
        <v>0</v>
      </c>
    </row>
    <row r="36" spans="1:7">
      <c r="A36" s="27"/>
      <c r="B36" s="10">
        <v>410361</v>
      </c>
      <c r="C36" s="73" t="s">
        <v>1920</v>
      </c>
      <c r="D36" s="12"/>
      <c r="E36" s="11">
        <v>25</v>
      </c>
      <c r="F36" s="13"/>
      <c r="G36" s="19"/>
    </row>
    <row r="37" spans="1:7">
      <c r="A37" s="27" t="s">
        <v>1542</v>
      </c>
      <c r="B37" s="10">
        <v>409820</v>
      </c>
      <c r="C37" s="73" t="s">
        <v>1921</v>
      </c>
      <c r="D37" s="12" t="s">
        <v>1901</v>
      </c>
      <c r="E37" s="11">
        <v>25</v>
      </c>
      <c r="F37" s="546"/>
      <c r="G37" s="19">
        <f t="shared" si="1"/>
        <v>0</v>
      </c>
    </row>
    <row r="38" spans="1:7">
      <c r="A38" s="27" t="s">
        <v>1543</v>
      </c>
      <c r="B38" s="10">
        <v>409900</v>
      </c>
      <c r="C38" s="73" t="s">
        <v>1922</v>
      </c>
      <c r="D38" s="12" t="s">
        <v>1901</v>
      </c>
      <c r="E38" s="11">
        <v>25</v>
      </c>
      <c r="F38" s="546"/>
      <c r="G38" s="19">
        <f t="shared" si="1"/>
        <v>0</v>
      </c>
    </row>
    <row r="39" spans="1:7">
      <c r="A39" s="27" t="s">
        <v>1544</v>
      </c>
      <c r="B39" s="10">
        <v>410303</v>
      </c>
      <c r="C39" s="73" t="s">
        <v>1923</v>
      </c>
      <c r="D39" s="12" t="s">
        <v>1901</v>
      </c>
      <c r="E39" s="11">
        <v>25</v>
      </c>
      <c r="F39" s="546"/>
      <c r="G39" s="19">
        <f t="shared" si="1"/>
        <v>0</v>
      </c>
    </row>
    <row r="40" spans="1:7">
      <c r="A40" s="27" t="s">
        <v>1545</v>
      </c>
      <c r="B40" s="10">
        <v>420391</v>
      </c>
      <c r="C40" s="73" t="s">
        <v>1916</v>
      </c>
      <c r="D40" s="12" t="s">
        <v>1901</v>
      </c>
      <c r="E40" s="11">
        <v>25</v>
      </c>
      <c r="F40" s="546"/>
      <c r="G40" s="19">
        <f t="shared" si="1"/>
        <v>0</v>
      </c>
    </row>
    <row r="41" spans="1:7">
      <c r="A41" s="27"/>
      <c r="B41" s="10">
        <v>410370</v>
      </c>
      <c r="C41" s="73" t="s">
        <v>1924</v>
      </c>
      <c r="D41" s="12"/>
      <c r="E41" s="11">
        <v>8</v>
      </c>
      <c r="F41" s="13"/>
      <c r="G41" s="19"/>
    </row>
    <row r="42" spans="1:7">
      <c r="A42" s="27" t="s">
        <v>1546</v>
      </c>
      <c r="B42" s="10">
        <v>409826</v>
      </c>
      <c r="C42" s="73" t="s">
        <v>1925</v>
      </c>
      <c r="D42" s="12" t="s">
        <v>1901</v>
      </c>
      <c r="E42" s="11">
        <v>8</v>
      </c>
      <c r="F42" s="546"/>
      <c r="G42" s="19">
        <f t="shared" si="1"/>
        <v>0</v>
      </c>
    </row>
    <row r="43" spans="1:7">
      <c r="A43" s="27" t="s">
        <v>1547</v>
      </c>
      <c r="B43" s="10">
        <v>410302</v>
      </c>
      <c r="C43" s="73" t="s">
        <v>789</v>
      </c>
      <c r="D43" s="12" t="s">
        <v>1901</v>
      </c>
      <c r="E43" s="11">
        <v>8</v>
      </c>
      <c r="F43" s="546"/>
      <c r="G43" s="19">
        <f t="shared" si="1"/>
        <v>0</v>
      </c>
    </row>
    <row r="44" spans="1:7">
      <c r="A44" s="27" t="s">
        <v>1548</v>
      </c>
      <c r="B44" s="10">
        <v>420391</v>
      </c>
      <c r="C44" s="73" t="s">
        <v>1916</v>
      </c>
      <c r="D44" s="12" t="s">
        <v>1901</v>
      </c>
      <c r="E44" s="11">
        <v>8</v>
      </c>
      <c r="F44" s="546"/>
      <c r="G44" s="19">
        <f t="shared" si="1"/>
        <v>0</v>
      </c>
    </row>
    <row r="45" spans="1:7">
      <c r="A45" s="27"/>
      <c r="B45" s="10">
        <v>410372</v>
      </c>
      <c r="C45" s="73" t="s">
        <v>790</v>
      </c>
      <c r="D45" s="12"/>
      <c r="E45" s="11">
        <v>12</v>
      </c>
      <c r="F45" s="13"/>
      <c r="G45" s="19"/>
    </row>
    <row r="46" spans="1:7">
      <c r="A46" s="27" t="s">
        <v>1549</v>
      </c>
      <c r="B46" s="10">
        <v>409822</v>
      </c>
      <c r="C46" s="73" t="s">
        <v>791</v>
      </c>
      <c r="D46" s="12" t="s">
        <v>1901</v>
      </c>
      <c r="E46" s="11">
        <v>12</v>
      </c>
      <c r="F46" s="546"/>
      <c r="G46" s="19">
        <f t="shared" si="1"/>
        <v>0</v>
      </c>
    </row>
    <row r="47" spans="1:7">
      <c r="A47" s="27" t="s">
        <v>1550</v>
      </c>
      <c r="B47" s="10">
        <v>409900</v>
      </c>
      <c r="C47" s="73" t="s">
        <v>1922</v>
      </c>
      <c r="D47" s="12" t="s">
        <v>1901</v>
      </c>
      <c r="E47" s="11">
        <v>12</v>
      </c>
      <c r="F47" s="546"/>
      <c r="G47" s="19">
        <f t="shared" si="1"/>
        <v>0</v>
      </c>
    </row>
    <row r="48" spans="1:7">
      <c r="A48" s="27" t="s">
        <v>1551</v>
      </c>
      <c r="B48" s="10">
        <v>410303</v>
      </c>
      <c r="C48" s="73" t="s">
        <v>1923</v>
      </c>
      <c r="D48" s="12" t="s">
        <v>1901</v>
      </c>
      <c r="E48" s="11">
        <v>12</v>
      </c>
      <c r="F48" s="546"/>
      <c r="G48" s="19">
        <f t="shared" si="1"/>
        <v>0</v>
      </c>
    </row>
    <row r="49" spans="1:8">
      <c r="A49" s="27" t="s">
        <v>1552</v>
      </c>
      <c r="B49" s="10">
        <v>420391</v>
      </c>
      <c r="C49" s="73" t="s">
        <v>1916</v>
      </c>
      <c r="D49" s="12" t="s">
        <v>1901</v>
      </c>
      <c r="E49" s="11">
        <v>12</v>
      </c>
      <c r="F49" s="546"/>
      <c r="G49" s="19">
        <f t="shared" si="1"/>
        <v>0</v>
      </c>
    </row>
    <row r="50" spans="1:8">
      <c r="A50" s="27"/>
      <c r="B50" s="10">
        <v>410381</v>
      </c>
      <c r="C50" s="73" t="s">
        <v>792</v>
      </c>
      <c r="D50" s="12"/>
      <c r="E50" s="11">
        <v>4</v>
      </c>
      <c r="F50" s="13"/>
      <c r="G50" s="19"/>
    </row>
    <row r="51" spans="1:8">
      <c r="A51" s="27" t="s">
        <v>1553</v>
      </c>
      <c r="B51" s="10">
        <v>409828</v>
      </c>
      <c r="C51" s="73" t="s">
        <v>793</v>
      </c>
      <c r="D51" s="12" t="s">
        <v>1901</v>
      </c>
      <c r="E51" s="11">
        <v>4</v>
      </c>
      <c r="F51" s="546"/>
      <c r="G51" s="19">
        <f t="shared" si="1"/>
        <v>0</v>
      </c>
    </row>
    <row r="52" spans="1:8">
      <c r="A52" s="27" t="s">
        <v>1554</v>
      </c>
      <c r="B52" s="10">
        <v>409900</v>
      </c>
      <c r="C52" s="73" t="s">
        <v>1922</v>
      </c>
      <c r="D52" s="12" t="s">
        <v>1901</v>
      </c>
      <c r="E52" s="11">
        <v>4</v>
      </c>
      <c r="F52" s="546"/>
      <c r="G52" s="19">
        <f t="shared" si="1"/>
        <v>0</v>
      </c>
    </row>
    <row r="53" spans="1:8">
      <c r="A53" s="27" t="s">
        <v>1555</v>
      </c>
      <c r="B53" s="10">
        <v>410303</v>
      </c>
      <c r="C53" s="73" t="s">
        <v>1923</v>
      </c>
      <c r="D53" s="12" t="s">
        <v>1901</v>
      </c>
      <c r="E53" s="11">
        <v>4</v>
      </c>
      <c r="F53" s="546"/>
      <c r="G53" s="19">
        <f t="shared" si="1"/>
        <v>0</v>
      </c>
    </row>
    <row r="54" spans="1:8">
      <c r="A54" s="27" t="s">
        <v>1556</v>
      </c>
      <c r="B54" s="10">
        <v>420391</v>
      </c>
      <c r="C54" s="73" t="s">
        <v>1916</v>
      </c>
      <c r="D54" s="12" t="s">
        <v>1901</v>
      </c>
      <c r="E54" s="11">
        <v>4</v>
      </c>
      <c r="F54" s="546"/>
      <c r="G54" s="19">
        <f t="shared" si="1"/>
        <v>0</v>
      </c>
    </row>
    <row r="55" spans="1:8">
      <c r="A55" s="27"/>
      <c r="B55" s="10">
        <v>420941</v>
      </c>
      <c r="C55" s="73" t="s">
        <v>794</v>
      </c>
      <c r="D55" s="12"/>
      <c r="E55" s="11">
        <v>4</v>
      </c>
      <c r="F55" s="13"/>
      <c r="G55" s="19"/>
    </row>
    <row r="56" spans="1:8">
      <c r="A56" s="27" t="s">
        <v>1557</v>
      </c>
      <c r="B56" s="10">
        <v>420911</v>
      </c>
      <c r="C56" s="73" t="s">
        <v>795</v>
      </c>
      <c r="D56" s="12" t="s">
        <v>1901</v>
      </c>
      <c r="E56" s="11">
        <v>4</v>
      </c>
      <c r="F56" s="546"/>
      <c r="G56" s="19">
        <f t="shared" si="1"/>
        <v>0</v>
      </c>
    </row>
    <row r="57" spans="1:8">
      <c r="A57" s="27" t="s">
        <v>1558</v>
      </c>
      <c r="B57" s="10">
        <v>420951</v>
      </c>
      <c r="C57" s="73" t="s">
        <v>796</v>
      </c>
      <c r="D57" s="12" t="s">
        <v>1901</v>
      </c>
      <c r="E57" s="11">
        <v>4</v>
      </c>
      <c r="F57" s="546"/>
      <c r="G57" s="19">
        <f t="shared" si="1"/>
        <v>0</v>
      </c>
    </row>
    <row r="58" spans="1:8">
      <c r="A58" s="27" t="s">
        <v>1559</v>
      </c>
      <c r="B58" s="10">
        <v>410930</v>
      </c>
      <c r="C58" s="73" t="s">
        <v>797</v>
      </c>
      <c r="D58" s="12"/>
      <c r="E58" s="11">
        <v>2</v>
      </c>
      <c r="F58" s="546"/>
      <c r="G58" s="19">
        <f t="shared" si="1"/>
        <v>0</v>
      </c>
    </row>
    <row r="59" spans="1:8">
      <c r="A59" s="27" t="s">
        <v>1560</v>
      </c>
      <c r="B59" s="10">
        <v>410910</v>
      </c>
      <c r="C59" s="73" t="s">
        <v>798</v>
      </c>
      <c r="D59" s="12" t="s">
        <v>1901</v>
      </c>
      <c r="E59" s="11">
        <v>2</v>
      </c>
      <c r="F59" s="546"/>
      <c r="G59" s="19">
        <f t="shared" si="1"/>
        <v>0</v>
      </c>
    </row>
    <row r="60" spans="1:8">
      <c r="A60" s="27" t="s">
        <v>1561</v>
      </c>
      <c r="B60" s="10">
        <v>420951</v>
      </c>
      <c r="C60" s="73" t="s">
        <v>796</v>
      </c>
      <c r="D60" s="12" t="s">
        <v>1901</v>
      </c>
      <c r="E60" s="11">
        <v>2</v>
      </c>
      <c r="F60" s="546"/>
      <c r="G60" s="19">
        <f t="shared" si="1"/>
        <v>0</v>
      </c>
    </row>
    <row r="61" spans="1:8">
      <c r="A61" s="27" t="s">
        <v>1562</v>
      </c>
      <c r="B61" s="10">
        <v>413207</v>
      </c>
      <c r="C61" s="73" t="s">
        <v>799</v>
      </c>
      <c r="D61" s="12" t="s">
        <v>1901</v>
      </c>
      <c r="E61" s="11">
        <v>1</v>
      </c>
      <c r="F61" s="546"/>
      <c r="G61" s="19">
        <f t="shared" si="1"/>
        <v>0</v>
      </c>
    </row>
    <row r="62" spans="1:8">
      <c r="A62" s="27" t="s">
        <v>1563</v>
      </c>
      <c r="B62" s="10">
        <v>592126</v>
      </c>
      <c r="C62" s="73" t="s">
        <v>800</v>
      </c>
      <c r="D62" s="12" t="s">
        <v>1901</v>
      </c>
      <c r="E62" s="11">
        <v>22</v>
      </c>
      <c r="F62" s="13">
        <v>0</v>
      </c>
      <c r="G62" s="19">
        <f t="shared" si="1"/>
        <v>0</v>
      </c>
      <c r="H62" t="s">
        <v>2022</v>
      </c>
    </row>
    <row r="63" spans="1:8">
      <c r="A63" s="27" t="s">
        <v>1564</v>
      </c>
      <c r="B63" s="10">
        <v>592126</v>
      </c>
      <c r="C63" s="73" t="s">
        <v>800</v>
      </c>
      <c r="D63" s="12" t="s">
        <v>1901</v>
      </c>
      <c r="E63" s="11">
        <v>6</v>
      </c>
      <c r="F63" s="13">
        <v>0</v>
      </c>
      <c r="G63" s="19">
        <f t="shared" si="1"/>
        <v>0</v>
      </c>
      <c r="H63" t="s">
        <v>2022</v>
      </c>
    </row>
    <row r="64" spans="1:8">
      <c r="A64" s="27" t="s">
        <v>1565</v>
      </c>
      <c r="B64" s="10">
        <v>523366</v>
      </c>
      <c r="C64" s="73" t="s">
        <v>801</v>
      </c>
      <c r="D64" s="12" t="s">
        <v>1901</v>
      </c>
      <c r="E64" s="11">
        <v>2</v>
      </c>
      <c r="F64" s="13">
        <v>0</v>
      </c>
      <c r="G64" s="19">
        <f t="shared" si="1"/>
        <v>0</v>
      </c>
      <c r="H64" t="s">
        <v>2022</v>
      </c>
    </row>
    <row r="65" spans="1:8">
      <c r="A65" s="27" t="s">
        <v>1566</v>
      </c>
      <c r="B65" s="10">
        <v>592154</v>
      </c>
      <c r="C65" s="73" t="s">
        <v>802</v>
      </c>
      <c r="D65" s="12" t="s">
        <v>1901</v>
      </c>
      <c r="E65" s="11">
        <v>4</v>
      </c>
      <c r="F65" s="13">
        <v>0</v>
      </c>
      <c r="G65" s="19">
        <f t="shared" si="1"/>
        <v>0</v>
      </c>
      <c r="H65" t="s">
        <v>2022</v>
      </c>
    </row>
    <row r="66" spans="1:8">
      <c r="A66" s="27" t="s">
        <v>1567</v>
      </c>
      <c r="B66" s="10">
        <v>592154</v>
      </c>
      <c r="C66" s="73" t="s">
        <v>802</v>
      </c>
      <c r="D66" s="12" t="s">
        <v>1901</v>
      </c>
      <c r="E66" s="11">
        <v>6</v>
      </c>
      <c r="F66" s="13">
        <v>0</v>
      </c>
      <c r="G66" s="19">
        <f t="shared" si="1"/>
        <v>0</v>
      </c>
      <c r="H66" t="s">
        <v>2022</v>
      </c>
    </row>
    <row r="67" spans="1:8">
      <c r="A67" s="27" t="s">
        <v>1568</v>
      </c>
      <c r="B67" s="10">
        <v>592123</v>
      </c>
      <c r="C67" s="73" t="s">
        <v>803</v>
      </c>
      <c r="D67" s="12" t="s">
        <v>1901</v>
      </c>
      <c r="E67" s="11">
        <v>1</v>
      </c>
      <c r="F67" s="13">
        <v>0</v>
      </c>
      <c r="G67" s="19">
        <f t="shared" si="1"/>
        <v>0</v>
      </c>
      <c r="H67" t="s">
        <v>2022</v>
      </c>
    </row>
    <row r="68" spans="1:8">
      <c r="A68" s="27" t="s">
        <v>1300</v>
      </c>
      <c r="B68" s="10">
        <v>591121</v>
      </c>
      <c r="C68" s="73" t="s">
        <v>804</v>
      </c>
      <c r="D68" s="12" t="s">
        <v>1901</v>
      </c>
      <c r="E68" s="11">
        <v>3</v>
      </c>
      <c r="F68" s="13">
        <v>0</v>
      </c>
      <c r="G68" s="19">
        <f t="shared" si="1"/>
        <v>0</v>
      </c>
      <c r="H68" t="s">
        <v>2022</v>
      </c>
    </row>
    <row r="69" spans="1:8">
      <c r="A69" s="27" t="s">
        <v>1301</v>
      </c>
      <c r="B69" s="10">
        <v>101105</v>
      </c>
      <c r="C69" s="73" t="s">
        <v>805</v>
      </c>
      <c r="D69" s="12" t="s">
        <v>1901</v>
      </c>
      <c r="E69" s="11">
        <v>480</v>
      </c>
      <c r="F69" s="546"/>
      <c r="G69" s="19">
        <f t="shared" si="1"/>
        <v>0</v>
      </c>
    </row>
    <row r="70" spans="1:8">
      <c r="A70" s="27" t="s">
        <v>1302</v>
      </c>
      <c r="B70" s="10">
        <v>101106</v>
      </c>
      <c r="C70" s="73" t="s">
        <v>1912</v>
      </c>
      <c r="D70" s="12" t="s">
        <v>1901</v>
      </c>
      <c r="E70" s="11">
        <v>490</v>
      </c>
      <c r="F70" s="546"/>
      <c r="G70" s="19">
        <f t="shared" si="1"/>
        <v>0</v>
      </c>
    </row>
    <row r="71" spans="1:8">
      <c r="A71" s="27" t="s">
        <v>1303</v>
      </c>
      <c r="B71" s="10">
        <v>101105</v>
      </c>
      <c r="C71" s="73" t="s">
        <v>806</v>
      </c>
      <c r="D71" s="12" t="s">
        <v>1901</v>
      </c>
      <c r="E71" s="11">
        <v>160</v>
      </c>
      <c r="F71" s="546"/>
      <c r="G71" s="19">
        <f t="shared" si="1"/>
        <v>0</v>
      </c>
    </row>
    <row r="72" spans="1:8">
      <c r="A72" s="27" t="s">
        <v>1304</v>
      </c>
      <c r="B72" s="10">
        <v>101305</v>
      </c>
      <c r="C72" s="73" t="s">
        <v>807</v>
      </c>
      <c r="D72" s="12" t="s">
        <v>1901</v>
      </c>
      <c r="E72" s="11">
        <v>250</v>
      </c>
      <c r="F72" s="546"/>
      <c r="G72" s="19">
        <f t="shared" si="1"/>
        <v>0</v>
      </c>
    </row>
    <row r="73" spans="1:8">
      <c r="A73" s="27" t="s">
        <v>1305</v>
      </c>
      <c r="B73" s="10">
        <v>171108</v>
      </c>
      <c r="C73" s="73" t="s">
        <v>808</v>
      </c>
      <c r="D73" s="12" t="s">
        <v>1901</v>
      </c>
      <c r="E73" s="11">
        <v>160</v>
      </c>
      <c r="F73" s="546"/>
      <c r="G73" s="19">
        <f t="shared" si="1"/>
        <v>0</v>
      </c>
    </row>
    <row r="74" spans="1:8">
      <c r="A74" s="27" t="s">
        <v>1306</v>
      </c>
      <c r="B74" s="10">
        <v>311331</v>
      </c>
      <c r="C74" s="73" t="s">
        <v>809</v>
      </c>
      <c r="D74" s="12" t="s">
        <v>1901</v>
      </c>
      <c r="E74" s="11">
        <v>1</v>
      </c>
      <c r="F74" s="546"/>
      <c r="G74" s="19">
        <f t="shared" si="1"/>
        <v>0</v>
      </c>
    </row>
    <row r="75" spans="1:8">
      <c r="A75" s="27" t="s">
        <v>1307</v>
      </c>
      <c r="B75" s="10">
        <v>295001</v>
      </c>
      <c r="C75" s="73" t="s">
        <v>810</v>
      </c>
      <c r="D75" s="12" t="s">
        <v>1298</v>
      </c>
      <c r="E75" s="11">
        <v>140</v>
      </c>
      <c r="F75" s="546"/>
      <c r="G75" s="19">
        <f t="shared" si="1"/>
        <v>0</v>
      </c>
    </row>
    <row r="76" spans="1:8">
      <c r="A76" s="27" t="s">
        <v>1308</v>
      </c>
      <c r="B76" s="10">
        <v>295601</v>
      </c>
      <c r="C76" s="73" t="s">
        <v>811</v>
      </c>
      <c r="D76" s="12" t="s">
        <v>1901</v>
      </c>
      <c r="E76" s="11">
        <v>280</v>
      </c>
      <c r="F76" s="546"/>
      <c r="G76" s="19">
        <f t="shared" si="1"/>
        <v>0</v>
      </c>
    </row>
    <row r="77" spans="1:8">
      <c r="A77" s="27" t="s">
        <v>1309</v>
      </c>
      <c r="B77" s="10">
        <v>295334</v>
      </c>
      <c r="C77" s="73" t="s">
        <v>812</v>
      </c>
      <c r="D77" s="12" t="s">
        <v>1901</v>
      </c>
      <c r="E77" s="11">
        <v>190</v>
      </c>
      <c r="F77" s="546"/>
      <c r="G77" s="19">
        <f t="shared" si="1"/>
        <v>0</v>
      </c>
    </row>
    <row r="78" spans="1:8">
      <c r="A78" s="27" t="s">
        <v>1310</v>
      </c>
      <c r="B78" s="10">
        <v>295322</v>
      </c>
      <c r="C78" s="73" t="s">
        <v>813</v>
      </c>
      <c r="D78" s="12" t="s">
        <v>1901</v>
      </c>
      <c r="E78" s="11">
        <v>55</v>
      </c>
      <c r="F78" s="546"/>
      <c r="G78" s="19">
        <f t="shared" si="1"/>
        <v>0</v>
      </c>
    </row>
    <row r="79" spans="1:8">
      <c r="A79" s="27" t="s">
        <v>1311</v>
      </c>
      <c r="B79" s="10">
        <v>295612</v>
      </c>
      <c r="C79" s="73" t="s">
        <v>814</v>
      </c>
      <c r="D79" s="12" t="s">
        <v>1901</v>
      </c>
      <c r="E79" s="11">
        <v>3</v>
      </c>
      <c r="F79" s="546"/>
      <c r="G79" s="19">
        <f t="shared" si="1"/>
        <v>0</v>
      </c>
    </row>
    <row r="80" spans="1:8">
      <c r="A80" s="27" t="s">
        <v>1312</v>
      </c>
      <c r="B80" s="10">
        <v>295251</v>
      </c>
      <c r="C80" s="73" t="s">
        <v>815</v>
      </c>
      <c r="D80" s="12" t="s">
        <v>1901</v>
      </c>
      <c r="E80" s="11">
        <v>2</v>
      </c>
      <c r="F80" s="546"/>
      <c r="G80" s="19">
        <f t="shared" si="1"/>
        <v>0</v>
      </c>
    </row>
    <row r="81" spans="1:7">
      <c r="A81" s="27" t="s">
        <v>1313</v>
      </c>
      <c r="B81" s="10">
        <v>295252</v>
      </c>
      <c r="C81" s="73" t="s">
        <v>816</v>
      </c>
      <c r="D81" s="12" t="s">
        <v>1901</v>
      </c>
      <c r="E81" s="11">
        <v>2</v>
      </c>
      <c r="F81" s="546"/>
      <c r="G81" s="19">
        <f t="shared" si="1"/>
        <v>0</v>
      </c>
    </row>
    <row r="82" spans="1:7">
      <c r="A82" s="27" t="s">
        <v>1314</v>
      </c>
      <c r="B82" s="10">
        <v>295635</v>
      </c>
      <c r="C82" s="73" t="s">
        <v>817</v>
      </c>
      <c r="D82" s="12" t="s">
        <v>1901</v>
      </c>
      <c r="E82" s="11">
        <v>2</v>
      </c>
      <c r="F82" s="546"/>
      <c r="G82" s="19">
        <f t="shared" si="1"/>
        <v>0</v>
      </c>
    </row>
    <row r="83" spans="1:7">
      <c r="A83" s="27" t="s">
        <v>1315</v>
      </c>
      <c r="B83" s="10">
        <v>295621</v>
      </c>
      <c r="C83" s="73" t="s">
        <v>818</v>
      </c>
      <c r="D83" s="12" t="s">
        <v>1901</v>
      </c>
      <c r="E83" s="11">
        <v>18</v>
      </c>
      <c r="F83" s="546"/>
      <c r="G83" s="19">
        <f t="shared" si="1"/>
        <v>0</v>
      </c>
    </row>
    <row r="84" spans="1:7">
      <c r="A84" s="27" t="s">
        <v>1316</v>
      </c>
      <c r="B84" s="10">
        <v>295625</v>
      </c>
      <c r="C84" s="73" t="s">
        <v>819</v>
      </c>
      <c r="D84" s="12" t="s">
        <v>1901</v>
      </c>
      <c r="E84" s="11">
        <v>4</v>
      </c>
      <c r="F84" s="546"/>
      <c r="G84" s="19">
        <f t="shared" si="1"/>
        <v>0</v>
      </c>
    </row>
    <row r="85" spans="1:7">
      <c r="A85" s="27" t="s">
        <v>1317</v>
      </c>
      <c r="B85" s="10">
        <v>295627</v>
      </c>
      <c r="C85" s="73" t="s">
        <v>820</v>
      </c>
      <c r="D85" s="12" t="s">
        <v>1901</v>
      </c>
      <c r="E85" s="11">
        <v>6</v>
      </c>
      <c r="F85" s="546"/>
      <c r="G85" s="19">
        <f t="shared" si="1"/>
        <v>0</v>
      </c>
    </row>
    <row r="86" spans="1:7">
      <c r="A86" s="27" t="s">
        <v>1447</v>
      </c>
      <c r="B86" s="10">
        <v>295635</v>
      </c>
      <c r="C86" s="73" t="s">
        <v>817</v>
      </c>
      <c r="D86" s="12" t="s">
        <v>1901</v>
      </c>
      <c r="E86" s="11">
        <v>2</v>
      </c>
      <c r="F86" s="546"/>
      <c r="G86" s="19">
        <f t="shared" si="1"/>
        <v>0</v>
      </c>
    </row>
    <row r="87" spans="1:7">
      <c r="A87" s="27" t="s">
        <v>1448</v>
      </c>
      <c r="B87" s="10">
        <v>295451</v>
      </c>
      <c r="C87" s="73" t="s">
        <v>821</v>
      </c>
      <c r="D87" s="12" t="s">
        <v>1901</v>
      </c>
      <c r="E87" s="11">
        <v>7</v>
      </c>
      <c r="F87" s="546"/>
      <c r="G87" s="19">
        <f t="shared" si="1"/>
        <v>0</v>
      </c>
    </row>
    <row r="88" spans="1:7">
      <c r="A88" s="27" t="s">
        <v>1449</v>
      </c>
      <c r="B88" s="10">
        <v>295461</v>
      </c>
      <c r="C88" s="73" t="s">
        <v>822</v>
      </c>
      <c r="D88" s="12" t="s">
        <v>1901</v>
      </c>
      <c r="E88" s="11">
        <v>14</v>
      </c>
      <c r="F88" s="546"/>
      <c r="G88" s="19">
        <f t="shared" si="1"/>
        <v>0</v>
      </c>
    </row>
    <row r="89" spans="1:7">
      <c r="A89" s="27" t="s">
        <v>1450</v>
      </c>
      <c r="B89" s="10">
        <v>295882</v>
      </c>
      <c r="C89" s="73" t="s">
        <v>823</v>
      </c>
      <c r="D89" s="12" t="s">
        <v>1901</v>
      </c>
      <c r="E89" s="11">
        <v>9</v>
      </c>
      <c r="F89" s="546"/>
      <c r="G89" s="19">
        <f t="shared" si="1"/>
        <v>0</v>
      </c>
    </row>
    <row r="90" spans="1:7">
      <c r="A90" s="27" t="s">
        <v>1451</v>
      </c>
      <c r="B90" s="10">
        <v>295455</v>
      </c>
      <c r="C90" s="73" t="s">
        <v>824</v>
      </c>
      <c r="D90" s="12" t="s">
        <v>1901</v>
      </c>
      <c r="E90" s="11">
        <v>2</v>
      </c>
      <c r="F90" s="546"/>
      <c r="G90" s="19">
        <f t="shared" si="1"/>
        <v>0</v>
      </c>
    </row>
    <row r="91" spans="1:7">
      <c r="A91" s="27" t="s">
        <v>1452</v>
      </c>
      <c r="B91" s="10">
        <v>295461</v>
      </c>
      <c r="C91" s="73" t="s">
        <v>822</v>
      </c>
      <c r="D91" s="12" t="s">
        <v>1901</v>
      </c>
      <c r="E91" s="11">
        <v>4</v>
      </c>
      <c r="F91" s="546"/>
      <c r="G91" s="19">
        <f t="shared" si="1"/>
        <v>0</v>
      </c>
    </row>
    <row r="92" spans="1:7">
      <c r="A92" s="27" t="s">
        <v>1453</v>
      </c>
      <c r="B92" s="10">
        <v>295635</v>
      </c>
      <c r="C92" s="73" t="s">
        <v>817</v>
      </c>
      <c r="D92" s="12" t="s">
        <v>1901</v>
      </c>
      <c r="E92" s="11">
        <v>9</v>
      </c>
      <c r="F92" s="546"/>
      <c r="G92" s="19">
        <f t="shared" ref="G92:G101" si="2">E92*F92</f>
        <v>0</v>
      </c>
    </row>
    <row r="93" spans="1:7">
      <c r="A93" s="27" t="s">
        <v>1454</v>
      </c>
      <c r="B93" s="10">
        <v>295335</v>
      </c>
      <c r="C93" s="73" t="s">
        <v>825</v>
      </c>
      <c r="D93" s="12" t="s">
        <v>1901</v>
      </c>
      <c r="E93" s="11">
        <v>20</v>
      </c>
      <c r="F93" s="546"/>
      <c r="G93" s="19">
        <f t="shared" si="2"/>
        <v>0</v>
      </c>
    </row>
    <row r="94" spans="1:7">
      <c r="A94" s="27" t="s">
        <v>1455</v>
      </c>
      <c r="B94" s="10">
        <v>311115</v>
      </c>
      <c r="C94" s="73" t="s">
        <v>826</v>
      </c>
      <c r="D94" s="12" t="s">
        <v>1901</v>
      </c>
      <c r="E94" s="11">
        <v>60</v>
      </c>
      <c r="F94" s="546"/>
      <c r="G94" s="19">
        <f t="shared" si="2"/>
        <v>0</v>
      </c>
    </row>
    <row r="95" spans="1:7">
      <c r="A95" s="27" t="s">
        <v>1456</v>
      </c>
      <c r="B95" s="10">
        <v>311412</v>
      </c>
      <c r="C95" s="73" t="s">
        <v>827</v>
      </c>
      <c r="D95" s="12" t="s">
        <v>1901</v>
      </c>
      <c r="E95" s="11">
        <v>60</v>
      </c>
      <c r="F95" s="546"/>
      <c r="G95" s="19">
        <f t="shared" si="2"/>
        <v>0</v>
      </c>
    </row>
    <row r="96" spans="1:7">
      <c r="A96" s="27" t="s">
        <v>1457</v>
      </c>
      <c r="B96" s="10">
        <v>312111</v>
      </c>
      <c r="C96" s="73" t="s">
        <v>828</v>
      </c>
      <c r="D96" s="12" t="s">
        <v>1901</v>
      </c>
      <c r="E96" s="11">
        <v>30</v>
      </c>
      <c r="F96" s="546"/>
      <c r="G96" s="19">
        <f t="shared" si="2"/>
        <v>0</v>
      </c>
    </row>
    <row r="97" spans="1:7">
      <c r="A97" s="27" t="s">
        <v>1458</v>
      </c>
      <c r="B97" s="10">
        <v>199211</v>
      </c>
      <c r="C97" s="73" t="s">
        <v>829</v>
      </c>
      <c r="D97" s="12" t="s">
        <v>1901</v>
      </c>
      <c r="E97" s="11">
        <v>200</v>
      </c>
      <c r="F97" s="546"/>
      <c r="G97" s="19">
        <f t="shared" si="2"/>
        <v>0</v>
      </c>
    </row>
    <row r="98" spans="1:7">
      <c r="A98" s="27" t="s">
        <v>1459</v>
      </c>
      <c r="B98" s="10">
        <v>199212</v>
      </c>
      <c r="C98" s="73" t="s">
        <v>830</v>
      </c>
      <c r="D98" s="12" t="s">
        <v>1901</v>
      </c>
      <c r="E98" s="11">
        <v>200</v>
      </c>
      <c r="F98" s="546"/>
      <c r="G98" s="19">
        <f t="shared" si="2"/>
        <v>0</v>
      </c>
    </row>
    <row r="99" spans="1:7">
      <c r="A99" s="27" t="s">
        <v>1460</v>
      </c>
      <c r="B99" s="10">
        <v>199416</v>
      </c>
      <c r="C99" s="73" t="s">
        <v>831</v>
      </c>
      <c r="D99" s="12" t="s">
        <v>1901</v>
      </c>
      <c r="E99" s="11">
        <v>2</v>
      </c>
      <c r="F99" s="546"/>
      <c r="G99" s="19">
        <f t="shared" si="2"/>
        <v>0</v>
      </c>
    </row>
    <row r="100" spans="1:7">
      <c r="A100" s="27" t="s">
        <v>1461</v>
      </c>
      <c r="B100" s="10">
        <v>199121</v>
      </c>
      <c r="C100" s="73" t="s">
        <v>832</v>
      </c>
      <c r="D100" s="12" t="s">
        <v>1901</v>
      </c>
      <c r="E100" s="11">
        <v>10</v>
      </c>
      <c r="F100" s="546"/>
      <c r="G100" s="19">
        <f t="shared" si="2"/>
        <v>0</v>
      </c>
    </row>
    <row r="101" spans="1:7" ht="10.8" thickBot="1">
      <c r="A101" s="124" t="s">
        <v>1462</v>
      </c>
      <c r="B101" s="102">
        <v>199111</v>
      </c>
      <c r="C101" s="397" t="s">
        <v>833</v>
      </c>
      <c r="D101" s="103" t="s">
        <v>1901</v>
      </c>
      <c r="E101" s="104">
        <v>200</v>
      </c>
      <c r="F101" s="547"/>
      <c r="G101" s="106">
        <f t="shared" si="2"/>
        <v>0</v>
      </c>
    </row>
    <row r="102" spans="1:7" ht="10.8" thickBot="1">
      <c r="A102" s="23"/>
      <c r="B102" s="250" t="s">
        <v>866</v>
      </c>
      <c r="C102" s="28" t="s">
        <v>867</v>
      </c>
      <c r="D102" s="28"/>
      <c r="E102" s="32"/>
      <c r="F102" s="33"/>
      <c r="G102" s="33">
        <f>SUM(G103:G108)</f>
        <v>0</v>
      </c>
    </row>
    <row r="103" spans="1:7">
      <c r="A103" s="85" t="s">
        <v>57</v>
      </c>
      <c r="B103" s="8">
        <v>46114</v>
      </c>
      <c r="C103" s="110" t="s">
        <v>868</v>
      </c>
      <c r="D103" s="14" t="s">
        <v>1297</v>
      </c>
      <c r="E103" s="9">
        <v>2.5</v>
      </c>
      <c r="F103" s="545"/>
      <c r="G103" s="18">
        <f t="shared" ref="G103:G108" si="3">E103*F103</f>
        <v>0</v>
      </c>
    </row>
    <row r="104" spans="1:7">
      <c r="A104" s="70" t="s">
        <v>58</v>
      </c>
      <c r="B104" s="10">
        <v>46171</v>
      </c>
      <c r="C104" s="73" t="s">
        <v>869</v>
      </c>
      <c r="D104" s="12" t="s">
        <v>1901</v>
      </c>
      <c r="E104" s="11">
        <v>350</v>
      </c>
      <c r="F104" s="546"/>
      <c r="G104" s="19">
        <f t="shared" si="3"/>
        <v>0</v>
      </c>
    </row>
    <row r="105" spans="1:7">
      <c r="A105" s="70" t="s">
        <v>59</v>
      </c>
      <c r="B105" s="10">
        <v>46383</v>
      </c>
      <c r="C105" s="73" t="s">
        <v>870</v>
      </c>
      <c r="D105" s="12" t="s">
        <v>1298</v>
      </c>
      <c r="E105" s="11">
        <v>25</v>
      </c>
      <c r="F105" s="546"/>
      <c r="G105" s="19">
        <f t="shared" si="3"/>
        <v>0</v>
      </c>
    </row>
    <row r="106" spans="1:7">
      <c r="A106" s="70" t="s">
        <v>60</v>
      </c>
      <c r="B106" s="10">
        <v>46383</v>
      </c>
      <c r="C106" s="73" t="s">
        <v>870</v>
      </c>
      <c r="D106" s="12" t="s">
        <v>1298</v>
      </c>
      <c r="E106" s="11">
        <v>25</v>
      </c>
      <c r="F106" s="546"/>
      <c r="G106" s="19">
        <f t="shared" si="3"/>
        <v>0</v>
      </c>
    </row>
    <row r="107" spans="1:7">
      <c r="A107" s="70" t="s">
        <v>61</v>
      </c>
      <c r="B107" s="10">
        <v>46511</v>
      </c>
      <c r="C107" s="73" t="s">
        <v>871</v>
      </c>
      <c r="D107" s="12" t="s">
        <v>1298</v>
      </c>
      <c r="E107" s="11">
        <v>50</v>
      </c>
      <c r="F107" s="546"/>
      <c r="G107" s="19">
        <f t="shared" si="3"/>
        <v>0</v>
      </c>
    </row>
    <row r="108" spans="1:7" ht="10.8" thickBot="1">
      <c r="A108" s="398" t="s">
        <v>62</v>
      </c>
      <c r="B108" s="102">
        <v>46521</v>
      </c>
      <c r="C108" s="397" t="s">
        <v>872</v>
      </c>
      <c r="D108" s="103" t="s">
        <v>1901</v>
      </c>
      <c r="E108" s="104">
        <v>8</v>
      </c>
      <c r="F108" s="547"/>
      <c r="G108" s="106">
        <f t="shared" si="3"/>
        <v>0</v>
      </c>
    </row>
    <row r="109" spans="1:7" ht="10.8" thickBot="1">
      <c r="A109" s="23"/>
      <c r="B109" s="250" t="s">
        <v>873</v>
      </c>
      <c r="C109" s="28" t="s">
        <v>874</v>
      </c>
      <c r="D109" s="28"/>
      <c r="E109" s="32"/>
      <c r="F109" s="33"/>
      <c r="G109" s="33">
        <f>SUM(G110:G156)</f>
        <v>0</v>
      </c>
    </row>
    <row r="110" spans="1:7">
      <c r="A110" s="85" t="s">
        <v>566</v>
      </c>
      <c r="B110" s="8">
        <v>210120452</v>
      </c>
      <c r="C110" s="110" t="s">
        <v>836</v>
      </c>
      <c r="D110" s="14" t="s">
        <v>1901</v>
      </c>
      <c r="E110" s="9">
        <v>1</v>
      </c>
      <c r="F110" s="545"/>
      <c r="G110" s="18">
        <f>E110*F110</f>
        <v>0</v>
      </c>
    </row>
    <row r="111" spans="1:7">
      <c r="A111" s="70" t="s">
        <v>567</v>
      </c>
      <c r="B111" s="10">
        <v>210810081</v>
      </c>
      <c r="C111" s="73" t="s">
        <v>837</v>
      </c>
      <c r="D111" s="12" t="s">
        <v>1298</v>
      </c>
      <c r="E111" s="11">
        <v>55</v>
      </c>
      <c r="F111" s="546"/>
      <c r="G111" s="19">
        <f>E111*F111</f>
        <v>0</v>
      </c>
    </row>
    <row r="112" spans="1:7">
      <c r="A112" s="70" t="s">
        <v>568</v>
      </c>
      <c r="B112" s="10">
        <v>210810008</v>
      </c>
      <c r="C112" s="73" t="s">
        <v>838</v>
      </c>
      <c r="D112" s="12" t="s">
        <v>1298</v>
      </c>
      <c r="E112" s="11">
        <v>55</v>
      </c>
      <c r="F112" s="546"/>
      <c r="G112" s="19">
        <f>E112*F112</f>
        <v>0</v>
      </c>
    </row>
    <row r="113" spans="1:8">
      <c r="A113" s="70" t="s">
        <v>1490</v>
      </c>
      <c r="B113" s="10">
        <v>210950341</v>
      </c>
      <c r="C113" s="73" t="s">
        <v>839</v>
      </c>
      <c r="D113" s="12" t="s">
        <v>1298</v>
      </c>
      <c r="E113" s="11">
        <v>80</v>
      </c>
      <c r="F113" s="546"/>
      <c r="G113" s="19">
        <f t="shared" ref="G113:G156" si="4">E113*F113</f>
        <v>0</v>
      </c>
    </row>
    <row r="114" spans="1:8">
      <c r="A114" s="70" t="s">
        <v>1491</v>
      </c>
      <c r="B114" s="10">
        <v>210190053</v>
      </c>
      <c r="C114" s="73" t="s">
        <v>1907</v>
      </c>
      <c r="D114" s="12" t="s">
        <v>1901</v>
      </c>
      <c r="E114" s="11">
        <v>1</v>
      </c>
      <c r="F114" s="546"/>
      <c r="G114" s="19">
        <f t="shared" si="4"/>
        <v>0</v>
      </c>
    </row>
    <row r="115" spans="1:8">
      <c r="A115" s="70" t="s">
        <v>1492</v>
      </c>
      <c r="B115" s="10">
        <v>210111012</v>
      </c>
      <c r="C115" s="73" t="s">
        <v>840</v>
      </c>
      <c r="D115" s="12" t="s">
        <v>1901</v>
      </c>
      <c r="E115" s="11">
        <v>50</v>
      </c>
      <c r="F115" s="546"/>
      <c r="G115" s="19">
        <f t="shared" si="4"/>
        <v>0</v>
      </c>
    </row>
    <row r="116" spans="1:8">
      <c r="A116" s="70" t="s">
        <v>1493</v>
      </c>
      <c r="B116" s="10">
        <v>210111012</v>
      </c>
      <c r="C116" s="73" t="s">
        <v>840</v>
      </c>
      <c r="D116" s="12" t="s">
        <v>1901</v>
      </c>
      <c r="E116" s="11">
        <v>6</v>
      </c>
      <c r="F116" s="546"/>
      <c r="G116" s="19">
        <f t="shared" si="4"/>
        <v>0</v>
      </c>
    </row>
    <row r="117" spans="1:8">
      <c r="A117" s="70" t="s">
        <v>1494</v>
      </c>
      <c r="B117" s="10">
        <v>210111012</v>
      </c>
      <c r="C117" s="73" t="s">
        <v>840</v>
      </c>
      <c r="D117" s="12" t="s">
        <v>1901</v>
      </c>
      <c r="E117" s="11">
        <v>11</v>
      </c>
      <c r="F117" s="546"/>
      <c r="G117" s="19">
        <f t="shared" si="4"/>
        <v>0</v>
      </c>
    </row>
    <row r="118" spans="1:8">
      <c r="A118" s="70" t="s">
        <v>1495</v>
      </c>
      <c r="B118" s="10">
        <v>210110048</v>
      </c>
      <c r="C118" s="73" t="s">
        <v>841</v>
      </c>
      <c r="D118" s="12" t="s">
        <v>1901</v>
      </c>
      <c r="E118" s="11">
        <v>25</v>
      </c>
      <c r="F118" s="546"/>
      <c r="G118" s="19">
        <f t="shared" si="4"/>
        <v>0</v>
      </c>
    </row>
    <row r="119" spans="1:8">
      <c r="A119" s="70" t="s">
        <v>1496</v>
      </c>
      <c r="B119" s="10">
        <v>210110043</v>
      </c>
      <c r="C119" s="73" t="s">
        <v>842</v>
      </c>
      <c r="D119" s="12" t="s">
        <v>1901</v>
      </c>
      <c r="E119" s="11">
        <v>8</v>
      </c>
      <c r="F119" s="546"/>
      <c r="G119" s="19">
        <f t="shared" si="4"/>
        <v>0</v>
      </c>
    </row>
    <row r="120" spans="1:8">
      <c r="A120" s="70" t="s">
        <v>1497</v>
      </c>
      <c r="B120" s="10">
        <v>210110045</v>
      </c>
      <c r="C120" s="73" t="s">
        <v>843</v>
      </c>
      <c r="D120" s="12" t="s">
        <v>1901</v>
      </c>
      <c r="E120" s="11">
        <v>12</v>
      </c>
      <c r="F120" s="546"/>
      <c r="G120" s="19">
        <f t="shared" si="4"/>
        <v>0</v>
      </c>
    </row>
    <row r="121" spans="1:8">
      <c r="A121" s="70" t="s">
        <v>1498</v>
      </c>
      <c r="B121" s="10">
        <v>210110063</v>
      </c>
      <c r="C121" s="73" t="s">
        <v>844</v>
      </c>
      <c r="D121" s="12" t="s">
        <v>1901</v>
      </c>
      <c r="E121" s="11">
        <v>4</v>
      </c>
      <c r="F121" s="546"/>
      <c r="G121" s="19">
        <f t="shared" si="4"/>
        <v>0</v>
      </c>
    </row>
    <row r="122" spans="1:8">
      <c r="A122" s="70" t="s">
        <v>1499</v>
      </c>
      <c r="B122" s="10">
        <v>210111012</v>
      </c>
      <c r="C122" s="73" t="s">
        <v>840</v>
      </c>
      <c r="D122" s="12" t="s">
        <v>1901</v>
      </c>
      <c r="E122" s="11">
        <v>4</v>
      </c>
      <c r="F122" s="546"/>
      <c r="G122" s="19">
        <f t="shared" si="4"/>
        <v>0</v>
      </c>
    </row>
    <row r="123" spans="1:8">
      <c r="A123" s="70" t="s">
        <v>1500</v>
      </c>
      <c r="B123" s="10">
        <v>210110045</v>
      </c>
      <c r="C123" s="73" t="s">
        <v>843</v>
      </c>
      <c r="D123" s="12" t="s">
        <v>1901</v>
      </c>
      <c r="E123" s="11">
        <v>2</v>
      </c>
      <c r="F123" s="546"/>
      <c r="G123" s="19">
        <f t="shared" si="4"/>
        <v>0</v>
      </c>
    </row>
    <row r="124" spans="1:8">
      <c r="A124" s="70" t="s">
        <v>80</v>
      </c>
      <c r="B124" s="10">
        <v>210110025</v>
      </c>
      <c r="C124" s="73" t="s">
        <v>845</v>
      </c>
      <c r="D124" s="12" t="s">
        <v>1901</v>
      </c>
      <c r="E124" s="11">
        <v>1</v>
      </c>
      <c r="F124" s="546"/>
      <c r="G124" s="19">
        <f t="shared" si="4"/>
        <v>0</v>
      </c>
    </row>
    <row r="125" spans="1:8">
      <c r="A125" s="70" t="s">
        <v>81</v>
      </c>
      <c r="B125" s="10">
        <v>210201022</v>
      </c>
      <c r="C125" s="73" t="s">
        <v>846</v>
      </c>
      <c r="D125" s="12" t="s">
        <v>1901</v>
      </c>
      <c r="E125" s="11">
        <v>50</v>
      </c>
      <c r="F125" s="13">
        <v>0</v>
      </c>
      <c r="G125" s="19">
        <f t="shared" si="4"/>
        <v>0</v>
      </c>
      <c r="H125" t="s">
        <v>2022</v>
      </c>
    </row>
    <row r="126" spans="1:8">
      <c r="A126" s="70" t="s">
        <v>82</v>
      </c>
      <c r="B126" s="10">
        <v>210201001</v>
      </c>
      <c r="C126" s="73" t="s">
        <v>847</v>
      </c>
      <c r="D126" s="12" t="s">
        <v>1901</v>
      </c>
      <c r="E126" s="11">
        <v>38</v>
      </c>
      <c r="F126" s="13">
        <v>0</v>
      </c>
      <c r="G126" s="19">
        <f t="shared" si="4"/>
        <v>0</v>
      </c>
      <c r="H126" t="s">
        <v>2022</v>
      </c>
    </row>
    <row r="127" spans="1:8">
      <c r="A127" s="70" t="s">
        <v>83</v>
      </c>
      <c r="B127" s="10">
        <v>210201002</v>
      </c>
      <c r="C127" s="73" t="s">
        <v>848</v>
      </c>
      <c r="D127" s="12" t="s">
        <v>1901</v>
      </c>
      <c r="E127" s="11">
        <v>14</v>
      </c>
      <c r="F127" s="13">
        <v>0</v>
      </c>
      <c r="G127" s="19">
        <f t="shared" si="4"/>
        <v>0</v>
      </c>
      <c r="H127" t="s">
        <v>2022</v>
      </c>
    </row>
    <row r="128" spans="1:8">
      <c r="A128" s="70" t="s">
        <v>84</v>
      </c>
      <c r="B128" s="10">
        <v>210201102</v>
      </c>
      <c r="C128" s="73" t="s">
        <v>849</v>
      </c>
      <c r="D128" s="12" t="s">
        <v>1901</v>
      </c>
      <c r="E128" s="11">
        <v>3</v>
      </c>
      <c r="F128" s="13">
        <v>0</v>
      </c>
      <c r="G128" s="19">
        <f t="shared" si="4"/>
        <v>0</v>
      </c>
      <c r="H128" t="s">
        <v>2022</v>
      </c>
    </row>
    <row r="129" spans="1:8">
      <c r="A129" s="70" t="s">
        <v>85</v>
      </c>
      <c r="B129" s="10">
        <v>210201102</v>
      </c>
      <c r="C129" s="73" t="s">
        <v>849</v>
      </c>
      <c r="D129" s="12" t="s">
        <v>1901</v>
      </c>
      <c r="E129" s="11">
        <v>2</v>
      </c>
      <c r="F129" s="13">
        <v>0</v>
      </c>
      <c r="G129" s="19">
        <f t="shared" si="4"/>
        <v>0</v>
      </c>
      <c r="H129" t="s">
        <v>2022</v>
      </c>
    </row>
    <row r="130" spans="1:8">
      <c r="A130" s="70" t="s">
        <v>86</v>
      </c>
      <c r="B130" s="10">
        <v>210201102</v>
      </c>
      <c r="C130" s="73" t="s">
        <v>849</v>
      </c>
      <c r="D130" s="12" t="s">
        <v>1901</v>
      </c>
      <c r="E130" s="11">
        <v>3</v>
      </c>
      <c r="F130" s="13">
        <v>0</v>
      </c>
      <c r="G130" s="19">
        <f t="shared" si="4"/>
        <v>0</v>
      </c>
      <c r="H130" t="s">
        <v>2022</v>
      </c>
    </row>
    <row r="131" spans="1:8">
      <c r="A131" s="70" t="s">
        <v>87</v>
      </c>
      <c r="B131" s="10">
        <v>210201001</v>
      </c>
      <c r="C131" s="73" t="s">
        <v>847</v>
      </c>
      <c r="D131" s="12" t="s">
        <v>1901</v>
      </c>
      <c r="E131" s="11">
        <v>1</v>
      </c>
      <c r="F131" s="13">
        <v>0</v>
      </c>
      <c r="G131" s="19">
        <f t="shared" si="4"/>
        <v>0</v>
      </c>
      <c r="H131" t="s">
        <v>2022</v>
      </c>
    </row>
    <row r="132" spans="1:8">
      <c r="A132" s="70" t="s">
        <v>88</v>
      </c>
      <c r="B132" s="10">
        <v>210201001</v>
      </c>
      <c r="C132" s="73" t="s">
        <v>847</v>
      </c>
      <c r="D132" s="12" t="s">
        <v>1901</v>
      </c>
      <c r="E132" s="11">
        <v>17</v>
      </c>
      <c r="F132" s="13">
        <v>0</v>
      </c>
      <c r="G132" s="19">
        <f t="shared" si="4"/>
        <v>0</v>
      </c>
      <c r="H132" t="s">
        <v>2022</v>
      </c>
    </row>
    <row r="133" spans="1:8">
      <c r="A133" s="70" t="s">
        <v>89</v>
      </c>
      <c r="B133" s="10">
        <v>210200041</v>
      </c>
      <c r="C133" s="73" t="s">
        <v>850</v>
      </c>
      <c r="D133" s="12" t="s">
        <v>1901</v>
      </c>
      <c r="E133" s="11">
        <v>3</v>
      </c>
      <c r="F133" s="13">
        <v>0</v>
      </c>
      <c r="G133" s="19">
        <f t="shared" si="4"/>
        <v>0</v>
      </c>
      <c r="H133" t="s">
        <v>2022</v>
      </c>
    </row>
    <row r="134" spans="1:8">
      <c r="A134" s="70" t="s">
        <v>90</v>
      </c>
      <c r="B134" s="10">
        <v>210201201</v>
      </c>
      <c r="C134" s="73" t="s">
        <v>851</v>
      </c>
      <c r="D134" s="12" t="s">
        <v>1901</v>
      </c>
      <c r="E134" s="11">
        <v>20</v>
      </c>
      <c r="F134" s="13">
        <v>0</v>
      </c>
      <c r="G134" s="19">
        <f t="shared" si="4"/>
        <v>0</v>
      </c>
      <c r="H134" t="s">
        <v>2022</v>
      </c>
    </row>
    <row r="135" spans="1:8">
      <c r="A135" s="70" t="s">
        <v>91</v>
      </c>
      <c r="B135" s="10">
        <v>210201101</v>
      </c>
      <c r="C135" s="73" t="s">
        <v>852</v>
      </c>
      <c r="D135" s="12" t="s">
        <v>1901</v>
      </c>
      <c r="E135" s="11">
        <v>4</v>
      </c>
      <c r="F135" s="13">
        <v>0</v>
      </c>
      <c r="G135" s="19">
        <f t="shared" si="4"/>
        <v>0</v>
      </c>
      <c r="H135" t="s">
        <v>2022</v>
      </c>
    </row>
    <row r="136" spans="1:8">
      <c r="A136" s="70" t="s">
        <v>92</v>
      </c>
      <c r="B136" s="10">
        <v>210810008</v>
      </c>
      <c r="C136" s="73" t="s">
        <v>838</v>
      </c>
      <c r="D136" s="12" t="s">
        <v>1298</v>
      </c>
      <c r="E136" s="11">
        <v>480</v>
      </c>
      <c r="F136" s="546"/>
      <c r="G136" s="19">
        <f t="shared" si="4"/>
        <v>0</v>
      </c>
    </row>
    <row r="137" spans="1:8">
      <c r="A137" s="70" t="s">
        <v>93</v>
      </c>
      <c r="B137" s="10">
        <v>210800103</v>
      </c>
      <c r="C137" s="73" t="s">
        <v>853</v>
      </c>
      <c r="D137" s="12" t="s">
        <v>1298</v>
      </c>
      <c r="E137" s="11">
        <v>490</v>
      </c>
      <c r="F137" s="546"/>
      <c r="G137" s="19">
        <f t="shared" si="4"/>
        <v>0</v>
      </c>
    </row>
    <row r="138" spans="1:8">
      <c r="A138" s="70" t="s">
        <v>94</v>
      </c>
      <c r="B138" s="10">
        <v>210810008</v>
      </c>
      <c r="C138" s="73" t="s">
        <v>838</v>
      </c>
      <c r="D138" s="12" t="s">
        <v>1298</v>
      </c>
      <c r="E138" s="11">
        <v>160</v>
      </c>
      <c r="F138" s="546"/>
      <c r="G138" s="19">
        <f t="shared" si="4"/>
        <v>0</v>
      </c>
    </row>
    <row r="139" spans="1:8">
      <c r="A139" s="70" t="s">
        <v>95</v>
      </c>
      <c r="B139" s="10">
        <v>210810008</v>
      </c>
      <c r="C139" s="73" t="s">
        <v>838</v>
      </c>
      <c r="D139" s="12" t="s">
        <v>1298</v>
      </c>
      <c r="E139" s="11">
        <v>250</v>
      </c>
      <c r="F139" s="546"/>
      <c r="G139" s="19">
        <f t="shared" si="4"/>
        <v>0</v>
      </c>
    </row>
    <row r="140" spans="1:8">
      <c r="A140" s="70" t="s">
        <v>96</v>
      </c>
      <c r="B140" s="10">
        <v>210800006</v>
      </c>
      <c r="C140" s="73" t="s">
        <v>854</v>
      </c>
      <c r="D140" s="12" t="s">
        <v>1298</v>
      </c>
      <c r="E140" s="11">
        <v>160</v>
      </c>
      <c r="F140" s="546"/>
      <c r="G140" s="19">
        <f t="shared" si="4"/>
        <v>0</v>
      </c>
    </row>
    <row r="141" spans="1:8">
      <c r="A141" s="70" t="s">
        <v>97</v>
      </c>
      <c r="B141" s="10">
        <v>210010315</v>
      </c>
      <c r="C141" s="73" t="s">
        <v>855</v>
      </c>
      <c r="D141" s="12" t="s">
        <v>1901</v>
      </c>
      <c r="E141" s="11">
        <v>1</v>
      </c>
      <c r="F141" s="546"/>
      <c r="G141" s="19">
        <f t="shared" si="4"/>
        <v>0</v>
      </c>
    </row>
    <row r="142" spans="1:8">
      <c r="A142" s="70" t="s">
        <v>98</v>
      </c>
      <c r="B142" s="10">
        <v>210220021</v>
      </c>
      <c r="C142" s="73" t="s">
        <v>856</v>
      </c>
      <c r="D142" s="12" t="s">
        <v>1298</v>
      </c>
      <c r="E142" s="11">
        <v>140</v>
      </c>
      <c r="F142" s="546"/>
      <c r="G142" s="19">
        <f t="shared" si="4"/>
        <v>0</v>
      </c>
    </row>
    <row r="143" spans="1:8">
      <c r="A143" s="70" t="s">
        <v>99</v>
      </c>
      <c r="B143" s="10">
        <v>210220101</v>
      </c>
      <c r="C143" s="73" t="s">
        <v>857</v>
      </c>
      <c r="D143" s="12" t="s">
        <v>1298</v>
      </c>
      <c r="E143" s="11">
        <v>280</v>
      </c>
      <c r="F143" s="546"/>
      <c r="G143" s="19">
        <f t="shared" si="4"/>
        <v>0</v>
      </c>
    </row>
    <row r="144" spans="1:8">
      <c r="A144" s="70" t="s">
        <v>100</v>
      </c>
      <c r="B144" s="10">
        <v>210220201</v>
      </c>
      <c r="C144" s="73" t="s">
        <v>858</v>
      </c>
      <c r="D144" s="12" t="s">
        <v>1901</v>
      </c>
      <c r="E144" s="11">
        <v>3</v>
      </c>
      <c r="F144" s="546"/>
      <c r="G144" s="19">
        <f t="shared" si="4"/>
        <v>0</v>
      </c>
    </row>
    <row r="145" spans="1:7">
      <c r="A145" s="70" t="s">
        <v>1468</v>
      </c>
      <c r="B145" s="10">
        <v>210220301</v>
      </c>
      <c r="C145" s="73" t="s">
        <v>859</v>
      </c>
      <c r="D145" s="12" t="s">
        <v>1901</v>
      </c>
      <c r="E145" s="11">
        <v>18</v>
      </c>
      <c r="F145" s="546"/>
      <c r="G145" s="19">
        <f t="shared" si="4"/>
        <v>0</v>
      </c>
    </row>
    <row r="146" spans="1:7">
      <c r="A146" s="70" t="s">
        <v>1469</v>
      </c>
      <c r="B146" s="10">
        <v>210220301</v>
      </c>
      <c r="C146" s="73" t="s">
        <v>859</v>
      </c>
      <c r="D146" s="12" t="s">
        <v>1901</v>
      </c>
      <c r="E146" s="11">
        <v>4</v>
      </c>
      <c r="F146" s="546"/>
      <c r="G146" s="19">
        <f t="shared" si="4"/>
        <v>0</v>
      </c>
    </row>
    <row r="147" spans="1:7">
      <c r="A147" s="70" t="s">
        <v>1470</v>
      </c>
      <c r="B147" s="10">
        <v>210220301</v>
      </c>
      <c r="C147" s="73" t="s">
        <v>859</v>
      </c>
      <c r="D147" s="12" t="s">
        <v>1901</v>
      </c>
      <c r="E147" s="11">
        <v>6</v>
      </c>
      <c r="F147" s="546"/>
      <c r="G147" s="19">
        <f t="shared" si="4"/>
        <v>0</v>
      </c>
    </row>
    <row r="148" spans="1:7">
      <c r="A148" s="70" t="s">
        <v>1471</v>
      </c>
      <c r="B148" s="10">
        <v>210220301</v>
      </c>
      <c r="C148" s="73" t="s">
        <v>859</v>
      </c>
      <c r="D148" s="12" t="s">
        <v>1901</v>
      </c>
      <c r="E148" s="11">
        <v>2</v>
      </c>
      <c r="F148" s="546"/>
      <c r="G148" s="19">
        <f t="shared" si="4"/>
        <v>0</v>
      </c>
    </row>
    <row r="149" spans="1:7">
      <c r="A149" s="70" t="s">
        <v>1472</v>
      </c>
      <c r="B149" s="10">
        <v>210220372</v>
      </c>
      <c r="C149" s="73" t="s">
        <v>860</v>
      </c>
      <c r="D149" s="12" t="s">
        <v>1901</v>
      </c>
      <c r="E149" s="11">
        <v>7</v>
      </c>
      <c r="F149" s="546"/>
      <c r="G149" s="19">
        <f t="shared" si="4"/>
        <v>0</v>
      </c>
    </row>
    <row r="150" spans="1:7">
      <c r="A150" s="70" t="s">
        <v>1473</v>
      </c>
      <c r="B150" s="10">
        <v>210220401</v>
      </c>
      <c r="C150" s="73" t="s">
        <v>861</v>
      </c>
      <c r="D150" s="12" t="s">
        <v>1901</v>
      </c>
      <c r="E150" s="11">
        <v>9</v>
      </c>
      <c r="F150" s="546"/>
      <c r="G150" s="19">
        <f t="shared" si="4"/>
        <v>0</v>
      </c>
    </row>
    <row r="151" spans="1:7">
      <c r="A151" s="70" t="s">
        <v>1474</v>
      </c>
      <c r="B151" s="10">
        <v>210220372</v>
      </c>
      <c r="C151" s="73" t="s">
        <v>860</v>
      </c>
      <c r="D151" s="12" t="s">
        <v>1901</v>
      </c>
      <c r="E151" s="11">
        <v>2</v>
      </c>
      <c r="F151" s="546"/>
      <c r="G151" s="19">
        <f t="shared" si="4"/>
        <v>0</v>
      </c>
    </row>
    <row r="152" spans="1:7">
      <c r="A152" s="70" t="s">
        <v>1475</v>
      </c>
      <c r="B152" s="10">
        <v>210220301</v>
      </c>
      <c r="C152" s="73" t="s">
        <v>859</v>
      </c>
      <c r="D152" s="12" t="s">
        <v>1901</v>
      </c>
      <c r="E152" s="11">
        <v>9</v>
      </c>
      <c r="F152" s="546"/>
      <c r="G152" s="19">
        <f t="shared" si="4"/>
        <v>0</v>
      </c>
    </row>
    <row r="153" spans="1:7">
      <c r="A153" s="70" t="s">
        <v>691</v>
      </c>
      <c r="B153" s="10">
        <v>210010301</v>
      </c>
      <c r="C153" s="73" t="s">
        <v>862</v>
      </c>
      <c r="D153" s="12" t="s">
        <v>1901</v>
      </c>
      <c r="E153" s="11">
        <v>60</v>
      </c>
      <c r="F153" s="546"/>
      <c r="G153" s="19">
        <f t="shared" si="4"/>
        <v>0</v>
      </c>
    </row>
    <row r="154" spans="1:7">
      <c r="A154" s="70" t="s">
        <v>692</v>
      </c>
      <c r="B154" s="10">
        <v>210010311</v>
      </c>
      <c r="C154" s="73" t="s">
        <v>863</v>
      </c>
      <c r="D154" s="12" t="s">
        <v>1901</v>
      </c>
      <c r="E154" s="11">
        <v>60</v>
      </c>
      <c r="F154" s="546"/>
      <c r="G154" s="19">
        <f t="shared" si="4"/>
        <v>0</v>
      </c>
    </row>
    <row r="155" spans="1:7">
      <c r="A155" s="70" t="s">
        <v>693</v>
      </c>
      <c r="B155" s="10">
        <v>210010451</v>
      </c>
      <c r="C155" s="73" t="s">
        <v>864</v>
      </c>
      <c r="D155" s="12" t="s">
        <v>1901</v>
      </c>
      <c r="E155" s="11">
        <v>30</v>
      </c>
      <c r="F155" s="546"/>
      <c r="G155" s="19">
        <f t="shared" si="4"/>
        <v>0</v>
      </c>
    </row>
    <row r="156" spans="1:7" ht="10.8" thickBot="1">
      <c r="A156" s="398" t="s">
        <v>694</v>
      </c>
      <c r="B156" s="102">
        <v>210192562</v>
      </c>
      <c r="C156" s="397" t="s">
        <v>865</v>
      </c>
      <c r="D156" s="103" t="s">
        <v>1901</v>
      </c>
      <c r="E156" s="104">
        <v>2</v>
      </c>
      <c r="F156" s="547"/>
      <c r="G156" s="106">
        <f t="shared" si="4"/>
        <v>0</v>
      </c>
    </row>
    <row r="157" spans="1:7" ht="10.8" thickBot="1">
      <c r="A157" s="23"/>
      <c r="B157" s="250" t="s">
        <v>875</v>
      </c>
      <c r="C157" s="28" t="s">
        <v>1878</v>
      </c>
      <c r="D157" s="28"/>
      <c r="E157" s="32"/>
      <c r="F157" s="33"/>
      <c r="G157" s="33">
        <f>SUM(G158:G169)</f>
        <v>0</v>
      </c>
    </row>
    <row r="158" spans="1:7">
      <c r="A158" s="85" t="s">
        <v>695</v>
      </c>
      <c r="B158" s="8">
        <v>460200285</v>
      </c>
      <c r="C158" s="110" t="s">
        <v>876</v>
      </c>
      <c r="D158" s="14" t="s">
        <v>1298</v>
      </c>
      <c r="E158" s="9">
        <v>25</v>
      </c>
      <c r="F158" s="545"/>
      <c r="G158" s="18">
        <f>E158*F158</f>
        <v>0</v>
      </c>
    </row>
    <row r="159" spans="1:7">
      <c r="A159" s="70" t="s">
        <v>696</v>
      </c>
      <c r="B159" s="10">
        <v>460420374</v>
      </c>
      <c r="C159" s="73" t="s">
        <v>877</v>
      </c>
      <c r="D159" s="12" t="s">
        <v>1298</v>
      </c>
      <c r="E159" s="11">
        <v>25</v>
      </c>
      <c r="F159" s="546"/>
      <c r="G159" s="19">
        <f>E159*F159</f>
        <v>0</v>
      </c>
    </row>
    <row r="160" spans="1:7">
      <c r="A160" s="70" t="s">
        <v>697</v>
      </c>
      <c r="B160" s="10">
        <v>460490012</v>
      </c>
      <c r="C160" s="73" t="s">
        <v>878</v>
      </c>
      <c r="D160" s="12" t="s">
        <v>1298</v>
      </c>
      <c r="E160" s="11">
        <v>25</v>
      </c>
      <c r="F160" s="546"/>
      <c r="G160" s="19">
        <f>E160*F160</f>
        <v>0</v>
      </c>
    </row>
    <row r="161" spans="1:8">
      <c r="A161" s="70" t="s">
        <v>698</v>
      </c>
      <c r="B161" s="10">
        <v>460560285</v>
      </c>
      <c r="C161" s="73" t="s">
        <v>879</v>
      </c>
      <c r="D161" s="12" t="s">
        <v>1298</v>
      </c>
      <c r="E161" s="11">
        <v>25</v>
      </c>
      <c r="F161" s="546"/>
      <c r="G161" s="19">
        <f t="shared" ref="G161:G169" si="5">E161*F161</f>
        <v>0</v>
      </c>
    </row>
    <row r="162" spans="1:8">
      <c r="A162" s="70" t="s">
        <v>699</v>
      </c>
      <c r="B162" s="10">
        <v>460600001</v>
      </c>
      <c r="C162" s="73" t="s">
        <v>880</v>
      </c>
      <c r="D162" s="12" t="s">
        <v>1297</v>
      </c>
      <c r="E162" s="11">
        <v>3.55</v>
      </c>
      <c r="F162" s="546"/>
      <c r="G162" s="19">
        <f t="shared" si="5"/>
        <v>0</v>
      </c>
    </row>
    <row r="163" spans="1:8">
      <c r="A163" s="70" t="s">
        <v>700</v>
      </c>
      <c r="B163" s="10">
        <v>460620015</v>
      </c>
      <c r="C163" s="73" t="s">
        <v>881</v>
      </c>
      <c r="D163" s="12" t="s">
        <v>1880</v>
      </c>
      <c r="E163" s="11">
        <v>12.5</v>
      </c>
      <c r="F163" s="546"/>
      <c r="G163" s="19">
        <f t="shared" si="5"/>
        <v>0</v>
      </c>
    </row>
    <row r="164" spans="1:8">
      <c r="A164" s="70" t="s">
        <v>701</v>
      </c>
      <c r="B164" s="10">
        <v>460200163</v>
      </c>
      <c r="C164" s="73" t="s">
        <v>882</v>
      </c>
      <c r="D164" s="12" t="s">
        <v>1298</v>
      </c>
      <c r="E164" s="11">
        <v>25</v>
      </c>
      <c r="F164" s="546"/>
      <c r="G164" s="19">
        <f t="shared" si="5"/>
        <v>0</v>
      </c>
    </row>
    <row r="165" spans="1:8">
      <c r="A165" s="70" t="s">
        <v>702</v>
      </c>
      <c r="B165" s="10">
        <v>460490012</v>
      </c>
      <c r="C165" s="73" t="s">
        <v>878</v>
      </c>
      <c r="D165" s="12" t="s">
        <v>1298</v>
      </c>
      <c r="E165" s="11">
        <v>25</v>
      </c>
      <c r="F165" s="546"/>
      <c r="G165" s="19">
        <f t="shared" si="5"/>
        <v>0</v>
      </c>
    </row>
    <row r="166" spans="1:8">
      <c r="A166" s="70" t="s">
        <v>703</v>
      </c>
      <c r="B166" s="10">
        <v>460510031</v>
      </c>
      <c r="C166" s="73" t="s">
        <v>883</v>
      </c>
      <c r="D166" s="12" t="s">
        <v>1298</v>
      </c>
      <c r="E166" s="11">
        <v>50</v>
      </c>
      <c r="F166" s="546"/>
      <c r="G166" s="19">
        <f t="shared" si="5"/>
        <v>0</v>
      </c>
    </row>
    <row r="167" spans="1:8">
      <c r="A167" s="70" t="s">
        <v>704</v>
      </c>
      <c r="B167" s="10">
        <v>460560163</v>
      </c>
      <c r="C167" s="73" t="s">
        <v>884</v>
      </c>
      <c r="D167" s="12" t="s">
        <v>1298</v>
      </c>
      <c r="E167" s="11">
        <v>25</v>
      </c>
      <c r="F167" s="546"/>
      <c r="G167" s="19">
        <f t="shared" si="5"/>
        <v>0</v>
      </c>
    </row>
    <row r="168" spans="1:8">
      <c r="A168" s="70" t="s">
        <v>705</v>
      </c>
      <c r="B168" s="10">
        <v>460600001</v>
      </c>
      <c r="C168" s="73" t="s">
        <v>880</v>
      </c>
      <c r="D168" s="12" t="s">
        <v>1297</v>
      </c>
      <c r="E168" s="11">
        <v>0.1</v>
      </c>
      <c r="F168" s="546"/>
      <c r="G168" s="19">
        <f t="shared" si="5"/>
        <v>0</v>
      </c>
    </row>
    <row r="169" spans="1:8" ht="10.8" thickBot="1">
      <c r="A169" s="398" t="s">
        <v>706</v>
      </c>
      <c r="B169" s="102">
        <v>460620013</v>
      </c>
      <c r="C169" s="397" t="s">
        <v>885</v>
      </c>
      <c r="D169" s="103" t="s">
        <v>1880</v>
      </c>
      <c r="E169" s="104">
        <v>8.75</v>
      </c>
      <c r="F169" s="547"/>
      <c r="G169" s="106">
        <f t="shared" si="5"/>
        <v>0</v>
      </c>
    </row>
    <row r="170" spans="1:8" ht="10.8" thickBot="1">
      <c r="A170" s="23"/>
      <c r="B170" s="250" t="s">
        <v>886</v>
      </c>
      <c r="C170" s="28" t="s">
        <v>893</v>
      </c>
      <c r="D170" s="28"/>
      <c r="E170" s="32"/>
      <c r="F170" s="33"/>
      <c r="G170" s="33">
        <f>SUM(G171:G190)</f>
        <v>0</v>
      </c>
    </row>
    <row r="171" spans="1:8">
      <c r="A171" s="85" t="s">
        <v>707</v>
      </c>
      <c r="B171" s="8">
        <v>218009001</v>
      </c>
      <c r="C171" s="110" t="s">
        <v>887</v>
      </c>
      <c r="D171" s="14" t="s">
        <v>1901</v>
      </c>
      <c r="E171" s="9">
        <v>50</v>
      </c>
      <c r="F171" s="171">
        <v>0</v>
      </c>
      <c r="G171" s="18">
        <f>E171*F171</f>
        <v>0</v>
      </c>
      <c r="H171" t="s">
        <v>2022</v>
      </c>
    </row>
    <row r="172" spans="1:8">
      <c r="A172" s="70" t="s">
        <v>708</v>
      </c>
      <c r="B172" s="10">
        <v>218009001</v>
      </c>
      <c r="C172" s="73" t="s">
        <v>887</v>
      </c>
      <c r="D172" s="12" t="s">
        <v>1901</v>
      </c>
      <c r="E172" s="11">
        <v>38</v>
      </c>
      <c r="F172" s="13">
        <v>0</v>
      </c>
      <c r="G172" s="19">
        <f>E172*F172</f>
        <v>0</v>
      </c>
      <c r="H172" t="s">
        <v>2022</v>
      </c>
    </row>
    <row r="173" spans="1:8">
      <c r="A173" s="70" t="s">
        <v>709</v>
      </c>
      <c r="B173" s="10">
        <v>218009001</v>
      </c>
      <c r="C173" s="73" t="s">
        <v>887</v>
      </c>
      <c r="D173" s="12" t="s">
        <v>1901</v>
      </c>
      <c r="E173" s="11">
        <v>14</v>
      </c>
      <c r="F173" s="13">
        <v>0</v>
      </c>
      <c r="G173" s="19">
        <f>E173*F173</f>
        <v>0</v>
      </c>
      <c r="H173" t="s">
        <v>2022</v>
      </c>
    </row>
    <row r="174" spans="1:8">
      <c r="A174" s="70" t="s">
        <v>710</v>
      </c>
      <c r="B174" s="10">
        <v>218009011</v>
      </c>
      <c r="C174" s="73" t="s">
        <v>888</v>
      </c>
      <c r="D174" s="12" t="s">
        <v>1901</v>
      </c>
      <c r="E174" s="11">
        <v>22</v>
      </c>
      <c r="F174" s="13">
        <v>0</v>
      </c>
      <c r="G174" s="19">
        <f t="shared" ref="G174:G190" si="6">E174*F174</f>
        <v>0</v>
      </c>
      <c r="H174" t="s">
        <v>2022</v>
      </c>
    </row>
    <row r="175" spans="1:8">
      <c r="A175" s="70" t="s">
        <v>711</v>
      </c>
      <c r="B175" s="10">
        <v>218009001</v>
      </c>
      <c r="C175" s="73" t="s">
        <v>887</v>
      </c>
      <c r="D175" s="12" t="s">
        <v>1901</v>
      </c>
      <c r="E175" s="11">
        <v>3</v>
      </c>
      <c r="F175" s="13">
        <v>0</v>
      </c>
      <c r="G175" s="19">
        <f t="shared" si="6"/>
        <v>0</v>
      </c>
      <c r="H175" t="s">
        <v>2022</v>
      </c>
    </row>
    <row r="176" spans="1:8">
      <c r="A176" s="70" t="s">
        <v>712</v>
      </c>
      <c r="B176" s="10">
        <v>218009011</v>
      </c>
      <c r="C176" s="73" t="s">
        <v>888</v>
      </c>
      <c r="D176" s="12" t="s">
        <v>1901</v>
      </c>
      <c r="E176" s="11">
        <v>6</v>
      </c>
      <c r="F176" s="13">
        <v>0</v>
      </c>
      <c r="G176" s="19">
        <f t="shared" si="6"/>
        <v>0</v>
      </c>
      <c r="H176" t="s">
        <v>2022</v>
      </c>
    </row>
    <row r="177" spans="1:8">
      <c r="A177" s="70" t="s">
        <v>713</v>
      </c>
      <c r="B177" s="10">
        <v>218009001</v>
      </c>
      <c r="C177" s="73" t="s">
        <v>887</v>
      </c>
      <c r="D177" s="12" t="s">
        <v>1901</v>
      </c>
      <c r="E177" s="11">
        <v>2</v>
      </c>
      <c r="F177" s="13">
        <v>0</v>
      </c>
      <c r="G177" s="19">
        <f t="shared" si="6"/>
        <v>0</v>
      </c>
      <c r="H177" t="s">
        <v>2022</v>
      </c>
    </row>
    <row r="178" spans="1:8">
      <c r="A178" s="70" t="s">
        <v>714</v>
      </c>
      <c r="B178" s="10">
        <v>218009011</v>
      </c>
      <c r="C178" s="73" t="s">
        <v>888</v>
      </c>
      <c r="D178" s="12" t="s">
        <v>1901</v>
      </c>
      <c r="E178" s="11">
        <v>4</v>
      </c>
      <c r="F178" s="13">
        <v>0</v>
      </c>
      <c r="G178" s="19">
        <f t="shared" si="6"/>
        <v>0</v>
      </c>
      <c r="H178" t="s">
        <v>2022</v>
      </c>
    </row>
    <row r="179" spans="1:8">
      <c r="A179" s="70" t="s">
        <v>715</v>
      </c>
      <c r="B179" s="10">
        <v>218009001</v>
      </c>
      <c r="C179" s="73" t="s">
        <v>887</v>
      </c>
      <c r="D179" s="12" t="s">
        <v>1901</v>
      </c>
      <c r="E179" s="11">
        <v>3</v>
      </c>
      <c r="F179" s="13">
        <v>0</v>
      </c>
      <c r="G179" s="19">
        <f t="shared" si="6"/>
        <v>0</v>
      </c>
      <c r="H179" t="s">
        <v>2022</v>
      </c>
    </row>
    <row r="180" spans="1:8">
      <c r="A180" s="70" t="s">
        <v>716</v>
      </c>
      <c r="B180" s="10">
        <v>218009011</v>
      </c>
      <c r="C180" s="73" t="s">
        <v>888</v>
      </c>
      <c r="D180" s="12" t="s">
        <v>1901</v>
      </c>
      <c r="E180" s="11">
        <v>6</v>
      </c>
      <c r="F180" s="13">
        <v>0</v>
      </c>
      <c r="G180" s="19">
        <f t="shared" si="6"/>
        <v>0</v>
      </c>
      <c r="H180" t="s">
        <v>2022</v>
      </c>
    </row>
    <row r="181" spans="1:8">
      <c r="A181" s="70" t="s">
        <v>717</v>
      </c>
      <c r="B181" s="10">
        <v>218009001</v>
      </c>
      <c r="C181" s="73" t="s">
        <v>887</v>
      </c>
      <c r="D181" s="12" t="s">
        <v>1901</v>
      </c>
      <c r="E181" s="11">
        <v>1</v>
      </c>
      <c r="F181" s="13">
        <v>0</v>
      </c>
      <c r="G181" s="19">
        <f t="shared" si="6"/>
        <v>0</v>
      </c>
      <c r="H181" t="s">
        <v>2022</v>
      </c>
    </row>
    <row r="182" spans="1:8">
      <c r="A182" s="70" t="s">
        <v>718</v>
      </c>
      <c r="B182" s="10">
        <v>218009011</v>
      </c>
      <c r="C182" s="73" t="s">
        <v>888</v>
      </c>
      <c r="D182" s="12" t="s">
        <v>1901</v>
      </c>
      <c r="E182" s="11">
        <v>1</v>
      </c>
      <c r="F182" s="13">
        <v>0</v>
      </c>
      <c r="G182" s="19">
        <f t="shared" si="6"/>
        <v>0</v>
      </c>
      <c r="H182" t="s">
        <v>2022</v>
      </c>
    </row>
    <row r="183" spans="1:8">
      <c r="A183" s="70" t="s">
        <v>1723</v>
      </c>
      <c r="B183" s="10">
        <v>218009001</v>
      </c>
      <c r="C183" s="73" t="s">
        <v>887</v>
      </c>
      <c r="D183" s="12" t="s">
        <v>1901</v>
      </c>
      <c r="E183" s="11">
        <v>17</v>
      </c>
      <c r="F183" s="13">
        <v>0</v>
      </c>
      <c r="G183" s="19">
        <f t="shared" si="6"/>
        <v>0</v>
      </c>
      <c r="H183" t="s">
        <v>2022</v>
      </c>
    </row>
    <row r="184" spans="1:8">
      <c r="A184" s="70" t="s">
        <v>1851</v>
      </c>
      <c r="B184" s="10">
        <v>218009001</v>
      </c>
      <c r="C184" s="73" t="s">
        <v>887</v>
      </c>
      <c r="D184" s="12" t="s">
        <v>1901</v>
      </c>
      <c r="E184" s="11">
        <v>20</v>
      </c>
      <c r="F184" s="13">
        <v>0</v>
      </c>
      <c r="G184" s="19">
        <f t="shared" si="6"/>
        <v>0</v>
      </c>
      <c r="H184" t="s">
        <v>2022</v>
      </c>
    </row>
    <row r="185" spans="1:8">
      <c r="A185" s="70" t="s">
        <v>1852</v>
      </c>
      <c r="B185" s="10">
        <v>218009011</v>
      </c>
      <c r="C185" s="73" t="s">
        <v>888</v>
      </c>
      <c r="D185" s="12" t="s">
        <v>1901</v>
      </c>
      <c r="E185" s="11">
        <v>20</v>
      </c>
      <c r="F185" s="13">
        <v>0</v>
      </c>
      <c r="G185" s="19">
        <f t="shared" si="6"/>
        <v>0</v>
      </c>
      <c r="H185" t="s">
        <v>2022</v>
      </c>
    </row>
    <row r="186" spans="1:8">
      <c r="A186" s="70" t="s">
        <v>1853</v>
      </c>
      <c r="B186" s="10">
        <v>218009001</v>
      </c>
      <c r="C186" s="73" t="s">
        <v>887</v>
      </c>
      <c r="D186" s="12" t="s">
        <v>1901</v>
      </c>
      <c r="E186" s="11">
        <v>4</v>
      </c>
      <c r="F186" s="13">
        <v>0</v>
      </c>
      <c r="G186" s="19">
        <f t="shared" si="6"/>
        <v>0</v>
      </c>
      <c r="H186" t="s">
        <v>2022</v>
      </c>
    </row>
    <row r="187" spans="1:8">
      <c r="A187" s="70" t="s">
        <v>1854</v>
      </c>
      <c r="B187" s="10">
        <v>219002611</v>
      </c>
      <c r="C187" s="73" t="s">
        <v>889</v>
      </c>
      <c r="D187" s="12" t="s">
        <v>1298</v>
      </c>
      <c r="E187" s="11">
        <v>200</v>
      </c>
      <c r="F187" s="546"/>
      <c r="G187" s="19">
        <f t="shared" si="6"/>
        <v>0</v>
      </c>
    </row>
    <row r="188" spans="1:8">
      <c r="A188" s="70" t="s">
        <v>1855</v>
      </c>
      <c r="B188" s="10">
        <v>219002621</v>
      </c>
      <c r="C188" s="73" t="s">
        <v>890</v>
      </c>
      <c r="D188" s="12" t="s">
        <v>1298</v>
      </c>
      <c r="E188" s="11">
        <v>100</v>
      </c>
      <c r="F188" s="546"/>
      <c r="G188" s="19">
        <f t="shared" si="6"/>
        <v>0</v>
      </c>
    </row>
    <row r="189" spans="1:8">
      <c r="A189" s="70" t="s">
        <v>1856</v>
      </c>
      <c r="B189" s="10">
        <v>219002213</v>
      </c>
      <c r="C189" s="73" t="s">
        <v>891</v>
      </c>
      <c r="D189" s="12" t="s">
        <v>1901</v>
      </c>
      <c r="E189" s="11">
        <v>60</v>
      </c>
      <c r="F189" s="546"/>
      <c r="G189" s="19">
        <f t="shared" si="6"/>
        <v>0</v>
      </c>
    </row>
    <row r="190" spans="1:8" ht="10.8" thickBot="1">
      <c r="A190" s="398" t="s">
        <v>1857</v>
      </c>
      <c r="B190" s="102">
        <v>219002213</v>
      </c>
      <c r="C190" s="397" t="s">
        <v>892</v>
      </c>
      <c r="D190" s="103" t="s">
        <v>1901</v>
      </c>
      <c r="E190" s="104">
        <v>60</v>
      </c>
      <c r="F190" s="547"/>
      <c r="G190" s="106">
        <f t="shared" si="6"/>
        <v>0</v>
      </c>
    </row>
    <row r="191" spans="1:8" ht="10.8" thickBot="1">
      <c r="A191" s="23"/>
      <c r="B191" s="250" t="s">
        <v>894</v>
      </c>
      <c r="C191" s="28" t="s">
        <v>895</v>
      </c>
      <c r="D191" s="28"/>
      <c r="E191" s="32"/>
      <c r="F191" s="33"/>
      <c r="G191" s="33">
        <f>SUM(G192:G201)</f>
        <v>0</v>
      </c>
    </row>
    <row r="192" spans="1:8">
      <c r="A192" s="85" t="s">
        <v>1858</v>
      </c>
      <c r="B192" s="8" t="s">
        <v>899</v>
      </c>
      <c r="C192" s="237" t="s">
        <v>896</v>
      </c>
      <c r="D192" s="14" t="s">
        <v>1576</v>
      </c>
      <c r="E192" s="550"/>
      <c r="F192" s="20">
        <f>G12/100</f>
        <v>0</v>
      </c>
      <c r="G192" s="18">
        <f t="shared" ref="G192:G201" si="7">E192*F192</f>
        <v>0</v>
      </c>
    </row>
    <row r="193" spans="1:7">
      <c r="A193" s="70" t="s">
        <v>1859</v>
      </c>
      <c r="B193" s="10" t="s">
        <v>900</v>
      </c>
      <c r="C193" s="73" t="s">
        <v>2226</v>
      </c>
      <c r="D193" s="12" t="s">
        <v>1576</v>
      </c>
      <c r="E193" s="551"/>
      <c r="F193" s="13">
        <f>G24/100</f>
        <v>0</v>
      </c>
      <c r="G193" s="19">
        <f t="shared" si="7"/>
        <v>0</v>
      </c>
    </row>
    <row r="194" spans="1:7">
      <c r="A194" s="70" t="s">
        <v>1860</v>
      </c>
      <c r="B194" s="10" t="s">
        <v>901</v>
      </c>
      <c r="C194" s="73" t="s">
        <v>2227</v>
      </c>
      <c r="D194" s="12" t="s">
        <v>1576</v>
      </c>
      <c r="E194" s="551"/>
      <c r="F194" s="13">
        <f>G24/100</f>
        <v>0</v>
      </c>
      <c r="G194" s="19">
        <f t="shared" si="7"/>
        <v>0</v>
      </c>
    </row>
    <row r="195" spans="1:7">
      <c r="A195" s="70" t="s">
        <v>1861</v>
      </c>
      <c r="B195" s="10" t="s">
        <v>902</v>
      </c>
      <c r="C195" s="73" t="s">
        <v>897</v>
      </c>
      <c r="D195" s="12" t="s">
        <v>1576</v>
      </c>
      <c r="E195" s="551"/>
      <c r="F195" s="13">
        <f>SUM(G109+G24)/100</f>
        <v>0</v>
      </c>
      <c r="G195" s="19">
        <f t="shared" si="7"/>
        <v>0</v>
      </c>
    </row>
    <row r="196" spans="1:7">
      <c r="A196" s="70" t="s">
        <v>1862</v>
      </c>
      <c r="B196" s="10" t="s">
        <v>903</v>
      </c>
      <c r="C196" s="73" t="s">
        <v>898</v>
      </c>
      <c r="D196" s="12" t="s">
        <v>1576</v>
      </c>
      <c r="E196" s="551"/>
      <c r="F196" s="13">
        <f>SUM(G157+G102)/100</f>
        <v>0</v>
      </c>
      <c r="G196" s="19">
        <f t="shared" si="7"/>
        <v>0</v>
      </c>
    </row>
    <row r="197" spans="1:7">
      <c r="A197" s="70" t="s">
        <v>1863</v>
      </c>
      <c r="B197" s="10" t="s">
        <v>904</v>
      </c>
      <c r="C197" s="73" t="s">
        <v>2228</v>
      </c>
      <c r="D197" s="12" t="s">
        <v>1901</v>
      </c>
      <c r="E197" s="11">
        <v>1</v>
      </c>
      <c r="F197" s="546"/>
      <c r="G197" s="19">
        <f t="shared" si="7"/>
        <v>0</v>
      </c>
    </row>
    <row r="198" spans="1:7">
      <c r="A198" s="70" t="s">
        <v>1864</v>
      </c>
      <c r="B198" s="10" t="s">
        <v>905</v>
      </c>
      <c r="C198" s="73" t="s">
        <v>2230</v>
      </c>
      <c r="D198" s="12" t="s">
        <v>1901</v>
      </c>
      <c r="E198" s="11">
        <v>1</v>
      </c>
      <c r="F198" s="546"/>
      <c r="G198" s="19">
        <f t="shared" si="7"/>
        <v>0</v>
      </c>
    </row>
    <row r="199" spans="1:7">
      <c r="A199" s="70" t="s">
        <v>1865</v>
      </c>
      <c r="B199" s="10" t="s">
        <v>2224</v>
      </c>
      <c r="C199" s="73" t="s">
        <v>2231</v>
      </c>
      <c r="D199" s="12" t="s">
        <v>1901</v>
      </c>
      <c r="E199" s="11">
        <v>1</v>
      </c>
      <c r="F199" s="546"/>
      <c r="G199" s="19">
        <f t="shared" si="7"/>
        <v>0</v>
      </c>
    </row>
    <row r="200" spans="1:7">
      <c r="A200" s="70" t="s">
        <v>1866</v>
      </c>
      <c r="B200" s="10" t="s">
        <v>2225</v>
      </c>
      <c r="C200" s="73" t="s">
        <v>2232</v>
      </c>
      <c r="D200" s="12" t="s">
        <v>1901</v>
      </c>
      <c r="E200" s="11">
        <v>1</v>
      </c>
      <c r="F200" s="546"/>
      <c r="G200" s="19">
        <f t="shared" si="7"/>
        <v>0</v>
      </c>
    </row>
    <row r="201" spans="1:7" ht="10.8" thickBot="1">
      <c r="A201" s="398" t="s">
        <v>1867</v>
      </c>
      <c r="B201" s="102" t="s">
        <v>2229</v>
      </c>
      <c r="C201" s="397" t="s">
        <v>2186</v>
      </c>
      <c r="D201" s="103" t="s">
        <v>1901</v>
      </c>
      <c r="E201" s="104">
        <v>1</v>
      </c>
      <c r="F201" s="547"/>
      <c r="G201" s="106">
        <f t="shared" si="7"/>
        <v>0</v>
      </c>
    </row>
  </sheetData>
  <mergeCells count="1">
    <mergeCell ref="C10:D10"/>
  </mergeCells>
  <phoneticPr fontId="0" type="noConversion"/>
  <pageMargins left="0.78740157499999996" right="0.78740157499999996" top="0.984251969" bottom="0.984251969" header="0.4921259845" footer="0.4921259845"/>
  <pageSetup paperSize="9" scale="90" orientation="portrait" horizontalDpi="4294967293" verticalDpi="0" r:id="rId1"/>
  <headerFooter alignWithMargins="0">
    <oddHeader>&amp;R&amp;"Arial Narrow,Obyčejné"Zvýšení kapacity předškolního vzdělávání ve městě Ralsko</oddHeader>
    <oddFooter>&amp;C&amp;"Arial Narrow,Obyčejné"Elektroinstalace-silnoproud&amp;R&amp;"Arial Narrow,Obyčejné"Soupis prací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G97"/>
  <sheetViews>
    <sheetView workbookViewId="0"/>
  </sheetViews>
  <sheetFormatPr defaultRowHeight="10.199999999999999"/>
  <cols>
    <col min="1" max="1" width="4.85546875" style="1" customWidth="1"/>
    <col min="2" max="2" width="13.85546875" style="2" customWidth="1"/>
    <col min="3" max="3" width="57.85546875" style="2" customWidth="1"/>
    <col min="4" max="4" width="5.42578125" style="2" customWidth="1"/>
    <col min="5" max="5" width="11.28515625" style="3" customWidth="1"/>
    <col min="6" max="6" width="11.42578125" style="4" customWidth="1"/>
    <col min="7" max="7" width="13.85546875" style="4" customWidth="1"/>
  </cols>
  <sheetData>
    <row r="1" spans="1:7" ht="17.399999999999999">
      <c r="A1" s="62" t="s">
        <v>1286</v>
      </c>
      <c r="B1" s="63"/>
      <c r="C1" s="63"/>
      <c r="D1" s="63"/>
      <c r="E1" s="63"/>
      <c r="F1" s="63"/>
      <c r="G1" s="63"/>
    </row>
    <row r="2" spans="1:7">
      <c r="A2" s="64" t="s">
        <v>357</v>
      </c>
      <c r="B2" s="63"/>
      <c r="C2" s="63"/>
      <c r="D2" s="63"/>
      <c r="E2" s="65" t="s">
        <v>2188</v>
      </c>
      <c r="F2" s="63"/>
      <c r="G2" s="63"/>
    </row>
    <row r="3" spans="1:7">
      <c r="A3" s="64" t="s">
        <v>363</v>
      </c>
      <c r="B3" s="63"/>
      <c r="C3" s="63"/>
      <c r="D3" s="63"/>
      <c r="E3" s="65" t="s">
        <v>352</v>
      </c>
      <c r="F3" s="63"/>
      <c r="G3" s="63"/>
    </row>
    <row r="4" spans="1:7">
      <c r="A4" s="64" t="s">
        <v>358</v>
      </c>
      <c r="B4" s="63"/>
      <c r="C4" s="63"/>
      <c r="D4" s="63"/>
      <c r="E4" s="65" t="s">
        <v>353</v>
      </c>
      <c r="F4" s="63"/>
      <c r="G4" s="63"/>
    </row>
    <row r="5" spans="1:7">
      <c r="A5" s="65" t="s">
        <v>1605</v>
      </c>
      <c r="B5" s="65"/>
      <c r="C5" s="63"/>
      <c r="D5" s="63"/>
      <c r="E5" s="65"/>
      <c r="F5" s="63"/>
      <c r="G5" s="63"/>
    </row>
    <row r="6" spans="1:7" ht="10.8" thickBot="1">
      <c r="A6" s="65" t="s">
        <v>1882</v>
      </c>
      <c r="B6" s="63"/>
      <c r="C6" s="63"/>
      <c r="D6" s="63"/>
      <c r="E6" s="65"/>
      <c r="F6" s="63"/>
      <c r="G6" s="63"/>
    </row>
    <row r="7" spans="1:7" ht="21" thickBot="1">
      <c r="A7" s="66" t="s">
        <v>1885</v>
      </c>
      <c r="B7" s="66" t="s">
        <v>1886</v>
      </c>
      <c r="C7" s="66" t="s">
        <v>1887</v>
      </c>
      <c r="D7" s="66" t="s">
        <v>1888</v>
      </c>
      <c r="E7" s="66" t="s">
        <v>1889</v>
      </c>
      <c r="F7" s="66" t="s">
        <v>1890</v>
      </c>
      <c r="G7" s="66" t="s">
        <v>1891</v>
      </c>
    </row>
    <row r="8" spans="1:7" ht="10.8" thickBot="1">
      <c r="A8" s="66" t="s">
        <v>1892</v>
      </c>
      <c r="B8" s="66" t="s">
        <v>1893</v>
      </c>
      <c r="C8" s="66" t="s">
        <v>1894</v>
      </c>
      <c r="D8" s="66" t="s">
        <v>1895</v>
      </c>
      <c r="E8" s="66" t="s">
        <v>1896</v>
      </c>
      <c r="F8" s="66" t="s">
        <v>1897</v>
      </c>
      <c r="G8" s="66" t="s">
        <v>1898</v>
      </c>
    </row>
    <row r="9" spans="1:7">
      <c r="A9" s="5"/>
      <c r="B9" s="5"/>
      <c r="C9" s="5"/>
      <c r="D9" s="5"/>
      <c r="E9" s="5"/>
      <c r="F9" s="5"/>
      <c r="G9" s="5"/>
    </row>
    <row r="10" spans="1:7">
      <c r="A10" s="419"/>
      <c r="B10" s="504" t="s">
        <v>2020</v>
      </c>
      <c r="C10" s="419"/>
      <c r="D10" s="419"/>
      <c r="E10" s="419"/>
      <c r="F10" s="419"/>
      <c r="G10" s="419"/>
    </row>
    <row r="11" spans="1:7">
      <c r="A11" s="6"/>
      <c r="B11" s="7"/>
      <c r="C11" s="582" t="s">
        <v>364</v>
      </c>
      <c r="D11" s="583"/>
      <c r="E11" s="16"/>
      <c r="F11" s="17"/>
      <c r="G11" s="17">
        <f>G12</f>
        <v>0</v>
      </c>
    </row>
    <row r="12" spans="1:7">
      <c r="A12" s="6"/>
      <c r="B12" s="29" t="s">
        <v>1726</v>
      </c>
      <c r="C12" s="29" t="s">
        <v>1727</v>
      </c>
      <c r="D12" s="29"/>
      <c r="E12" s="30"/>
      <c r="F12" s="31"/>
      <c r="G12" s="31">
        <f>G13+G50+G53+G79+G86+G90</f>
        <v>0</v>
      </c>
    </row>
    <row r="13" spans="1:7" ht="10.8" thickBot="1">
      <c r="A13" s="23"/>
      <c r="B13" s="250" t="s">
        <v>1906</v>
      </c>
      <c r="C13" s="28" t="s">
        <v>835</v>
      </c>
      <c r="D13" s="28"/>
      <c r="E13" s="32"/>
      <c r="F13" s="33"/>
      <c r="G13" s="33">
        <f>SUM(G14:G49)</f>
        <v>0</v>
      </c>
    </row>
    <row r="14" spans="1:7">
      <c r="A14" s="85" t="s">
        <v>1289</v>
      </c>
      <c r="B14" s="8">
        <v>205307</v>
      </c>
      <c r="C14" s="110" t="s">
        <v>136</v>
      </c>
      <c r="D14" s="14" t="s">
        <v>1298</v>
      </c>
      <c r="E14" s="9">
        <v>150</v>
      </c>
      <c r="F14" s="171">
        <v>0</v>
      </c>
      <c r="G14" s="18">
        <f>E14*F14</f>
        <v>0</v>
      </c>
    </row>
    <row r="15" spans="1:7">
      <c r="A15" s="70" t="s">
        <v>1290</v>
      </c>
      <c r="B15" s="10">
        <v>205303</v>
      </c>
      <c r="C15" s="73" t="s">
        <v>137</v>
      </c>
      <c r="D15" s="12" t="s">
        <v>1298</v>
      </c>
      <c r="E15" s="11">
        <v>120</v>
      </c>
      <c r="F15" s="13">
        <v>0</v>
      </c>
      <c r="G15" s="19">
        <f>E15*F15</f>
        <v>0</v>
      </c>
    </row>
    <row r="16" spans="1:7">
      <c r="A16" s="70" t="s">
        <v>1291</v>
      </c>
      <c r="B16" s="10">
        <v>200305</v>
      </c>
      <c r="C16" s="73" t="s">
        <v>138</v>
      </c>
      <c r="D16" s="12" t="s">
        <v>1298</v>
      </c>
      <c r="E16" s="11">
        <v>150</v>
      </c>
      <c r="F16" s="13">
        <v>0</v>
      </c>
      <c r="G16" s="19">
        <f>E16*F16</f>
        <v>0</v>
      </c>
    </row>
    <row r="17" spans="1:7">
      <c r="A17" s="70" t="s">
        <v>1292</v>
      </c>
      <c r="B17" s="10">
        <v>200305</v>
      </c>
      <c r="C17" s="73" t="s">
        <v>138</v>
      </c>
      <c r="D17" s="12" t="s">
        <v>1298</v>
      </c>
      <c r="E17" s="11">
        <v>120</v>
      </c>
      <c r="F17" s="13">
        <v>0</v>
      </c>
      <c r="G17" s="19">
        <f t="shared" ref="G17:G23" si="0">E17*F17</f>
        <v>0</v>
      </c>
    </row>
    <row r="18" spans="1:7">
      <c r="A18" s="70" t="s">
        <v>1293</v>
      </c>
      <c r="B18" s="10">
        <v>209403</v>
      </c>
      <c r="C18" s="73" t="s">
        <v>139</v>
      </c>
      <c r="D18" s="12" t="s">
        <v>1298</v>
      </c>
      <c r="E18" s="11">
        <v>915</v>
      </c>
      <c r="F18" s="13">
        <v>0</v>
      </c>
      <c r="G18" s="19">
        <f t="shared" si="0"/>
        <v>0</v>
      </c>
    </row>
    <row r="19" spans="1:7">
      <c r="A19" s="70" t="s">
        <v>1520</v>
      </c>
      <c r="B19" s="10">
        <v>209385</v>
      </c>
      <c r="C19" s="73" t="s">
        <v>140</v>
      </c>
      <c r="D19" s="12" t="s">
        <v>1298</v>
      </c>
      <c r="E19" s="11">
        <v>150</v>
      </c>
      <c r="F19" s="13">
        <v>0</v>
      </c>
      <c r="G19" s="19">
        <f t="shared" si="0"/>
        <v>0</v>
      </c>
    </row>
    <row r="20" spans="1:7">
      <c r="A20" s="70" t="s">
        <v>1521</v>
      </c>
      <c r="B20" s="10">
        <v>321123</v>
      </c>
      <c r="C20" s="73" t="s">
        <v>141</v>
      </c>
      <c r="D20" s="12" t="s">
        <v>1298</v>
      </c>
      <c r="E20" s="11">
        <v>150</v>
      </c>
      <c r="F20" s="13">
        <v>0</v>
      </c>
      <c r="G20" s="19">
        <f t="shared" si="0"/>
        <v>0</v>
      </c>
    </row>
    <row r="21" spans="1:7">
      <c r="A21" s="70" t="s">
        <v>1522</v>
      </c>
      <c r="B21" s="10">
        <v>321122</v>
      </c>
      <c r="C21" s="73" t="s">
        <v>142</v>
      </c>
      <c r="D21" s="12" t="s">
        <v>1298</v>
      </c>
      <c r="E21" s="11">
        <v>200</v>
      </c>
      <c r="F21" s="13">
        <v>0</v>
      </c>
      <c r="G21" s="19">
        <f t="shared" si="0"/>
        <v>0</v>
      </c>
    </row>
    <row r="22" spans="1:7">
      <c r="A22" s="70" t="s">
        <v>101</v>
      </c>
      <c r="B22" s="10">
        <v>209385</v>
      </c>
      <c r="C22" s="73" t="s">
        <v>143</v>
      </c>
      <c r="D22" s="12" t="s">
        <v>1298</v>
      </c>
      <c r="E22" s="11">
        <v>200</v>
      </c>
      <c r="F22" s="13">
        <v>0</v>
      </c>
      <c r="G22" s="19">
        <f t="shared" si="0"/>
        <v>0</v>
      </c>
    </row>
    <row r="23" spans="1:7">
      <c r="A23" s="70" t="s">
        <v>102</v>
      </c>
      <c r="B23" s="10">
        <v>101105</v>
      </c>
      <c r="C23" s="73" t="s">
        <v>144</v>
      </c>
      <c r="D23" s="12" t="s">
        <v>1298</v>
      </c>
      <c r="E23" s="11">
        <v>200</v>
      </c>
      <c r="F23" s="13">
        <v>0</v>
      </c>
      <c r="G23" s="19">
        <f t="shared" si="0"/>
        <v>0</v>
      </c>
    </row>
    <row r="24" spans="1:7">
      <c r="A24" s="27"/>
      <c r="B24" s="10">
        <v>420384</v>
      </c>
      <c r="C24" s="73" t="s">
        <v>145</v>
      </c>
      <c r="D24" s="12"/>
      <c r="E24" s="11">
        <v>18</v>
      </c>
      <c r="F24" s="13"/>
      <c r="G24" s="19"/>
    </row>
    <row r="25" spans="1:7">
      <c r="A25" s="27" t="s">
        <v>103</v>
      </c>
      <c r="B25" s="10">
        <v>420204</v>
      </c>
      <c r="C25" s="73" t="s">
        <v>146</v>
      </c>
      <c r="D25" s="12" t="s">
        <v>1901</v>
      </c>
      <c r="E25" s="11">
        <v>36</v>
      </c>
      <c r="F25" s="13">
        <v>0</v>
      </c>
      <c r="G25" s="19">
        <f t="shared" ref="G25:G49" si="1">E25*F25</f>
        <v>0</v>
      </c>
    </row>
    <row r="26" spans="1:7">
      <c r="A26" s="27" t="s">
        <v>104</v>
      </c>
      <c r="B26" s="10">
        <v>420216</v>
      </c>
      <c r="C26" s="73" t="s">
        <v>148</v>
      </c>
      <c r="D26" s="12" t="s">
        <v>1901</v>
      </c>
      <c r="E26" s="11">
        <v>18</v>
      </c>
      <c r="F26" s="13">
        <v>0</v>
      </c>
      <c r="G26" s="19">
        <f t="shared" si="1"/>
        <v>0</v>
      </c>
    </row>
    <row r="27" spans="1:7">
      <c r="A27" s="27" t="s">
        <v>1524</v>
      </c>
      <c r="B27" s="10">
        <v>420297</v>
      </c>
      <c r="C27" s="73" t="s">
        <v>149</v>
      </c>
      <c r="D27" s="12" t="s">
        <v>1901</v>
      </c>
      <c r="E27" s="11">
        <v>18</v>
      </c>
      <c r="F27" s="13">
        <v>0</v>
      </c>
      <c r="G27" s="19">
        <f t="shared" si="1"/>
        <v>0</v>
      </c>
    </row>
    <row r="28" spans="1:7">
      <c r="A28" s="27" t="s">
        <v>1525</v>
      </c>
      <c r="B28" s="10">
        <v>420391</v>
      </c>
      <c r="C28" s="73" t="s">
        <v>1916</v>
      </c>
      <c r="D28" s="12" t="s">
        <v>1901</v>
      </c>
      <c r="E28" s="11">
        <v>18</v>
      </c>
      <c r="F28" s="13">
        <v>0</v>
      </c>
      <c r="G28" s="19">
        <f t="shared" si="1"/>
        <v>0</v>
      </c>
    </row>
    <row r="29" spans="1:7">
      <c r="A29" s="27"/>
      <c r="B29" s="10">
        <v>420365</v>
      </c>
      <c r="C29" s="73" t="s">
        <v>150</v>
      </c>
      <c r="D29" s="12"/>
      <c r="E29" s="11">
        <v>6</v>
      </c>
      <c r="F29" s="13"/>
      <c r="G29" s="19"/>
    </row>
    <row r="30" spans="1:7">
      <c r="A30" s="27" t="s">
        <v>1526</v>
      </c>
      <c r="B30" s="10">
        <v>420034</v>
      </c>
      <c r="C30" s="73" t="s">
        <v>151</v>
      </c>
      <c r="D30" s="12" t="s">
        <v>1901</v>
      </c>
      <c r="E30" s="11">
        <v>6</v>
      </c>
      <c r="F30" s="13">
        <v>0</v>
      </c>
      <c r="G30" s="19">
        <f t="shared" si="1"/>
        <v>0</v>
      </c>
    </row>
    <row r="31" spans="1:7">
      <c r="A31" s="27"/>
      <c r="B31" s="10">
        <v>420312</v>
      </c>
      <c r="C31" s="73" t="s">
        <v>152</v>
      </c>
      <c r="D31" s="12"/>
      <c r="E31" s="11">
        <v>6</v>
      </c>
      <c r="F31" s="13"/>
      <c r="G31" s="19"/>
    </row>
    <row r="32" spans="1:7">
      <c r="A32" s="27" t="s">
        <v>1527</v>
      </c>
      <c r="B32" s="10">
        <v>420391</v>
      </c>
      <c r="C32" s="73" t="s">
        <v>1916</v>
      </c>
      <c r="D32" s="12" t="s">
        <v>1901</v>
      </c>
      <c r="E32" s="11">
        <v>6</v>
      </c>
      <c r="F32" s="13">
        <v>0</v>
      </c>
      <c r="G32" s="19">
        <f t="shared" si="1"/>
        <v>0</v>
      </c>
    </row>
    <row r="33" spans="1:7" ht="20.399999999999999">
      <c r="A33" s="27" t="s">
        <v>1538</v>
      </c>
      <c r="B33" s="10">
        <v>420284</v>
      </c>
      <c r="C33" s="73" t="s">
        <v>192</v>
      </c>
      <c r="D33" s="12" t="s">
        <v>1901</v>
      </c>
      <c r="E33" s="11">
        <v>9</v>
      </c>
      <c r="F33" s="13">
        <v>0</v>
      </c>
      <c r="G33" s="19">
        <f t="shared" si="1"/>
        <v>0</v>
      </c>
    </row>
    <row r="34" spans="1:7">
      <c r="A34" s="27" t="s">
        <v>1539</v>
      </c>
      <c r="B34" s="10">
        <v>420391</v>
      </c>
      <c r="C34" s="73" t="s">
        <v>153</v>
      </c>
      <c r="D34" s="12" t="s">
        <v>1901</v>
      </c>
      <c r="E34" s="11">
        <v>9</v>
      </c>
      <c r="F34" s="13">
        <v>0</v>
      </c>
      <c r="G34" s="19">
        <f t="shared" si="1"/>
        <v>0</v>
      </c>
    </row>
    <row r="35" spans="1:7" ht="20.399999999999999">
      <c r="A35" s="27" t="s">
        <v>1540</v>
      </c>
      <c r="B35" s="10">
        <v>420284</v>
      </c>
      <c r="C35" s="73" t="s">
        <v>191</v>
      </c>
      <c r="D35" s="12" t="s">
        <v>1901</v>
      </c>
      <c r="E35" s="11">
        <v>1</v>
      </c>
      <c r="F35" s="13">
        <v>0</v>
      </c>
      <c r="G35" s="19">
        <f t="shared" si="1"/>
        <v>0</v>
      </c>
    </row>
    <row r="36" spans="1:7">
      <c r="A36" s="27" t="s">
        <v>1541</v>
      </c>
      <c r="B36" s="10">
        <v>457315</v>
      </c>
      <c r="C36" s="73" t="s">
        <v>154</v>
      </c>
      <c r="D36" s="12" t="s">
        <v>1901</v>
      </c>
      <c r="E36" s="11">
        <v>1</v>
      </c>
      <c r="F36" s="13">
        <v>0</v>
      </c>
      <c r="G36" s="19">
        <f t="shared" si="1"/>
        <v>0</v>
      </c>
    </row>
    <row r="37" spans="1:7">
      <c r="A37" s="27" t="s">
        <v>1542</v>
      </c>
      <c r="B37" s="10">
        <v>457315</v>
      </c>
      <c r="C37" s="73" t="s">
        <v>155</v>
      </c>
      <c r="D37" s="12" t="s">
        <v>1901</v>
      </c>
      <c r="E37" s="11">
        <v>1</v>
      </c>
      <c r="F37" s="13">
        <v>0</v>
      </c>
      <c r="G37" s="19">
        <f t="shared" si="1"/>
        <v>0</v>
      </c>
    </row>
    <row r="38" spans="1:7">
      <c r="A38" s="27" t="s">
        <v>1543</v>
      </c>
      <c r="B38" s="10">
        <v>457315</v>
      </c>
      <c r="C38" s="73" t="s">
        <v>156</v>
      </c>
      <c r="D38" s="12" t="s">
        <v>1901</v>
      </c>
      <c r="E38" s="11">
        <v>1</v>
      </c>
      <c r="F38" s="13">
        <v>0</v>
      </c>
      <c r="G38" s="19">
        <f t="shared" si="1"/>
        <v>0</v>
      </c>
    </row>
    <row r="39" spans="1:7">
      <c r="A39" s="27" t="s">
        <v>1544</v>
      </c>
      <c r="B39" s="10">
        <v>456111</v>
      </c>
      <c r="C39" s="73" t="s">
        <v>157</v>
      </c>
      <c r="D39" s="12" t="s">
        <v>1901</v>
      </c>
      <c r="E39" s="11">
        <v>18</v>
      </c>
      <c r="F39" s="13">
        <v>0</v>
      </c>
      <c r="G39" s="19">
        <f t="shared" si="1"/>
        <v>0</v>
      </c>
    </row>
    <row r="40" spans="1:7">
      <c r="A40" s="27" t="s">
        <v>1545</v>
      </c>
      <c r="B40" s="10">
        <v>456111</v>
      </c>
      <c r="C40" s="73" t="s">
        <v>158</v>
      </c>
      <c r="D40" s="12" t="s">
        <v>1901</v>
      </c>
      <c r="E40" s="11">
        <v>3</v>
      </c>
      <c r="F40" s="13">
        <v>0</v>
      </c>
      <c r="G40" s="19">
        <f t="shared" si="1"/>
        <v>0</v>
      </c>
    </row>
    <row r="41" spans="1:7">
      <c r="A41" s="27" t="s">
        <v>1546</v>
      </c>
      <c r="B41" s="10">
        <v>456111</v>
      </c>
      <c r="C41" s="73" t="s">
        <v>159</v>
      </c>
      <c r="D41" s="12" t="s">
        <v>1901</v>
      </c>
      <c r="E41" s="11">
        <v>6</v>
      </c>
      <c r="F41" s="13">
        <v>0</v>
      </c>
      <c r="G41" s="19">
        <f t="shared" si="1"/>
        <v>0</v>
      </c>
    </row>
    <row r="42" spans="1:7">
      <c r="A42" s="27" t="s">
        <v>1547</v>
      </c>
      <c r="B42" s="10">
        <v>456111</v>
      </c>
      <c r="C42" s="73" t="s">
        <v>160</v>
      </c>
      <c r="D42" s="12" t="s">
        <v>1901</v>
      </c>
      <c r="E42" s="11">
        <v>3</v>
      </c>
      <c r="F42" s="13">
        <v>0</v>
      </c>
      <c r="G42" s="19">
        <f t="shared" si="1"/>
        <v>0</v>
      </c>
    </row>
    <row r="43" spans="1:7">
      <c r="A43" s="27" t="s">
        <v>1548</v>
      </c>
      <c r="B43" s="10">
        <v>204211</v>
      </c>
      <c r="C43" s="73" t="s">
        <v>161</v>
      </c>
      <c r="D43" s="12" t="s">
        <v>1298</v>
      </c>
      <c r="E43" s="11">
        <v>250</v>
      </c>
      <c r="F43" s="13">
        <v>0</v>
      </c>
      <c r="G43" s="19">
        <f t="shared" si="1"/>
        <v>0</v>
      </c>
    </row>
    <row r="44" spans="1:7">
      <c r="A44" s="27" t="s">
        <v>1549</v>
      </c>
      <c r="B44" s="10">
        <v>321122</v>
      </c>
      <c r="C44" s="73" t="s">
        <v>162</v>
      </c>
      <c r="D44" s="12" t="s">
        <v>1298</v>
      </c>
      <c r="E44" s="11">
        <v>250</v>
      </c>
      <c r="F44" s="13">
        <v>0</v>
      </c>
      <c r="G44" s="19">
        <f t="shared" si="1"/>
        <v>0</v>
      </c>
    </row>
    <row r="45" spans="1:7">
      <c r="A45" s="27" t="s">
        <v>1550</v>
      </c>
      <c r="B45" s="10">
        <v>456111</v>
      </c>
      <c r="C45" s="73" t="s">
        <v>163</v>
      </c>
      <c r="D45" s="12" t="s">
        <v>1901</v>
      </c>
      <c r="E45" s="11">
        <v>1</v>
      </c>
      <c r="F45" s="13">
        <v>0</v>
      </c>
      <c r="G45" s="19">
        <f t="shared" si="1"/>
        <v>0</v>
      </c>
    </row>
    <row r="46" spans="1:7">
      <c r="A46" s="27" t="s">
        <v>1551</v>
      </c>
      <c r="B46" s="10">
        <v>456111</v>
      </c>
      <c r="C46" s="73" t="s">
        <v>164</v>
      </c>
      <c r="D46" s="12" t="s">
        <v>1901</v>
      </c>
      <c r="E46" s="11">
        <v>3</v>
      </c>
      <c r="F46" s="13">
        <v>0</v>
      </c>
      <c r="G46" s="19">
        <f t="shared" si="1"/>
        <v>0</v>
      </c>
    </row>
    <row r="47" spans="1:7">
      <c r="A47" s="27" t="s">
        <v>1552</v>
      </c>
      <c r="B47" s="10">
        <v>456111</v>
      </c>
      <c r="C47" s="73" t="s">
        <v>165</v>
      </c>
      <c r="D47" s="12" t="s">
        <v>1901</v>
      </c>
      <c r="E47" s="11">
        <v>1</v>
      </c>
      <c r="F47" s="13">
        <v>0</v>
      </c>
      <c r="G47" s="19">
        <f t="shared" si="1"/>
        <v>0</v>
      </c>
    </row>
    <row r="48" spans="1:7">
      <c r="A48" s="27" t="s">
        <v>1553</v>
      </c>
      <c r="B48" s="10">
        <v>456111</v>
      </c>
      <c r="C48" s="73" t="s">
        <v>166</v>
      </c>
      <c r="D48" s="12" t="s">
        <v>1901</v>
      </c>
      <c r="E48" s="11">
        <v>1</v>
      </c>
      <c r="F48" s="13">
        <v>0</v>
      </c>
      <c r="G48" s="19">
        <f t="shared" si="1"/>
        <v>0</v>
      </c>
    </row>
    <row r="49" spans="1:7" ht="10.8" thickBot="1">
      <c r="A49" s="124" t="s">
        <v>1554</v>
      </c>
      <c r="B49" s="102">
        <v>456111</v>
      </c>
      <c r="C49" s="397" t="s">
        <v>167</v>
      </c>
      <c r="D49" s="103" t="s">
        <v>1901</v>
      </c>
      <c r="E49" s="104">
        <v>1</v>
      </c>
      <c r="F49" s="105">
        <v>0</v>
      </c>
      <c r="G49" s="106">
        <f t="shared" si="1"/>
        <v>0</v>
      </c>
    </row>
    <row r="50" spans="1:7" ht="10.8" thickBot="1">
      <c r="A50" s="23"/>
      <c r="B50" s="250" t="s">
        <v>834</v>
      </c>
      <c r="C50" s="28" t="s">
        <v>185</v>
      </c>
      <c r="D50" s="28"/>
      <c r="E50" s="32"/>
      <c r="F50" s="33"/>
      <c r="G50" s="33">
        <f>SUM(G51:G52)</f>
        <v>0</v>
      </c>
    </row>
    <row r="51" spans="1:7">
      <c r="A51" s="85" t="s">
        <v>1555</v>
      </c>
      <c r="B51" s="8">
        <v>46383</v>
      </c>
      <c r="C51" s="110" t="s">
        <v>870</v>
      </c>
      <c r="D51" s="14" t="s">
        <v>1298</v>
      </c>
      <c r="E51" s="9">
        <v>50</v>
      </c>
      <c r="F51" s="171">
        <v>0</v>
      </c>
      <c r="G51" s="18">
        <f>E51*F51</f>
        <v>0</v>
      </c>
    </row>
    <row r="52" spans="1:7" ht="10.8" thickBot="1">
      <c r="A52" s="398" t="s">
        <v>1556</v>
      </c>
      <c r="B52" s="102">
        <v>46511</v>
      </c>
      <c r="C52" s="397" t="s">
        <v>184</v>
      </c>
      <c r="D52" s="103" t="s">
        <v>1298</v>
      </c>
      <c r="E52" s="104">
        <v>200</v>
      </c>
      <c r="F52" s="105">
        <v>0</v>
      </c>
      <c r="G52" s="106">
        <f>E52*F52</f>
        <v>0</v>
      </c>
    </row>
    <row r="53" spans="1:7" ht="10.8" thickBot="1">
      <c r="A53" s="23"/>
      <c r="B53" s="250" t="s">
        <v>866</v>
      </c>
      <c r="C53" s="28" t="s">
        <v>874</v>
      </c>
      <c r="D53" s="28"/>
      <c r="E53" s="32"/>
      <c r="F53" s="33"/>
      <c r="G53" s="33">
        <f>SUM(G54:G78)</f>
        <v>0</v>
      </c>
    </row>
    <row r="54" spans="1:7">
      <c r="A54" s="85" t="s">
        <v>1557</v>
      </c>
      <c r="B54" s="8">
        <v>210950322</v>
      </c>
      <c r="C54" s="110" t="s">
        <v>168</v>
      </c>
      <c r="D54" s="14" t="s">
        <v>1298</v>
      </c>
      <c r="E54" s="9">
        <v>150</v>
      </c>
      <c r="F54" s="171">
        <v>0</v>
      </c>
      <c r="G54" s="18">
        <f>E54*F54</f>
        <v>0</v>
      </c>
    </row>
    <row r="55" spans="1:7">
      <c r="A55" s="70" t="s">
        <v>1558</v>
      </c>
      <c r="B55" s="10">
        <v>210950321</v>
      </c>
      <c r="C55" s="73" t="s">
        <v>169</v>
      </c>
      <c r="D55" s="12" t="s">
        <v>1298</v>
      </c>
      <c r="E55" s="11">
        <v>120</v>
      </c>
      <c r="F55" s="13">
        <v>0</v>
      </c>
      <c r="G55" s="19">
        <f>E55*F55</f>
        <v>0</v>
      </c>
    </row>
    <row r="56" spans="1:7">
      <c r="A56" s="70" t="s">
        <v>1559</v>
      </c>
      <c r="B56" s="10">
        <v>210850127</v>
      </c>
      <c r="C56" s="73" t="s">
        <v>170</v>
      </c>
      <c r="D56" s="12" t="s">
        <v>1298</v>
      </c>
      <c r="E56" s="11">
        <v>150</v>
      </c>
      <c r="F56" s="13">
        <v>0</v>
      </c>
      <c r="G56" s="19">
        <f>E56*F56</f>
        <v>0</v>
      </c>
    </row>
    <row r="57" spans="1:7">
      <c r="A57" s="70" t="s">
        <v>1560</v>
      </c>
      <c r="B57" s="10">
        <v>210850127</v>
      </c>
      <c r="C57" s="73" t="s">
        <v>170</v>
      </c>
      <c r="D57" s="12" t="s">
        <v>1298</v>
      </c>
      <c r="E57" s="11">
        <v>120</v>
      </c>
      <c r="F57" s="13">
        <v>0</v>
      </c>
      <c r="G57" s="19">
        <f t="shared" ref="G57:G78" si="2">E57*F57</f>
        <v>0</v>
      </c>
    </row>
    <row r="58" spans="1:7">
      <c r="A58" s="70" t="s">
        <v>1561</v>
      </c>
      <c r="B58" s="10">
        <v>210950341</v>
      </c>
      <c r="C58" s="73" t="s">
        <v>839</v>
      </c>
      <c r="D58" s="12" t="s">
        <v>1298</v>
      </c>
      <c r="E58" s="11">
        <v>915</v>
      </c>
      <c r="F58" s="13">
        <v>0</v>
      </c>
      <c r="G58" s="19">
        <f t="shared" si="2"/>
        <v>0</v>
      </c>
    </row>
    <row r="59" spans="1:7">
      <c r="A59" s="70" t="s">
        <v>1562</v>
      </c>
      <c r="B59" s="10">
        <v>210803501</v>
      </c>
      <c r="C59" s="73" t="s">
        <v>171</v>
      </c>
      <c r="D59" s="12" t="s">
        <v>1298</v>
      </c>
      <c r="E59" s="11">
        <v>150</v>
      </c>
      <c r="F59" s="13">
        <v>0</v>
      </c>
      <c r="G59" s="19">
        <f t="shared" si="2"/>
        <v>0</v>
      </c>
    </row>
    <row r="60" spans="1:7">
      <c r="A60" s="70" t="s">
        <v>1563</v>
      </c>
      <c r="B60" s="10">
        <v>210010003</v>
      </c>
      <c r="C60" s="73" t="s">
        <v>172</v>
      </c>
      <c r="D60" s="12" t="s">
        <v>1298</v>
      </c>
      <c r="E60" s="11">
        <v>150</v>
      </c>
      <c r="F60" s="13">
        <v>0</v>
      </c>
      <c r="G60" s="19">
        <f t="shared" si="2"/>
        <v>0</v>
      </c>
    </row>
    <row r="61" spans="1:7">
      <c r="A61" s="70" t="s">
        <v>1564</v>
      </c>
      <c r="B61" s="10">
        <v>210010002</v>
      </c>
      <c r="C61" s="73" t="s">
        <v>173</v>
      </c>
      <c r="D61" s="12" t="s">
        <v>1298</v>
      </c>
      <c r="E61" s="11">
        <v>200</v>
      </c>
      <c r="F61" s="13">
        <v>0</v>
      </c>
      <c r="G61" s="19">
        <f t="shared" si="2"/>
        <v>0</v>
      </c>
    </row>
    <row r="62" spans="1:7">
      <c r="A62" s="70" t="s">
        <v>1565</v>
      </c>
      <c r="B62" s="10">
        <v>210803501</v>
      </c>
      <c r="C62" s="73" t="s">
        <v>171</v>
      </c>
      <c r="D62" s="12" t="s">
        <v>1298</v>
      </c>
      <c r="E62" s="11">
        <v>200</v>
      </c>
      <c r="F62" s="13">
        <v>0</v>
      </c>
      <c r="G62" s="19">
        <f t="shared" si="2"/>
        <v>0</v>
      </c>
    </row>
    <row r="63" spans="1:7">
      <c r="A63" s="70" t="s">
        <v>1566</v>
      </c>
      <c r="B63" s="10">
        <v>210810008</v>
      </c>
      <c r="C63" s="73" t="s">
        <v>838</v>
      </c>
      <c r="D63" s="12" t="s">
        <v>1298</v>
      </c>
      <c r="E63" s="11">
        <v>200</v>
      </c>
      <c r="F63" s="13">
        <v>0</v>
      </c>
      <c r="G63" s="19">
        <f t="shared" si="2"/>
        <v>0</v>
      </c>
    </row>
    <row r="64" spans="1:7">
      <c r="A64" s="70" t="s">
        <v>1567</v>
      </c>
      <c r="B64" s="10">
        <v>210111312</v>
      </c>
      <c r="C64" s="73" t="s">
        <v>174</v>
      </c>
      <c r="D64" s="12" t="s">
        <v>1901</v>
      </c>
      <c r="E64" s="11">
        <v>18</v>
      </c>
      <c r="F64" s="13">
        <v>0</v>
      </c>
      <c r="G64" s="19">
        <f t="shared" si="2"/>
        <v>0</v>
      </c>
    </row>
    <row r="65" spans="1:7">
      <c r="A65" s="70" t="s">
        <v>1568</v>
      </c>
      <c r="B65" s="10">
        <v>210111311</v>
      </c>
      <c r="C65" s="73" t="s">
        <v>175</v>
      </c>
      <c r="D65" s="12" t="s">
        <v>1901</v>
      </c>
      <c r="E65" s="11">
        <v>6</v>
      </c>
      <c r="F65" s="13">
        <v>0</v>
      </c>
      <c r="G65" s="19">
        <f t="shared" si="2"/>
        <v>0</v>
      </c>
    </row>
    <row r="66" spans="1:7">
      <c r="A66" s="70" t="s">
        <v>1300</v>
      </c>
      <c r="B66" s="10">
        <v>210140496</v>
      </c>
      <c r="C66" s="73" t="s">
        <v>176</v>
      </c>
      <c r="D66" s="12" t="s">
        <v>1901</v>
      </c>
      <c r="E66" s="11">
        <v>1</v>
      </c>
      <c r="F66" s="13">
        <v>0</v>
      </c>
      <c r="G66" s="19">
        <f t="shared" si="2"/>
        <v>0</v>
      </c>
    </row>
    <row r="67" spans="1:7">
      <c r="A67" s="70" t="s">
        <v>1301</v>
      </c>
      <c r="B67" s="10">
        <v>210140496</v>
      </c>
      <c r="C67" s="73" t="s">
        <v>177</v>
      </c>
      <c r="D67" s="12" t="s">
        <v>1901</v>
      </c>
      <c r="E67" s="11">
        <v>1</v>
      </c>
      <c r="F67" s="13">
        <v>0</v>
      </c>
      <c r="G67" s="19">
        <f t="shared" si="2"/>
        <v>0</v>
      </c>
    </row>
    <row r="68" spans="1:7">
      <c r="A68" s="70" t="s">
        <v>1302</v>
      </c>
      <c r="B68" s="10">
        <v>210140496</v>
      </c>
      <c r="C68" s="73" t="s">
        <v>178</v>
      </c>
      <c r="D68" s="12" t="s">
        <v>1901</v>
      </c>
      <c r="E68" s="11">
        <v>1</v>
      </c>
      <c r="F68" s="13">
        <v>0</v>
      </c>
      <c r="G68" s="19">
        <f t="shared" si="2"/>
        <v>0</v>
      </c>
    </row>
    <row r="69" spans="1:7">
      <c r="A69" s="70" t="s">
        <v>1303</v>
      </c>
      <c r="B69" s="10">
        <v>210140652</v>
      </c>
      <c r="C69" s="73" t="s">
        <v>179</v>
      </c>
      <c r="D69" s="12" t="s">
        <v>1901</v>
      </c>
      <c r="E69" s="11">
        <v>18</v>
      </c>
      <c r="F69" s="13">
        <v>0</v>
      </c>
      <c r="G69" s="19">
        <f t="shared" si="2"/>
        <v>0</v>
      </c>
    </row>
    <row r="70" spans="1:7">
      <c r="A70" s="70" t="s">
        <v>1304</v>
      </c>
      <c r="B70" s="10">
        <v>210140652</v>
      </c>
      <c r="C70" s="73" t="s">
        <v>158</v>
      </c>
      <c r="D70" s="12" t="s">
        <v>1901</v>
      </c>
      <c r="E70" s="11">
        <v>3</v>
      </c>
      <c r="F70" s="13">
        <v>0</v>
      </c>
      <c r="G70" s="19">
        <f t="shared" si="2"/>
        <v>0</v>
      </c>
    </row>
    <row r="71" spans="1:7">
      <c r="A71" s="70" t="s">
        <v>1305</v>
      </c>
      <c r="B71" s="10">
        <v>210140652</v>
      </c>
      <c r="C71" s="73" t="s">
        <v>180</v>
      </c>
      <c r="D71" s="12" t="s">
        <v>1901</v>
      </c>
      <c r="E71" s="11">
        <v>6</v>
      </c>
      <c r="F71" s="13">
        <v>0</v>
      </c>
      <c r="G71" s="19">
        <f t="shared" si="2"/>
        <v>0</v>
      </c>
    </row>
    <row r="72" spans="1:7">
      <c r="A72" s="70" t="s">
        <v>1306</v>
      </c>
      <c r="B72" s="10">
        <v>210140652</v>
      </c>
      <c r="C72" s="73" t="s">
        <v>160</v>
      </c>
      <c r="D72" s="12" t="s">
        <v>1901</v>
      </c>
      <c r="E72" s="11">
        <v>3</v>
      </c>
      <c r="F72" s="13">
        <v>0</v>
      </c>
      <c r="G72" s="19">
        <f t="shared" si="2"/>
        <v>0</v>
      </c>
    </row>
    <row r="73" spans="1:7">
      <c r="A73" s="70" t="s">
        <v>1307</v>
      </c>
      <c r="B73" s="10">
        <v>210950341</v>
      </c>
      <c r="C73" s="73" t="s">
        <v>839</v>
      </c>
      <c r="D73" s="12" t="s">
        <v>1298</v>
      </c>
      <c r="E73" s="11">
        <v>250</v>
      </c>
      <c r="F73" s="13">
        <v>0</v>
      </c>
      <c r="G73" s="19">
        <f t="shared" si="2"/>
        <v>0</v>
      </c>
    </row>
    <row r="74" spans="1:7">
      <c r="A74" s="70" t="s">
        <v>1308</v>
      </c>
      <c r="B74" s="10">
        <v>210010002</v>
      </c>
      <c r="C74" s="73" t="s">
        <v>173</v>
      </c>
      <c r="D74" s="12" t="s">
        <v>1298</v>
      </c>
      <c r="E74" s="11">
        <v>250</v>
      </c>
      <c r="F74" s="13">
        <v>0</v>
      </c>
      <c r="G74" s="19">
        <f t="shared" si="2"/>
        <v>0</v>
      </c>
    </row>
    <row r="75" spans="1:7">
      <c r="A75" s="70" t="s">
        <v>1309</v>
      </c>
      <c r="B75" s="10">
        <v>210140652</v>
      </c>
      <c r="C75" s="73" t="s">
        <v>181</v>
      </c>
      <c r="D75" s="12" t="s">
        <v>1901</v>
      </c>
      <c r="E75" s="11">
        <v>1</v>
      </c>
      <c r="F75" s="13">
        <v>0</v>
      </c>
      <c r="G75" s="19">
        <f t="shared" si="2"/>
        <v>0</v>
      </c>
    </row>
    <row r="76" spans="1:7">
      <c r="A76" s="70" t="s">
        <v>1310</v>
      </c>
      <c r="B76" s="10">
        <v>210140652</v>
      </c>
      <c r="C76" s="73" t="s">
        <v>164</v>
      </c>
      <c r="D76" s="12" t="s">
        <v>1901</v>
      </c>
      <c r="E76" s="11">
        <v>3</v>
      </c>
      <c r="F76" s="13">
        <v>0</v>
      </c>
      <c r="G76" s="19">
        <f t="shared" si="2"/>
        <v>0</v>
      </c>
    </row>
    <row r="77" spans="1:7">
      <c r="A77" s="70" t="s">
        <v>1311</v>
      </c>
      <c r="B77" s="10">
        <v>210140652</v>
      </c>
      <c r="C77" s="73" t="s">
        <v>182</v>
      </c>
      <c r="D77" s="12" t="s">
        <v>1901</v>
      </c>
      <c r="E77" s="11">
        <v>1</v>
      </c>
      <c r="F77" s="13">
        <v>0</v>
      </c>
      <c r="G77" s="19">
        <f t="shared" si="2"/>
        <v>0</v>
      </c>
    </row>
    <row r="78" spans="1:7" ht="10.8" thickBot="1">
      <c r="A78" s="398" t="s">
        <v>1312</v>
      </c>
      <c r="B78" s="102">
        <v>210140652</v>
      </c>
      <c r="C78" s="397" t="s">
        <v>183</v>
      </c>
      <c r="D78" s="103" t="s">
        <v>1901</v>
      </c>
      <c r="E78" s="104">
        <v>1</v>
      </c>
      <c r="F78" s="105">
        <v>0</v>
      </c>
      <c r="G78" s="106">
        <f t="shared" si="2"/>
        <v>0</v>
      </c>
    </row>
    <row r="79" spans="1:7" ht="10.8" thickBot="1">
      <c r="A79" s="23"/>
      <c r="B79" s="250" t="s">
        <v>873</v>
      </c>
      <c r="C79" s="28" t="s">
        <v>1878</v>
      </c>
      <c r="D79" s="28"/>
      <c r="E79" s="32"/>
      <c r="F79" s="33"/>
      <c r="G79" s="33">
        <f>SUM(G80:G85)</f>
        <v>0</v>
      </c>
    </row>
    <row r="80" spans="1:7">
      <c r="A80" s="85" t="s">
        <v>1313</v>
      </c>
      <c r="B80" s="8">
        <v>460200165</v>
      </c>
      <c r="C80" s="110" t="s">
        <v>186</v>
      </c>
      <c r="D80" s="14" t="s">
        <v>1298</v>
      </c>
      <c r="E80" s="9">
        <v>50</v>
      </c>
      <c r="F80" s="171">
        <v>0</v>
      </c>
      <c r="G80" s="18">
        <f t="shared" ref="G80:G85" si="3">E80*F80</f>
        <v>0</v>
      </c>
    </row>
    <row r="81" spans="1:7">
      <c r="A81" s="70" t="s">
        <v>1314</v>
      </c>
      <c r="B81" s="10">
        <v>460490012</v>
      </c>
      <c r="C81" s="73" t="s">
        <v>878</v>
      </c>
      <c r="D81" s="12" t="s">
        <v>1298</v>
      </c>
      <c r="E81" s="11">
        <v>50</v>
      </c>
      <c r="F81" s="13">
        <v>0</v>
      </c>
      <c r="G81" s="19">
        <f t="shared" si="3"/>
        <v>0</v>
      </c>
    </row>
    <row r="82" spans="1:7">
      <c r="A82" s="70" t="s">
        <v>1315</v>
      </c>
      <c r="B82" s="10">
        <v>460510031</v>
      </c>
      <c r="C82" s="73" t="s">
        <v>883</v>
      </c>
      <c r="D82" s="12" t="s">
        <v>1298</v>
      </c>
      <c r="E82" s="11">
        <v>200</v>
      </c>
      <c r="F82" s="13">
        <v>0</v>
      </c>
      <c r="G82" s="19">
        <f t="shared" si="3"/>
        <v>0</v>
      </c>
    </row>
    <row r="83" spans="1:7">
      <c r="A83" s="70" t="s">
        <v>1316</v>
      </c>
      <c r="B83" s="10">
        <v>460560165</v>
      </c>
      <c r="C83" s="73" t="s">
        <v>187</v>
      </c>
      <c r="D83" s="12" t="s">
        <v>1298</v>
      </c>
      <c r="E83" s="11">
        <v>50</v>
      </c>
      <c r="F83" s="13">
        <v>0</v>
      </c>
      <c r="G83" s="19">
        <f t="shared" si="3"/>
        <v>0</v>
      </c>
    </row>
    <row r="84" spans="1:7">
      <c r="A84" s="70" t="s">
        <v>1317</v>
      </c>
      <c r="B84" s="10">
        <v>460600001</v>
      </c>
      <c r="C84" s="73" t="s">
        <v>880</v>
      </c>
      <c r="D84" s="12" t="s">
        <v>1297</v>
      </c>
      <c r="E84" s="11">
        <v>0.3</v>
      </c>
      <c r="F84" s="13">
        <v>0</v>
      </c>
      <c r="G84" s="19">
        <f t="shared" si="3"/>
        <v>0</v>
      </c>
    </row>
    <row r="85" spans="1:7" ht="10.8" thickBot="1">
      <c r="A85" s="398" t="s">
        <v>1447</v>
      </c>
      <c r="B85" s="102">
        <v>460620015</v>
      </c>
      <c r="C85" s="397" t="s">
        <v>881</v>
      </c>
      <c r="D85" s="103" t="s">
        <v>1880</v>
      </c>
      <c r="E85" s="104">
        <v>17.5</v>
      </c>
      <c r="F85" s="105">
        <v>0</v>
      </c>
      <c r="G85" s="106">
        <f t="shared" si="3"/>
        <v>0</v>
      </c>
    </row>
    <row r="86" spans="1:7" ht="10.8" thickBot="1">
      <c r="A86" s="23"/>
      <c r="B86" s="250" t="s">
        <v>875</v>
      </c>
      <c r="C86" s="28" t="s">
        <v>893</v>
      </c>
      <c r="D86" s="28"/>
      <c r="E86" s="32"/>
      <c r="F86" s="33"/>
      <c r="G86" s="33">
        <f>SUM(G87:G89)</f>
        <v>0</v>
      </c>
    </row>
    <row r="87" spans="1:7">
      <c r="A87" s="85" t="s">
        <v>1448</v>
      </c>
      <c r="B87" s="8">
        <v>219002611</v>
      </c>
      <c r="C87" s="110" t="s">
        <v>188</v>
      </c>
      <c r="D87" s="14" t="s">
        <v>1298</v>
      </c>
      <c r="E87" s="9">
        <v>200</v>
      </c>
      <c r="F87" s="171">
        <v>0</v>
      </c>
      <c r="G87" s="18">
        <f>E87*F87</f>
        <v>0</v>
      </c>
    </row>
    <row r="88" spans="1:7">
      <c r="A88" s="70" t="s">
        <v>1449</v>
      </c>
      <c r="B88" s="10">
        <v>219002621</v>
      </c>
      <c r="C88" s="73" t="s">
        <v>190</v>
      </c>
      <c r="D88" s="12" t="s">
        <v>1298</v>
      </c>
      <c r="E88" s="11">
        <v>100</v>
      </c>
      <c r="F88" s="13">
        <v>0</v>
      </c>
      <c r="G88" s="19">
        <f>E88*F88</f>
        <v>0</v>
      </c>
    </row>
    <row r="89" spans="1:7" ht="10.8" thickBot="1">
      <c r="A89" s="124" t="s">
        <v>1450</v>
      </c>
      <c r="B89" s="102">
        <v>219002213</v>
      </c>
      <c r="C89" s="397" t="s">
        <v>189</v>
      </c>
      <c r="D89" s="103" t="s">
        <v>147</v>
      </c>
      <c r="E89" s="104">
        <v>25</v>
      </c>
      <c r="F89" s="105">
        <v>0</v>
      </c>
      <c r="G89" s="106">
        <f>E89*F89</f>
        <v>0</v>
      </c>
    </row>
    <row r="90" spans="1:7" ht="10.8" thickBot="1">
      <c r="A90" s="23"/>
      <c r="B90" s="250" t="s">
        <v>886</v>
      </c>
      <c r="C90" s="28" t="s">
        <v>689</v>
      </c>
      <c r="D90" s="28"/>
      <c r="E90" s="32"/>
      <c r="F90" s="33"/>
      <c r="G90" s="33">
        <f>SUM(G91:G97)</f>
        <v>0</v>
      </c>
    </row>
    <row r="91" spans="1:7">
      <c r="A91" s="85" t="s">
        <v>1451</v>
      </c>
      <c r="B91" s="8" t="s">
        <v>193</v>
      </c>
      <c r="C91" s="237" t="s">
        <v>2227</v>
      </c>
      <c r="D91" s="14" t="s">
        <v>1576</v>
      </c>
      <c r="E91" s="9">
        <v>3</v>
      </c>
      <c r="F91" s="20">
        <f>G13/100</f>
        <v>0</v>
      </c>
      <c r="G91" s="18">
        <f t="shared" ref="G91:G97" si="4">E91*F91</f>
        <v>0</v>
      </c>
    </row>
    <row r="92" spans="1:7">
      <c r="A92" s="70" t="s">
        <v>1452</v>
      </c>
      <c r="B92" s="10" t="s">
        <v>194</v>
      </c>
      <c r="C92" s="73" t="s">
        <v>897</v>
      </c>
      <c r="D92" s="12" t="s">
        <v>1576</v>
      </c>
      <c r="E92" s="11">
        <v>6</v>
      </c>
      <c r="F92" s="13">
        <f>(G53+G13)/100</f>
        <v>0</v>
      </c>
      <c r="G92" s="19">
        <f t="shared" si="4"/>
        <v>0</v>
      </c>
    </row>
    <row r="93" spans="1:7">
      <c r="A93" s="70" t="s">
        <v>1453</v>
      </c>
      <c r="B93" s="10" t="s">
        <v>195</v>
      </c>
      <c r="C93" s="73" t="s">
        <v>898</v>
      </c>
      <c r="D93" s="12" t="s">
        <v>1576</v>
      </c>
      <c r="E93" s="11">
        <v>5</v>
      </c>
      <c r="F93" s="13">
        <f>(G79+G50)/100</f>
        <v>0</v>
      </c>
      <c r="G93" s="19">
        <f t="shared" si="4"/>
        <v>0</v>
      </c>
    </row>
    <row r="94" spans="1:7">
      <c r="A94" s="70" t="s">
        <v>1454</v>
      </c>
      <c r="B94" s="10" t="s">
        <v>196</v>
      </c>
      <c r="C94" s="73" t="s">
        <v>2230</v>
      </c>
      <c r="D94" s="12" t="s">
        <v>1901</v>
      </c>
      <c r="E94" s="11">
        <v>1</v>
      </c>
      <c r="F94" s="13">
        <v>0</v>
      </c>
      <c r="G94" s="19">
        <f t="shared" si="4"/>
        <v>0</v>
      </c>
    </row>
    <row r="95" spans="1:7">
      <c r="A95" s="70" t="s">
        <v>1455</v>
      </c>
      <c r="B95" s="10" t="s">
        <v>197</v>
      </c>
      <c r="C95" s="73" t="s">
        <v>2231</v>
      </c>
      <c r="D95" s="12" t="s">
        <v>1901</v>
      </c>
      <c r="E95" s="11">
        <v>1</v>
      </c>
      <c r="F95" s="13">
        <v>0</v>
      </c>
      <c r="G95" s="19">
        <f t="shared" si="4"/>
        <v>0</v>
      </c>
    </row>
    <row r="96" spans="1:7">
      <c r="A96" s="70" t="s">
        <v>1456</v>
      </c>
      <c r="B96" s="10" t="s">
        <v>198</v>
      </c>
      <c r="C96" s="73" t="s">
        <v>200</v>
      </c>
      <c r="D96" s="12" t="s">
        <v>1901</v>
      </c>
      <c r="E96" s="11">
        <v>1</v>
      </c>
      <c r="F96" s="13">
        <v>0</v>
      </c>
      <c r="G96" s="19">
        <f t="shared" si="4"/>
        <v>0</v>
      </c>
    </row>
    <row r="97" spans="1:7" ht="10.8" thickBot="1">
      <c r="A97" s="398" t="s">
        <v>1457</v>
      </c>
      <c r="B97" s="102" t="s">
        <v>199</v>
      </c>
      <c r="C97" s="397" t="s">
        <v>2233</v>
      </c>
      <c r="D97" s="103" t="s">
        <v>1901</v>
      </c>
      <c r="E97" s="104">
        <v>1</v>
      </c>
      <c r="F97" s="105">
        <v>0</v>
      </c>
      <c r="G97" s="106">
        <f t="shared" si="4"/>
        <v>0</v>
      </c>
    </row>
  </sheetData>
  <mergeCells count="1">
    <mergeCell ref="C11:D11"/>
  </mergeCells>
  <phoneticPr fontId="0" type="noConversion"/>
  <pageMargins left="0.78740157499999996" right="0.78740157499999996" top="0.984251969" bottom="0.984251969" header="0.4921259845" footer="0.4921259845"/>
  <pageSetup paperSize="9" scale="90" orientation="portrait" horizontalDpi="4294967293" verticalDpi="0" r:id="rId1"/>
  <headerFooter alignWithMargins="0">
    <oddHeader>&amp;R&amp;"Arial Narrow,Obyčejné"Zvýšení kapacity předškolního vzdělávání ve městě Ralsko</oddHeader>
    <oddFooter>&amp;C&amp;"Arial Narrow,Obyčejné"Elektronické komunikace&amp;R&amp;"Arial Narrow,Obyčejné"Soupis prací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I47"/>
  <sheetViews>
    <sheetView workbookViewId="0"/>
  </sheetViews>
  <sheetFormatPr defaultRowHeight="10.199999999999999"/>
  <cols>
    <col min="1" max="1" width="4.85546875" style="1" customWidth="1"/>
    <col min="2" max="2" width="13.85546875" style="2" customWidth="1"/>
    <col min="3" max="3" width="57.85546875" style="2" customWidth="1"/>
    <col min="4" max="4" width="5.42578125" style="2" customWidth="1"/>
    <col min="5" max="5" width="11.28515625" style="3" customWidth="1"/>
    <col min="6" max="6" width="11.42578125" style="4" customWidth="1"/>
    <col min="7" max="7" width="13.85546875" style="4" customWidth="1"/>
  </cols>
  <sheetData>
    <row r="1" spans="1:9" ht="17.399999999999999">
      <c r="A1" s="62" t="s">
        <v>1286</v>
      </c>
      <c r="B1" s="63"/>
      <c r="C1" s="63"/>
      <c r="D1" s="63"/>
      <c r="E1" s="63"/>
      <c r="F1" s="63"/>
      <c r="G1" s="63"/>
    </row>
    <row r="2" spans="1:9">
      <c r="A2" s="64" t="s">
        <v>357</v>
      </c>
      <c r="B2" s="63"/>
      <c r="C2" s="63"/>
      <c r="D2" s="63"/>
      <c r="E2" s="65" t="s">
        <v>2188</v>
      </c>
      <c r="F2" s="63"/>
      <c r="G2" s="63"/>
    </row>
    <row r="3" spans="1:9">
      <c r="A3" s="64" t="s">
        <v>366</v>
      </c>
      <c r="B3" s="63"/>
      <c r="C3" s="63"/>
      <c r="D3" s="63"/>
      <c r="E3" s="65" t="s">
        <v>352</v>
      </c>
      <c r="F3" s="63"/>
      <c r="G3" s="63"/>
    </row>
    <row r="4" spans="1:9">
      <c r="A4" s="64" t="s">
        <v>358</v>
      </c>
      <c r="B4" s="63"/>
      <c r="C4" s="63"/>
      <c r="D4" s="63"/>
      <c r="E4" s="65" t="s">
        <v>353</v>
      </c>
      <c r="F4" s="63"/>
      <c r="G4" s="63"/>
    </row>
    <row r="5" spans="1:9">
      <c r="A5" s="65" t="s">
        <v>1605</v>
      </c>
      <c r="B5" s="63"/>
      <c r="C5" s="63"/>
      <c r="D5" s="63"/>
      <c r="E5" s="65"/>
      <c r="F5" s="63"/>
      <c r="G5" s="63"/>
    </row>
    <row r="6" spans="1:9" ht="10.8" thickBot="1">
      <c r="A6" s="65" t="s">
        <v>1882</v>
      </c>
      <c r="B6" s="63"/>
      <c r="C6" s="63"/>
      <c r="D6" s="63"/>
      <c r="E6" s="65"/>
      <c r="F6" s="63"/>
      <c r="G6" s="63"/>
    </row>
    <row r="7" spans="1:9" ht="21" thickBot="1">
      <c r="A7" s="66" t="s">
        <v>1885</v>
      </c>
      <c r="B7" s="66" t="s">
        <v>1886</v>
      </c>
      <c r="C7" s="66" t="s">
        <v>1887</v>
      </c>
      <c r="D7" s="66" t="s">
        <v>1888</v>
      </c>
      <c r="E7" s="66" t="s">
        <v>1889</v>
      </c>
      <c r="F7" s="66" t="s">
        <v>1890</v>
      </c>
      <c r="G7" s="66" t="s">
        <v>1891</v>
      </c>
    </row>
    <row r="8" spans="1:9" ht="10.8" thickBot="1">
      <c r="A8" s="66" t="s">
        <v>1892</v>
      </c>
      <c r="B8" s="66" t="s">
        <v>1893</v>
      </c>
      <c r="C8" s="66" t="s">
        <v>1894</v>
      </c>
      <c r="D8" s="66" t="s">
        <v>1895</v>
      </c>
      <c r="E8" s="66" t="s">
        <v>1896</v>
      </c>
      <c r="F8" s="66" t="s">
        <v>1897</v>
      </c>
      <c r="G8" s="66" t="s">
        <v>1898</v>
      </c>
    </row>
    <row r="9" spans="1:9">
      <c r="A9" s="5"/>
      <c r="B9" s="5"/>
      <c r="C9" s="5"/>
      <c r="D9" s="5"/>
      <c r="E9" s="5"/>
      <c r="F9" s="5"/>
      <c r="G9" s="5"/>
    </row>
    <row r="10" spans="1:9">
      <c r="A10" s="6"/>
      <c r="B10" s="7"/>
      <c r="C10" s="175" t="s">
        <v>365</v>
      </c>
      <c r="D10" s="181"/>
      <c r="E10" s="16"/>
      <c r="F10" s="17"/>
      <c r="G10" s="17">
        <f>G11</f>
        <v>0</v>
      </c>
      <c r="I10" s="220"/>
    </row>
    <row r="11" spans="1:9">
      <c r="A11" s="6"/>
      <c r="B11" s="29" t="s">
        <v>1299</v>
      </c>
      <c r="C11" s="29" t="s">
        <v>1575</v>
      </c>
      <c r="D11" s="29"/>
      <c r="E11" s="30"/>
      <c r="F11" s="31"/>
      <c r="G11" s="31">
        <f>G12+G25+G29+G33</f>
        <v>0</v>
      </c>
    </row>
    <row r="12" spans="1:9" ht="10.8" thickBot="1">
      <c r="A12" s="23"/>
      <c r="B12" s="28" t="s">
        <v>556</v>
      </c>
      <c r="C12" s="238" t="s">
        <v>2234</v>
      </c>
      <c r="D12" s="239"/>
      <c r="E12" s="239"/>
      <c r="F12" s="239"/>
      <c r="G12" s="33">
        <f>SUM(G13:G24)</f>
        <v>0</v>
      </c>
      <c r="H12" s="89"/>
    </row>
    <row r="13" spans="1:9">
      <c r="A13" s="25" t="s">
        <v>1289</v>
      </c>
      <c r="B13" s="8" t="s">
        <v>2253</v>
      </c>
      <c r="C13" s="8" t="s">
        <v>2239</v>
      </c>
      <c r="D13" s="14" t="s">
        <v>1298</v>
      </c>
      <c r="E13" s="9">
        <v>2425.06</v>
      </c>
      <c r="F13" s="545"/>
      <c r="G13" s="18">
        <f>E13*F13</f>
        <v>0</v>
      </c>
      <c r="H13" s="89"/>
    </row>
    <row r="14" spans="1:9">
      <c r="A14" s="27" t="s">
        <v>1290</v>
      </c>
      <c r="B14" s="10" t="s">
        <v>2254</v>
      </c>
      <c r="C14" s="10" t="s">
        <v>2235</v>
      </c>
      <c r="D14" s="12" t="s">
        <v>1298</v>
      </c>
      <c r="E14" s="11">
        <v>192</v>
      </c>
      <c r="F14" s="546"/>
      <c r="G14" s="19">
        <f>E14*F14</f>
        <v>0</v>
      </c>
      <c r="H14" s="89"/>
    </row>
    <row r="15" spans="1:9">
      <c r="A15" s="27" t="s">
        <v>1291</v>
      </c>
      <c r="B15" s="10" t="s">
        <v>2255</v>
      </c>
      <c r="C15" s="10" t="s">
        <v>2236</v>
      </c>
      <c r="D15" s="12" t="s">
        <v>1298</v>
      </c>
      <c r="E15" s="11">
        <v>583.70000000000005</v>
      </c>
      <c r="F15" s="546"/>
      <c r="G15" s="19">
        <f t="shared" ref="G15:G24" si="0">E15*F15</f>
        <v>0</v>
      </c>
      <c r="H15" s="89"/>
    </row>
    <row r="16" spans="1:9">
      <c r="A16" s="27" t="s">
        <v>1292</v>
      </c>
      <c r="B16" s="10" t="s">
        <v>2256</v>
      </c>
      <c r="C16" s="10" t="s">
        <v>2237</v>
      </c>
      <c r="D16" s="12" t="s">
        <v>1298</v>
      </c>
      <c r="E16" s="11">
        <v>78</v>
      </c>
      <c r="F16" s="546"/>
      <c r="G16" s="19">
        <f t="shared" si="0"/>
        <v>0</v>
      </c>
      <c r="H16" s="89"/>
    </row>
    <row r="17" spans="1:8">
      <c r="A17" s="34"/>
      <c r="B17" s="15"/>
      <c r="C17" s="111" t="s">
        <v>2238</v>
      </c>
      <c r="D17" s="36"/>
      <c r="E17" s="21"/>
      <c r="F17" s="37"/>
      <c r="G17" s="35"/>
      <c r="H17" s="89"/>
    </row>
    <row r="18" spans="1:8">
      <c r="A18" s="34"/>
      <c r="B18" s="15"/>
      <c r="C18" s="111" t="s">
        <v>2240</v>
      </c>
      <c r="D18" s="36"/>
      <c r="E18" s="21"/>
      <c r="F18" s="37"/>
      <c r="G18" s="35"/>
      <c r="H18" s="89"/>
    </row>
    <row r="19" spans="1:8">
      <c r="A19" s="27" t="s">
        <v>1293</v>
      </c>
      <c r="B19" s="10" t="s">
        <v>205</v>
      </c>
      <c r="C19" s="10" t="s">
        <v>2241</v>
      </c>
      <c r="D19" s="12" t="s">
        <v>1901</v>
      </c>
      <c r="E19" s="11">
        <v>1</v>
      </c>
      <c r="F19" s="546"/>
      <c r="G19" s="19">
        <f t="shared" si="0"/>
        <v>0</v>
      </c>
      <c r="H19" s="89"/>
    </row>
    <row r="20" spans="1:8">
      <c r="A20" s="27" t="s">
        <v>1520</v>
      </c>
      <c r="B20" s="10" t="s">
        <v>206</v>
      </c>
      <c r="C20" s="10" t="s">
        <v>2242</v>
      </c>
      <c r="D20" s="12" t="s">
        <v>1901</v>
      </c>
      <c r="E20" s="11">
        <v>1</v>
      </c>
      <c r="F20" s="546"/>
      <c r="G20" s="19">
        <f t="shared" si="0"/>
        <v>0</v>
      </c>
      <c r="H20" s="89"/>
    </row>
    <row r="21" spans="1:8">
      <c r="A21" s="27" t="s">
        <v>1521</v>
      </c>
      <c r="B21" s="10" t="s">
        <v>207</v>
      </c>
      <c r="C21" s="88" t="s">
        <v>2243</v>
      </c>
      <c r="D21" s="12" t="s">
        <v>1901</v>
      </c>
      <c r="E21" s="11">
        <v>4</v>
      </c>
      <c r="F21" s="546"/>
      <c r="G21" s="19">
        <f t="shared" si="0"/>
        <v>0</v>
      </c>
      <c r="H21" s="89"/>
    </row>
    <row r="22" spans="1:8">
      <c r="A22" s="27" t="s">
        <v>1522</v>
      </c>
      <c r="B22" s="10" t="s">
        <v>208</v>
      </c>
      <c r="C22" s="88" t="s">
        <v>2244</v>
      </c>
      <c r="D22" s="12" t="s">
        <v>1901</v>
      </c>
      <c r="E22" s="11">
        <v>2653</v>
      </c>
      <c r="F22" s="546"/>
      <c r="G22" s="19">
        <f t="shared" si="0"/>
        <v>0</v>
      </c>
      <c r="H22" s="89"/>
    </row>
    <row r="23" spans="1:8">
      <c r="A23" s="27" t="s">
        <v>101</v>
      </c>
      <c r="B23" s="10" t="s">
        <v>209</v>
      </c>
      <c r="C23" s="88" t="s">
        <v>2245</v>
      </c>
      <c r="D23" s="12" t="s">
        <v>1901</v>
      </c>
      <c r="E23" s="11">
        <v>5093</v>
      </c>
      <c r="F23" s="546"/>
      <c r="G23" s="19">
        <f t="shared" si="0"/>
        <v>0</v>
      </c>
      <c r="H23" s="89"/>
    </row>
    <row r="24" spans="1:8" ht="10.8" thickBot="1">
      <c r="A24" s="124" t="s">
        <v>102</v>
      </c>
      <c r="B24" s="102" t="s">
        <v>210</v>
      </c>
      <c r="C24" s="159" t="s">
        <v>2246</v>
      </c>
      <c r="D24" s="103" t="s">
        <v>1880</v>
      </c>
      <c r="E24" s="104">
        <v>636.76</v>
      </c>
      <c r="F24" s="547"/>
      <c r="G24" s="106">
        <f t="shared" si="0"/>
        <v>0</v>
      </c>
      <c r="H24" s="89"/>
    </row>
    <row r="25" spans="1:8" ht="10.8" thickBot="1">
      <c r="A25" s="23"/>
      <c r="B25" s="28" t="s">
        <v>557</v>
      </c>
      <c r="C25" s="238" t="s">
        <v>541</v>
      </c>
      <c r="D25" s="239"/>
      <c r="E25" s="239"/>
      <c r="F25" s="239"/>
      <c r="G25" s="33">
        <f>SUM(G26:G28)</f>
        <v>0</v>
      </c>
      <c r="H25" s="89"/>
    </row>
    <row r="26" spans="1:8">
      <c r="A26" s="25"/>
      <c r="B26" s="240"/>
      <c r="C26" s="241" t="s">
        <v>542</v>
      </c>
      <c r="D26" s="242"/>
      <c r="E26" s="243"/>
      <c r="F26" s="244"/>
      <c r="G26" s="245"/>
      <c r="H26" s="89"/>
    </row>
    <row r="27" spans="1:8">
      <c r="A27" s="27" t="s">
        <v>103</v>
      </c>
      <c r="B27" s="10" t="s">
        <v>211</v>
      </c>
      <c r="C27" s="10" t="s">
        <v>543</v>
      </c>
      <c r="D27" s="12" t="s">
        <v>1298</v>
      </c>
      <c r="E27" s="11">
        <v>84</v>
      </c>
      <c r="F27" s="546"/>
      <c r="G27" s="19">
        <f>E27*F27</f>
        <v>0</v>
      </c>
      <c r="H27" s="89"/>
    </row>
    <row r="28" spans="1:8" ht="10.8" thickBot="1">
      <c r="A28" s="124" t="s">
        <v>104</v>
      </c>
      <c r="B28" s="102" t="s">
        <v>212</v>
      </c>
      <c r="C28" s="102" t="s">
        <v>544</v>
      </c>
      <c r="D28" s="103" t="s">
        <v>1298</v>
      </c>
      <c r="E28" s="104">
        <v>24</v>
      </c>
      <c r="F28" s="547"/>
      <c r="G28" s="106">
        <f>E28*F28</f>
        <v>0</v>
      </c>
      <c r="H28" s="89"/>
    </row>
    <row r="29" spans="1:8" ht="10.8" thickBot="1">
      <c r="A29" s="23"/>
      <c r="B29" s="28" t="s">
        <v>2203</v>
      </c>
      <c r="C29" s="249" t="s">
        <v>545</v>
      </c>
      <c r="D29" s="239"/>
      <c r="E29" s="239"/>
      <c r="F29" s="239"/>
      <c r="G29" s="33">
        <f>SUM(G30:G32)</f>
        <v>0</v>
      </c>
      <c r="H29" s="89"/>
    </row>
    <row r="30" spans="1:8">
      <c r="A30" s="25"/>
      <c r="B30" s="240"/>
      <c r="C30" s="241" t="s">
        <v>546</v>
      </c>
      <c r="D30" s="246"/>
      <c r="E30" s="247"/>
      <c r="F30" s="248"/>
      <c r="G30" s="245"/>
      <c r="H30" s="89"/>
    </row>
    <row r="31" spans="1:8">
      <c r="A31" s="27" t="s">
        <v>1524</v>
      </c>
      <c r="B31" s="10" t="s">
        <v>213</v>
      </c>
      <c r="C31" s="10" t="s">
        <v>547</v>
      </c>
      <c r="D31" s="12" t="s">
        <v>1298</v>
      </c>
      <c r="E31" s="11">
        <v>84</v>
      </c>
      <c r="F31" s="546"/>
      <c r="G31" s="19">
        <f>E31*F31</f>
        <v>0</v>
      </c>
      <c r="H31" s="89"/>
    </row>
    <row r="32" spans="1:8" ht="10.8" thickBot="1">
      <c r="A32" s="124" t="s">
        <v>1525</v>
      </c>
      <c r="B32" s="102" t="s">
        <v>214</v>
      </c>
      <c r="C32" s="102" t="s">
        <v>548</v>
      </c>
      <c r="D32" s="103" t="s">
        <v>1298</v>
      </c>
      <c r="E32" s="104">
        <v>24</v>
      </c>
      <c r="F32" s="547"/>
      <c r="G32" s="106">
        <f>E32*F32</f>
        <v>0</v>
      </c>
      <c r="H32" s="89"/>
    </row>
    <row r="33" spans="1:8" ht="10.8" thickBot="1">
      <c r="A33" s="23"/>
      <c r="B33" s="28" t="s">
        <v>2204</v>
      </c>
      <c r="C33" s="28" t="s">
        <v>2247</v>
      </c>
      <c r="D33" s="28"/>
      <c r="E33" s="32" t="s">
        <v>134</v>
      </c>
      <c r="F33" s="33"/>
      <c r="G33" s="33">
        <f>SUM(G34:G45)</f>
        <v>0</v>
      </c>
      <c r="H33" s="89"/>
    </row>
    <row r="34" spans="1:8">
      <c r="A34" s="25" t="s">
        <v>1526</v>
      </c>
      <c r="B34" s="8" t="s">
        <v>215</v>
      </c>
      <c r="C34" s="8" t="s">
        <v>227</v>
      </c>
      <c r="D34" s="14" t="s">
        <v>1901</v>
      </c>
      <c r="E34" s="9">
        <v>1</v>
      </c>
      <c r="F34" s="545"/>
      <c r="G34" s="18">
        <f>E34*F34</f>
        <v>0</v>
      </c>
      <c r="H34" s="89"/>
    </row>
    <row r="35" spans="1:8">
      <c r="A35" s="67" t="s">
        <v>1527</v>
      </c>
      <c r="B35" s="119" t="s">
        <v>216</v>
      </c>
      <c r="C35" s="119" t="s">
        <v>2252</v>
      </c>
      <c r="D35" s="71" t="s">
        <v>1298</v>
      </c>
      <c r="E35" s="68">
        <v>10</v>
      </c>
      <c r="F35" s="548"/>
      <c r="G35" s="19">
        <f t="shared" ref="G35:G45" si="1">E35*F35</f>
        <v>0</v>
      </c>
      <c r="H35" s="89"/>
    </row>
    <row r="36" spans="1:8">
      <c r="A36" s="67" t="s">
        <v>1538</v>
      </c>
      <c r="B36" s="119" t="s">
        <v>217</v>
      </c>
      <c r="C36" s="119" t="s">
        <v>228</v>
      </c>
      <c r="D36" s="71" t="s">
        <v>1901</v>
      </c>
      <c r="E36" s="68">
        <v>1</v>
      </c>
      <c r="F36" s="548"/>
      <c r="G36" s="79">
        <f t="shared" si="1"/>
        <v>0</v>
      </c>
      <c r="H36" s="89"/>
    </row>
    <row r="37" spans="1:8">
      <c r="A37" s="67" t="s">
        <v>1539</v>
      </c>
      <c r="B37" s="119" t="s">
        <v>218</v>
      </c>
      <c r="C37" s="10" t="s">
        <v>2248</v>
      </c>
      <c r="D37" s="12" t="s">
        <v>114</v>
      </c>
      <c r="E37" s="11">
        <v>50</v>
      </c>
      <c r="F37" s="546"/>
      <c r="G37" s="79">
        <f t="shared" si="1"/>
        <v>0</v>
      </c>
      <c r="H37" s="89"/>
    </row>
    <row r="38" spans="1:8">
      <c r="A38" s="67" t="s">
        <v>1540</v>
      </c>
      <c r="B38" s="119" t="s">
        <v>219</v>
      </c>
      <c r="C38" s="10" t="s">
        <v>2249</v>
      </c>
      <c r="D38" s="12" t="s">
        <v>114</v>
      </c>
      <c r="E38" s="11">
        <v>16</v>
      </c>
      <c r="F38" s="546"/>
      <c r="G38" s="79">
        <f t="shared" si="1"/>
        <v>0</v>
      </c>
      <c r="H38" s="89"/>
    </row>
    <row r="39" spans="1:8">
      <c r="A39" s="67" t="s">
        <v>1541</v>
      </c>
      <c r="B39" s="119" t="s">
        <v>220</v>
      </c>
      <c r="C39" s="10" t="s">
        <v>550</v>
      </c>
      <c r="D39" s="12" t="s">
        <v>1901</v>
      </c>
      <c r="E39" s="11">
        <v>1</v>
      </c>
      <c r="F39" s="546"/>
      <c r="G39" s="79">
        <f t="shared" si="1"/>
        <v>0</v>
      </c>
      <c r="H39" s="89"/>
    </row>
    <row r="40" spans="1:8">
      <c r="A40" s="67" t="s">
        <v>1542</v>
      </c>
      <c r="B40" s="119" t="s">
        <v>221</v>
      </c>
      <c r="C40" s="10" t="s">
        <v>2250</v>
      </c>
      <c r="D40" s="12" t="s">
        <v>114</v>
      </c>
      <c r="E40" s="11">
        <v>4</v>
      </c>
      <c r="F40" s="546"/>
      <c r="G40" s="79">
        <f t="shared" si="1"/>
        <v>0</v>
      </c>
      <c r="H40" s="89"/>
    </row>
    <row r="41" spans="1:8">
      <c r="A41" s="67" t="s">
        <v>1543</v>
      </c>
      <c r="B41" s="119" t="s">
        <v>222</v>
      </c>
      <c r="C41" s="10" t="s">
        <v>552</v>
      </c>
      <c r="D41" s="12" t="s">
        <v>1901</v>
      </c>
      <c r="E41" s="11">
        <v>1</v>
      </c>
      <c r="F41" s="546"/>
      <c r="G41" s="79">
        <f t="shared" si="1"/>
        <v>0</v>
      </c>
      <c r="H41" s="89"/>
    </row>
    <row r="42" spans="1:8">
      <c r="A42" s="67" t="s">
        <v>1544</v>
      </c>
      <c r="B42" s="119" t="s">
        <v>223</v>
      </c>
      <c r="C42" s="10" t="s">
        <v>690</v>
      </c>
      <c r="D42" s="12" t="s">
        <v>1901</v>
      </c>
      <c r="E42" s="11">
        <v>1</v>
      </c>
      <c r="F42" s="546"/>
      <c r="G42" s="79">
        <f t="shared" si="1"/>
        <v>0</v>
      </c>
      <c r="H42" s="89"/>
    </row>
    <row r="43" spans="1:8">
      <c r="A43" s="67" t="s">
        <v>1545</v>
      </c>
      <c r="B43" s="119" t="s">
        <v>224</v>
      </c>
      <c r="C43" s="10" t="s">
        <v>553</v>
      </c>
      <c r="D43" s="12" t="s">
        <v>1901</v>
      </c>
      <c r="E43" s="11">
        <v>1</v>
      </c>
      <c r="F43" s="546"/>
      <c r="G43" s="79">
        <f t="shared" si="1"/>
        <v>0</v>
      </c>
      <c r="H43" s="89"/>
    </row>
    <row r="44" spans="1:8">
      <c r="A44" s="67" t="s">
        <v>1546</v>
      </c>
      <c r="B44" s="119" t="s">
        <v>225</v>
      </c>
      <c r="C44" s="10" t="s">
        <v>2251</v>
      </c>
      <c r="D44" s="12" t="s">
        <v>1901</v>
      </c>
      <c r="E44" s="11">
        <v>1</v>
      </c>
      <c r="F44" s="546"/>
      <c r="G44" s="79">
        <f t="shared" si="1"/>
        <v>0</v>
      </c>
      <c r="H44" s="89"/>
    </row>
    <row r="45" spans="1:8" ht="10.8" thickBot="1">
      <c r="A45" s="402" t="s">
        <v>1547</v>
      </c>
      <c r="B45" s="399" t="s">
        <v>226</v>
      </c>
      <c r="C45" s="399" t="s">
        <v>554</v>
      </c>
      <c r="D45" s="400" t="s">
        <v>1901</v>
      </c>
      <c r="E45" s="401">
        <v>1</v>
      </c>
      <c r="F45" s="552"/>
      <c r="G45" s="403">
        <f t="shared" si="1"/>
        <v>0</v>
      </c>
      <c r="H45" s="89"/>
    </row>
    <row r="46" spans="1:8">
      <c r="A46" s="24"/>
      <c r="B46" s="15"/>
      <c r="C46" s="15"/>
      <c r="D46" s="36"/>
      <c r="E46" s="21"/>
      <c r="F46" s="37"/>
      <c r="G46" s="22"/>
      <c r="H46" s="89"/>
    </row>
    <row r="47" spans="1:8">
      <c r="A47" s="24"/>
      <c r="B47" s="15"/>
      <c r="C47" s="15"/>
      <c r="D47" s="36"/>
      <c r="E47" s="21"/>
      <c r="F47" s="37"/>
      <c r="G47" s="22"/>
      <c r="H47" s="89"/>
    </row>
  </sheetData>
  <phoneticPr fontId="0" type="noConversion"/>
  <pageMargins left="0.78740157499999996" right="0.78740157499999996" top="0.984251969" bottom="0.984251969" header="0.4921259845" footer="0.4921259845"/>
  <pageSetup paperSize="9" scale="90" orientation="portrait" horizontalDpi="4294967293" verticalDpi="0" r:id="rId1"/>
  <headerFooter alignWithMargins="0">
    <oddHeader>&amp;R&amp;"Arial Narrow,Obyčejné"Zvýšení kapacity předškolního vzdělávání ve městě Ralsko</oddHeader>
    <oddFooter>&amp;C&amp;"Arial Narrow,Obyčejné"Vytápění&amp;R&amp;"Arial Narrow,Obyčejné"Soupis prací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</sheetPr>
  <dimension ref="A1:G60"/>
  <sheetViews>
    <sheetView workbookViewId="0"/>
  </sheetViews>
  <sheetFormatPr defaultRowHeight="10.199999999999999"/>
  <cols>
    <col min="1" max="1" width="4.85546875" style="1" customWidth="1"/>
    <col min="2" max="2" width="13.85546875" style="2" customWidth="1"/>
    <col min="3" max="3" width="57.85546875" style="2" customWidth="1"/>
    <col min="4" max="4" width="5.42578125" style="2" customWidth="1"/>
    <col min="5" max="5" width="11.28515625" style="3" customWidth="1"/>
    <col min="6" max="6" width="11.42578125" style="4" customWidth="1"/>
    <col min="7" max="7" width="13.85546875" style="4" customWidth="1"/>
  </cols>
  <sheetData>
    <row r="1" spans="1:7" ht="17.399999999999999">
      <c r="A1" s="62" t="s">
        <v>1286</v>
      </c>
      <c r="B1" s="63"/>
      <c r="C1" s="63"/>
      <c r="D1" s="63"/>
      <c r="E1" s="63"/>
      <c r="F1" s="63"/>
      <c r="G1" s="63"/>
    </row>
    <row r="2" spans="1:7">
      <c r="A2" s="64" t="s">
        <v>357</v>
      </c>
      <c r="B2" s="63"/>
      <c r="C2" s="63"/>
      <c r="D2" s="63"/>
      <c r="E2" s="65" t="s">
        <v>2188</v>
      </c>
      <c r="F2" s="63"/>
      <c r="G2" s="63"/>
    </row>
    <row r="3" spans="1:7">
      <c r="A3" s="64" t="s">
        <v>367</v>
      </c>
      <c r="B3" s="63"/>
      <c r="C3" s="63"/>
      <c r="D3" s="63"/>
      <c r="E3" s="65" t="s">
        <v>352</v>
      </c>
      <c r="F3" s="63"/>
      <c r="G3" s="63"/>
    </row>
    <row r="4" spans="1:7">
      <c r="A4" s="64" t="s">
        <v>358</v>
      </c>
      <c r="B4" s="63"/>
      <c r="C4" s="63"/>
      <c r="D4" s="63"/>
      <c r="E4" s="65" t="s">
        <v>353</v>
      </c>
      <c r="F4" s="63"/>
      <c r="G4" s="63"/>
    </row>
    <row r="5" spans="1:7">
      <c r="A5" s="65" t="s">
        <v>1605</v>
      </c>
      <c r="B5" s="63"/>
      <c r="C5" s="63"/>
      <c r="D5" s="63"/>
      <c r="E5" s="65"/>
      <c r="F5" s="63"/>
      <c r="G5" s="63"/>
    </row>
    <row r="6" spans="1:7" ht="10.8" thickBot="1">
      <c r="A6" s="65" t="s">
        <v>1882</v>
      </c>
      <c r="B6" s="63"/>
      <c r="C6" s="63"/>
      <c r="D6" s="63"/>
      <c r="E6" s="65"/>
      <c r="F6" s="63"/>
      <c r="G6" s="63"/>
    </row>
    <row r="7" spans="1:7" ht="21" thickBot="1">
      <c r="A7" s="66" t="s">
        <v>1885</v>
      </c>
      <c r="B7" s="66" t="s">
        <v>1886</v>
      </c>
      <c r="C7" s="66" t="s">
        <v>1887</v>
      </c>
      <c r="D7" s="66" t="s">
        <v>1888</v>
      </c>
      <c r="E7" s="66" t="s">
        <v>1889</v>
      </c>
      <c r="F7" s="66" t="s">
        <v>1890</v>
      </c>
      <c r="G7" s="66" t="s">
        <v>1891</v>
      </c>
    </row>
    <row r="8" spans="1:7" ht="10.8" thickBot="1">
      <c r="A8" s="66" t="s">
        <v>1892</v>
      </c>
      <c r="B8" s="66" t="s">
        <v>1893</v>
      </c>
      <c r="C8" s="66" t="s">
        <v>1894</v>
      </c>
      <c r="D8" s="66" t="s">
        <v>1895</v>
      </c>
      <c r="E8" s="66" t="s">
        <v>1896</v>
      </c>
      <c r="F8" s="66" t="s">
        <v>1897</v>
      </c>
      <c r="G8" s="66" t="s">
        <v>1898</v>
      </c>
    </row>
    <row r="9" spans="1:7">
      <c r="A9" s="5"/>
      <c r="B9" s="5"/>
      <c r="C9" s="5"/>
      <c r="D9" s="5"/>
      <c r="E9" s="5"/>
      <c r="F9" s="5"/>
      <c r="G9" s="5"/>
    </row>
    <row r="10" spans="1:7">
      <c r="A10" s="6"/>
      <c r="B10" s="7"/>
      <c r="C10" s="175" t="s">
        <v>368</v>
      </c>
      <c r="D10" s="181"/>
      <c r="E10" s="16"/>
      <c r="F10" s="17"/>
      <c r="G10" s="17">
        <f>G11</f>
        <v>0</v>
      </c>
    </row>
    <row r="11" spans="1:7">
      <c r="A11" s="6"/>
      <c r="B11" s="29" t="s">
        <v>1726</v>
      </c>
      <c r="C11" s="29" t="s">
        <v>1727</v>
      </c>
      <c r="D11" s="29"/>
      <c r="E11" s="30"/>
      <c r="F11" s="31"/>
      <c r="G11" s="31">
        <f>G12+G32+G54</f>
        <v>0</v>
      </c>
    </row>
    <row r="12" spans="1:7" ht="10.8" thickBot="1">
      <c r="A12" s="6"/>
      <c r="B12" s="250" t="s">
        <v>1728</v>
      </c>
      <c r="C12" s="238" t="s">
        <v>325</v>
      </c>
      <c r="D12" s="29"/>
      <c r="E12" s="30"/>
      <c r="F12" s="31"/>
      <c r="G12" s="33">
        <f>SUM(G13:G31)</f>
        <v>0</v>
      </c>
    </row>
    <row r="13" spans="1:7" ht="57.75" customHeight="1">
      <c r="A13" s="25" t="s">
        <v>1289</v>
      </c>
      <c r="B13" s="500">
        <v>42370</v>
      </c>
      <c r="C13" s="501" t="s">
        <v>326</v>
      </c>
      <c r="D13" s="14" t="s">
        <v>1901</v>
      </c>
      <c r="E13" s="9">
        <v>1</v>
      </c>
      <c r="F13" s="545"/>
      <c r="G13" s="18">
        <f>E13*F13</f>
        <v>0</v>
      </c>
    </row>
    <row r="14" spans="1:7">
      <c r="A14" s="27" t="s">
        <v>1290</v>
      </c>
      <c r="B14" s="499">
        <v>42401</v>
      </c>
      <c r="C14" s="215" t="s">
        <v>345</v>
      </c>
      <c r="D14" s="12" t="s">
        <v>1901</v>
      </c>
      <c r="E14" s="11">
        <v>2</v>
      </c>
      <c r="F14" s="546"/>
      <c r="G14" s="19">
        <f>E14*F14</f>
        <v>0</v>
      </c>
    </row>
    <row r="15" spans="1:7">
      <c r="A15" s="27" t="s">
        <v>1291</v>
      </c>
      <c r="B15" s="499">
        <v>42430</v>
      </c>
      <c r="C15" s="215" t="s">
        <v>327</v>
      </c>
      <c r="D15" s="12" t="s">
        <v>1901</v>
      </c>
      <c r="E15" s="11">
        <v>2</v>
      </c>
      <c r="F15" s="546"/>
      <c r="G15" s="19">
        <f>E15*F15</f>
        <v>0</v>
      </c>
    </row>
    <row r="16" spans="1:7">
      <c r="A16" s="27" t="s">
        <v>1292</v>
      </c>
      <c r="B16" s="499">
        <v>42461</v>
      </c>
      <c r="C16" s="215" t="s">
        <v>328</v>
      </c>
      <c r="D16" s="12" t="s">
        <v>1901</v>
      </c>
      <c r="E16" s="11">
        <v>16</v>
      </c>
      <c r="F16" s="546"/>
      <c r="G16" s="19">
        <f t="shared" ref="G16:G27" si="0">E16*F16</f>
        <v>0</v>
      </c>
    </row>
    <row r="17" spans="1:7">
      <c r="A17" s="27" t="s">
        <v>1293</v>
      </c>
      <c r="B17" s="499">
        <v>42491</v>
      </c>
      <c r="C17" s="215" t="s">
        <v>329</v>
      </c>
      <c r="D17" s="12" t="s">
        <v>1901</v>
      </c>
      <c r="E17" s="11">
        <v>6</v>
      </c>
      <c r="F17" s="546"/>
      <c r="G17" s="19">
        <f t="shared" si="0"/>
        <v>0</v>
      </c>
    </row>
    <row r="18" spans="1:7">
      <c r="A18" s="27" t="s">
        <v>1520</v>
      </c>
      <c r="B18" s="499">
        <v>42522</v>
      </c>
      <c r="C18" s="215" t="s">
        <v>330</v>
      </c>
      <c r="D18" s="12" t="s">
        <v>1901</v>
      </c>
      <c r="E18" s="11">
        <v>4</v>
      </c>
      <c r="F18" s="546"/>
      <c r="G18" s="19">
        <f t="shared" si="0"/>
        <v>0</v>
      </c>
    </row>
    <row r="19" spans="1:7">
      <c r="A19" s="27" t="s">
        <v>1521</v>
      </c>
      <c r="B19" s="499">
        <v>42552</v>
      </c>
      <c r="C19" s="215" t="s">
        <v>331</v>
      </c>
      <c r="D19" s="12" t="s">
        <v>1901</v>
      </c>
      <c r="E19" s="11">
        <v>1</v>
      </c>
      <c r="F19" s="546"/>
      <c r="G19" s="19">
        <f t="shared" si="0"/>
        <v>0</v>
      </c>
    </row>
    <row r="20" spans="1:7">
      <c r="A20" s="27" t="s">
        <v>1522</v>
      </c>
      <c r="B20" s="499">
        <v>42583</v>
      </c>
      <c r="C20" s="215" t="s">
        <v>332</v>
      </c>
      <c r="D20" s="12" t="s">
        <v>1901</v>
      </c>
      <c r="E20" s="11">
        <v>1</v>
      </c>
      <c r="F20" s="546"/>
      <c r="G20" s="19">
        <f t="shared" si="0"/>
        <v>0</v>
      </c>
    </row>
    <row r="21" spans="1:7">
      <c r="A21" s="27" t="s">
        <v>101</v>
      </c>
      <c r="B21" s="499">
        <v>42614</v>
      </c>
      <c r="C21" s="215" t="s">
        <v>333</v>
      </c>
      <c r="D21" s="12" t="s">
        <v>1901</v>
      </c>
      <c r="E21" s="11">
        <v>1</v>
      </c>
      <c r="F21" s="546"/>
      <c r="G21" s="19">
        <f t="shared" si="0"/>
        <v>0</v>
      </c>
    </row>
    <row r="22" spans="1:7">
      <c r="A22" s="27" t="s">
        <v>102</v>
      </c>
      <c r="B22" s="499">
        <v>42644</v>
      </c>
      <c r="C22" s="215" t="s">
        <v>334</v>
      </c>
      <c r="D22" s="12" t="s">
        <v>1901</v>
      </c>
      <c r="E22" s="11">
        <v>1</v>
      </c>
      <c r="F22" s="546"/>
      <c r="G22" s="19">
        <f t="shared" si="0"/>
        <v>0</v>
      </c>
    </row>
    <row r="23" spans="1:7">
      <c r="A23" s="27" t="s">
        <v>103</v>
      </c>
      <c r="B23" s="499">
        <v>42675</v>
      </c>
      <c r="C23" s="215" t="s">
        <v>335</v>
      </c>
      <c r="D23" s="12" t="s">
        <v>1901</v>
      </c>
      <c r="E23" s="11">
        <v>1</v>
      </c>
      <c r="F23" s="546"/>
      <c r="G23" s="19">
        <f t="shared" si="0"/>
        <v>0</v>
      </c>
    </row>
    <row r="24" spans="1:7">
      <c r="A24" s="27" t="s">
        <v>104</v>
      </c>
      <c r="B24" s="215"/>
      <c r="C24" s="215" t="s">
        <v>336</v>
      </c>
      <c r="D24" s="12" t="s">
        <v>1298</v>
      </c>
      <c r="E24" s="11">
        <v>8</v>
      </c>
      <c r="F24" s="546"/>
      <c r="G24" s="19">
        <f t="shared" si="0"/>
        <v>0</v>
      </c>
    </row>
    <row r="25" spans="1:7">
      <c r="A25" s="27" t="s">
        <v>1524</v>
      </c>
      <c r="B25" s="215"/>
      <c r="C25" s="215" t="s">
        <v>337</v>
      </c>
      <c r="D25" s="12" t="s">
        <v>1298</v>
      </c>
      <c r="E25" s="11">
        <v>33</v>
      </c>
      <c r="F25" s="546"/>
      <c r="G25" s="19">
        <f t="shared" si="0"/>
        <v>0</v>
      </c>
    </row>
    <row r="26" spans="1:7">
      <c r="A26" s="27" t="s">
        <v>1525</v>
      </c>
      <c r="B26" s="215"/>
      <c r="C26" s="215" t="s">
        <v>338</v>
      </c>
      <c r="D26" s="12" t="s">
        <v>1298</v>
      </c>
      <c r="E26" s="11">
        <v>18</v>
      </c>
      <c r="F26" s="546"/>
      <c r="G26" s="19">
        <f t="shared" si="0"/>
        <v>0</v>
      </c>
    </row>
    <row r="27" spans="1:7">
      <c r="A27" s="27" t="s">
        <v>1526</v>
      </c>
      <c r="B27" s="215"/>
      <c r="C27" s="215" t="s">
        <v>339</v>
      </c>
      <c r="D27" s="12" t="s">
        <v>1298</v>
      </c>
      <c r="E27" s="11">
        <v>20</v>
      </c>
      <c r="F27" s="546"/>
      <c r="G27" s="19">
        <f t="shared" si="0"/>
        <v>0</v>
      </c>
    </row>
    <row r="28" spans="1:7">
      <c r="A28" s="27" t="s">
        <v>1527</v>
      </c>
      <c r="B28" s="215"/>
      <c r="C28" s="215" t="s">
        <v>340</v>
      </c>
      <c r="D28" s="12" t="s">
        <v>1298</v>
      </c>
      <c r="E28" s="11">
        <v>13</v>
      </c>
      <c r="F28" s="546"/>
      <c r="G28" s="19">
        <f>E28*F28</f>
        <v>0</v>
      </c>
    </row>
    <row r="29" spans="1:7">
      <c r="A29" s="27" t="s">
        <v>1538</v>
      </c>
      <c r="B29" s="215"/>
      <c r="C29" s="215" t="s">
        <v>341</v>
      </c>
      <c r="D29" s="12" t="s">
        <v>1880</v>
      </c>
      <c r="E29" s="11">
        <v>5</v>
      </c>
      <c r="F29" s="546"/>
      <c r="G29" s="19">
        <f>E29*F29</f>
        <v>0</v>
      </c>
    </row>
    <row r="30" spans="1:7">
      <c r="A30" s="27" t="s">
        <v>1539</v>
      </c>
      <c r="B30" s="502"/>
      <c r="C30" s="502" t="s">
        <v>1724</v>
      </c>
      <c r="D30" s="71" t="s">
        <v>1579</v>
      </c>
      <c r="E30" s="68">
        <v>40</v>
      </c>
      <c r="F30" s="548"/>
      <c r="G30" s="79">
        <f>E30*F30</f>
        <v>0</v>
      </c>
    </row>
    <row r="31" spans="1:7" ht="10.8" thickBot="1">
      <c r="A31" s="124" t="s">
        <v>1540</v>
      </c>
      <c r="B31" s="218"/>
      <c r="C31" s="218" t="s">
        <v>1725</v>
      </c>
      <c r="D31" s="103" t="s">
        <v>1579</v>
      </c>
      <c r="E31" s="104">
        <v>15</v>
      </c>
      <c r="F31" s="547"/>
      <c r="G31" s="106">
        <f>E31*F31</f>
        <v>0</v>
      </c>
    </row>
    <row r="32" spans="1:7" ht="10.8" thickBot="1">
      <c r="A32" s="6"/>
      <c r="B32" s="250" t="s">
        <v>1729</v>
      </c>
      <c r="C32" s="238" t="s">
        <v>342</v>
      </c>
      <c r="D32" s="29"/>
      <c r="E32" s="30"/>
      <c r="F32" s="31"/>
      <c r="G32" s="33">
        <f>SUM(G33:G53)</f>
        <v>0</v>
      </c>
    </row>
    <row r="33" spans="1:7" ht="56.25" customHeight="1">
      <c r="A33" s="25" t="s">
        <v>1541</v>
      </c>
      <c r="B33" s="500">
        <v>42371</v>
      </c>
      <c r="C33" s="501" t="s">
        <v>343</v>
      </c>
      <c r="D33" s="14" t="s">
        <v>1901</v>
      </c>
      <c r="E33" s="9">
        <v>1</v>
      </c>
      <c r="F33" s="545"/>
      <c r="G33" s="18">
        <f>E33*F33</f>
        <v>0</v>
      </c>
    </row>
    <row r="34" spans="1:7">
      <c r="A34" s="27" t="s">
        <v>1542</v>
      </c>
      <c r="B34" s="499">
        <v>42402</v>
      </c>
      <c r="C34" s="215" t="s">
        <v>344</v>
      </c>
      <c r="D34" s="12" t="s">
        <v>1901</v>
      </c>
      <c r="E34" s="11">
        <v>4</v>
      </c>
      <c r="F34" s="546"/>
      <c r="G34" s="19">
        <f>E34*F34</f>
        <v>0</v>
      </c>
    </row>
    <row r="35" spans="1:7">
      <c r="A35" s="27" t="s">
        <v>1543</v>
      </c>
      <c r="B35" s="499">
        <v>42431</v>
      </c>
      <c r="C35" s="215" t="s">
        <v>327</v>
      </c>
      <c r="D35" s="12" t="s">
        <v>1901</v>
      </c>
      <c r="E35" s="11">
        <v>3</v>
      </c>
      <c r="F35" s="546"/>
      <c r="G35" s="19">
        <f>E35*F35</f>
        <v>0</v>
      </c>
    </row>
    <row r="36" spans="1:7">
      <c r="A36" s="27" t="s">
        <v>1544</v>
      </c>
      <c r="B36" s="499">
        <v>42462</v>
      </c>
      <c r="C36" s="215" t="s">
        <v>328</v>
      </c>
      <c r="D36" s="12" t="s">
        <v>1901</v>
      </c>
      <c r="E36" s="11">
        <v>15</v>
      </c>
      <c r="F36" s="546"/>
      <c r="G36" s="19">
        <f t="shared" ref="G36:G51" si="1">E36*F36</f>
        <v>0</v>
      </c>
    </row>
    <row r="37" spans="1:7">
      <c r="A37" s="27" t="s">
        <v>1545</v>
      </c>
      <c r="B37" s="499">
        <v>42492</v>
      </c>
      <c r="C37" s="215" t="s">
        <v>329</v>
      </c>
      <c r="D37" s="12" t="s">
        <v>1901</v>
      </c>
      <c r="E37" s="11">
        <v>6</v>
      </c>
      <c r="F37" s="546"/>
      <c r="G37" s="19">
        <f t="shared" si="1"/>
        <v>0</v>
      </c>
    </row>
    <row r="38" spans="1:7">
      <c r="A38" s="27" t="s">
        <v>1546</v>
      </c>
      <c r="B38" s="499">
        <v>42523</v>
      </c>
      <c r="C38" s="215" t="s">
        <v>330</v>
      </c>
      <c r="D38" s="12" t="s">
        <v>1901</v>
      </c>
      <c r="E38" s="11">
        <v>6</v>
      </c>
      <c r="F38" s="546"/>
      <c r="G38" s="19">
        <f t="shared" si="1"/>
        <v>0</v>
      </c>
    </row>
    <row r="39" spans="1:7">
      <c r="A39" s="27" t="s">
        <v>1547</v>
      </c>
      <c r="B39" s="499">
        <v>42553</v>
      </c>
      <c r="C39" s="215" t="s">
        <v>346</v>
      </c>
      <c r="D39" s="12" t="s">
        <v>1901</v>
      </c>
      <c r="E39" s="11">
        <v>1</v>
      </c>
      <c r="F39" s="546"/>
      <c r="G39" s="19">
        <f t="shared" si="1"/>
        <v>0</v>
      </c>
    </row>
    <row r="40" spans="1:7">
      <c r="A40" s="27" t="s">
        <v>1548</v>
      </c>
      <c r="B40" s="499">
        <v>42584</v>
      </c>
      <c r="C40" s="215" t="s">
        <v>332</v>
      </c>
      <c r="D40" s="12" t="s">
        <v>1901</v>
      </c>
      <c r="E40" s="11">
        <v>2</v>
      </c>
      <c r="F40" s="546"/>
      <c r="G40" s="19">
        <f t="shared" si="1"/>
        <v>0</v>
      </c>
    </row>
    <row r="41" spans="1:7">
      <c r="A41" s="27" t="s">
        <v>1549</v>
      </c>
      <c r="B41" s="499">
        <v>42615</v>
      </c>
      <c r="C41" s="503" t="s">
        <v>347</v>
      </c>
      <c r="D41" s="12" t="s">
        <v>1901</v>
      </c>
      <c r="E41" s="11">
        <v>2</v>
      </c>
      <c r="F41" s="546"/>
      <c r="G41" s="19">
        <f t="shared" si="1"/>
        <v>0</v>
      </c>
    </row>
    <row r="42" spans="1:7">
      <c r="A42" s="27" t="s">
        <v>1550</v>
      </c>
      <c r="B42" s="499">
        <v>42645</v>
      </c>
      <c r="C42" s="215" t="s">
        <v>333</v>
      </c>
      <c r="D42" s="12" t="s">
        <v>1901</v>
      </c>
      <c r="E42" s="11">
        <v>1</v>
      </c>
      <c r="F42" s="546"/>
      <c r="G42" s="19">
        <f t="shared" si="1"/>
        <v>0</v>
      </c>
    </row>
    <row r="43" spans="1:7">
      <c r="A43" s="27" t="s">
        <v>1551</v>
      </c>
      <c r="B43" s="499">
        <v>42676</v>
      </c>
      <c r="C43" s="215" t="s">
        <v>334</v>
      </c>
      <c r="D43" s="12" t="s">
        <v>1901</v>
      </c>
      <c r="E43" s="11">
        <v>1</v>
      </c>
      <c r="F43" s="546"/>
      <c r="G43" s="19">
        <f t="shared" si="1"/>
        <v>0</v>
      </c>
    </row>
    <row r="44" spans="1:7">
      <c r="A44" s="27" t="s">
        <v>1552</v>
      </c>
      <c r="B44" s="499">
        <v>42706</v>
      </c>
      <c r="C44" s="215" t="s">
        <v>335</v>
      </c>
      <c r="D44" s="12" t="s">
        <v>1901</v>
      </c>
      <c r="E44" s="11">
        <v>4</v>
      </c>
      <c r="F44" s="546"/>
      <c r="G44" s="19">
        <f t="shared" si="1"/>
        <v>0</v>
      </c>
    </row>
    <row r="45" spans="1:7">
      <c r="A45" s="27" t="s">
        <v>1553</v>
      </c>
      <c r="B45" s="215"/>
      <c r="C45" s="215" t="s">
        <v>336</v>
      </c>
      <c r="D45" s="12" t="s">
        <v>1298</v>
      </c>
      <c r="E45" s="11">
        <v>10</v>
      </c>
      <c r="F45" s="546"/>
      <c r="G45" s="19">
        <f t="shared" si="1"/>
        <v>0</v>
      </c>
    </row>
    <row r="46" spans="1:7">
      <c r="A46" s="27" t="s">
        <v>1554</v>
      </c>
      <c r="B46" s="215"/>
      <c r="C46" s="215" t="s">
        <v>337</v>
      </c>
      <c r="D46" s="12" t="s">
        <v>1298</v>
      </c>
      <c r="E46" s="11">
        <v>3</v>
      </c>
      <c r="F46" s="546"/>
      <c r="G46" s="19">
        <f t="shared" si="1"/>
        <v>0</v>
      </c>
    </row>
    <row r="47" spans="1:7">
      <c r="A47" s="27" t="s">
        <v>1555</v>
      </c>
      <c r="B47" s="215"/>
      <c r="C47" s="215" t="s">
        <v>348</v>
      </c>
      <c r="D47" s="12"/>
      <c r="E47" s="11">
        <v>25</v>
      </c>
      <c r="F47" s="546"/>
      <c r="G47" s="19">
        <f t="shared" si="1"/>
        <v>0</v>
      </c>
    </row>
    <row r="48" spans="1:7">
      <c r="A48" s="27" t="s">
        <v>1556</v>
      </c>
      <c r="B48" s="215"/>
      <c r="C48" s="215" t="s">
        <v>338</v>
      </c>
      <c r="D48" s="12" t="s">
        <v>1298</v>
      </c>
      <c r="E48" s="11">
        <v>33</v>
      </c>
      <c r="F48" s="546"/>
      <c r="G48" s="19">
        <f t="shared" si="1"/>
        <v>0</v>
      </c>
    </row>
    <row r="49" spans="1:7">
      <c r="A49" s="27" t="s">
        <v>1557</v>
      </c>
      <c r="B49" s="215"/>
      <c r="C49" s="215" t="s">
        <v>339</v>
      </c>
      <c r="D49" s="12" t="s">
        <v>1298</v>
      </c>
      <c r="E49" s="11">
        <v>20</v>
      </c>
      <c r="F49" s="546"/>
      <c r="G49" s="19">
        <f t="shared" si="1"/>
        <v>0</v>
      </c>
    </row>
    <row r="50" spans="1:7">
      <c r="A50" s="27" t="s">
        <v>1558</v>
      </c>
      <c r="B50" s="215"/>
      <c r="C50" s="215" t="s">
        <v>340</v>
      </c>
      <c r="D50" s="12" t="s">
        <v>1298</v>
      </c>
      <c r="E50" s="11">
        <v>5</v>
      </c>
      <c r="F50" s="546"/>
      <c r="G50" s="19">
        <f t="shared" si="1"/>
        <v>0</v>
      </c>
    </row>
    <row r="51" spans="1:7">
      <c r="A51" s="27" t="s">
        <v>1559</v>
      </c>
      <c r="B51" s="215"/>
      <c r="C51" s="215" t="s">
        <v>341</v>
      </c>
      <c r="D51" s="12" t="s">
        <v>1880</v>
      </c>
      <c r="E51" s="11">
        <v>4.5</v>
      </c>
      <c r="F51" s="546"/>
      <c r="G51" s="19">
        <f t="shared" si="1"/>
        <v>0</v>
      </c>
    </row>
    <row r="52" spans="1:7">
      <c r="A52" s="27" t="s">
        <v>1560</v>
      </c>
      <c r="B52" s="502"/>
      <c r="C52" s="502" t="s">
        <v>1724</v>
      </c>
      <c r="D52" s="71" t="s">
        <v>1579</v>
      </c>
      <c r="E52" s="68">
        <v>35</v>
      </c>
      <c r="F52" s="548"/>
      <c r="G52" s="79">
        <f>E52*F52</f>
        <v>0</v>
      </c>
    </row>
    <row r="53" spans="1:7" ht="10.8" thickBot="1">
      <c r="A53" s="124" t="s">
        <v>1561</v>
      </c>
      <c r="B53" s="218"/>
      <c r="C53" s="218" t="s">
        <v>1725</v>
      </c>
      <c r="D53" s="103" t="s">
        <v>1579</v>
      </c>
      <c r="E53" s="104">
        <v>15</v>
      </c>
      <c r="F53" s="547"/>
      <c r="G53" s="106">
        <f>E53*F53</f>
        <v>0</v>
      </c>
    </row>
    <row r="54" spans="1:7" ht="10.8" thickBot="1">
      <c r="A54" s="6"/>
      <c r="B54" s="250" t="s">
        <v>1730</v>
      </c>
      <c r="C54" s="238" t="s">
        <v>689</v>
      </c>
      <c r="D54" s="29"/>
      <c r="E54" s="30"/>
      <c r="F54" s="31"/>
      <c r="G54" s="33">
        <f>SUM(G55:G59)</f>
        <v>0</v>
      </c>
    </row>
    <row r="55" spans="1:7">
      <c r="A55" s="25" t="s">
        <v>1562</v>
      </c>
      <c r="B55" s="252" t="s">
        <v>229</v>
      </c>
      <c r="C55" s="501" t="s">
        <v>1732</v>
      </c>
      <c r="D55" s="14" t="s">
        <v>688</v>
      </c>
      <c r="E55" s="9">
        <v>30</v>
      </c>
      <c r="F55" s="545"/>
      <c r="G55" s="18">
        <f>E55*F55</f>
        <v>0</v>
      </c>
    </row>
    <row r="56" spans="1:7">
      <c r="A56" s="67" t="s">
        <v>1563</v>
      </c>
      <c r="B56" s="219" t="s">
        <v>230</v>
      </c>
      <c r="C56" s="502" t="s">
        <v>350</v>
      </c>
      <c r="D56" s="71" t="s">
        <v>351</v>
      </c>
      <c r="E56" s="68">
        <v>1</v>
      </c>
      <c r="F56" s="548"/>
      <c r="G56" s="79">
        <f>E56*F56</f>
        <v>0</v>
      </c>
    </row>
    <row r="57" spans="1:7">
      <c r="A57" s="27" t="s">
        <v>1564</v>
      </c>
      <c r="B57" s="219" t="s">
        <v>231</v>
      </c>
      <c r="C57" s="215" t="s">
        <v>1733</v>
      </c>
      <c r="D57" s="12" t="s">
        <v>1901</v>
      </c>
      <c r="E57" s="11">
        <v>1</v>
      </c>
      <c r="F57" s="546"/>
      <c r="G57" s="19">
        <f>E57*F57</f>
        <v>0</v>
      </c>
    </row>
    <row r="58" spans="1:7">
      <c r="A58" s="27" t="s">
        <v>1565</v>
      </c>
      <c r="B58" s="219" t="s">
        <v>232</v>
      </c>
      <c r="C58" s="215" t="s">
        <v>1734</v>
      </c>
      <c r="D58" s="12" t="s">
        <v>688</v>
      </c>
      <c r="E58" s="11">
        <v>18</v>
      </c>
      <c r="F58" s="546"/>
      <c r="G58" s="19">
        <f>E58*F58</f>
        <v>0</v>
      </c>
    </row>
    <row r="59" spans="1:7" ht="10.8" thickBot="1">
      <c r="A59" s="124" t="s">
        <v>1566</v>
      </c>
      <c r="B59" s="253" t="s">
        <v>233</v>
      </c>
      <c r="C59" s="218" t="s">
        <v>1735</v>
      </c>
      <c r="D59" s="103" t="s">
        <v>1901</v>
      </c>
      <c r="E59" s="104">
        <v>1</v>
      </c>
      <c r="F59" s="547"/>
      <c r="G59" s="106">
        <f>E59*F59</f>
        <v>0</v>
      </c>
    </row>
    <row r="60" spans="1:7">
      <c r="A60" s="6"/>
      <c r="B60" s="250"/>
      <c r="C60" s="238"/>
      <c r="D60" s="29"/>
      <c r="E60" s="30"/>
      <c r="F60" s="31"/>
      <c r="G60" s="33"/>
    </row>
  </sheetData>
  <phoneticPr fontId="0" type="noConversion"/>
  <pageMargins left="0.78740157480314965" right="0.59055118110236227" top="0.98425196850393704" bottom="0.98425196850393704" header="0.51181102362204722" footer="0.51181102362204722"/>
  <pageSetup paperSize="9" scale="90" orientation="portrait" horizontalDpi="4294967293" verticalDpi="0" r:id="rId1"/>
  <headerFooter alignWithMargins="0">
    <oddHeader>&amp;R&amp;"Arial Narrow,Obyčejné"Zvýšení kapacity předškolního vzdělávání ve městě Ralsko</oddHeader>
    <oddFooter>&amp;C&amp;"Arial Narrow,Obyčejné"Vzduchotechnika&amp;R&amp;"Arial Narrow,Obyčejné"Soupis prací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G116"/>
  <sheetViews>
    <sheetView workbookViewId="0"/>
  </sheetViews>
  <sheetFormatPr defaultRowHeight="10.199999999999999"/>
  <cols>
    <col min="1" max="1" width="4.85546875" style="1" customWidth="1"/>
    <col min="2" max="2" width="13.85546875" style="2" customWidth="1"/>
    <col min="3" max="3" width="57.85546875" style="2" customWidth="1"/>
    <col min="4" max="4" width="5.42578125" style="2" customWidth="1"/>
    <col min="5" max="5" width="11.28515625" style="3" customWidth="1"/>
    <col min="6" max="6" width="11.42578125" style="4" customWidth="1"/>
    <col min="7" max="7" width="13.85546875" style="4" customWidth="1"/>
  </cols>
  <sheetData>
    <row r="1" spans="1:7" ht="17.399999999999999">
      <c r="A1" s="62" t="s">
        <v>1286</v>
      </c>
      <c r="B1" s="63"/>
      <c r="C1" s="63"/>
      <c r="D1" s="63"/>
      <c r="E1" s="63"/>
      <c r="F1" s="63"/>
      <c r="G1" s="63"/>
    </row>
    <row r="2" spans="1:7">
      <c r="A2" s="64" t="s">
        <v>357</v>
      </c>
      <c r="B2" s="63"/>
      <c r="C2" s="63"/>
      <c r="D2" s="63"/>
      <c r="E2" s="65" t="s">
        <v>2188</v>
      </c>
      <c r="F2" s="63"/>
      <c r="G2" s="63"/>
    </row>
    <row r="3" spans="1:7">
      <c r="A3" s="64" t="s">
        <v>1265</v>
      </c>
      <c r="B3" s="63"/>
      <c r="C3" s="63"/>
      <c r="D3" s="63"/>
      <c r="E3" s="65" t="s">
        <v>352</v>
      </c>
      <c r="F3" s="63"/>
      <c r="G3" s="63"/>
    </row>
    <row r="4" spans="1:7">
      <c r="A4" s="64" t="s">
        <v>358</v>
      </c>
      <c r="B4" s="63"/>
      <c r="C4" s="63"/>
      <c r="D4" s="63"/>
      <c r="E4" s="65" t="s">
        <v>353</v>
      </c>
      <c r="F4" s="63"/>
      <c r="G4" s="63"/>
    </row>
    <row r="5" spans="1:7">
      <c r="A5" s="65" t="s">
        <v>1605</v>
      </c>
      <c r="B5" s="63"/>
      <c r="C5" s="63"/>
      <c r="D5" s="63"/>
      <c r="E5" s="65"/>
      <c r="F5" s="63"/>
      <c r="G5" s="63"/>
    </row>
    <row r="6" spans="1:7" ht="10.8" thickBot="1">
      <c r="A6" s="65" t="s">
        <v>1882</v>
      </c>
      <c r="B6" s="63"/>
      <c r="C6" s="63"/>
      <c r="D6" s="63"/>
      <c r="E6" s="65"/>
      <c r="F6" s="63"/>
      <c r="G6" s="63"/>
    </row>
    <row r="7" spans="1:7" ht="21" thickBot="1">
      <c r="A7" s="66" t="s">
        <v>1885</v>
      </c>
      <c r="B7" s="66" t="s">
        <v>1886</v>
      </c>
      <c r="C7" s="66" t="s">
        <v>1887</v>
      </c>
      <c r="D7" s="66" t="s">
        <v>1888</v>
      </c>
      <c r="E7" s="66" t="s">
        <v>1889</v>
      </c>
      <c r="F7" s="66" t="s">
        <v>1890</v>
      </c>
      <c r="G7" s="66" t="s">
        <v>1891</v>
      </c>
    </row>
    <row r="8" spans="1:7" ht="10.8" thickBot="1">
      <c r="A8" s="66" t="s">
        <v>1892</v>
      </c>
      <c r="B8" s="66" t="s">
        <v>1893</v>
      </c>
      <c r="C8" s="66" t="s">
        <v>1894</v>
      </c>
      <c r="D8" s="66" t="s">
        <v>1895</v>
      </c>
      <c r="E8" s="66" t="s">
        <v>1896</v>
      </c>
      <c r="F8" s="66" t="s">
        <v>1897</v>
      </c>
      <c r="G8" s="66" t="s">
        <v>1898</v>
      </c>
    </row>
    <row r="9" spans="1:7">
      <c r="A9" s="5"/>
      <c r="B9" s="5"/>
      <c r="C9" s="5"/>
      <c r="D9" s="5"/>
      <c r="E9" s="5"/>
      <c r="F9" s="5"/>
      <c r="G9" s="5"/>
    </row>
    <row r="10" spans="1:7">
      <c r="A10" s="6"/>
      <c r="B10" s="7"/>
      <c r="C10" s="175" t="s">
        <v>1266</v>
      </c>
      <c r="D10" s="181"/>
      <c r="E10" s="16"/>
      <c r="F10" s="17"/>
      <c r="G10" s="17">
        <f>G11</f>
        <v>0</v>
      </c>
    </row>
    <row r="11" spans="1:7">
      <c r="A11" s="6"/>
      <c r="B11" s="29" t="s">
        <v>1299</v>
      </c>
      <c r="C11" s="29" t="s">
        <v>1575</v>
      </c>
      <c r="D11" s="29"/>
      <c r="E11" s="30"/>
      <c r="F11" s="31"/>
      <c r="G11" s="31">
        <f>G12+G67+G80+G86</f>
        <v>0</v>
      </c>
    </row>
    <row r="12" spans="1:7" ht="10.8" thickBot="1">
      <c r="A12" s="6"/>
      <c r="B12" s="250" t="s">
        <v>1267</v>
      </c>
      <c r="C12" s="238" t="s">
        <v>1121</v>
      </c>
      <c r="D12" s="29"/>
      <c r="E12" s="30"/>
      <c r="F12" s="31"/>
      <c r="G12" s="33">
        <f>SUM(G13:G66)</f>
        <v>0</v>
      </c>
    </row>
    <row r="13" spans="1:7">
      <c r="A13" s="25" t="s">
        <v>1289</v>
      </c>
      <c r="B13" s="252" t="s">
        <v>1194</v>
      </c>
      <c r="C13" s="191" t="s">
        <v>1122</v>
      </c>
      <c r="D13" s="14" t="s">
        <v>1901</v>
      </c>
      <c r="E13" s="9">
        <v>4</v>
      </c>
      <c r="F13" s="545"/>
      <c r="G13" s="18">
        <f>E13*F13</f>
        <v>0</v>
      </c>
    </row>
    <row r="14" spans="1:7" ht="20.399999999999999">
      <c r="A14" s="27" t="s">
        <v>1290</v>
      </c>
      <c r="B14" s="219" t="s">
        <v>1195</v>
      </c>
      <c r="C14" s="215" t="s">
        <v>1123</v>
      </c>
      <c r="D14" s="12" t="s">
        <v>1901</v>
      </c>
      <c r="E14" s="11">
        <v>1</v>
      </c>
      <c r="F14" s="546"/>
      <c r="G14" s="19">
        <f>E14*F14</f>
        <v>0</v>
      </c>
    </row>
    <row r="15" spans="1:7">
      <c r="A15" s="27" t="s">
        <v>1291</v>
      </c>
      <c r="B15" s="219" t="s">
        <v>1196</v>
      </c>
      <c r="C15" s="215" t="s">
        <v>1124</v>
      </c>
      <c r="D15" s="12" t="s">
        <v>1901</v>
      </c>
      <c r="E15" s="11">
        <v>3</v>
      </c>
      <c r="F15" s="546"/>
      <c r="G15" s="19">
        <f>E15*F15</f>
        <v>0</v>
      </c>
    </row>
    <row r="16" spans="1:7">
      <c r="A16" s="27" t="s">
        <v>1292</v>
      </c>
      <c r="B16" s="219" t="s">
        <v>1197</v>
      </c>
      <c r="C16" s="215" t="s">
        <v>1125</v>
      </c>
      <c r="D16" s="12" t="s">
        <v>1901</v>
      </c>
      <c r="E16" s="11">
        <v>2</v>
      </c>
      <c r="F16" s="546"/>
      <c r="G16" s="19">
        <f>E16*F16</f>
        <v>0</v>
      </c>
    </row>
    <row r="17" spans="1:7">
      <c r="A17" s="27" t="s">
        <v>1293</v>
      </c>
      <c r="B17" s="219" t="s">
        <v>1198</v>
      </c>
      <c r="C17" s="215" t="s">
        <v>1126</v>
      </c>
      <c r="D17" s="12" t="s">
        <v>1901</v>
      </c>
      <c r="E17" s="11">
        <v>4</v>
      </c>
      <c r="F17" s="546"/>
      <c r="G17" s="19">
        <f t="shared" ref="G17:G66" si="0">E17*F17</f>
        <v>0</v>
      </c>
    </row>
    <row r="18" spans="1:7">
      <c r="A18" s="27" t="s">
        <v>1520</v>
      </c>
      <c r="B18" s="219" t="s">
        <v>1199</v>
      </c>
      <c r="C18" s="215" t="s">
        <v>1127</v>
      </c>
      <c r="D18" s="12" t="s">
        <v>1901</v>
      </c>
      <c r="E18" s="11">
        <v>8</v>
      </c>
      <c r="F18" s="546"/>
      <c r="G18" s="19">
        <f t="shared" si="0"/>
        <v>0</v>
      </c>
    </row>
    <row r="19" spans="1:7">
      <c r="A19" s="27" t="s">
        <v>1521</v>
      </c>
      <c r="B19" s="219" t="s">
        <v>1200</v>
      </c>
      <c r="C19" s="215" t="s">
        <v>1128</v>
      </c>
      <c r="D19" s="12" t="s">
        <v>1901</v>
      </c>
      <c r="E19" s="11">
        <v>10</v>
      </c>
      <c r="F19" s="546"/>
      <c r="G19" s="19">
        <f t="shared" si="0"/>
        <v>0</v>
      </c>
    </row>
    <row r="20" spans="1:7">
      <c r="A20" s="27" t="s">
        <v>1522</v>
      </c>
      <c r="B20" s="219" t="s">
        <v>1201</v>
      </c>
      <c r="C20" s="215" t="s">
        <v>1129</v>
      </c>
      <c r="D20" s="12" t="s">
        <v>1901</v>
      </c>
      <c r="E20" s="11">
        <v>1</v>
      </c>
      <c r="F20" s="546"/>
      <c r="G20" s="19">
        <f t="shared" si="0"/>
        <v>0</v>
      </c>
    </row>
    <row r="21" spans="1:7">
      <c r="A21" s="27" t="s">
        <v>101</v>
      </c>
      <c r="B21" s="219" t="s">
        <v>1202</v>
      </c>
      <c r="C21" s="215" t="s">
        <v>1130</v>
      </c>
      <c r="D21" s="12" t="s">
        <v>1901</v>
      </c>
      <c r="E21" s="11">
        <v>2</v>
      </c>
      <c r="F21" s="546"/>
      <c r="G21" s="19">
        <f t="shared" si="0"/>
        <v>0</v>
      </c>
    </row>
    <row r="22" spans="1:7">
      <c r="A22" s="27" t="s">
        <v>102</v>
      </c>
      <c r="B22" s="219" t="s">
        <v>1203</v>
      </c>
      <c r="C22" s="215" t="s">
        <v>1131</v>
      </c>
      <c r="D22" s="12" t="s">
        <v>1901</v>
      </c>
      <c r="E22" s="11">
        <v>2</v>
      </c>
      <c r="F22" s="546"/>
      <c r="G22" s="19">
        <f t="shared" si="0"/>
        <v>0</v>
      </c>
    </row>
    <row r="23" spans="1:7">
      <c r="A23" s="27" t="s">
        <v>103</v>
      </c>
      <c r="B23" s="219" t="s">
        <v>1204</v>
      </c>
      <c r="C23" s="215" t="s">
        <v>1132</v>
      </c>
      <c r="D23" s="12" t="s">
        <v>1901</v>
      </c>
      <c r="E23" s="11">
        <v>2</v>
      </c>
      <c r="F23" s="546"/>
      <c r="G23" s="19">
        <f t="shared" si="0"/>
        <v>0</v>
      </c>
    </row>
    <row r="24" spans="1:7">
      <c r="A24" s="27" t="s">
        <v>104</v>
      </c>
      <c r="B24" s="219" t="s">
        <v>1205</v>
      </c>
      <c r="C24" s="215" t="s">
        <v>1133</v>
      </c>
      <c r="D24" s="12" t="s">
        <v>1901</v>
      </c>
      <c r="E24" s="11">
        <v>8</v>
      </c>
      <c r="F24" s="546"/>
      <c r="G24" s="19">
        <f t="shared" si="0"/>
        <v>0</v>
      </c>
    </row>
    <row r="25" spans="1:7">
      <c r="A25" s="27" t="s">
        <v>1524</v>
      </c>
      <c r="B25" s="219" t="s">
        <v>1206</v>
      </c>
      <c r="C25" s="215" t="s">
        <v>1134</v>
      </c>
      <c r="D25" s="12" t="s">
        <v>1901</v>
      </c>
      <c r="E25" s="11">
        <v>1</v>
      </c>
      <c r="F25" s="546"/>
      <c r="G25" s="19">
        <f t="shared" si="0"/>
        <v>0</v>
      </c>
    </row>
    <row r="26" spans="1:7">
      <c r="A26" s="27" t="s">
        <v>1525</v>
      </c>
      <c r="B26" s="219" t="s">
        <v>1207</v>
      </c>
      <c r="C26" s="215" t="s">
        <v>1135</v>
      </c>
      <c r="D26" s="12" t="s">
        <v>1901</v>
      </c>
      <c r="E26" s="11">
        <v>2</v>
      </c>
      <c r="F26" s="546"/>
      <c r="G26" s="19">
        <f t="shared" si="0"/>
        <v>0</v>
      </c>
    </row>
    <row r="27" spans="1:7">
      <c r="A27" s="27" t="s">
        <v>1526</v>
      </c>
      <c r="B27" s="219" t="s">
        <v>1208</v>
      </c>
      <c r="C27" s="215" t="s">
        <v>1136</v>
      </c>
      <c r="D27" s="12" t="s">
        <v>1901</v>
      </c>
      <c r="E27" s="11">
        <v>1</v>
      </c>
      <c r="F27" s="546"/>
      <c r="G27" s="19">
        <f t="shared" si="0"/>
        <v>0</v>
      </c>
    </row>
    <row r="28" spans="1:7">
      <c r="A28" s="27" t="s">
        <v>1527</v>
      </c>
      <c r="B28" s="219" t="s">
        <v>1209</v>
      </c>
      <c r="C28" s="215" t="s">
        <v>1137</v>
      </c>
      <c r="D28" s="12" t="s">
        <v>1901</v>
      </c>
      <c r="E28" s="11">
        <v>1</v>
      </c>
      <c r="F28" s="546"/>
      <c r="G28" s="19">
        <f t="shared" si="0"/>
        <v>0</v>
      </c>
    </row>
    <row r="29" spans="1:7">
      <c r="A29" s="27" t="s">
        <v>1538</v>
      </c>
      <c r="B29" s="219" t="s">
        <v>1210</v>
      </c>
      <c r="C29" s="215" t="s">
        <v>1138</v>
      </c>
      <c r="D29" s="12" t="s">
        <v>1901</v>
      </c>
      <c r="E29" s="11">
        <v>1</v>
      </c>
      <c r="F29" s="546"/>
      <c r="G29" s="19">
        <f t="shared" si="0"/>
        <v>0</v>
      </c>
    </row>
    <row r="30" spans="1:7">
      <c r="A30" s="27" t="s">
        <v>1539</v>
      </c>
      <c r="B30" s="219" t="s">
        <v>1211</v>
      </c>
      <c r="C30" s="215" t="s">
        <v>1139</v>
      </c>
      <c r="D30" s="12" t="s">
        <v>1901</v>
      </c>
      <c r="E30" s="11">
        <v>2</v>
      </c>
      <c r="F30" s="546"/>
      <c r="G30" s="19">
        <f t="shared" si="0"/>
        <v>0</v>
      </c>
    </row>
    <row r="31" spans="1:7">
      <c r="A31" s="27" t="s">
        <v>1540</v>
      </c>
      <c r="B31" s="219" t="s">
        <v>1212</v>
      </c>
      <c r="C31" s="215" t="s">
        <v>1140</v>
      </c>
      <c r="D31" s="12" t="s">
        <v>1901</v>
      </c>
      <c r="E31" s="11">
        <v>1</v>
      </c>
      <c r="F31" s="546"/>
      <c r="G31" s="19">
        <f t="shared" si="0"/>
        <v>0</v>
      </c>
    </row>
    <row r="32" spans="1:7">
      <c r="A32" s="27" t="s">
        <v>1541</v>
      </c>
      <c r="B32" s="219" t="s">
        <v>1213</v>
      </c>
      <c r="C32" s="215" t="s">
        <v>1141</v>
      </c>
      <c r="D32" s="12" t="s">
        <v>1901</v>
      </c>
      <c r="E32" s="11">
        <v>2</v>
      </c>
      <c r="F32" s="546"/>
      <c r="G32" s="19">
        <f t="shared" si="0"/>
        <v>0</v>
      </c>
    </row>
    <row r="33" spans="1:7">
      <c r="A33" s="27" t="s">
        <v>1542</v>
      </c>
      <c r="B33" s="219" t="s">
        <v>1214</v>
      </c>
      <c r="C33" s="215" t="s">
        <v>1142</v>
      </c>
      <c r="D33" s="12" t="s">
        <v>1901</v>
      </c>
      <c r="E33" s="11">
        <v>2</v>
      </c>
      <c r="F33" s="546"/>
      <c r="G33" s="19">
        <f t="shared" si="0"/>
        <v>0</v>
      </c>
    </row>
    <row r="34" spans="1:7">
      <c r="A34" s="27" t="s">
        <v>1543</v>
      </c>
      <c r="B34" s="219" t="s">
        <v>1215</v>
      </c>
      <c r="C34" s="215" t="s">
        <v>1143</v>
      </c>
      <c r="D34" s="12" t="s">
        <v>1901</v>
      </c>
      <c r="E34" s="11">
        <v>2</v>
      </c>
      <c r="F34" s="546"/>
      <c r="G34" s="19">
        <f t="shared" si="0"/>
        <v>0</v>
      </c>
    </row>
    <row r="35" spans="1:7">
      <c r="A35" s="27" t="s">
        <v>1544</v>
      </c>
      <c r="B35" s="219" t="s">
        <v>1216</v>
      </c>
      <c r="C35" s="215" t="s">
        <v>1144</v>
      </c>
      <c r="D35" s="12" t="s">
        <v>1901</v>
      </c>
      <c r="E35" s="11">
        <v>11</v>
      </c>
      <c r="F35" s="546"/>
      <c r="G35" s="19">
        <f t="shared" si="0"/>
        <v>0</v>
      </c>
    </row>
    <row r="36" spans="1:7">
      <c r="A36" s="27" t="s">
        <v>1545</v>
      </c>
      <c r="B36" s="219" t="s">
        <v>1217</v>
      </c>
      <c r="C36" s="215" t="s">
        <v>1145</v>
      </c>
      <c r="D36" s="12" t="s">
        <v>1901</v>
      </c>
      <c r="E36" s="11">
        <v>1</v>
      </c>
      <c r="F36" s="546"/>
      <c r="G36" s="19">
        <f t="shared" si="0"/>
        <v>0</v>
      </c>
    </row>
    <row r="37" spans="1:7">
      <c r="A37" s="27" t="s">
        <v>1546</v>
      </c>
      <c r="B37" s="219" t="s">
        <v>1218</v>
      </c>
      <c r="C37" s="215" t="s">
        <v>1146</v>
      </c>
      <c r="D37" s="12" t="s">
        <v>1901</v>
      </c>
      <c r="E37" s="11">
        <v>4</v>
      </c>
      <c r="F37" s="546"/>
      <c r="G37" s="19">
        <f t="shared" si="0"/>
        <v>0</v>
      </c>
    </row>
    <row r="38" spans="1:7">
      <c r="A38" s="27" t="s">
        <v>1547</v>
      </c>
      <c r="B38" s="219" t="s">
        <v>1219</v>
      </c>
      <c r="C38" s="215" t="s">
        <v>1147</v>
      </c>
      <c r="D38" s="12" t="s">
        <v>1901</v>
      </c>
      <c r="E38" s="11">
        <v>5</v>
      </c>
      <c r="F38" s="546"/>
      <c r="G38" s="19">
        <f t="shared" si="0"/>
        <v>0</v>
      </c>
    </row>
    <row r="39" spans="1:7">
      <c r="A39" s="27" t="s">
        <v>1548</v>
      </c>
      <c r="B39" s="219" t="s">
        <v>1220</v>
      </c>
      <c r="C39" s="215" t="s">
        <v>1148</v>
      </c>
      <c r="D39" s="12" t="s">
        <v>1901</v>
      </c>
      <c r="E39" s="11">
        <v>5</v>
      </c>
      <c r="F39" s="546"/>
      <c r="G39" s="19">
        <f t="shared" si="0"/>
        <v>0</v>
      </c>
    </row>
    <row r="40" spans="1:7">
      <c r="A40" s="27" t="s">
        <v>1549</v>
      </c>
      <c r="B40" s="219" t="s">
        <v>1221</v>
      </c>
      <c r="C40" s="215" t="s">
        <v>1149</v>
      </c>
      <c r="D40" s="12" t="s">
        <v>1901</v>
      </c>
      <c r="E40" s="11">
        <v>5</v>
      </c>
      <c r="F40" s="546"/>
      <c r="G40" s="19">
        <f t="shared" si="0"/>
        <v>0</v>
      </c>
    </row>
    <row r="41" spans="1:7">
      <c r="A41" s="27" t="s">
        <v>1550</v>
      </c>
      <c r="B41" s="219" t="s">
        <v>1222</v>
      </c>
      <c r="C41" s="215" t="s">
        <v>1150</v>
      </c>
      <c r="D41" s="12" t="s">
        <v>1901</v>
      </c>
      <c r="E41" s="11">
        <v>2</v>
      </c>
      <c r="F41" s="546"/>
      <c r="G41" s="19">
        <f t="shared" si="0"/>
        <v>0</v>
      </c>
    </row>
    <row r="42" spans="1:7">
      <c r="A42" s="27" t="s">
        <v>1551</v>
      </c>
      <c r="B42" s="219" t="s">
        <v>1223</v>
      </c>
      <c r="C42" s="215" t="s">
        <v>1151</v>
      </c>
      <c r="D42" s="12" t="s">
        <v>1901</v>
      </c>
      <c r="E42" s="11">
        <v>3</v>
      </c>
      <c r="F42" s="546"/>
      <c r="G42" s="19">
        <f t="shared" si="0"/>
        <v>0</v>
      </c>
    </row>
    <row r="43" spans="1:7">
      <c r="A43" s="27" t="s">
        <v>1552</v>
      </c>
      <c r="B43" s="219" t="s">
        <v>1224</v>
      </c>
      <c r="C43" s="215" t="s">
        <v>1152</v>
      </c>
      <c r="D43" s="12" t="s">
        <v>1901</v>
      </c>
      <c r="E43" s="11">
        <v>2</v>
      </c>
      <c r="F43" s="546"/>
      <c r="G43" s="19">
        <f t="shared" si="0"/>
        <v>0</v>
      </c>
    </row>
    <row r="44" spans="1:7">
      <c r="A44" s="27" t="s">
        <v>1553</v>
      </c>
      <c r="B44" s="219" t="s">
        <v>1225</v>
      </c>
      <c r="C44" s="215" t="s">
        <v>1153</v>
      </c>
      <c r="D44" s="12" t="s">
        <v>1901</v>
      </c>
      <c r="E44" s="11">
        <v>2</v>
      </c>
      <c r="F44" s="546"/>
      <c r="G44" s="19">
        <f t="shared" si="0"/>
        <v>0</v>
      </c>
    </row>
    <row r="45" spans="1:7">
      <c r="A45" s="27" t="s">
        <v>1554</v>
      </c>
      <c r="B45" s="219" t="s">
        <v>1226</v>
      </c>
      <c r="C45" s="215" t="s">
        <v>1154</v>
      </c>
      <c r="D45" s="12" t="s">
        <v>1901</v>
      </c>
      <c r="E45" s="11">
        <v>57</v>
      </c>
      <c r="F45" s="546"/>
      <c r="G45" s="19">
        <f t="shared" si="0"/>
        <v>0</v>
      </c>
    </row>
    <row r="46" spans="1:7">
      <c r="A46" s="27" t="s">
        <v>1555</v>
      </c>
      <c r="B46" s="219" t="s">
        <v>1227</v>
      </c>
      <c r="C46" s="215" t="s">
        <v>1155</v>
      </c>
      <c r="D46" s="12" t="s">
        <v>1901</v>
      </c>
      <c r="E46" s="11">
        <v>12</v>
      </c>
      <c r="F46" s="546"/>
      <c r="G46" s="19">
        <f t="shared" si="0"/>
        <v>0</v>
      </c>
    </row>
    <row r="47" spans="1:7">
      <c r="A47" s="27" t="s">
        <v>1556</v>
      </c>
      <c r="B47" s="219" t="s">
        <v>1228</v>
      </c>
      <c r="C47" s="215" t="s">
        <v>1156</v>
      </c>
      <c r="D47" s="12" t="s">
        <v>1901</v>
      </c>
      <c r="E47" s="11">
        <v>2</v>
      </c>
      <c r="F47" s="546"/>
      <c r="G47" s="19">
        <f t="shared" si="0"/>
        <v>0</v>
      </c>
    </row>
    <row r="48" spans="1:7">
      <c r="A48" s="27" t="s">
        <v>1557</v>
      </c>
      <c r="B48" s="219" t="s">
        <v>1229</v>
      </c>
      <c r="C48" s="215" t="s">
        <v>1157</v>
      </c>
      <c r="D48" s="12" t="s">
        <v>1901</v>
      </c>
      <c r="E48" s="11">
        <v>2</v>
      </c>
      <c r="F48" s="546"/>
      <c r="G48" s="19">
        <f t="shared" si="0"/>
        <v>0</v>
      </c>
    </row>
    <row r="49" spans="1:7">
      <c r="A49" s="27" t="s">
        <v>1558</v>
      </c>
      <c r="B49" s="219" t="s">
        <v>1230</v>
      </c>
      <c r="C49" s="215" t="s">
        <v>1158</v>
      </c>
      <c r="D49" s="12" t="s">
        <v>1901</v>
      </c>
      <c r="E49" s="11">
        <v>2</v>
      </c>
      <c r="F49" s="546"/>
      <c r="G49" s="19">
        <f t="shared" si="0"/>
        <v>0</v>
      </c>
    </row>
    <row r="50" spans="1:7">
      <c r="A50" s="27" t="s">
        <v>1559</v>
      </c>
      <c r="B50" s="219" t="s">
        <v>1231</v>
      </c>
      <c r="C50" s="215" t="s">
        <v>1159</v>
      </c>
      <c r="D50" s="12" t="s">
        <v>1901</v>
      </c>
      <c r="E50" s="11">
        <v>2</v>
      </c>
      <c r="F50" s="546"/>
      <c r="G50" s="19">
        <f t="shared" si="0"/>
        <v>0</v>
      </c>
    </row>
    <row r="51" spans="1:7">
      <c r="A51" s="27" t="s">
        <v>1560</v>
      </c>
      <c r="B51" s="219" t="s">
        <v>1232</v>
      </c>
      <c r="C51" s="215" t="s">
        <v>1160</v>
      </c>
      <c r="D51" s="12" t="s">
        <v>1901</v>
      </c>
      <c r="E51" s="11">
        <v>1</v>
      </c>
      <c r="F51" s="546"/>
      <c r="G51" s="19">
        <f t="shared" si="0"/>
        <v>0</v>
      </c>
    </row>
    <row r="52" spans="1:7">
      <c r="A52" s="27" t="s">
        <v>1561</v>
      </c>
      <c r="B52" s="219" t="s">
        <v>1233</v>
      </c>
      <c r="C52" s="215" t="s">
        <v>1161</v>
      </c>
      <c r="D52" s="12" t="s">
        <v>1901</v>
      </c>
      <c r="E52" s="11">
        <v>2</v>
      </c>
      <c r="F52" s="546"/>
      <c r="G52" s="19">
        <f t="shared" si="0"/>
        <v>0</v>
      </c>
    </row>
    <row r="53" spans="1:7">
      <c r="A53" s="27" t="s">
        <v>1562</v>
      </c>
      <c r="B53" s="219" t="s">
        <v>1234</v>
      </c>
      <c r="C53" s="215" t="s">
        <v>1162</v>
      </c>
      <c r="D53" s="12" t="s">
        <v>1901</v>
      </c>
      <c r="E53" s="11">
        <v>4</v>
      </c>
      <c r="F53" s="546"/>
      <c r="G53" s="19">
        <f t="shared" si="0"/>
        <v>0</v>
      </c>
    </row>
    <row r="54" spans="1:7">
      <c r="A54" s="27" t="s">
        <v>1563</v>
      </c>
      <c r="B54" s="219" t="s">
        <v>1235</v>
      </c>
      <c r="C54" s="215" t="s">
        <v>1163</v>
      </c>
      <c r="D54" s="12" t="s">
        <v>1901</v>
      </c>
      <c r="E54" s="11">
        <v>2</v>
      </c>
      <c r="F54" s="546"/>
      <c r="G54" s="19">
        <f t="shared" si="0"/>
        <v>0</v>
      </c>
    </row>
    <row r="55" spans="1:7">
      <c r="A55" s="27" t="s">
        <v>1564</v>
      </c>
      <c r="B55" s="219" t="s">
        <v>1236</v>
      </c>
      <c r="C55" s="215" t="s">
        <v>1164</v>
      </c>
      <c r="D55" s="12" t="s">
        <v>1901</v>
      </c>
      <c r="E55" s="11">
        <v>1</v>
      </c>
      <c r="F55" s="546"/>
      <c r="G55" s="19">
        <f t="shared" si="0"/>
        <v>0</v>
      </c>
    </row>
    <row r="56" spans="1:7">
      <c r="A56" s="27" t="s">
        <v>1565</v>
      </c>
      <c r="B56" s="219" t="s">
        <v>1237</v>
      </c>
      <c r="C56" s="215" t="s">
        <v>1165</v>
      </c>
      <c r="D56" s="12" t="s">
        <v>1901</v>
      </c>
      <c r="E56" s="11">
        <v>1</v>
      </c>
      <c r="F56" s="546"/>
      <c r="G56" s="19">
        <f t="shared" si="0"/>
        <v>0</v>
      </c>
    </row>
    <row r="57" spans="1:7">
      <c r="A57" s="27" t="s">
        <v>1566</v>
      </c>
      <c r="B57" s="219" t="s">
        <v>1238</v>
      </c>
      <c r="C57" s="215" t="s">
        <v>1166</v>
      </c>
      <c r="D57" s="12" t="s">
        <v>1901</v>
      </c>
      <c r="E57" s="11">
        <v>7</v>
      </c>
      <c r="F57" s="546"/>
      <c r="G57" s="19">
        <f t="shared" si="0"/>
        <v>0</v>
      </c>
    </row>
    <row r="58" spans="1:7">
      <c r="A58" s="27" t="s">
        <v>1567</v>
      </c>
      <c r="B58" s="219" t="s">
        <v>1239</v>
      </c>
      <c r="C58" s="215" t="s">
        <v>1167</v>
      </c>
      <c r="D58" s="12" t="s">
        <v>1901</v>
      </c>
      <c r="E58" s="11">
        <v>3</v>
      </c>
      <c r="F58" s="546"/>
      <c r="G58" s="19">
        <f t="shared" si="0"/>
        <v>0</v>
      </c>
    </row>
    <row r="59" spans="1:7">
      <c r="A59" s="27" t="s">
        <v>1568</v>
      </c>
      <c r="B59" s="219" t="s">
        <v>1240</v>
      </c>
      <c r="C59" s="215" t="s">
        <v>1168</v>
      </c>
      <c r="D59" s="12" t="s">
        <v>1901</v>
      </c>
      <c r="E59" s="11">
        <v>1</v>
      </c>
      <c r="F59" s="546"/>
      <c r="G59" s="19">
        <f t="shared" si="0"/>
        <v>0</v>
      </c>
    </row>
    <row r="60" spans="1:7">
      <c r="A60" s="27" t="s">
        <v>1300</v>
      </c>
      <c r="B60" s="219" t="s">
        <v>1241</v>
      </c>
      <c r="C60" s="215" t="s">
        <v>1169</v>
      </c>
      <c r="D60" s="12" t="s">
        <v>1901</v>
      </c>
      <c r="E60" s="11">
        <v>5</v>
      </c>
      <c r="F60" s="546"/>
      <c r="G60" s="19">
        <f t="shared" si="0"/>
        <v>0</v>
      </c>
    </row>
    <row r="61" spans="1:7">
      <c r="A61" s="27" t="s">
        <v>1301</v>
      </c>
      <c r="B61" s="219" t="s">
        <v>1242</v>
      </c>
      <c r="C61" s="215" t="s">
        <v>1170</v>
      </c>
      <c r="D61" s="12" t="s">
        <v>1901</v>
      </c>
      <c r="E61" s="11">
        <v>3</v>
      </c>
      <c r="F61" s="546"/>
      <c r="G61" s="19">
        <f t="shared" si="0"/>
        <v>0</v>
      </c>
    </row>
    <row r="62" spans="1:7">
      <c r="A62" s="27" t="s">
        <v>1302</v>
      </c>
      <c r="B62" s="219" t="s">
        <v>1243</v>
      </c>
      <c r="C62" s="215" t="s">
        <v>1171</v>
      </c>
      <c r="D62" s="12" t="s">
        <v>1901</v>
      </c>
      <c r="E62" s="11">
        <v>7</v>
      </c>
      <c r="F62" s="546"/>
      <c r="G62" s="19">
        <f t="shared" si="0"/>
        <v>0</v>
      </c>
    </row>
    <row r="63" spans="1:7">
      <c r="A63" s="27" t="s">
        <v>1303</v>
      </c>
      <c r="B63" s="219" t="s">
        <v>1244</v>
      </c>
      <c r="C63" s="215" t="s">
        <v>1172</v>
      </c>
      <c r="D63" s="12" t="s">
        <v>1901</v>
      </c>
      <c r="E63" s="11">
        <v>3</v>
      </c>
      <c r="F63" s="546"/>
      <c r="G63" s="19">
        <f t="shared" si="0"/>
        <v>0</v>
      </c>
    </row>
    <row r="64" spans="1:7">
      <c r="A64" s="27" t="s">
        <v>1304</v>
      </c>
      <c r="B64" s="219" t="s">
        <v>1245</v>
      </c>
      <c r="C64" s="215" t="s">
        <v>1173</v>
      </c>
      <c r="D64" s="12" t="s">
        <v>1901</v>
      </c>
      <c r="E64" s="11">
        <v>3</v>
      </c>
      <c r="F64" s="546"/>
      <c r="G64" s="19">
        <f t="shared" si="0"/>
        <v>0</v>
      </c>
    </row>
    <row r="65" spans="1:7">
      <c r="A65" s="27" t="s">
        <v>1305</v>
      </c>
      <c r="B65" s="219" t="s">
        <v>1246</v>
      </c>
      <c r="C65" s="215" t="s">
        <v>1174</v>
      </c>
      <c r="D65" s="12" t="s">
        <v>1901</v>
      </c>
      <c r="E65" s="11">
        <v>3</v>
      </c>
      <c r="F65" s="546"/>
      <c r="G65" s="19">
        <f t="shared" si="0"/>
        <v>0</v>
      </c>
    </row>
    <row r="66" spans="1:7" ht="10.8" thickBot="1">
      <c r="A66" s="124" t="s">
        <v>1306</v>
      </c>
      <c r="B66" s="253" t="s">
        <v>1247</v>
      </c>
      <c r="C66" s="218" t="s">
        <v>1175</v>
      </c>
      <c r="D66" s="103" t="s">
        <v>1901</v>
      </c>
      <c r="E66" s="104">
        <v>3</v>
      </c>
      <c r="F66" s="547"/>
      <c r="G66" s="106">
        <f t="shared" si="0"/>
        <v>0</v>
      </c>
    </row>
    <row r="67" spans="1:7" ht="10.8" thickBot="1">
      <c r="A67" s="6"/>
      <c r="B67" s="250" t="s">
        <v>2011</v>
      </c>
      <c r="C67" s="238" t="s">
        <v>1177</v>
      </c>
      <c r="D67" s="29"/>
      <c r="E67" s="30"/>
      <c r="F67" s="31"/>
      <c r="G67" s="33">
        <f>SUM(G68:G79)</f>
        <v>0</v>
      </c>
    </row>
    <row r="68" spans="1:7" ht="20.399999999999999">
      <c r="A68" s="25" t="s">
        <v>1307</v>
      </c>
      <c r="B68" s="252" t="s">
        <v>1248</v>
      </c>
      <c r="C68" s="191" t="s">
        <v>1176</v>
      </c>
      <c r="D68" s="14" t="s">
        <v>1901</v>
      </c>
      <c r="E68" s="9">
        <v>1</v>
      </c>
      <c r="F68" s="545"/>
      <c r="G68" s="18">
        <f t="shared" ref="G68:G79" si="1">E68*F68</f>
        <v>0</v>
      </c>
    </row>
    <row r="69" spans="1:7" ht="20.399999999999999">
      <c r="A69" s="27" t="s">
        <v>1308</v>
      </c>
      <c r="B69" s="219" t="s">
        <v>1249</v>
      </c>
      <c r="C69" s="215" t="s">
        <v>1176</v>
      </c>
      <c r="D69" s="12" t="s">
        <v>1901</v>
      </c>
      <c r="E69" s="11">
        <v>1</v>
      </c>
      <c r="F69" s="546"/>
      <c r="G69" s="19">
        <f t="shared" si="1"/>
        <v>0</v>
      </c>
    </row>
    <row r="70" spans="1:7">
      <c r="A70" s="27" t="s">
        <v>1309</v>
      </c>
      <c r="B70" s="219" t="s">
        <v>1250</v>
      </c>
      <c r="C70" s="215" t="s">
        <v>1178</v>
      </c>
      <c r="D70" s="12" t="s">
        <v>1901</v>
      </c>
      <c r="E70" s="11">
        <v>1</v>
      </c>
      <c r="F70" s="546"/>
      <c r="G70" s="19">
        <f t="shared" si="1"/>
        <v>0</v>
      </c>
    </row>
    <row r="71" spans="1:7">
      <c r="A71" s="27" t="s">
        <v>1310</v>
      </c>
      <c r="B71" s="219" t="s">
        <v>1251</v>
      </c>
      <c r="C71" s="215" t="s">
        <v>1179</v>
      </c>
      <c r="D71" s="12" t="s">
        <v>1901</v>
      </c>
      <c r="E71" s="11">
        <v>2</v>
      </c>
      <c r="F71" s="546"/>
      <c r="G71" s="19">
        <f t="shared" si="1"/>
        <v>0</v>
      </c>
    </row>
    <row r="72" spans="1:7">
      <c r="A72" s="27" t="s">
        <v>1311</v>
      </c>
      <c r="B72" s="219" t="s">
        <v>1252</v>
      </c>
      <c r="C72" s="215" t="s">
        <v>1180</v>
      </c>
      <c r="D72" s="12" t="s">
        <v>1901</v>
      </c>
      <c r="E72" s="11">
        <v>3</v>
      </c>
      <c r="F72" s="546"/>
      <c r="G72" s="19">
        <f t="shared" si="1"/>
        <v>0</v>
      </c>
    </row>
    <row r="73" spans="1:7">
      <c r="A73" s="27" t="s">
        <v>1312</v>
      </c>
      <c r="B73" s="219" t="s">
        <v>1253</v>
      </c>
      <c r="C73" s="215" t="s">
        <v>1181</v>
      </c>
      <c r="D73" s="12" t="s">
        <v>1901</v>
      </c>
      <c r="E73" s="11">
        <v>1</v>
      </c>
      <c r="F73" s="546"/>
      <c r="G73" s="19">
        <f t="shared" si="1"/>
        <v>0</v>
      </c>
    </row>
    <row r="74" spans="1:7">
      <c r="A74" s="27" t="s">
        <v>1313</v>
      </c>
      <c r="B74" s="219" t="s">
        <v>1254</v>
      </c>
      <c r="C74" s="215" t="s">
        <v>1182</v>
      </c>
      <c r="D74" s="12" t="s">
        <v>1901</v>
      </c>
      <c r="E74" s="11">
        <v>3</v>
      </c>
      <c r="F74" s="546"/>
      <c r="G74" s="19">
        <f t="shared" si="1"/>
        <v>0</v>
      </c>
    </row>
    <row r="75" spans="1:7">
      <c r="A75" s="27" t="s">
        <v>1314</v>
      </c>
      <c r="B75" s="219" t="s">
        <v>1255</v>
      </c>
      <c r="C75" s="215" t="s">
        <v>1183</v>
      </c>
      <c r="D75" s="12" t="s">
        <v>1901</v>
      </c>
      <c r="E75" s="11">
        <v>1</v>
      </c>
      <c r="F75" s="546"/>
      <c r="G75" s="19">
        <f t="shared" si="1"/>
        <v>0</v>
      </c>
    </row>
    <row r="76" spans="1:7">
      <c r="A76" s="27" t="s">
        <v>1315</v>
      </c>
      <c r="B76" s="219" t="s">
        <v>1256</v>
      </c>
      <c r="C76" s="215" t="s">
        <v>1184</v>
      </c>
      <c r="D76" s="12" t="s">
        <v>1901</v>
      </c>
      <c r="E76" s="11">
        <v>1</v>
      </c>
      <c r="F76" s="546"/>
      <c r="G76" s="19">
        <f t="shared" si="1"/>
        <v>0</v>
      </c>
    </row>
    <row r="77" spans="1:7">
      <c r="A77" s="27" t="s">
        <v>1316</v>
      </c>
      <c r="B77" s="219" t="s">
        <v>1257</v>
      </c>
      <c r="C77" s="215" t="s">
        <v>1185</v>
      </c>
      <c r="D77" s="12" t="s">
        <v>1901</v>
      </c>
      <c r="E77" s="11">
        <v>1</v>
      </c>
      <c r="F77" s="546"/>
      <c r="G77" s="19">
        <f t="shared" si="1"/>
        <v>0</v>
      </c>
    </row>
    <row r="78" spans="1:7">
      <c r="A78" s="27" t="s">
        <v>1317</v>
      </c>
      <c r="B78" s="219" t="s">
        <v>1258</v>
      </c>
      <c r="C78" s="215" t="s">
        <v>1186</v>
      </c>
      <c r="D78" s="12" t="s">
        <v>1901</v>
      </c>
      <c r="E78" s="11">
        <v>2</v>
      </c>
      <c r="F78" s="546"/>
      <c r="G78" s="19">
        <f t="shared" si="1"/>
        <v>0</v>
      </c>
    </row>
    <row r="79" spans="1:7" ht="10.8" thickBot="1">
      <c r="A79" s="124" t="s">
        <v>1447</v>
      </c>
      <c r="B79" s="253" t="s">
        <v>1259</v>
      </c>
      <c r="C79" s="218" t="s">
        <v>1187</v>
      </c>
      <c r="D79" s="103" t="s">
        <v>1901</v>
      </c>
      <c r="E79" s="104">
        <v>3</v>
      </c>
      <c r="F79" s="547"/>
      <c r="G79" s="106">
        <f t="shared" si="1"/>
        <v>0</v>
      </c>
    </row>
    <row r="80" spans="1:7" ht="10.8" thickBot="1">
      <c r="A80" s="6"/>
      <c r="B80" s="250" t="s">
        <v>2012</v>
      </c>
      <c r="C80" s="238" t="s">
        <v>1188</v>
      </c>
      <c r="D80" s="29"/>
      <c r="E80" s="30"/>
      <c r="F80" s="31"/>
      <c r="G80" s="33">
        <f>SUM(G81:G85)</f>
        <v>0</v>
      </c>
    </row>
    <row r="81" spans="1:7">
      <c r="A81" s="25" t="s">
        <v>1448</v>
      </c>
      <c r="B81" s="252" t="s">
        <v>1260</v>
      </c>
      <c r="C81" s="191" t="s">
        <v>1189</v>
      </c>
      <c r="D81" s="14" t="s">
        <v>1901</v>
      </c>
      <c r="E81" s="9">
        <v>2</v>
      </c>
      <c r="F81" s="545"/>
      <c r="G81" s="18">
        <f>E81*F81</f>
        <v>0</v>
      </c>
    </row>
    <row r="82" spans="1:7">
      <c r="A82" s="27" t="s">
        <v>1449</v>
      </c>
      <c r="B82" s="219" t="s">
        <v>1261</v>
      </c>
      <c r="C82" s="404" t="s">
        <v>1190</v>
      </c>
      <c r="D82" s="12" t="s">
        <v>1901</v>
      </c>
      <c r="E82" s="11">
        <v>2</v>
      </c>
      <c r="F82" s="546"/>
      <c r="G82" s="19">
        <f>E82*F82</f>
        <v>0</v>
      </c>
    </row>
    <row r="83" spans="1:7">
      <c r="A83" s="27" t="s">
        <v>1450</v>
      </c>
      <c r="B83" s="219" t="s">
        <v>1262</v>
      </c>
      <c r="C83" s="404" t="s">
        <v>1191</v>
      </c>
      <c r="D83" s="12" t="s">
        <v>1901</v>
      </c>
      <c r="E83" s="11">
        <v>2</v>
      </c>
      <c r="F83" s="546"/>
      <c r="G83" s="19">
        <f>E83*F83</f>
        <v>0</v>
      </c>
    </row>
    <row r="84" spans="1:7">
      <c r="A84" s="27" t="s">
        <v>1451</v>
      </c>
      <c r="B84" s="219" t="s">
        <v>1263</v>
      </c>
      <c r="C84" s="404" t="s">
        <v>1192</v>
      </c>
      <c r="D84" s="12" t="s">
        <v>1901</v>
      </c>
      <c r="E84" s="11">
        <v>6</v>
      </c>
      <c r="F84" s="546"/>
      <c r="G84" s="19">
        <f>E84*F84</f>
        <v>0</v>
      </c>
    </row>
    <row r="85" spans="1:7" ht="21" thickBot="1">
      <c r="A85" s="124" t="s">
        <v>1452</v>
      </c>
      <c r="B85" s="253" t="s">
        <v>1264</v>
      </c>
      <c r="C85" s="218" t="s">
        <v>1193</v>
      </c>
      <c r="D85" s="103" t="s">
        <v>1901</v>
      </c>
      <c r="E85" s="104">
        <v>1</v>
      </c>
      <c r="F85" s="547"/>
      <c r="G85" s="106">
        <f>E85*F85</f>
        <v>0</v>
      </c>
    </row>
    <row r="86" spans="1:7" ht="10.8" thickBot="1">
      <c r="A86" s="6"/>
      <c r="B86" s="250" t="s">
        <v>2013</v>
      </c>
      <c r="C86" s="238" t="s">
        <v>1270</v>
      </c>
      <c r="D86" s="29"/>
      <c r="E86" s="30"/>
      <c r="F86" s="31"/>
      <c r="G86" s="33">
        <f>SUM(G87:G116)</f>
        <v>0</v>
      </c>
    </row>
    <row r="87" spans="1:7">
      <c r="A87" s="25" t="s">
        <v>1453</v>
      </c>
      <c r="B87" s="252" t="s">
        <v>1976</v>
      </c>
      <c r="C87" s="191" t="s">
        <v>1271</v>
      </c>
      <c r="D87" s="14" t="s">
        <v>1901</v>
      </c>
      <c r="E87" s="9">
        <v>2</v>
      </c>
      <c r="F87" s="545"/>
      <c r="G87" s="18">
        <f t="shared" ref="G87:G116" si="2">E87*F87</f>
        <v>0</v>
      </c>
    </row>
    <row r="88" spans="1:7">
      <c r="A88" s="27" t="s">
        <v>1454</v>
      </c>
      <c r="B88" s="219" t="s">
        <v>1977</v>
      </c>
      <c r="C88" s="404" t="s">
        <v>1272</v>
      </c>
      <c r="D88" s="12" t="s">
        <v>1901</v>
      </c>
      <c r="E88" s="11">
        <v>2</v>
      </c>
      <c r="F88" s="546"/>
      <c r="G88" s="19">
        <f t="shared" si="2"/>
        <v>0</v>
      </c>
    </row>
    <row r="89" spans="1:7">
      <c r="A89" s="27" t="s">
        <v>1455</v>
      </c>
      <c r="B89" s="219" t="s">
        <v>1978</v>
      </c>
      <c r="C89" s="404" t="s">
        <v>1273</v>
      </c>
      <c r="D89" s="12" t="s">
        <v>1901</v>
      </c>
      <c r="E89" s="11">
        <v>2</v>
      </c>
      <c r="F89" s="546"/>
      <c r="G89" s="19">
        <f t="shared" si="2"/>
        <v>0</v>
      </c>
    </row>
    <row r="90" spans="1:7">
      <c r="A90" s="27" t="s">
        <v>1456</v>
      </c>
      <c r="B90" s="219" t="s">
        <v>1979</v>
      </c>
      <c r="C90" s="404" t="s">
        <v>1274</v>
      </c>
      <c r="D90" s="12" t="s">
        <v>1901</v>
      </c>
      <c r="E90" s="11">
        <v>4</v>
      </c>
      <c r="F90" s="546"/>
      <c r="G90" s="19">
        <f t="shared" si="2"/>
        <v>0</v>
      </c>
    </row>
    <row r="91" spans="1:7">
      <c r="A91" s="27" t="s">
        <v>1457</v>
      </c>
      <c r="B91" s="219" t="s">
        <v>1980</v>
      </c>
      <c r="C91" s="404" t="s">
        <v>1275</v>
      </c>
      <c r="D91" s="12" t="s">
        <v>1901</v>
      </c>
      <c r="E91" s="11">
        <v>22</v>
      </c>
      <c r="F91" s="546"/>
      <c r="G91" s="19">
        <f t="shared" si="2"/>
        <v>0</v>
      </c>
    </row>
    <row r="92" spans="1:7">
      <c r="A92" s="27" t="s">
        <v>1458</v>
      </c>
      <c r="B92" s="219" t="s">
        <v>1981</v>
      </c>
      <c r="C92" s="404" t="s">
        <v>1276</v>
      </c>
      <c r="D92" s="12" t="s">
        <v>1901</v>
      </c>
      <c r="E92" s="11">
        <v>25</v>
      </c>
      <c r="F92" s="546"/>
      <c r="G92" s="19">
        <f t="shared" si="2"/>
        <v>0</v>
      </c>
    </row>
    <row r="93" spans="1:7">
      <c r="A93" s="27" t="s">
        <v>1459</v>
      </c>
      <c r="B93" s="219" t="s">
        <v>1982</v>
      </c>
      <c r="C93" s="404" t="s">
        <v>1277</v>
      </c>
      <c r="D93" s="12" t="s">
        <v>1901</v>
      </c>
      <c r="E93" s="11">
        <v>22</v>
      </c>
      <c r="F93" s="546"/>
      <c r="G93" s="19">
        <f t="shared" si="2"/>
        <v>0</v>
      </c>
    </row>
    <row r="94" spans="1:7">
      <c r="A94" s="27" t="s">
        <v>1460</v>
      </c>
      <c r="B94" s="219" t="s">
        <v>1983</v>
      </c>
      <c r="C94" s="404" t="s">
        <v>1278</v>
      </c>
      <c r="D94" s="12" t="s">
        <v>1901</v>
      </c>
      <c r="E94" s="11">
        <v>47</v>
      </c>
      <c r="F94" s="546"/>
      <c r="G94" s="19">
        <f t="shared" si="2"/>
        <v>0</v>
      </c>
    </row>
    <row r="95" spans="1:7">
      <c r="A95" s="27" t="s">
        <v>1461</v>
      </c>
      <c r="B95" s="219" t="s">
        <v>1984</v>
      </c>
      <c r="C95" s="404" t="s">
        <v>1279</v>
      </c>
      <c r="D95" s="12" t="s">
        <v>1901</v>
      </c>
      <c r="E95" s="11">
        <v>47</v>
      </c>
      <c r="F95" s="546"/>
      <c r="G95" s="19">
        <f t="shared" si="2"/>
        <v>0</v>
      </c>
    </row>
    <row r="96" spans="1:7">
      <c r="A96" s="27" t="s">
        <v>1462</v>
      </c>
      <c r="B96" s="219" t="s">
        <v>1985</v>
      </c>
      <c r="C96" s="404" t="s">
        <v>1955</v>
      </c>
      <c r="D96" s="12" t="s">
        <v>1901</v>
      </c>
      <c r="E96" s="11">
        <v>47</v>
      </c>
      <c r="F96" s="546"/>
      <c r="G96" s="19">
        <f t="shared" si="2"/>
        <v>0</v>
      </c>
    </row>
    <row r="97" spans="1:7">
      <c r="A97" s="27" t="s">
        <v>57</v>
      </c>
      <c r="B97" s="219" t="s">
        <v>1986</v>
      </c>
      <c r="C97" s="404" t="s">
        <v>1956</v>
      </c>
      <c r="D97" s="12" t="s">
        <v>1901</v>
      </c>
      <c r="E97" s="11">
        <v>12</v>
      </c>
      <c r="F97" s="546"/>
      <c r="G97" s="19">
        <f t="shared" si="2"/>
        <v>0</v>
      </c>
    </row>
    <row r="98" spans="1:7">
      <c r="A98" s="27" t="s">
        <v>58</v>
      </c>
      <c r="B98" s="219" t="s">
        <v>1987</v>
      </c>
      <c r="C98" s="404" t="s">
        <v>1957</v>
      </c>
      <c r="D98" s="12" t="s">
        <v>1901</v>
      </c>
      <c r="E98" s="11">
        <v>7</v>
      </c>
      <c r="F98" s="546"/>
      <c r="G98" s="19">
        <f t="shared" si="2"/>
        <v>0</v>
      </c>
    </row>
    <row r="99" spans="1:7">
      <c r="A99" s="27" t="s">
        <v>59</v>
      </c>
      <c r="B99" s="219" t="s">
        <v>1988</v>
      </c>
      <c r="C99" s="404" t="s">
        <v>1958</v>
      </c>
      <c r="D99" s="12" t="s">
        <v>1901</v>
      </c>
      <c r="E99" s="11">
        <v>3</v>
      </c>
      <c r="F99" s="546"/>
      <c r="G99" s="19">
        <f t="shared" si="2"/>
        <v>0</v>
      </c>
    </row>
    <row r="100" spans="1:7" ht="20.399999999999999">
      <c r="A100" s="27" t="s">
        <v>60</v>
      </c>
      <c r="B100" s="219" t="s">
        <v>1989</v>
      </c>
      <c r="C100" s="215" t="s">
        <v>1959</v>
      </c>
      <c r="D100" s="12" t="s">
        <v>1901</v>
      </c>
      <c r="E100" s="11">
        <v>4</v>
      </c>
      <c r="F100" s="546"/>
      <c r="G100" s="19">
        <f t="shared" si="2"/>
        <v>0</v>
      </c>
    </row>
    <row r="101" spans="1:7">
      <c r="A101" s="27" t="s">
        <v>61</v>
      </c>
      <c r="B101" s="219" t="s">
        <v>1990</v>
      </c>
      <c r="C101" s="404" t="s">
        <v>1960</v>
      </c>
      <c r="D101" s="12" t="s">
        <v>1901</v>
      </c>
      <c r="E101" s="11">
        <v>8</v>
      </c>
      <c r="F101" s="546"/>
      <c r="G101" s="19">
        <f t="shared" si="2"/>
        <v>0</v>
      </c>
    </row>
    <row r="102" spans="1:7">
      <c r="A102" s="27" t="s">
        <v>62</v>
      </c>
      <c r="B102" s="219" t="s">
        <v>1991</v>
      </c>
      <c r="C102" s="404" t="s">
        <v>1961</v>
      </c>
      <c r="D102" s="12" t="s">
        <v>1901</v>
      </c>
      <c r="E102" s="11">
        <v>6</v>
      </c>
      <c r="F102" s="546"/>
      <c r="G102" s="19">
        <f t="shared" si="2"/>
        <v>0</v>
      </c>
    </row>
    <row r="103" spans="1:7">
      <c r="A103" s="27" t="s">
        <v>566</v>
      </c>
      <c r="B103" s="219" t="s">
        <v>1992</v>
      </c>
      <c r="C103" s="404" t="s">
        <v>1962</v>
      </c>
      <c r="D103" s="12" t="s">
        <v>1901</v>
      </c>
      <c r="E103" s="11">
        <v>3</v>
      </c>
      <c r="F103" s="546"/>
      <c r="G103" s="19">
        <f t="shared" si="2"/>
        <v>0</v>
      </c>
    </row>
    <row r="104" spans="1:7">
      <c r="A104" s="27" t="s">
        <v>567</v>
      </c>
      <c r="B104" s="219" t="s">
        <v>1993</v>
      </c>
      <c r="C104" s="404" t="s">
        <v>1963</v>
      </c>
      <c r="D104" s="12" t="s">
        <v>1901</v>
      </c>
      <c r="E104" s="11">
        <v>3</v>
      </c>
      <c r="F104" s="546"/>
      <c r="G104" s="19">
        <f t="shared" si="2"/>
        <v>0</v>
      </c>
    </row>
    <row r="105" spans="1:7">
      <c r="A105" s="27" t="s">
        <v>568</v>
      </c>
      <c r="B105" s="219" t="s">
        <v>1994</v>
      </c>
      <c r="C105" s="404" t="s">
        <v>1964</v>
      </c>
      <c r="D105" s="12" t="s">
        <v>1901</v>
      </c>
      <c r="E105" s="11">
        <v>16</v>
      </c>
      <c r="F105" s="546"/>
      <c r="G105" s="19">
        <f t="shared" si="2"/>
        <v>0</v>
      </c>
    </row>
    <row r="106" spans="1:7">
      <c r="A106" s="27" t="s">
        <v>1490</v>
      </c>
      <c r="B106" s="219" t="s">
        <v>1995</v>
      </c>
      <c r="C106" s="404" t="s">
        <v>1965</v>
      </c>
      <c r="D106" s="12" t="s">
        <v>1901</v>
      </c>
      <c r="E106" s="11">
        <v>6</v>
      </c>
      <c r="F106" s="546"/>
      <c r="G106" s="19">
        <f t="shared" si="2"/>
        <v>0</v>
      </c>
    </row>
    <row r="107" spans="1:7">
      <c r="A107" s="27" t="s">
        <v>1491</v>
      </c>
      <c r="B107" s="219" t="s">
        <v>1996</v>
      </c>
      <c r="C107" s="404" t="s">
        <v>1966</v>
      </c>
      <c r="D107" s="12" t="s">
        <v>1901</v>
      </c>
      <c r="E107" s="11">
        <v>15</v>
      </c>
      <c r="F107" s="546"/>
      <c r="G107" s="19">
        <f t="shared" si="2"/>
        <v>0</v>
      </c>
    </row>
    <row r="108" spans="1:7">
      <c r="A108" s="27" t="s">
        <v>1492</v>
      </c>
      <c r="B108" s="219" t="s">
        <v>1997</v>
      </c>
      <c r="C108" s="404" t="s">
        <v>1967</v>
      </c>
      <c r="D108" s="12" t="s">
        <v>1901</v>
      </c>
      <c r="E108" s="11">
        <v>25</v>
      </c>
      <c r="F108" s="546"/>
      <c r="G108" s="19">
        <f t="shared" si="2"/>
        <v>0</v>
      </c>
    </row>
    <row r="109" spans="1:7">
      <c r="A109" s="27" t="s">
        <v>1494</v>
      </c>
      <c r="B109" s="219" t="s">
        <v>1998</v>
      </c>
      <c r="C109" s="404" t="s">
        <v>1968</v>
      </c>
      <c r="D109" s="12" t="s">
        <v>1901</v>
      </c>
      <c r="E109" s="11">
        <v>3</v>
      </c>
      <c r="F109" s="546"/>
      <c r="G109" s="19">
        <f t="shared" si="2"/>
        <v>0</v>
      </c>
    </row>
    <row r="110" spans="1:7">
      <c r="A110" s="27" t="s">
        <v>1496</v>
      </c>
      <c r="B110" s="219" t="s">
        <v>1999</v>
      </c>
      <c r="C110" s="404" t="s">
        <v>1969</v>
      </c>
      <c r="D110" s="12" t="s">
        <v>1901</v>
      </c>
      <c r="E110" s="11">
        <v>4</v>
      </c>
      <c r="F110" s="546"/>
      <c r="G110" s="19">
        <f t="shared" si="2"/>
        <v>0</v>
      </c>
    </row>
    <row r="111" spans="1:7">
      <c r="A111" s="27" t="s">
        <v>1497</v>
      </c>
      <c r="B111" s="219" t="s">
        <v>2000</v>
      </c>
      <c r="C111" s="404" t="s">
        <v>1970</v>
      </c>
      <c r="D111" s="12" t="s">
        <v>1901</v>
      </c>
      <c r="E111" s="11">
        <v>2</v>
      </c>
      <c r="F111" s="546"/>
      <c r="G111" s="19">
        <f t="shared" si="2"/>
        <v>0</v>
      </c>
    </row>
    <row r="112" spans="1:7">
      <c r="A112" s="27" t="s">
        <v>1498</v>
      </c>
      <c r="B112" s="219" t="s">
        <v>2001</v>
      </c>
      <c r="C112" s="404" t="s">
        <v>1971</v>
      </c>
      <c r="D112" s="12" t="s">
        <v>1901</v>
      </c>
      <c r="E112" s="11">
        <v>2</v>
      </c>
      <c r="F112" s="546"/>
      <c r="G112" s="19">
        <f t="shared" si="2"/>
        <v>0</v>
      </c>
    </row>
    <row r="113" spans="1:7">
      <c r="A113" s="27" t="s">
        <v>1499</v>
      </c>
      <c r="B113" s="219" t="s">
        <v>2002</v>
      </c>
      <c r="C113" s="404" t="s">
        <v>1972</v>
      </c>
      <c r="D113" s="12" t="s">
        <v>1901</v>
      </c>
      <c r="E113" s="11">
        <v>5</v>
      </c>
      <c r="F113" s="546"/>
      <c r="G113" s="19">
        <f t="shared" si="2"/>
        <v>0</v>
      </c>
    </row>
    <row r="114" spans="1:7">
      <c r="A114" s="27" t="s">
        <v>1500</v>
      </c>
      <c r="B114" s="219" t="s">
        <v>2003</v>
      </c>
      <c r="C114" s="404" t="s">
        <v>1973</v>
      </c>
      <c r="D114" s="12" t="s">
        <v>1901</v>
      </c>
      <c r="E114" s="11">
        <v>2</v>
      </c>
      <c r="F114" s="546"/>
      <c r="G114" s="19">
        <f t="shared" si="2"/>
        <v>0</v>
      </c>
    </row>
    <row r="115" spans="1:7">
      <c r="A115" s="27" t="s">
        <v>80</v>
      </c>
      <c r="B115" s="219" t="s">
        <v>2004</v>
      </c>
      <c r="C115" s="404" t="s">
        <v>1974</v>
      </c>
      <c r="D115" s="12" t="s">
        <v>1901</v>
      </c>
      <c r="E115" s="11">
        <v>5</v>
      </c>
      <c r="F115" s="546"/>
      <c r="G115" s="19">
        <f t="shared" si="2"/>
        <v>0</v>
      </c>
    </row>
    <row r="116" spans="1:7" ht="21" thickBot="1">
      <c r="A116" s="124" t="s">
        <v>81</v>
      </c>
      <c r="B116" s="253" t="s">
        <v>2005</v>
      </c>
      <c r="C116" s="218" t="s">
        <v>1975</v>
      </c>
      <c r="D116" s="103" t="s">
        <v>1901</v>
      </c>
      <c r="E116" s="104">
        <v>2</v>
      </c>
      <c r="F116" s="547"/>
      <c r="G116" s="106">
        <f t="shared" si="2"/>
        <v>0</v>
      </c>
    </row>
  </sheetData>
  <phoneticPr fontId="0" type="noConversion"/>
  <pageMargins left="0.78740157499999996" right="0.78740157499999996" top="0.984251969" bottom="0.984251969" header="0.4921259845" footer="0.4921259845"/>
  <pageSetup paperSize="9" scale="90" orientation="portrait" horizontalDpi="4294967293" verticalDpi="0" r:id="rId1"/>
  <headerFooter alignWithMargins="0">
    <oddHeader>&amp;R&amp;"Arial Narrow,Obyčejné"Zvýšení kapacity předškolního vzdělávání ve městě Ralsko</oddHeader>
    <oddFooter>&amp;C&amp;"Arial Narrow,Obyčejné"Vnitřní vybavení&amp;R&amp;"Arial Narrow,Obyčejné"Soupis prací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L96"/>
  <sheetViews>
    <sheetView workbookViewId="0"/>
  </sheetViews>
  <sheetFormatPr defaultRowHeight="10.199999999999999"/>
  <cols>
    <col min="1" max="1" width="4.85546875" style="1" customWidth="1"/>
    <col min="2" max="2" width="13.85546875" style="2" customWidth="1"/>
    <col min="3" max="3" width="57.85546875" style="2" customWidth="1"/>
    <col min="4" max="4" width="5.42578125" style="2" customWidth="1"/>
    <col min="5" max="5" width="11.28515625" style="3" customWidth="1"/>
    <col min="6" max="6" width="11.42578125" style="4" customWidth="1"/>
    <col min="7" max="7" width="13.85546875" style="4" customWidth="1"/>
  </cols>
  <sheetData>
    <row r="1" spans="1:7" ht="17.399999999999999">
      <c r="A1" s="62" t="s">
        <v>1286</v>
      </c>
      <c r="B1" s="63"/>
      <c r="C1" s="63"/>
      <c r="D1" s="63"/>
      <c r="E1" s="63"/>
      <c r="F1" s="63"/>
      <c r="G1" s="63"/>
    </row>
    <row r="2" spans="1:7">
      <c r="A2" s="64" t="s">
        <v>357</v>
      </c>
      <c r="B2" s="63"/>
      <c r="C2" s="63"/>
      <c r="D2" s="63"/>
      <c r="E2" s="65" t="s">
        <v>2188</v>
      </c>
      <c r="F2" s="63"/>
      <c r="G2" s="63"/>
    </row>
    <row r="3" spans="1:7">
      <c r="A3" s="64" t="s">
        <v>2026</v>
      </c>
      <c r="B3" s="63"/>
      <c r="C3" s="63"/>
      <c r="D3" s="63"/>
      <c r="E3" s="65" t="s">
        <v>352</v>
      </c>
      <c r="F3" s="63"/>
      <c r="G3" s="63"/>
    </row>
    <row r="4" spans="1:7">
      <c r="A4" s="64" t="s">
        <v>358</v>
      </c>
      <c r="B4" s="63"/>
      <c r="C4" s="63"/>
      <c r="D4" s="63"/>
      <c r="E4" s="65" t="s">
        <v>353</v>
      </c>
      <c r="F4" s="63"/>
      <c r="G4" s="63"/>
    </row>
    <row r="5" spans="1:7">
      <c r="A5" s="65" t="s">
        <v>1605</v>
      </c>
      <c r="B5" s="63"/>
      <c r="C5" s="63"/>
      <c r="D5" s="63"/>
      <c r="E5" s="65"/>
      <c r="F5" s="63"/>
      <c r="G5" s="63"/>
    </row>
    <row r="6" spans="1:7" ht="10.8" thickBot="1">
      <c r="A6" s="65" t="s">
        <v>1882</v>
      </c>
      <c r="B6" s="63"/>
      <c r="C6" s="63"/>
      <c r="D6" s="63"/>
      <c r="E6" s="65"/>
      <c r="F6" s="63"/>
      <c r="G6" s="63"/>
    </row>
    <row r="7" spans="1:7" ht="21" thickBot="1">
      <c r="A7" s="66" t="s">
        <v>1885</v>
      </c>
      <c r="B7" s="66" t="s">
        <v>1886</v>
      </c>
      <c r="C7" s="66" t="s">
        <v>1887</v>
      </c>
      <c r="D7" s="66" t="s">
        <v>1888</v>
      </c>
      <c r="E7" s="66" t="s">
        <v>1889</v>
      </c>
      <c r="F7" s="66" t="s">
        <v>1890</v>
      </c>
      <c r="G7" s="66" t="s">
        <v>1891</v>
      </c>
    </row>
    <row r="8" spans="1:7" ht="10.8" thickBot="1">
      <c r="A8" s="66" t="s">
        <v>1892</v>
      </c>
      <c r="B8" s="66" t="s">
        <v>1893</v>
      </c>
      <c r="C8" s="66" t="s">
        <v>1894</v>
      </c>
      <c r="D8" s="66" t="s">
        <v>1895</v>
      </c>
      <c r="E8" s="66" t="s">
        <v>1896</v>
      </c>
      <c r="F8" s="66" t="s">
        <v>1897</v>
      </c>
      <c r="G8" s="66" t="s">
        <v>1898</v>
      </c>
    </row>
    <row r="9" spans="1:7">
      <c r="A9" s="5"/>
      <c r="B9" s="5"/>
      <c r="C9" s="5"/>
      <c r="D9" s="5"/>
      <c r="E9" s="5"/>
      <c r="F9" s="5"/>
      <c r="G9" s="5"/>
    </row>
    <row r="10" spans="1:7">
      <c r="A10" s="6"/>
      <c r="B10" s="7"/>
      <c r="C10" s="175" t="s">
        <v>2025</v>
      </c>
      <c r="D10" s="181"/>
      <c r="E10" s="16"/>
      <c r="F10" s="17"/>
      <c r="G10" s="17">
        <f>G11</f>
        <v>0</v>
      </c>
    </row>
    <row r="11" spans="1:7">
      <c r="A11" s="6"/>
      <c r="B11" s="29" t="s">
        <v>1883</v>
      </c>
      <c r="C11" s="29" t="s">
        <v>1884</v>
      </c>
      <c r="D11" s="29"/>
      <c r="E11" s="30"/>
      <c r="F11" s="31"/>
      <c r="G11" s="31">
        <f>G12+G81</f>
        <v>0</v>
      </c>
    </row>
    <row r="12" spans="1:7" ht="10.8" thickBot="1">
      <c r="A12" s="6"/>
      <c r="B12" s="250" t="s">
        <v>1892</v>
      </c>
      <c r="C12" s="238" t="s">
        <v>2027</v>
      </c>
      <c r="D12" s="29"/>
      <c r="E12" s="30"/>
      <c r="F12" s="31"/>
      <c r="G12" s="33">
        <f>G28+G55+G66</f>
        <v>0</v>
      </c>
    </row>
    <row r="13" spans="1:7">
      <c r="A13" s="25" t="s">
        <v>1289</v>
      </c>
      <c r="B13" s="252" t="s">
        <v>2098</v>
      </c>
      <c r="C13" s="191" t="s">
        <v>2089</v>
      </c>
      <c r="D13" s="14" t="s">
        <v>1297</v>
      </c>
      <c r="E13" s="9">
        <v>35</v>
      </c>
      <c r="F13" s="545"/>
      <c r="G13" s="18">
        <f>E13*F13</f>
        <v>0</v>
      </c>
    </row>
    <row r="14" spans="1:7">
      <c r="A14" s="27" t="s">
        <v>1290</v>
      </c>
      <c r="B14" s="219" t="s">
        <v>2099</v>
      </c>
      <c r="C14" s="215" t="s">
        <v>2090</v>
      </c>
      <c r="D14" s="12" t="s">
        <v>1297</v>
      </c>
      <c r="E14" s="11">
        <v>12</v>
      </c>
      <c r="F14" s="546"/>
      <c r="G14" s="19">
        <f>E14*F14</f>
        <v>0</v>
      </c>
    </row>
    <row r="15" spans="1:7">
      <c r="A15" s="27" t="s">
        <v>1291</v>
      </c>
      <c r="B15" s="219" t="s">
        <v>2100</v>
      </c>
      <c r="C15" s="215" t="s">
        <v>2087</v>
      </c>
      <c r="D15" s="12" t="s">
        <v>1901</v>
      </c>
      <c r="E15" s="11">
        <v>1</v>
      </c>
      <c r="F15" s="546"/>
      <c r="G15" s="19">
        <f>E15*F15</f>
        <v>0</v>
      </c>
    </row>
    <row r="16" spans="1:7">
      <c r="A16" s="27" t="s">
        <v>1292</v>
      </c>
      <c r="B16" s="219" t="s">
        <v>2101</v>
      </c>
      <c r="C16" s="215" t="s">
        <v>2043</v>
      </c>
      <c r="D16" s="12" t="s">
        <v>1297</v>
      </c>
      <c r="E16" s="11">
        <v>27.28</v>
      </c>
      <c r="F16" s="546"/>
      <c r="G16" s="19">
        <f>E16*F16</f>
        <v>0</v>
      </c>
    </row>
    <row r="17" spans="1:12">
      <c r="A17" s="27" t="s">
        <v>1293</v>
      </c>
      <c r="B17" s="219" t="s">
        <v>2102</v>
      </c>
      <c r="C17" s="215" t="s">
        <v>2088</v>
      </c>
      <c r="D17" s="12" t="s">
        <v>1880</v>
      </c>
      <c r="E17" s="11">
        <v>603.9</v>
      </c>
      <c r="F17" s="546"/>
      <c r="G17" s="19">
        <f t="shared" ref="G17:G54" si="0">E17*F17</f>
        <v>0</v>
      </c>
    </row>
    <row r="18" spans="1:12">
      <c r="A18" s="27" t="s">
        <v>1520</v>
      </c>
      <c r="B18" s="219" t="s">
        <v>2103</v>
      </c>
      <c r="C18" s="215" t="s">
        <v>2091</v>
      </c>
      <c r="D18" s="12" t="s">
        <v>1880</v>
      </c>
      <c r="E18" s="11">
        <v>30</v>
      </c>
      <c r="F18" s="546"/>
      <c r="G18" s="19">
        <f t="shared" si="0"/>
        <v>0</v>
      </c>
    </row>
    <row r="19" spans="1:12">
      <c r="A19" s="27" t="s">
        <v>1521</v>
      </c>
      <c r="B19" s="219" t="s">
        <v>2104</v>
      </c>
      <c r="C19" s="215" t="s">
        <v>2092</v>
      </c>
      <c r="D19" s="12" t="s">
        <v>1579</v>
      </c>
      <c r="E19" s="11">
        <v>130.80000000000001</v>
      </c>
      <c r="F19" s="546"/>
      <c r="G19" s="19">
        <f t="shared" si="0"/>
        <v>0</v>
      </c>
    </row>
    <row r="20" spans="1:12">
      <c r="A20" s="27" t="s">
        <v>1522</v>
      </c>
      <c r="B20" s="219" t="s">
        <v>2105</v>
      </c>
      <c r="C20" s="215" t="s">
        <v>2093</v>
      </c>
      <c r="D20" s="12" t="s">
        <v>1881</v>
      </c>
      <c r="E20" s="11">
        <v>5.3</v>
      </c>
      <c r="F20" s="546"/>
      <c r="G20" s="19">
        <f t="shared" si="0"/>
        <v>0</v>
      </c>
    </row>
    <row r="21" spans="1:12">
      <c r="A21" s="27" t="s">
        <v>101</v>
      </c>
      <c r="B21" s="219" t="s">
        <v>2106</v>
      </c>
      <c r="C21" s="215" t="s">
        <v>2044</v>
      </c>
      <c r="D21" s="12" t="s">
        <v>1298</v>
      </c>
      <c r="E21" s="11">
        <v>315</v>
      </c>
      <c r="F21" s="546"/>
      <c r="G21" s="19">
        <f t="shared" si="0"/>
        <v>0</v>
      </c>
    </row>
    <row r="22" spans="1:12">
      <c r="A22" s="27" t="s">
        <v>102</v>
      </c>
      <c r="B22" s="219" t="s">
        <v>2107</v>
      </c>
      <c r="C22" s="215" t="s">
        <v>2095</v>
      </c>
      <c r="D22" s="12" t="s">
        <v>2094</v>
      </c>
      <c r="E22" s="11">
        <v>1</v>
      </c>
      <c r="F22" s="546"/>
      <c r="G22" s="19">
        <f t="shared" si="0"/>
        <v>0</v>
      </c>
    </row>
    <row r="23" spans="1:12">
      <c r="A23" s="27" t="s">
        <v>103</v>
      </c>
      <c r="B23" s="219" t="s">
        <v>2108</v>
      </c>
      <c r="C23" s="215" t="s">
        <v>2045</v>
      </c>
      <c r="D23" s="12" t="s">
        <v>1901</v>
      </c>
      <c r="E23" s="11">
        <v>1023</v>
      </c>
      <c r="F23" s="546"/>
      <c r="G23" s="19">
        <f t="shared" si="0"/>
        <v>0</v>
      </c>
    </row>
    <row r="24" spans="1:12">
      <c r="A24" s="27" t="s">
        <v>104</v>
      </c>
      <c r="B24" s="219" t="s">
        <v>2109</v>
      </c>
      <c r="C24" s="215" t="s">
        <v>2096</v>
      </c>
      <c r="D24" s="12" t="s">
        <v>1881</v>
      </c>
      <c r="E24" s="11">
        <v>6.32</v>
      </c>
      <c r="F24" s="546"/>
      <c r="G24" s="19">
        <f t="shared" si="0"/>
        <v>0</v>
      </c>
    </row>
    <row r="25" spans="1:12">
      <c r="A25" s="27" t="s">
        <v>1524</v>
      </c>
      <c r="B25" s="219" t="s">
        <v>2110</v>
      </c>
      <c r="C25" s="215" t="s">
        <v>2086</v>
      </c>
      <c r="D25" s="12" t="s">
        <v>1881</v>
      </c>
      <c r="E25" s="11">
        <v>12.6</v>
      </c>
      <c r="F25" s="546"/>
      <c r="G25" s="19">
        <f t="shared" si="0"/>
        <v>0</v>
      </c>
    </row>
    <row r="26" spans="1:12">
      <c r="A26" s="27" t="s">
        <v>1525</v>
      </c>
      <c r="B26" s="219" t="s">
        <v>2111</v>
      </c>
      <c r="C26" s="215" t="s">
        <v>2046</v>
      </c>
      <c r="D26" s="12" t="s">
        <v>1901</v>
      </c>
      <c r="E26" s="11">
        <v>32</v>
      </c>
      <c r="F26" s="546"/>
      <c r="G26" s="19">
        <f t="shared" si="0"/>
        <v>0</v>
      </c>
    </row>
    <row r="27" spans="1:12">
      <c r="A27" s="27" t="s">
        <v>1526</v>
      </c>
      <c r="B27" s="219" t="s">
        <v>2112</v>
      </c>
      <c r="C27" s="215" t="s">
        <v>2097</v>
      </c>
      <c r="D27" s="12" t="s">
        <v>1901</v>
      </c>
      <c r="E27" s="11">
        <v>50</v>
      </c>
      <c r="F27" s="546"/>
      <c r="G27" s="19">
        <f t="shared" si="0"/>
        <v>0</v>
      </c>
    </row>
    <row r="28" spans="1:12">
      <c r="A28" s="431"/>
      <c r="B28" s="420"/>
      <c r="C28" s="421" t="s">
        <v>2070</v>
      </c>
      <c r="D28" s="422"/>
      <c r="E28" s="423"/>
      <c r="F28" s="424"/>
      <c r="G28" s="432">
        <f>SUM(G13:G27)</f>
        <v>0</v>
      </c>
    </row>
    <row r="29" spans="1:12">
      <c r="A29" s="27" t="s">
        <v>1527</v>
      </c>
      <c r="B29" s="219" t="s">
        <v>2114</v>
      </c>
      <c r="C29" s="215" t="s">
        <v>2047</v>
      </c>
      <c r="D29" s="12" t="s">
        <v>1901</v>
      </c>
      <c r="E29" s="11">
        <v>1</v>
      </c>
      <c r="F29" s="546"/>
      <c r="G29" s="19">
        <f t="shared" si="0"/>
        <v>0</v>
      </c>
      <c r="L29" s="425"/>
    </row>
    <row r="30" spans="1:12">
      <c r="A30" s="27" t="s">
        <v>1538</v>
      </c>
      <c r="B30" s="219" t="s">
        <v>2115</v>
      </c>
      <c r="C30" s="215" t="s">
        <v>2048</v>
      </c>
      <c r="D30" s="12" t="s">
        <v>1901</v>
      </c>
      <c r="E30" s="11">
        <v>1</v>
      </c>
      <c r="F30" s="546"/>
      <c r="G30" s="19">
        <f t="shared" si="0"/>
        <v>0</v>
      </c>
    </row>
    <row r="31" spans="1:12">
      <c r="A31" s="27" t="s">
        <v>1539</v>
      </c>
      <c r="B31" s="219" t="s">
        <v>2116</v>
      </c>
      <c r="C31" s="215" t="s">
        <v>2049</v>
      </c>
      <c r="D31" s="12" t="s">
        <v>1901</v>
      </c>
      <c r="E31" s="11">
        <v>1</v>
      </c>
      <c r="F31" s="546"/>
      <c r="G31" s="19">
        <f t="shared" si="0"/>
        <v>0</v>
      </c>
    </row>
    <row r="32" spans="1:12">
      <c r="A32" s="27" t="s">
        <v>1540</v>
      </c>
      <c r="B32" s="219" t="s">
        <v>2117</v>
      </c>
      <c r="C32" s="215" t="s">
        <v>2050</v>
      </c>
      <c r="D32" s="12" t="s">
        <v>114</v>
      </c>
      <c r="E32" s="11">
        <v>24</v>
      </c>
      <c r="F32" s="546"/>
      <c r="G32" s="19">
        <f t="shared" si="0"/>
        <v>0</v>
      </c>
    </row>
    <row r="33" spans="1:11">
      <c r="A33" s="27" t="s">
        <v>1541</v>
      </c>
      <c r="B33" s="219" t="s">
        <v>2118</v>
      </c>
      <c r="C33" s="215" t="s">
        <v>2051</v>
      </c>
      <c r="D33" s="12" t="s">
        <v>1880</v>
      </c>
      <c r="E33" s="11">
        <v>341</v>
      </c>
      <c r="F33" s="546"/>
      <c r="G33" s="19">
        <f t="shared" si="0"/>
        <v>0</v>
      </c>
      <c r="K33" s="425"/>
    </row>
    <row r="34" spans="1:11">
      <c r="A34" s="27" t="s">
        <v>1542</v>
      </c>
      <c r="B34" s="219" t="s">
        <v>2119</v>
      </c>
      <c r="C34" s="215" t="s">
        <v>2052</v>
      </c>
      <c r="D34" s="12" t="s">
        <v>1297</v>
      </c>
      <c r="E34" s="11">
        <v>35</v>
      </c>
      <c r="F34" s="546"/>
      <c r="G34" s="19">
        <f t="shared" si="0"/>
        <v>0</v>
      </c>
    </row>
    <row r="35" spans="1:11">
      <c r="A35" s="27" t="s">
        <v>1543</v>
      </c>
      <c r="B35" s="219" t="s">
        <v>2120</v>
      </c>
      <c r="C35" s="428" t="s">
        <v>2053</v>
      </c>
      <c r="D35" s="429" t="s">
        <v>1880</v>
      </c>
      <c r="E35" s="430">
        <v>3924</v>
      </c>
      <c r="F35" s="546"/>
      <c r="G35" s="19">
        <f t="shared" si="0"/>
        <v>0</v>
      </c>
    </row>
    <row r="36" spans="1:11">
      <c r="A36" s="27" t="s">
        <v>1544</v>
      </c>
      <c r="B36" s="219" t="s">
        <v>2121</v>
      </c>
      <c r="C36" s="428" t="s">
        <v>2077</v>
      </c>
      <c r="D36" s="429" t="s">
        <v>1880</v>
      </c>
      <c r="E36" s="430">
        <v>3924</v>
      </c>
      <c r="F36" s="546"/>
      <c r="G36" s="19">
        <f t="shared" si="0"/>
        <v>0</v>
      </c>
    </row>
    <row r="37" spans="1:11">
      <c r="A37" s="27" t="s">
        <v>1545</v>
      </c>
      <c r="B37" s="219" t="s">
        <v>2122</v>
      </c>
      <c r="C37" s="428" t="s">
        <v>2076</v>
      </c>
      <c r="D37" s="429" t="s">
        <v>1880</v>
      </c>
      <c r="E37" s="430">
        <v>4265</v>
      </c>
      <c r="F37" s="546"/>
      <c r="G37" s="19">
        <f t="shared" si="0"/>
        <v>0</v>
      </c>
    </row>
    <row r="38" spans="1:11">
      <c r="A38" s="27" t="s">
        <v>1546</v>
      </c>
      <c r="B38" s="219" t="s">
        <v>2123</v>
      </c>
      <c r="C38" s="428" t="s">
        <v>2054</v>
      </c>
      <c r="D38" s="429" t="s">
        <v>1880</v>
      </c>
      <c r="E38" s="430">
        <v>341</v>
      </c>
      <c r="F38" s="546"/>
      <c r="G38" s="19">
        <f t="shared" si="0"/>
        <v>0</v>
      </c>
    </row>
    <row r="39" spans="1:11">
      <c r="A39" s="27" t="s">
        <v>1547</v>
      </c>
      <c r="B39" s="219" t="s">
        <v>2124</v>
      </c>
      <c r="C39" s="428" t="s">
        <v>2075</v>
      </c>
      <c r="D39" s="429" t="s">
        <v>1880</v>
      </c>
      <c r="E39" s="430">
        <v>633.9</v>
      </c>
      <c r="F39" s="546"/>
      <c r="G39" s="19">
        <f t="shared" si="0"/>
        <v>0</v>
      </c>
    </row>
    <row r="40" spans="1:11">
      <c r="A40" s="27" t="s">
        <v>1548</v>
      </c>
      <c r="B40" s="219" t="s">
        <v>2125</v>
      </c>
      <c r="C40" s="428" t="s">
        <v>2074</v>
      </c>
      <c r="D40" s="429" t="s">
        <v>1901</v>
      </c>
      <c r="E40" s="430">
        <v>1</v>
      </c>
      <c r="F40" s="546"/>
      <c r="G40" s="19">
        <f t="shared" si="0"/>
        <v>0</v>
      </c>
    </row>
    <row r="41" spans="1:11">
      <c r="A41" s="27" t="s">
        <v>1549</v>
      </c>
      <c r="B41" s="219" t="s">
        <v>2126</v>
      </c>
      <c r="C41" s="428" t="s">
        <v>2055</v>
      </c>
      <c r="D41" s="429" t="s">
        <v>1901</v>
      </c>
      <c r="E41" s="430">
        <v>470</v>
      </c>
      <c r="F41" s="546"/>
      <c r="G41" s="19">
        <f t="shared" si="0"/>
        <v>0</v>
      </c>
    </row>
    <row r="42" spans="1:11">
      <c r="A42" s="27" t="s">
        <v>1550</v>
      </c>
      <c r="B42" s="219" t="s">
        <v>2127</v>
      </c>
      <c r="C42" s="428" t="s">
        <v>2056</v>
      </c>
      <c r="D42" s="429" t="s">
        <v>1901</v>
      </c>
      <c r="E42" s="430">
        <v>16</v>
      </c>
      <c r="F42" s="546"/>
      <c r="G42" s="19">
        <f t="shared" si="0"/>
        <v>0</v>
      </c>
    </row>
    <row r="43" spans="1:11">
      <c r="A43" s="27" t="s">
        <v>1551</v>
      </c>
      <c r="B43" s="219" t="s">
        <v>2128</v>
      </c>
      <c r="C43" s="428" t="s">
        <v>2057</v>
      </c>
      <c r="D43" s="429" t="s">
        <v>1880</v>
      </c>
      <c r="E43" s="430">
        <v>27.28</v>
      </c>
      <c r="F43" s="546"/>
      <c r="G43" s="19">
        <f t="shared" si="0"/>
        <v>0</v>
      </c>
    </row>
    <row r="44" spans="1:11">
      <c r="A44" s="27" t="s">
        <v>1552</v>
      </c>
      <c r="B44" s="219" t="s">
        <v>2113</v>
      </c>
      <c r="C44" s="428" t="s">
        <v>2058</v>
      </c>
      <c r="D44" s="429" t="s">
        <v>1297</v>
      </c>
      <c r="E44" s="430">
        <v>12.5</v>
      </c>
      <c r="F44" s="546"/>
      <c r="G44" s="19">
        <f t="shared" si="0"/>
        <v>0</v>
      </c>
    </row>
    <row r="45" spans="1:11">
      <c r="A45" s="27" t="s">
        <v>1553</v>
      </c>
      <c r="B45" s="219" t="s">
        <v>2129</v>
      </c>
      <c r="C45" s="428" t="s">
        <v>2059</v>
      </c>
      <c r="D45" s="429" t="s">
        <v>1298</v>
      </c>
      <c r="E45" s="430">
        <v>315</v>
      </c>
      <c r="F45" s="546"/>
      <c r="G45" s="19">
        <f t="shared" si="0"/>
        <v>0</v>
      </c>
    </row>
    <row r="46" spans="1:11">
      <c r="A46" s="27" t="s">
        <v>1554</v>
      </c>
      <c r="B46" s="219" t="s">
        <v>2130</v>
      </c>
      <c r="C46" s="428" t="s">
        <v>2060</v>
      </c>
      <c r="D46" s="429" t="s">
        <v>114</v>
      </c>
      <c r="E46" s="430">
        <v>5.3</v>
      </c>
      <c r="F46" s="546"/>
      <c r="G46" s="19">
        <f t="shared" si="0"/>
        <v>0</v>
      </c>
    </row>
    <row r="47" spans="1:11">
      <c r="A47" s="27" t="s">
        <v>1555</v>
      </c>
      <c r="B47" s="219" t="s">
        <v>2131</v>
      </c>
      <c r="C47" s="428" t="s">
        <v>2061</v>
      </c>
      <c r="D47" s="429" t="s">
        <v>1297</v>
      </c>
      <c r="E47" s="430">
        <v>11.62</v>
      </c>
      <c r="F47" s="546"/>
      <c r="G47" s="19">
        <f t="shared" si="0"/>
        <v>0</v>
      </c>
    </row>
    <row r="48" spans="1:11">
      <c r="A48" s="27" t="s">
        <v>1556</v>
      </c>
      <c r="B48" s="219" t="s">
        <v>2132</v>
      </c>
      <c r="C48" s="215" t="s">
        <v>2073</v>
      </c>
      <c r="D48" s="12" t="s">
        <v>1297</v>
      </c>
      <c r="E48" s="11">
        <v>12</v>
      </c>
      <c r="F48" s="546"/>
      <c r="G48" s="19">
        <f t="shared" si="0"/>
        <v>0</v>
      </c>
    </row>
    <row r="49" spans="1:12">
      <c r="A49" s="27" t="s">
        <v>1557</v>
      </c>
      <c r="B49" s="219" t="s">
        <v>2133</v>
      </c>
      <c r="C49" s="215" t="s">
        <v>2062</v>
      </c>
      <c r="D49" s="12" t="s">
        <v>1297</v>
      </c>
      <c r="E49" s="11">
        <v>28</v>
      </c>
      <c r="F49" s="546"/>
      <c r="G49" s="19">
        <f t="shared" si="0"/>
        <v>0</v>
      </c>
    </row>
    <row r="50" spans="1:12">
      <c r="A50" s="27" t="s">
        <v>1558</v>
      </c>
      <c r="B50" s="219" t="s">
        <v>2134</v>
      </c>
      <c r="C50" s="215" t="s">
        <v>2063</v>
      </c>
      <c r="D50" s="12" t="s">
        <v>1880</v>
      </c>
      <c r="E50" s="11">
        <v>4265</v>
      </c>
      <c r="F50" s="546"/>
      <c r="G50" s="19">
        <f t="shared" si="0"/>
        <v>0</v>
      </c>
    </row>
    <row r="51" spans="1:12">
      <c r="A51" s="27" t="s">
        <v>1559</v>
      </c>
      <c r="B51" s="219" t="s">
        <v>2135</v>
      </c>
      <c r="C51" s="215" t="s">
        <v>2071</v>
      </c>
      <c r="D51" s="12" t="s">
        <v>1901</v>
      </c>
      <c r="E51" s="11">
        <v>1</v>
      </c>
      <c r="F51" s="546"/>
      <c r="G51" s="19">
        <f t="shared" si="0"/>
        <v>0</v>
      </c>
      <c r="L51" s="425"/>
    </row>
    <row r="52" spans="1:12">
      <c r="A52" s="27" t="s">
        <v>1560</v>
      </c>
      <c r="B52" s="219" t="s">
        <v>2136</v>
      </c>
      <c r="C52" s="215" t="s">
        <v>2072</v>
      </c>
      <c r="D52" s="12" t="s">
        <v>1901</v>
      </c>
      <c r="E52" s="11">
        <v>1</v>
      </c>
      <c r="F52" s="546"/>
      <c r="G52" s="19">
        <f t="shared" si="0"/>
        <v>0</v>
      </c>
    </row>
    <row r="53" spans="1:12">
      <c r="A53" s="27" t="s">
        <v>1561</v>
      </c>
      <c r="B53" s="219" t="s">
        <v>2137</v>
      </c>
      <c r="C53" s="215" t="s">
        <v>2064</v>
      </c>
      <c r="D53" s="12" t="s">
        <v>1901</v>
      </c>
      <c r="E53" s="11">
        <v>32</v>
      </c>
      <c r="F53" s="546"/>
      <c r="G53" s="19">
        <f t="shared" si="0"/>
        <v>0</v>
      </c>
    </row>
    <row r="54" spans="1:12">
      <c r="A54" s="27" t="s">
        <v>1562</v>
      </c>
      <c r="B54" s="219" t="s">
        <v>2138</v>
      </c>
      <c r="C54" s="215" t="s">
        <v>2065</v>
      </c>
      <c r="D54" s="12" t="s">
        <v>1880</v>
      </c>
      <c r="E54" s="11">
        <v>27.28</v>
      </c>
      <c r="F54" s="546"/>
      <c r="G54" s="19">
        <f t="shared" si="0"/>
        <v>0</v>
      </c>
    </row>
    <row r="55" spans="1:12">
      <c r="A55" s="431"/>
      <c r="B55" s="420"/>
      <c r="C55" s="421" t="s">
        <v>2070</v>
      </c>
      <c r="D55" s="422"/>
      <c r="E55" s="423"/>
      <c r="F55" s="424"/>
      <c r="G55" s="432">
        <f>SUM(G29:G54)</f>
        <v>0</v>
      </c>
    </row>
    <row r="56" spans="1:12">
      <c r="A56" s="27" t="s">
        <v>1563</v>
      </c>
      <c r="B56" s="219" t="s">
        <v>2150</v>
      </c>
      <c r="C56" s="428" t="s">
        <v>2146</v>
      </c>
      <c r="D56" s="429" t="s">
        <v>1901</v>
      </c>
      <c r="E56" s="430">
        <v>2</v>
      </c>
      <c r="F56" s="13"/>
      <c r="G56" s="19">
        <f t="shared" ref="G56:G65" si="1">E56*F56</f>
        <v>0</v>
      </c>
    </row>
    <row r="57" spans="1:12">
      <c r="A57" s="27" t="s">
        <v>1564</v>
      </c>
      <c r="B57" s="219" t="s">
        <v>2151</v>
      </c>
      <c r="C57" s="428" t="s">
        <v>2147</v>
      </c>
      <c r="D57" s="429" t="s">
        <v>1901</v>
      </c>
      <c r="E57" s="430">
        <v>2</v>
      </c>
      <c r="F57" s="13"/>
      <c r="G57" s="19">
        <f t="shared" si="1"/>
        <v>0</v>
      </c>
    </row>
    <row r="58" spans="1:12">
      <c r="A58" s="27" t="s">
        <v>1565</v>
      </c>
      <c r="B58" s="219" t="s">
        <v>2152</v>
      </c>
      <c r="C58" s="428" t="s">
        <v>2140</v>
      </c>
      <c r="D58" s="429" t="s">
        <v>1901</v>
      </c>
      <c r="E58" s="430">
        <v>1</v>
      </c>
      <c r="F58" s="13"/>
      <c r="G58" s="19">
        <f t="shared" si="1"/>
        <v>0</v>
      </c>
    </row>
    <row r="59" spans="1:12">
      <c r="A59" s="27" t="s">
        <v>1566</v>
      </c>
      <c r="B59" s="219" t="s">
        <v>2153</v>
      </c>
      <c r="C59" s="428" t="s">
        <v>2148</v>
      </c>
      <c r="D59" s="429" t="s">
        <v>1881</v>
      </c>
      <c r="E59" s="430">
        <v>16</v>
      </c>
      <c r="F59" s="13"/>
      <c r="G59" s="19">
        <f t="shared" si="1"/>
        <v>0</v>
      </c>
    </row>
    <row r="60" spans="1:12">
      <c r="A60" s="27" t="s">
        <v>1567</v>
      </c>
      <c r="B60" s="219" t="s">
        <v>2154</v>
      </c>
      <c r="C60" s="428" t="s">
        <v>2149</v>
      </c>
      <c r="D60" s="429" t="s">
        <v>1881</v>
      </c>
      <c r="E60" s="430">
        <v>6.32</v>
      </c>
      <c r="F60" s="13"/>
      <c r="G60" s="19">
        <f t="shared" si="1"/>
        <v>0</v>
      </c>
    </row>
    <row r="61" spans="1:12">
      <c r="A61" s="27" t="s">
        <v>1568</v>
      </c>
      <c r="B61" s="219" t="s">
        <v>2155</v>
      </c>
      <c r="C61" s="428" t="s">
        <v>2141</v>
      </c>
      <c r="D61" s="429" t="s">
        <v>1901</v>
      </c>
      <c r="E61" s="430">
        <v>1</v>
      </c>
      <c r="F61" s="13"/>
      <c r="G61" s="19">
        <f t="shared" si="1"/>
        <v>0</v>
      </c>
    </row>
    <row r="62" spans="1:12">
      <c r="A62" s="27" t="s">
        <v>1300</v>
      </c>
      <c r="B62" s="219" t="s">
        <v>2156</v>
      </c>
      <c r="C62" s="428" t="s">
        <v>2142</v>
      </c>
      <c r="D62" s="429" t="s">
        <v>1901</v>
      </c>
      <c r="E62" s="430">
        <v>1</v>
      </c>
      <c r="F62" s="13"/>
      <c r="G62" s="19">
        <f t="shared" si="1"/>
        <v>0</v>
      </c>
    </row>
    <row r="63" spans="1:12">
      <c r="A63" s="27" t="s">
        <v>1301</v>
      </c>
      <c r="B63" s="219" t="s">
        <v>2157</v>
      </c>
      <c r="C63" s="215" t="s">
        <v>2143</v>
      </c>
      <c r="D63" s="12" t="s">
        <v>1901</v>
      </c>
      <c r="E63" s="11">
        <v>1</v>
      </c>
      <c r="F63" s="13"/>
      <c r="G63" s="19">
        <f t="shared" si="1"/>
        <v>0</v>
      </c>
    </row>
    <row r="64" spans="1:12">
      <c r="A64" s="27" t="s">
        <v>1302</v>
      </c>
      <c r="B64" s="219" t="s">
        <v>2158</v>
      </c>
      <c r="C64" s="215" t="s">
        <v>2144</v>
      </c>
      <c r="D64" s="12" t="s">
        <v>1881</v>
      </c>
      <c r="E64" s="11">
        <v>3</v>
      </c>
      <c r="F64" s="13"/>
      <c r="G64" s="19">
        <f t="shared" si="1"/>
        <v>0</v>
      </c>
    </row>
    <row r="65" spans="1:7">
      <c r="A65" s="27" t="s">
        <v>1303</v>
      </c>
      <c r="B65" s="219" t="s">
        <v>2159</v>
      </c>
      <c r="C65" s="215" t="s">
        <v>2145</v>
      </c>
      <c r="D65" s="12" t="s">
        <v>1901</v>
      </c>
      <c r="E65" s="11">
        <v>3</v>
      </c>
      <c r="F65" s="13"/>
      <c r="G65" s="19">
        <f t="shared" si="1"/>
        <v>0</v>
      </c>
    </row>
    <row r="66" spans="1:7" ht="10.8" thickBot="1">
      <c r="A66" s="433"/>
      <c r="B66" s="434"/>
      <c r="C66" s="435" t="s">
        <v>2139</v>
      </c>
      <c r="D66" s="436"/>
      <c r="E66" s="437"/>
      <c r="F66" s="438"/>
      <c r="G66" s="439">
        <f>SUM(G56:G65)</f>
        <v>0</v>
      </c>
    </row>
    <row r="67" spans="1:7">
      <c r="A67" s="24"/>
      <c r="B67" s="251"/>
      <c r="C67" s="426" t="s">
        <v>2066</v>
      </c>
      <c r="D67" s="427" t="s">
        <v>1880</v>
      </c>
      <c r="E67" s="427">
        <v>5602</v>
      </c>
      <c r="F67" s="37"/>
      <c r="G67" s="22"/>
    </row>
    <row r="68" spans="1:7">
      <c r="A68" s="24"/>
      <c r="B68" s="251"/>
      <c r="C68" s="426" t="s">
        <v>2067</v>
      </c>
      <c r="D68" s="427" t="s">
        <v>1880</v>
      </c>
      <c r="E68" s="427">
        <v>1337</v>
      </c>
      <c r="F68" s="37"/>
      <c r="G68" s="22"/>
    </row>
    <row r="69" spans="1:7">
      <c r="A69" s="24"/>
      <c r="B69" s="251"/>
      <c r="C69" s="426" t="s">
        <v>2078</v>
      </c>
      <c r="D69" s="427" t="s">
        <v>1880</v>
      </c>
      <c r="E69" s="427">
        <v>341</v>
      </c>
      <c r="F69" s="37"/>
      <c r="G69" s="22"/>
    </row>
    <row r="70" spans="1:7">
      <c r="A70" s="24"/>
      <c r="B70" s="251"/>
      <c r="C70" s="426" t="s">
        <v>2079</v>
      </c>
      <c r="D70" s="427" t="s">
        <v>1880</v>
      </c>
      <c r="E70" s="427">
        <v>304</v>
      </c>
      <c r="F70" s="37"/>
      <c r="G70" s="22"/>
    </row>
    <row r="71" spans="1:7">
      <c r="A71" s="24"/>
      <c r="B71" s="251"/>
      <c r="C71" s="426" t="s">
        <v>2080</v>
      </c>
      <c r="D71" s="427" t="s">
        <v>1880</v>
      </c>
      <c r="E71" s="427">
        <v>4265</v>
      </c>
      <c r="F71" s="37"/>
      <c r="G71" s="22"/>
    </row>
    <row r="72" spans="1:7">
      <c r="A72" s="24"/>
      <c r="B72" s="251"/>
      <c r="C72" s="426" t="s">
        <v>2081</v>
      </c>
      <c r="D72" s="427" t="s">
        <v>1880</v>
      </c>
      <c r="E72" s="427">
        <v>37</v>
      </c>
      <c r="F72" s="37"/>
      <c r="G72" s="22"/>
    </row>
    <row r="73" spans="1:7">
      <c r="A73" s="24"/>
      <c r="B73" s="251"/>
      <c r="C73" s="426" t="s">
        <v>2082</v>
      </c>
      <c r="D73" s="427" t="s">
        <v>1880</v>
      </c>
      <c r="E73" s="427">
        <v>3924</v>
      </c>
      <c r="F73" s="37"/>
      <c r="G73" s="22"/>
    </row>
    <row r="74" spans="1:7">
      <c r="A74" s="24"/>
      <c r="B74" s="251"/>
      <c r="C74" s="426" t="s">
        <v>2083</v>
      </c>
      <c r="D74" s="427" t="s">
        <v>1880</v>
      </c>
      <c r="E74" s="427">
        <v>3924</v>
      </c>
      <c r="F74" s="37"/>
      <c r="G74" s="22"/>
    </row>
    <row r="75" spans="1:7">
      <c r="A75" s="24"/>
      <c r="B75" s="251"/>
      <c r="C75" s="426" t="s">
        <v>2084</v>
      </c>
      <c r="D75" s="427" t="s">
        <v>1881</v>
      </c>
      <c r="E75" s="427">
        <v>6.32</v>
      </c>
      <c r="F75" s="37"/>
      <c r="G75" s="22"/>
    </row>
    <row r="76" spans="1:7">
      <c r="A76" s="24"/>
      <c r="B76" s="251"/>
      <c r="C76" s="426" t="s">
        <v>2085</v>
      </c>
      <c r="D76" s="427" t="s">
        <v>1880</v>
      </c>
      <c r="E76" s="427">
        <v>232</v>
      </c>
      <c r="F76" s="37"/>
      <c r="G76" s="22"/>
    </row>
    <row r="77" spans="1:7">
      <c r="A77" s="24"/>
      <c r="B77" s="251"/>
      <c r="C77" s="426" t="s">
        <v>2068</v>
      </c>
      <c r="D77" s="427" t="s">
        <v>1298</v>
      </c>
      <c r="E77" s="427">
        <v>315</v>
      </c>
      <c r="F77" s="37"/>
      <c r="G77" s="22"/>
    </row>
    <row r="78" spans="1:7">
      <c r="A78" s="24"/>
      <c r="B78" s="251"/>
      <c r="C78" s="426" t="s">
        <v>2086</v>
      </c>
      <c r="D78" s="427" t="s">
        <v>1880</v>
      </c>
      <c r="E78" s="427">
        <v>31.6</v>
      </c>
      <c r="F78" s="37"/>
      <c r="G78" s="22"/>
    </row>
    <row r="79" spans="1:7">
      <c r="A79" s="24"/>
      <c r="B79" s="251"/>
      <c r="C79" s="426" t="s">
        <v>2069</v>
      </c>
      <c r="D79" s="427" t="s">
        <v>1901</v>
      </c>
      <c r="E79" s="427">
        <v>486</v>
      </c>
      <c r="F79" s="37"/>
      <c r="G79" s="22"/>
    </row>
    <row r="80" spans="1:7">
      <c r="A80" s="24"/>
      <c r="B80" s="251"/>
      <c r="C80" s="426"/>
      <c r="D80" s="427"/>
      <c r="E80" s="427"/>
      <c r="F80" s="37"/>
      <c r="G80" s="22"/>
    </row>
    <row r="81" spans="1:7" ht="10.8" thickBot="1">
      <c r="A81" s="6"/>
      <c r="B81" s="250" t="s">
        <v>1893</v>
      </c>
      <c r="C81" s="238" t="s">
        <v>2024</v>
      </c>
      <c r="D81" s="29"/>
      <c r="E81" s="30"/>
      <c r="F81" s="31"/>
      <c r="G81" s="33">
        <f>SUM(G82:G96)</f>
        <v>0</v>
      </c>
    </row>
    <row r="82" spans="1:7">
      <c r="A82" s="25" t="s">
        <v>1304</v>
      </c>
      <c r="B82" s="252" t="s">
        <v>2160</v>
      </c>
      <c r="C82" s="191" t="s">
        <v>2028</v>
      </c>
      <c r="D82" s="14" t="s">
        <v>1901</v>
      </c>
      <c r="E82" s="9">
        <v>1</v>
      </c>
      <c r="F82" s="545"/>
      <c r="G82" s="18">
        <f>E82*F82</f>
        <v>0</v>
      </c>
    </row>
    <row r="83" spans="1:7">
      <c r="A83" s="27" t="s">
        <v>1305</v>
      </c>
      <c r="B83" s="219" t="s">
        <v>2161</v>
      </c>
      <c r="C83" s="215" t="s">
        <v>2029</v>
      </c>
      <c r="D83" s="12" t="s">
        <v>1901</v>
      </c>
      <c r="E83" s="11">
        <v>1</v>
      </c>
      <c r="F83" s="546"/>
      <c r="G83" s="19">
        <f>E83*F83</f>
        <v>0</v>
      </c>
    </row>
    <row r="84" spans="1:7">
      <c r="A84" s="27" t="s">
        <v>1306</v>
      </c>
      <c r="B84" s="219" t="s">
        <v>2162</v>
      </c>
      <c r="C84" s="215" t="s">
        <v>2030</v>
      </c>
      <c r="D84" s="12" t="s">
        <v>1901</v>
      </c>
      <c r="E84" s="11">
        <v>1</v>
      </c>
      <c r="F84" s="546"/>
      <c r="G84" s="19">
        <f>E84*F84</f>
        <v>0</v>
      </c>
    </row>
    <row r="85" spans="1:7">
      <c r="A85" s="27" t="s">
        <v>1307</v>
      </c>
      <c r="B85" s="219" t="s">
        <v>2163</v>
      </c>
      <c r="C85" s="215" t="s">
        <v>2031</v>
      </c>
      <c r="D85" s="12" t="s">
        <v>1901</v>
      </c>
      <c r="E85" s="11">
        <v>1</v>
      </c>
      <c r="F85" s="546"/>
      <c r="G85" s="19">
        <f t="shared" ref="G85:G93" si="2">E85*F85</f>
        <v>0</v>
      </c>
    </row>
    <row r="86" spans="1:7">
      <c r="A86" s="27" t="s">
        <v>1308</v>
      </c>
      <c r="B86" s="219" t="s">
        <v>2164</v>
      </c>
      <c r="C86" s="215" t="s">
        <v>2032</v>
      </c>
      <c r="D86" s="12" t="s">
        <v>1901</v>
      </c>
      <c r="E86" s="11">
        <v>1</v>
      </c>
      <c r="F86" s="546"/>
      <c r="G86" s="19">
        <f t="shared" si="2"/>
        <v>0</v>
      </c>
    </row>
    <row r="87" spans="1:7">
      <c r="A87" s="27" t="s">
        <v>1309</v>
      </c>
      <c r="B87" s="219" t="s">
        <v>2165</v>
      </c>
      <c r="C87" s="215" t="s">
        <v>2033</v>
      </c>
      <c r="D87" s="12" t="s">
        <v>1901</v>
      </c>
      <c r="E87" s="11">
        <v>1</v>
      </c>
      <c r="F87" s="546"/>
      <c r="G87" s="19">
        <f t="shared" si="2"/>
        <v>0</v>
      </c>
    </row>
    <row r="88" spans="1:7">
      <c r="A88" s="27" t="s">
        <v>1310</v>
      </c>
      <c r="B88" s="219" t="s">
        <v>2166</v>
      </c>
      <c r="C88" s="215" t="s">
        <v>2034</v>
      </c>
      <c r="D88" s="12" t="s">
        <v>1901</v>
      </c>
      <c r="E88" s="11">
        <v>1</v>
      </c>
      <c r="F88" s="546"/>
      <c r="G88" s="19">
        <f t="shared" si="2"/>
        <v>0</v>
      </c>
    </row>
    <row r="89" spans="1:7">
      <c r="A89" s="27" t="s">
        <v>1311</v>
      </c>
      <c r="B89" s="219" t="s">
        <v>2167</v>
      </c>
      <c r="C89" s="215" t="s">
        <v>2035</v>
      </c>
      <c r="D89" s="12" t="s">
        <v>1901</v>
      </c>
      <c r="E89" s="11">
        <v>1</v>
      </c>
      <c r="F89" s="546"/>
      <c r="G89" s="19">
        <f t="shared" si="2"/>
        <v>0</v>
      </c>
    </row>
    <row r="90" spans="1:7">
      <c r="A90" s="27" t="s">
        <v>1312</v>
      </c>
      <c r="B90" s="219" t="s">
        <v>2168</v>
      </c>
      <c r="C90" s="215" t="s">
        <v>2036</v>
      </c>
      <c r="D90" s="12" t="s">
        <v>1901</v>
      </c>
      <c r="E90" s="11">
        <v>1</v>
      </c>
      <c r="F90" s="546"/>
      <c r="G90" s="19">
        <f t="shared" si="2"/>
        <v>0</v>
      </c>
    </row>
    <row r="91" spans="1:7">
      <c r="A91" s="27" t="s">
        <v>1313</v>
      </c>
      <c r="B91" s="219" t="s">
        <v>2169</v>
      </c>
      <c r="C91" s="215" t="s">
        <v>2037</v>
      </c>
      <c r="D91" s="12" t="s">
        <v>1901</v>
      </c>
      <c r="E91" s="11">
        <v>1</v>
      </c>
      <c r="F91" s="546"/>
      <c r="G91" s="19">
        <f t="shared" si="2"/>
        <v>0</v>
      </c>
    </row>
    <row r="92" spans="1:7">
      <c r="A92" s="27" t="s">
        <v>1314</v>
      </c>
      <c r="B92" s="219" t="s">
        <v>2170</v>
      </c>
      <c r="C92" s="215" t="s">
        <v>2038</v>
      </c>
      <c r="D92" s="12" t="s">
        <v>1901</v>
      </c>
      <c r="E92" s="11">
        <v>5</v>
      </c>
      <c r="F92" s="546"/>
      <c r="G92" s="19">
        <f t="shared" si="2"/>
        <v>0</v>
      </c>
    </row>
    <row r="93" spans="1:7">
      <c r="A93" s="27" t="s">
        <v>1315</v>
      </c>
      <c r="B93" s="219" t="s">
        <v>2171</v>
      </c>
      <c r="C93" s="215" t="s">
        <v>2039</v>
      </c>
      <c r="D93" s="12" t="s">
        <v>1901</v>
      </c>
      <c r="E93" s="11">
        <v>3</v>
      </c>
      <c r="F93" s="546"/>
      <c r="G93" s="19">
        <f t="shared" si="2"/>
        <v>0</v>
      </c>
    </row>
    <row r="94" spans="1:7">
      <c r="A94" s="27" t="s">
        <v>1316</v>
      </c>
      <c r="B94" s="219" t="s">
        <v>2172</v>
      </c>
      <c r="C94" s="215" t="s">
        <v>2040</v>
      </c>
      <c r="D94" s="12" t="s">
        <v>1901</v>
      </c>
      <c r="E94" s="11">
        <v>3</v>
      </c>
      <c r="F94" s="546"/>
      <c r="G94" s="19">
        <f>E94*F94</f>
        <v>0</v>
      </c>
    </row>
    <row r="95" spans="1:7">
      <c r="A95" s="27" t="s">
        <v>1317</v>
      </c>
      <c r="B95" s="219" t="s">
        <v>2173</v>
      </c>
      <c r="C95" s="215" t="s">
        <v>2042</v>
      </c>
      <c r="D95" s="12" t="s">
        <v>1901</v>
      </c>
      <c r="E95" s="11">
        <v>2</v>
      </c>
      <c r="F95" s="546"/>
      <c r="G95" s="19">
        <f>E95*F95</f>
        <v>0</v>
      </c>
    </row>
    <row r="96" spans="1:7" ht="10.8" thickBot="1">
      <c r="A96" s="124" t="s">
        <v>1447</v>
      </c>
      <c r="B96" s="253" t="s">
        <v>2174</v>
      </c>
      <c r="C96" s="218" t="s">
        <v>2041</v>
      </c>
      <c r="D96" s="103" t="s">
        <v>1901</v>
      </c>
      <c r="E96" s="104">
        <v>1</v>
      </c>
      <c r="F96" s="547"/>
      <c r="G96" s="106">
        <f>E96*F96</f>
        <v>0</v>
      </c>
    </row>
  </sheetData>
  <phoneticPr fontId="0" type="noConversion"/>
  <pageMargins left="0.78740157499999996" right="0.78740157499999996" top="0.984251969" bottom="0.984251969" header="0.4921259845" footer="0.4921259845"/>
  <pageSetup paperSize="9" scale="90" orientation="portrait" horizontalDpi="4294967293" verticalDpi="0" r:id="rId1"/>
  <headerFooter alignWithMargins="0">
    <oddHeader>&amp;R&amp;"Arial Narrow,Obyčejné"Zvýšení kapacity předškolního vzdělávání ve městě Ralsko</oddHeader>
    <oddFooter>&amp;C&amp;"Arial Narrow,Obyčejné"Sadové úpravy, herní prvky a mobiliář&amp;R&amp;"Arial Narrow,Obyčejné"Soupis prací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G14"/>
  <sheetViews>
    <sheetView workbookViewId="0"/>
  </sheetViews>
  <sheetFormatPr defaultRowHeight="10.199999999999999"/>
  <cols>
    <col min="1" max="1" width="4.85546875" style="1" customWidth="1"/>
    <col min="2" max="2" width="13.85546875" style="2" customWidth="1"/>
    <col min="3" max="3" width="57.85546875" style="2" customWidth="1"/>
    <col min="4" max="4" width="5.42578125" style="2" customWidth="1"/>
    <col min="5" max="5" width="11.28515625" style="3" customWidth="1"/>
    <col min="6" max="6" width="11.42578125" style="4" customWidth="1"/>
    <col min="7" max="7" width="13.85546875" style="4" customWidth="1"/>
  </cols>
  <sheetData>
    <row r="1" spans="1:7" ht="17.399999999999999">
      <c r="A1" s="62" t="s">
        <v>1286</v>
      </c>
      <c r="B1" s="63"/>
      <c r="C1" s="63"/>
      <c r="D1" s="63"/>
      <c r="E1" s="63"/>
      <c r="F1" s="63"/>
      <c r="G1" s="63"/>
    </row>
    <row r="2" spans="1:7">
      <c r="A2" s="64" t="s">
        <v>357</v>
      </c>
      <c r="B2" s="63"/>
      <c r="C2" s="63"/>
      <c r="D2" s="63"/>
      <c r="E2" s="65" t="s">
        <v>2188</v>
      </c>
      <c r="F2" s="63"/>
      <c r="G2" s="63"/>
    </row>
    <row r="3" spans="1:7">
      <c r="A3" s="64" t="s">
        <v>2006</v>
      </c>
      <c r="B3" s="63"/>
      <c r="C3" s="63"/>
      <c r="D3" s="63"/>
      <c r="E3" s="65" t="s">
        <v>352</v>
      </c>
      <c r="F3" s="63"/>
      <c r="G3" s="63"/>
    </row>
    <row r="4" spans="1:7">
      <c r="A4" s="64" t="s">
        <v>358</v>
      </c>
      <c r="B4" s="63"/>
      <c r="C4" s="63"/>
      <c r="D4" s="63"/>
      <c r="E4" s="65" t="s">
        <v>353</v>
      </c>
      <c r="F4" s="63"/>
      <c r="G4" s="63"/>
    </row>
    <row r="5" spans="1:7">
      <c r="A5" s="65" t="s">
        <v>1605</v>
      </c>
      <c r="B5" s="63"/>
      <c r="C5" s="63"/>
      <c r="D5" s="63"/>
      <c r="E5" s="65"/>
      <c r="F5" s="63"/>
      <c r="G5" s="63"/>
    </row>
    <row r="6" spans="1:7" ht="10.8" thickBot="1">
      <c r="A6" s="65" t="s">
        <v>1882</v>
      </c>
      <c r="B6" s="63"/>
      <c r="C6" s="63"/>
      <c r="D6" s="63"/>
      <c r="E6" s="65"/>
      <c r="F6" s="63"/>
      <c r="G6" s="63"/>
    </row>
    <row r="7" spans="1:7" ht="21" thickBot="1">
      <c r="A7" s="66" t="s">
        <v>1885</v>
      </c>
      <c r="B7" s="66" t="s">
        <v>1886</v>
      </c>
      <c r="C7" s="66" t="s">
        <v>1887</v>
      </c>
      <c r="D7" s="66" t="s">
        <v>1888</v>
      </c>
      <c r="E7" s="66" t="s">
        <v>1889</v>
      </c>
      <c r="F7" s="66" t="s">
        <v>1890</v>
      </c>
      <c r="G7" s="66" t="s">
        <v>1891</v>
      </c>
    </row>
    <row r="8" spans="1:7" ht="10.8" thickBot="1">
      <c r="A8" s="66" t="s">
        <v>1892</v>
      </c>
      <c r="B8" s="66" t="s">
        <v>1893</v>
      </c>
      <c r="C8" s="66" t="s">
        <v>1894</v>
      </c>
      <c r="D8" s="66" t="s">
        <v>1895</v>
      </c>
      <c r="E8" s="66" t="s">
        <v>1896</v>
      </c>
      <c r="F8" s="66" t="s">
        <v>1897</v>
      </c>
      <c r="G8" s="66" t="s">
        <v>1898</v>
      </c>
    </row>
    <row r="9" spans="1:7">
      <c r="A9" s="5"/>
      <c r="B9" s="5"/>
      <c r="C9" s="5"/>
      <c r="D9" s="5"/>
      <c r="E9" s="5"/>
      <c r="F9" s="5"/>
      <c r="G9" s="5"/>
    </row>
    <row r="10" spans="1:7">
      <c r="A10" s="6"/>
      <c r="B10" s="7"/>
      <c r="C10" s="175" t="s">
        <v>2007</v>
      </c>
      <c r="D10" s="181"/>
      <c r="E10" s="16"/>
      <c r="F10" s="17"/>
      <c r="G10" s="17">
        <f>G11</f>
        <v>0</v>
      </c>
    </row>
    <row r="11" spans="1:7">
      <c r="A11" s="6"/>
      <c r="B11" s="29" t="s">
        <v>1299</v>
      </c>
      <c r="C11" s="29" t="s">
        <v>1575</v>
      </c>
      <c r="D11" s="29"/>
      <c r="E11" s="30"/>
      <c r="F11" s="31"/>
      <c r="G11" s="31">
        <f>G12</f>
        <v>0</v>
      </c>
    </row>
    <row r="12" spans="1:7" ht="10.8" thickBot="1">
      <c r="A12" s="6"/>
      <c r="B12" s="250" t="s">
        <v>2014</v>
      </c>
      <c r="C12" s="238" t="s">
        <v>1577</v>
      </c>
      <c r="D12" s="29"/>
      <c r="E12" s="30"/>
      <c r="F12" s="31"/>
      <c r="G12" s="33">
        <f>SUM(G13:G14)</f>
        <v>0</v>
      </c>
    </row>
    <row r="13" spans="1:7" ht="20.399999999999999">
      <c r="A13" s="25" t="s">
        <v>1289</v>
      </c>
      <c r="B13" s="252" t="s">
        <v>2015</v>
      </c>
      <c r="C13" s="191" t="s">
        <v>2010</v>
      </c>
      <c r="D13" s="14" t="s">
        <v>1901</v>
      </c>
      <c r="E13" s="9">
        <v>1</v>
      </c>
      <c r="F13" s="545"/>
      <c r="G13" s="18">
        <f>E13*F13</f>
        <v>0</v>
      </c>
    </row>
    <row r="14" spans="1:7" ht="21" thickBot="1">
      <c r="A14" s="124" t="s">
        <v>1290</v>
      </c>
      <c r="B14" s="253" t="s">
        <v>2016</v>
      </c>
      <c r="C14" s="218" t="s">
        <v>2023</v>
      </c>
      <c r="D14" s="103" t="s">
        <v>1901</v>
      </c>
      <c r="E14" s="104">
        <v>1</v>
      </c>
      <c r="F14" s="547"/>
      <c r="G14" s="106">
        <f>E14*F14</f>
        <v>0</v>
      </c>
    </row>
  </sheetData>
  <phoneticPr fontId="0" type="noConversion"/>
  <pageMargins left="0.78740157499999996" right="0.78740157499999996" top="0.984251969" bottom="0.984251969" header="0.4921259845" footer="0.4921259845"/>
  <pageSetup paperSize="9" scale="90" orientation="portrait" horizontalDpi="4294967293" verticalDpi="0" r:id="rId1"/>
  <headerFooter alignWithMargins="0">
    <oddHeader>&amp;R&amp;"Arial Narrow,Obyčejné"Zvýšení kapacity předškolního vzdělávání ve městě Ralsko</oddHeader>
    <oddFooter>&amp;C&amp;"Arial Narrow,Obyčejné"Povinná publicta&amp;R&amp;"Arial Narrow,Obyčejné"Soupis prací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O169"/>
  <sheetViews>
    <sheetView workbookViewId="0"/>
  </sheetViews>
  <sheetFormatPr defaultRowHeight="10.199999999999999"/>
  <cols>
    <col min="1" max="1" width="4.85546875" style="1" customWidth="1"/>
    <col min="2" max="2" width="13.85546875" style="2" customWidth="1"/>
    <col min="3" max="3" width="57.85546875" style="2" customWidth="1"/>
    <col min="4" max="4" width="5.42578125" style="2" customWidth="1"/>
    <col min="5" max="5" width="11.28515625" style="3" customWidth="1"/>
    <col min="6" max="6" width="11.42578125" style="4" customWidth="1"/>
    <col min="7" max="7" width="13.85546875" style="4" customWidth="1"/>
    <col min="8" max="9" width="11.28515625" customWidth="1"/>
  </cols>
  <sheetData>
    <row r="1" spans="1:9" ht="17.399999999999999">
      <c r="A1" s="62" t="s">
        <v>1286</v>
      </c>
      <c r="B1" s="63"/>
      <c r="C1" s="63"/>
      <c r="D1" s="63"/>
      <c r="E1" s="63"/>
      <c r="F1" s="63"/>
      <c r="G1" s="63"/>
    </row>
    <row r="2" spans="1:9">
      <c r="A2" s="64" t="s">
        <v>357</v>
      </c>
      <c r="B2" s="63"/>
      <c r="C2" s="63"/>
      <c r="D2" s="63"/>
      <c r="E2" s="65" t="s">
        <v>2188</v>
      </c>
      <c r="F2" s="63"/>
      <c r="G2" s="63"/>
    </row>
    <row r="3" spans="1:9">
      <c r="A3" s="64" t="s">
        <v>2008</v>
      </c>
      <c r="B3" s="63"/>
      <c r="C3" s="63"/>
      <c r="D3" s="63"/>
      <c r="E3" s="65" t="s">
        <v>352</v>
      </c>
      <c r="F3" s="63"/>
      <c r="G3" s="63"/>
    </row>
    <row r="4" spans="1:9">
      <c r="A4" s="64" t="s">
        <v>358</v>
      </c>
      <c r="B4" s="63"/>
      <c r="C4" s="63"/>
      <c r="D4" s="63"/>
      <c r="E4" s="65" t="s">
        <v>353</v>
      </c>
      <c r="F4" s="63"/>
      <c r="G4" s="63"/>
    </row>
    <row r="5" spans="1:9">
      <c r="A5" s="65" t="s">
        <v>1605</v>
      </c>
      <c r="B5" s="63"/>
      <c r="C5" s="63"/>
      <c r="D5" s="63"/>
      <c r="E5" s="65"/>
      <c r="F5" s="63"/>
      <c r="G5" s="63"/>
    </row>
    <row r="6" spans="1:9" ht="10.8" thickBot="1">
      <c r="A6" s="65" t="s">
        <v>1882</v>
      </c>
      <c r="B6" s="63"/>
      <c r="C6" s="63"/>
      <c r="D6" s="63"/>
      <c r="E6" s="65"/>
      <c r="F6" s="63"/>
      <c r="G6" s="63"/>
    </row>
    <row r="7" spans="1:9" ht="21" thickBot="1">
      <c r="A7" s="66" t="s">
        <v>1885</v>
      </c>
      <c r="B7" s="66" t="s">
        <v>1886</v>
      </c>
      <c r="C7" s="66" t="s">
        <v>1887</v>
      </c>
      <c r="D7" s="66" t="s">
        <v>1888</v>
      </c>
      <c r="E7" s="66" t="s">
        <v>1889</v>
      </c>
      <c r="F7" s="66" t="s">
        <v>1890</v>
      </c>
      <c r="G7" s="66" t="s">
        <v>1891</v>
      </c>
      <c r="H7" s="66" t="s">
        <v>732</v>
      </c>
      <c r="I7" s="66" t="s">
        <v>733</v>
      </c>
    </row>
    <row r="8" spans="1:9" ht="10.8" thickBot="1">
      <c r="A8" s="66" t="s">
        <v>1892</v>
      </c>
      <c r="B8" s="66" t="s">
        <v>1893</v>
      </c>
      <c r="C8" s="66" t="s">
        <v>1894</v>
      </c>
      <c r="D8" s="66" t="s">
        <v>1895</v>
      </c>
      <c r="E8" s="66" t="s">
        <v>1896</v>
      </c>
      <c r="F8" s="66" t="s">
        <v>1897</v>
      </c>
      <c r="G8" s="66" t="s">
        <v>1898</v>
      </c>
      <c r="H8" s="66">
        <v>9</v>
      </c>
      <c r="I8" s="66">
        <v>10</v>
      </c>
    </row>
    <row r="9" spans="1:9">
      <c r="A9" s="5"/>
      <c r="B9" s="5"/>
      <c r="C9" s="5"/>
      <c r="D9" s="5"/>
      <c r="E9" s="5"/>
      <c r="F9" s="5"/>
      <c r="G9" s="5"/>
    </row>
    <row r="10" spans="1:9">
      <c r="A10" s="6"/>
      <c r="B10" s="7"/>
      <c r="C10" s="175" t="s">
        <v>2009</v>
      </c>
      <c r="D10" s="181"/>
      <c r="E10" s="16"/>
      <c r="F10" s="17"/>
      <c r="G10" s="17">
        <f>G12+G32+G83</f>
        <v>0</v>
      </c>
    </row>
    <row r="12" spans="1:9">
      <c r="A12" s="418">
        <v>1</v>
      </c>
      <c r="B12" s="7"/>
      <c r="C12" s="582" t="s">
        <v>1606</v>
      </c>
      <c r="D12" s="583"/>
      <c r="E12" s="16"/>
      <c r="F12" s="17"/>
      <c r="G12" s="17">
        <f>G13+G485</f>
        <v>0</v>
      </c>
    </row>
    <row r="13" spans="1:9">
      <c r="A13" s="6"/>
      <c r="B13" s="29" t="s">
        <v>1883</v>
      </c>
      <c r="C13" s="29" t="s">
        <v>1884</v>
      </c>
      <c r="D13" s="29"/>
      <c r="E13" s="30"/>
      <c r="F13" s="31"/>
      <c r="G13" s="31">
        <f>G14+G28</f>
        <v>0</v>
      </c>
    </row>
    <row r="14" spans="1:9" ht="10.8" thickBot="1">
      <c r="A14" s="23"/>
      <c r="B14" s="28">
        <v>5</v>
      </c>
      <c r="C14" s="28" t="s">
        <v>1485</v>
      </c>
      <c r="D14" s="28"/>
      <c r="E14" s="32"/>
      <c r="F14" s="33"/>
      <c r="G14" s="33">
        <f>SUM(G15:G27)</f>
        <v>0</v>
      </c>
      <c r="H14" s="89"/>
      <c r="I14" s="89"/>
    </row>
    <row r="15" spans="1:9">
      <c r="A15" s="25" t="s">
        <v>1311</v>
      </c>
      <c r="B15" s="8" t="s">
        <v>1849</v>
      </c>
      <c r="C15" s="78" t="s">
        <v>1643</v>
      </c>
      <c r="D15" s="506" t="s">
        <v>1880</v>
      </c>
      <c r="E15" s="507">
        <f>E16</f>
        <v>115.1</v>
      </c>
      <c r="F15" s="545"/>
      <c r="G15" s="18">
        <f>E15*F15</f>
        <v>0</v>
      </c>
      <c r="H15" s="69">
        <v>0.59599999999999997</v>
      </c>
      <c r="I15" s="69">
        <f>E15*H15</f>
        <v>68.599599999999995</v>
      </c>
    </row>
    <row r="16" spans="1:9">
      <c r="A16" s="34"/>
      <c r="B16" s="15"/>
      <c r="C16" s="508" t="s">
        <v>264</v>
      </c>
      <c r="D16" s="427" t="s">
        <v>1880</v>
      </c>
      <c r="E16" s="473">
        <v>115.1</v>
      </c>
      <c r="F16" s="37"/>
      <c r="G16" s="35"/>
      <c r="H16" s="69"/>
      <c r="I16" s="69"/>
    </row>
    <row r="17" spans="1:15">
      <c r="A17" s="27" t="s">
        <v>1312</v>
      </c>
      <c r="B17" s="10" t="s">
        <v>641</v>
      </c>
      <c r="C17" s="76" t="s">
        <v>642</v>
      </c>
      <c r="D17" s="429" t="s">
        <v>1880</v>
      </c>
      <c r="E17" s="430">
        <f>E18</f>
        <v>21.2</v>
      </c>
      <c r="F17" s="546"/>
      <c r="G17" s="19">
        <f>E17*F17</f>
        <v>0</v>
      </c>
      <c r="H17" s="69">
        <v>0.45</v>
      </c>
      <c r="I17" s="69">
        <f>E17*H17</f>
        <v>9.5399999999999991</v>
      </c>
    </row>
    <row r="18" spans="1:15">
      <c r="A18" s="34"/>
      <c r="B18" s="15"/>
      <c r="C18" s="508">
        <v>21.2</v>
      </c>
      <c r="D18" s="427" t="s">
        <v>1880</v>
      </c>
      <c r="E18" s="473">
        <v>21.2</v>
      </c>
      <c r="F18" s="37"/>
      <c r="G18" s="35"/>
      <c r="H18" s="69"/>
      <c r="I18" s="69"/>
    </row>
    <row r="19" spans="1:15">
      <c r="A19" s="27" t="s">
        <v>1313</v>
      </c>
      <c r="B19" s="10" t="s">
        <v>1648</v>
      </c>
      <c r="C19" s="76" t="s">
        <v>1649</v>
      </c>
      <c r="D19" s="429" t="s">
        <v>1880</v>
      </c>
      <c r="E19" s="430">
        <f>E20</f>
        <v>33.200000000000003</v>
      </c>
      <c r="F19" s="546"/>
      <c r="G19" s="19">
        <f>E19*F19</f>
        <v>0</v>
      </c>
      <c r="H19" s="69">
        <v>0.78400000000000003</v>
      </c>
      <c r="I19" s="69">
        <f>E19*H19</f>
        <v>26.028800000000004</v>
      </c>
    </row>
    <row r="20" spans="1:15">
      <c r="A20" s="34"/>
      <c r="B20" s="15"/>
      <c r="C20" s="508" t="s">
        <v>1650</v>
      </c>
      <c r="D20" s="427"/>
      <c r="E20" s="473">
        <v>33.200000000000003</v>
      </c>
      <c r="F20" s="37"/>
      <c r="G20" s="35"/>
      <c r="H20" s="69"/>
      <c r="I20" s="69"/>
    </row>
    <row r="21" spans="1:15">
      <c r="A21" s="27" t="s">
        <v>1314</v>
      </c>
      <c r="B21" s="10" t="s">
        <v>1480</v>
      </c>
      <c r="C21" s="88" t="s">
        <v>637</v>
      </c>
      <c r="D21" s="12" t="s">
        <v>1880</v>
      </c>
      <c r="E21" s="430">
        <f>E27</f>
        <v>56.68</v>
      </c>
      <c r="F21" s="13"/>
      <c r="G21" s="19">
        <f>E21*F21</f>
        <v>0</v>
      </c>
      <c r="H21" s="69">
        <v>0.627</v>
      </c>
      <c r="I21" s="69">
        <f>E21*H21</f>
        <v>35.538359999999997</v>
      </c>
    </row>
    <row r="22" spans="1:15">
      <c r="A22" s="34"/>
      <c r="B22" s="15"/>
      <c r="C22" s="224" t="s">
        <v>1646</v>
      </c>
      <c r="D22" s="36" t="s">
        <v>1880</v>
      </c>
      <c r="E22" s="21">
        <v>3.6</v>
      </c>
      <c r="F22" s="37"/>
      <c r="G22" s="35"/>
      <c r="H22" s="69"/>
      <c r="I22" s="69"/>
    </row>
    <row r="23" spans="1:15">
      <c r="A23" s="34"/>
      <c r="B23" s="15"/>
      <c r="C23" s="224" t="s">
        <v>1645</v>
      </c>
      <c r="D23" s="36" t="s">
        <v>1880</v>
      </c>
      <c r="E23" s="21">
        <v>10.8</v>
      </c>
      <c r="F23" s="37"/>
      <c r="G23" s="35"/>
      <c r="H23" s="69"/>
      <c r="I23" s="69"/>
    </row>
    <row r="24" spans="1:15">
      <c r="A24" s="34"/>
      <c r="B24" s="15"/>
      <c r="C24" s="224" t="s">
        <v>1392</v>
      </c>
      <c r="D24" s="224" t="s">
        <v>1880</v>
      </c>
      <c r="E24" s="225">
        <v>19.399999999999999</v>
      </c>
      <c r="F24" s="37"/>
      <c r="G24" s="35"/>
      <c r="H24" s="69"/>
      <c r="I24" s="69"/>
    </row>
    <row r="25" spans="1:15">
      <c r="A25" s="34"/>
      <c r="B25" s="15"/>
      <c r="C25" s="224" t="s">
        <v>1644</v>
      </c>
      <c r="D25" s="224" t="s">
        <v>1880</v>
      </c>
      <c r="E25" s="225">
        <v>18.2</v>
      </c>
      <c r="F25" s="37"/>
      <c r="G25" s="35"/>
      <c r="H25" s="69"/>
      <c r="I25" s="69"/>
    </row>
    <row r="26" spans="1:15">
      <c r="A26" s="34"/>
      <c r="B26" s="15"/>
      <c r="C26" s="224" t="s">
        <v>1537</v>
      </c>
      <c r="D26" s="224" t="s">
        <v>1880</v>
      </c>
      <c r="E26" s="225">
        <v>4.68</v>
      </c>
      <c r="F26" s="37"/>
      <c r="G26" s="35"/>
      <c r="H26" s="69"/>
      <c r="I26" s="69"/>
    </row>
    <row r="27" spans="1:15" ht="10.8" thickBot="1">
      <c r="A27" s="26"/>
      <c r="B27" s="38"/>
      <c r="C27" s="230" t="s">
        <v>1287</v>
      </c>
      <c r="D27" s="39" t="s">
        <v>1880</v>
      </c>
      <c r="E27" s="40">
        <f>SUM(E22:E26)</f>
        <v>56.68</v>
      </c>
      <c r="F27" s="41"/>
      <c r="G27" s="42"/>
      <c r="H27" s="69"/>
      <c r="I27" s="69"/>
    </row>
    <row r="28" spans="1:15" ht="10.8" thickBot="1">
      <c r="A28" s="23"/>
      <c r="B28" s="28">
        <v>9</v>
      </c>
      <c r="C28" s="28" t="s">
        <v>1902</v>
      </c>
      <c r="D28" s="28"/>
      <c r="E28" s="32"/>
      <c r="F28" s="33"/>
      <c r="G28" s="33">
        <f>SUM(G29:G30)</f>
        <v>0</v>
      </c>
      <c r="H28" s="195"/>
      <c r="I28" s="193"/>
    </row>
    <row r="29" spans="1:15">
      <c r="A29" s="25" t="s">
        <v>1497</v>
      </c>
      <c r="B29" s="8" t="s">
        <v>559</v>
      </c>
      <c r="C29" s="8" t="s">
        <v>729</v>
      </c>
      <c r="D29" s="8" t="s">
        <v>1881</v>
      </c>
      <c r="E29" s="9">
        <f>E30</f>
        <v>139.70676</v>
      </c>
      <c r="F29" s="549"/>
      <c r="G29" s="18">
        <f>E29*F29</f>
        <v>0</v>
      </c>
      <c r="H29" s="198"/>
      <c r="I29" s="199"/>
    </row>
    <row r="30" spans="1:15" ht="10.8" thickBot="1">
      <c r="A30" s="26"/>
      <c r="B30" s="38"/>
      <c r="C30" s="38" t="s">
        <v>1488</v>
      </c>
      <c r="D30" s="39" t="s">
        <v>1881</v>
      </c>
      <c r="E30" s="40">
        <f>I30</f>
        <v>139.70676</v>
      </c>
      <c r="F30" s="41"/>
      <c r="G30" s="42"/>
      <c r="H30" s="195"/>
      <c r="I30" s="193">
        <f>SUM(I15:I29)</f>
        <v>139.70676</v>
      </c>
    </row>
    <row r="32" spans="1:15">
      <c r="A32" s="418">
        <v>2</v>
      </c>
      <c r="B32" s="7"/>
      <c r="C32" s="582" t="s">
        <v>1607</v>
      </c>
      <c r="D32" s="583"/>
      <c r="E32" s="16"/>
      <c r="F32" s="17"/>
      <c r="G32" s="17">
        <f>G33</f>
        <v>0</v>
      </c>
      <c r="O32" t="s">
        <v>134</v>
      </c>
    </row>
    <row r="33" spans="1:7">
      <c r="A33" s="6"/>
      <c r="B33" s="29" t="s">
        <v>1726</v>
      </c>
      <c r="C33" s="29" t="s">
        <v>1727</v>
      </c>
      <c r="D33" s="29"/>
      <c r="E33" s="30"/>
      <c r="F33" s="31"/>
      <c r="G33" s="31">
        <f>G34+G45+G53+G65</f>
        <v>0</v>
      </c>
    </row>
    <row r="34" spans="1:7" ht="10.8" thickBot="1">
      <c r="A34" s="23"/>
      <c r="B34" s="250" t="s">
        <v>1906</v>
      </c>
      <c r="C34" s="28" t="s">
        <v>1909</v>
      </c>
      <c r="D34" s="28"/>
      <c r="E34" s="32"/>
      <c r="F34" s="33"/>
      <c r="G34" s="33">
        <f>SUM(G35:G44)</f>
        <v>0</v>
      </c>
    </row>
    <row r="35" spans="1:7">
      <c r="A35" s="85" t="s">
        <v>1290</v>
      </c>
      <c r="B35" s="8">
        <v>509131</v>
      </c>
      <c r="C35" s="237" t="s">
        <v>912</v>
      </c>
      <c r="D35" s="14" t="s">
        <v>1901</v>
      </c>
      <c r="E35" s="9">
        <v>50</v>
      </c>
      <c r="F35" s="545"/>
      <c r="G35" s="18">
        <f>E35*F35</f>
        <v>0</v>
      </c>
    </row>
    <row r="36" spans="1:7">
      <c r="A36" s="27" t="s">
        <v>1291</v>
      </c>
      <c r="B36" s="10">
        <v>509102</v>
      </c>
      <c r="C36" s="73" t="s">
        <v>913</v>
      </c>
      <c r="D36" s="12" t="s">
        <v>1901</v>
      </c>
      <c r="E36" s="11">
        <v>38</v>
      </c>
      <c r="F36" s="546"/>
      <c r="G36" s="19">
        <f>E36*F36</f>
        <v>0</v>
      </c>
    </row>
    <row r="37" spans="1:7">
      <c r="A37" s="27" t="s">
        <v>1292</v>
      </c>
      <c r="B37" s="10">
        <v>513515</v>
      </c>
      <c r="C37" s="73" t="s">
        <v>914</v>
      </c>
      <c r="D37" s="12" t="s">
        <v>1901</v>
      </c>
      <c r="E37" s="11">
        <v>14</v>
      </c>
      <c r="F37" s="546"/>
      <c r="G37" s="19">
        <f t="shared" ref="G37:G44" si="0">E37*F37</f>
        <v>0</v>
      </c>
    </row>
    <row r="38" spans="1:7">
      <c r="A38" s="27" t="s">
        <v>1293</v>
      </c>
      <c r="B38" s="10">
        <v>523175</v>
      </c>
      <c r="C38" s="73" t="s">
        <v>915</v>
      </c>
      <c r="D38" s="12" t="s">
        <v>1901</v>
      </c>
      <c r="E38" s="11">
        <v>3</v>
      </c>
      <c r="F38" s="546"/>
      <c r="G38" s="19">
        <f t="shared" si="0"/>
        <v>0</v>
      </c>
    </row>
    <row r="39" spans="1:7">
      <c r="A39" s="27" t="s">
        <v>1520</v>
      </c>
      <c r="B39" s="10">
        <v>523366</v>
      </c>
      <c r="C39" s="73" t="s">
        <v>916</v>
      </c>
      <c r="D39" s="12" t="s">
        <v>1901</v>
      </c>
      <c r="E39" s="11">
        <v>3</v>
      </c>
      <c r="F39" s="546"/>
      <c r="G39" s="19">
        <f t="shared" si="0"/>
        <v>0</v>
      </c>
    </row>
    <row r="40" spans="1:7">
      <c r="A40" s="27" t="s">
        <v>1521</v>
      </c>
      <c r="B40" s="10">
        <v>513301</v>
      </c>
      <c r="C40" s="73" t="s">
        <v>1908</v>
      </c>
      <c r="D40" s="12" t="s">
        <v>1901</v>
      </c>
      <c r="E40" s="11">
        <v>1</v>
      </c>
      <c r="F40" s="546"/>
      <c r="G40" s="19">
        <f t="shared" si="0"/>
        <v>0</v>
      </c>
    </row>
    <row r="41" spans="1:7">
      <c r="A41" s="27" t="s">
        <v>1522</v>
      </c>
      <c r="B41" s="10">
        <v>509101</v>
      </c>
      <c r="C41" s="73" t="s">
        <v>917</v>
      </c>
      <c r="D41" s="12" t="s">
        <v>1901</v>
      </c>
      <c r="E41" s="11">
        <v>17</v>
      </c>
      <c r="F41" s="546"/>
      <c r="G41" s="19">
        <f t="shared" si="0"/>
        <v>0</v>
      </c>
    </row>
    <row r="42" spans="1:7">
      <c r="A42" s="27" t="s">
        <v>101</v>
      </c>
      <c r="B42" s="10">
        <v>511502</v>
      </c>
      <c r="C42" s="73" t="s">
        <v>918</v>
      </c>
      <c r="D42" s="12" t="s">
        <v>1901</v>
      </c>
      <c r="E42" s="11">
        <v>3</v>
      </c>
      <c r="F42" s="546"/>
      <c r="G42" s="19">
        <f t="shared" si="0"/>
        <v>0</v>
      </c>
    </row>
    <row r="43" spans="1:7">
      <c r="A43" s="27" t="s">
        <v>102</v>
      </c>
      <c r="B43" s="10">
        <v>552431</v>
      </c>
      <c r="C43" s="73" t="s">
        <v>919</v>
      </c>
      <c r="D43" s="12" t="s">
        <v>1901</v>
      </c>
      <c r="E43" s="11">
        <v>20</v>
      </c>
      <c r="F43" s="546"/>
      <c r="G43" s="19">
        <f t="shared" si="0"/>
        <v>0</v>
      </c>
    </row>
    <row r="44" spans="1:7" ht="10.8" thickBot="1">
      <c r="A44" s="124" t="s">
        <v>103</v>
      </c>
      <c r="B44" s="102">
        <v>521024</v>
      </c>
      <c r="C44" s="397" t="s">
        <v>920</v>
      </c>
      <c r="D44" s="103" t="s">
        <v>1901</v>
      </c>
      <c r="E44" s="104">
        <v>4</v>
      </c>
      <c r="F44" s="547"/>
      <c r="G44" s="106">
        <f t="shared" si="0"/>
        <v>0</v>
      </c>
    </row>
    <row r="45" spans="1:7" ht="10.8" thickBot="1">
      <c r="A45" s="23"/>
      <c r="B45" s="250" t="s">
        <v>834</v>
      </c>
      <c r="C45" s="28" t="s">
        <v>835</v>
      </c>
      <c r="D45" s="28"/>
      <c r="E45" s="32"/>
      <c r="F45" s="33"/>
      <c r="G45" s="33">
        <f>SUM(G46:G52)</f>
        <v>0</v>
      </c>
    </row>
    <row r="46" spans="1:7">
      <c r="A46" s="25" t="s">
        <v>1563</v>
      </c>
      <c r="B46" s="8">
        <v>592126</v>
      </c>
      <c r="C46" s="237" t="s">
        <v>800</v>
      </c>
      <c r="D46" s="14" t="s">
        <v>1901</v>
      </c>
      <c r="E46" s="9">
        <v>22</v>
      </c>
      <c r="F46" s="545"/>
      <c r="G46" s="18">
        <f t="shared" ref="G46:G52" si="1">E46*F46</f>
        <v>0</v>
      </c>
    </row>
    <row r="47" spans="1:7">
      <c r="A47" s="27" t="s">
        <v>1564</v>
      </c>
      <c r="B47" s="10">
        <v>592126</v>
      </c>
      <c r="C47" s="73" t="s">
        <v>800</v>
      </c>
      <c r="D47" s="12" t="s">
        <v>1901</v>
      </c>
      <c r="E47" s="11">
        <v>6</v>
      </c>
      <c r="F47" s="546"/>
      <c r="G47" s="19">
        <f t="shared" si="1"/>
        <v>0</v>
      </c>
    </row>
    <row r="48" spans="1:7">
      <c r="A48" s="27" t="s">
        <v>1565</v>
      </c>
      <c r="B48" s="10">
        <v>523366</v>
      </c>
      <c r="C48" s="73" t="s">
        <v>801</v>
      </c>
      <c r="D48" s="12" t="s">
        <v>1901</v>
      </c>
      <c r="E48" s="11">
        <v>2</v>
      </c>
      <c r="F48" s="546"/>
      <c r="G48" s="19">
        <f t="shared" si="1"/>
        <v>0</v>
      </c>
    </row>
    <row r="49" spans="1:7">
      <c r="A49" s="27" t="s">
        <v>1566</v>
      </c>
      <c r="B49" s="10">
        <v>592154</v>
      </c>
      <c r="C49" s="73" t="s">
        <v>802</v>
      </c>
      <c r="D49" s="12" t="s">
        <v>1901</v>
      </c>
      <c r="E49" s="11">
        <v>4</v>
      </c>
      <c r="F49" s="546"/>
      <c r="G49" s="19">
        <f t="shared" si="1"/>
        <v>0</v>
      </c>
    </row>
    <row r="50" spans="1:7">
      <c r="A50" s="27" t="s">
        <v>1567</v>
      </c>
      <c r="B50" s="10">
        <v>592154</v>
      </c>
      <c r="C50" s="73" t="s">
        <v>802</v>
      </c>
      <c r="D50" s="12" t="s">
        <v>1901</v>
      </c>
      <c r="E50" s="11">
        <v>6</v>
      </c>
      <c r="F50" s="546"/>
      <c r="G50" s="19">
        <f t="shared" si="1"/>
        <v>0</v>
      </c>
    </row>
    <row r="51" spans="1:7">
      <c r="A51" s="27" t="s">
        <v>1568</v>
      </c>
      <c r="B51" s="10">
        <v>592123</v>
      </c>
      <c r="C51" s="73" t="s">
        <v>803</v>
      </c>
      <c r="D51" s="12" t="s">
        <v>1901</v>
      </c>
      <c r="E51" s="11">
        <v>1</v>
      </c>
      <c r="F51" s="546"/>
      <c r="G51" s="19">
        <f t="shared" si="1"/>
        <v>0</v>
      </c>
    </row>
    <row r="52" spans="1:7" ht="10.8" thickBot="1">
      <c r="A52" s="124" t="s">
        <v>1300</v>
      </c>
      <c r="B52" s="102">
        <v>591121</v>
      </c>
      <c r="C52" s="397" t="s">
        <v>804</v>
      </c>
      <c r="D52" s="103" t="s">
        <v>1901</v>
      </c>
      <c r="E52" s="104">
        <v>3</v>
      </c>
      <c r="F52" s="547"/>
      <c r="G52" s="106">
        <f t="shared" si="1"/>
        <v>0</v>
      </c>
    </row>
    <row r="53" spans="1:7" ht="10.8" thickBot="1">
      <c r="A53" s="23"/>
      <c r="B53" s="250" t="s">
        <v>873</v>
      </c>
      <c r="C53" s="28" t="s">
        <v>874</v>
      </c>
      <c r="D53" s="28"/>
      <c r="E53" s="32"/>
      <c r="F53" s="33"/>
      <c r="G53" s="33">
        <f>SUM(G54:G64)</f>
        <v>0</v>
      </c>
    </row>
    <row r="54" spans="1:7">
      <c r="A54" s="85" t="s">
        <v>81</v>
      </c>
      <c r="B54" s="8">
        <v>210201022</v>
      </c>
      <c r="C54" s="237" t="s">
        <v>846</v>
      </c>
      <c r="D54" s="14" t="s">
        <v>1901</v>
      </c>
      <c r="E54" s="9">
        <v>50</v>
      </c>
      <c r="F54" s="545"/>
      <c r="G54" s="18">
        <f t="shared" ref="G54:G64" si="2">E54*F54</f>
        <v>0</v>
      </c>
    </row>
    <row r="55" spans="1:7">
      <c r="A55" s="70" t="s">
        <v>82</v>
      </c>
      <c r="B55" s="10">
        <v>210201001</v>
      </c>
      <c r="C55" s="73" t="s">
        <v>847</v>
      </c>
      <c r="D55" s="12" t="s">
        <v>1901</v>
      </c>
      <c r="E55" s="11">
        <v>38</v>
      </c>
      <c r="F55" s="546"/>
      <c r="G55" s="19">
        <f t="shared" si="2"/>
        <v>0</v>
      </c>
    </row>
    <row r="56" spans="1:7">
      <c r="A56" s="70" t="s">
        <v>83</v>
      </c>
      <c r="B56" s="10">
        <v>210201002</v>
      </c>
      <c r="C56" s="73" t="s">
        <v>848</v>
      </c>
      <c r="D56" s="12" t="s">
        <v>1901</v>
      </c>
      <c r="E56" s="11">
        <v>14</v>
      </c>
      <c r="F56" s="546"/>
      <c r="G56" s="19">
        <f t="shared" si="2"/>
        <v>0</v>
      </c>
    </row>
    <row r="57" spans="1:7">
      <c r="A57" s="70" t="s">
        <v>84</v>
      </c>
      <c r="B57" s="10">
        <v>210201102</v>
      </c>
      <c r="C57" s="73" t="s">
        <v>849</v>
      </c>
      <c r="D57" s="12" t="s">
        <v>1901</v>
      </c>
      <c r="E57" s="11">
        <v>3</v>
      </c>
      <c r="F57" s="546"/>
      <c r="G57" s="19">
        <f t="shared" si="2"/>
        <v>0</v>
      </c>
    </row>
    <row r="58" spans="1:7">
      <c r="A58" s="70" t="s">
        <v>85</v>
      </c>
      <c r="B58" s="10">
        <v>210201102</v>
      </c>
      <c r="C58" s="73" t="s">
        <v>849</v>
      </c>
      <c r="D58" s="12" t="s">
        <v>1901</v>
      </c>
      <c r="E58" s="11">
        <v>2</v>
      </c>
      <c r="F58" s="546"/>
      <c r="G58" s="19">
        <f t="shared" si="2"/>
        <v>0</v>
      </c>
    </row>
    <row r="59" spans="1:7">
      <c r="A59" s="70" t="s">
        <v>86</v>
      </c>
      <c r="B59" s="10">
        <v>210201102</v>
      </c>
      <c r="C59" s="73" t="s">
        <v>849</v>
      </c>
      <c r="D59" s="12" t="s">
        <v>1901</v>
      </c>
      <c r="E59" s="11">
        <v>3</v>
      </c>
      <c r="F59" s="546"/>
      <c r="G59" s="19">
        <f t="shared" si="2"/>
        <v>0</v>
      </c>
    </row>
    <row r="60" spans="1:7">
      <c r="A60" s="70" t="s">
        <v>87</v>
      </c>
      <c r="B60" s="10">
        <v>210201001</v>
      </c>
      <c r="C60" s="73" t="s">
        <v>847</v>
      </c>
      <c r="D60" s="12" t="s">
        <v>1901</v>
      </c>
      <c r="E60" s="11">
        <v>1</v>
      </c>
      <c r="F60" s="546"/>
      <c r="G60" s="19">
        <f t="shared" si="2"/>
        <v>0</v>
      </c>
    </row>
    <row r="61" spans="1:7">
      <c r="A61" s="70" t="s">
        <v>88</v>
      </c>
      <c r="B61" s="10">
        <v>210201001</v>
      </c>
      <c r="C61" s="73" t="s">
        <v>847</v>
      </c>
      <c r="D61" s="12" t="s">
        <v>1901</v>
      </c>
      <c r="E61" s="11">
        <v>17</v>
      </c>
      <c r="F61" s="546"/>
      <c r="G61" s="19">
        <f t="shared" si="2"/>
        <v>0</v>
      </c>
    </row>
    <row r="62" spans="1:7">
      <c r="A62" s="70" t="s">
        <v>89</v>
      </c>
      <c r="B62" s="10">
        <v>210200041</v>
      </c>
      <c r="C62" s="73" t="s">
        <v>850</v>
      </c>
      <c r="D62" s="12" t="s">
        <v>1901</v>
      </c>
      <c r="E62" s="11">
        <v>3</v>
      </c>
      <c r="F62" s="546"/>
      <c r="G62" s="19">
        <f t="shared" si="2"/>
        <v>0</v>
      </c>
    </row>
    <row r="63" spans="1:7">
      <c r="A63" s="70" t="s">
        <v>90</v>
      </c>
      <c r="B63" s="10">
        <v>210201201</v>
      </c>
      <c r="C63" s="73" t="s">
        <v>851</v>
      </c>
      <c r="D63" s="12" t="s">
        <v>1901</v>
      </c>
      <c r="E63" s="11">
        <v>20</v>
      </c>
      <c r="F63" s="546"/>
      <c r="G63" s="19">
        <f t="shared" si="2"/>
        <v>0</v>
      </c>
    </row>
    <row r="64" spans="1:7" ht="10.8" thickBot="1">
      <c r="A64" s="398" t="s">
        <v>91</v>
      </c>
      <c r="B64" s="102">
        <v>210201101</v>
      </c>
      <c r="C64" s="397" t="s">
        <v>852</v>
      </c>
      <c r="D64" s="103" t="s">
        <v>1901</v>
      </c>
      <c r="E64" s="104">
        <v>4</v>
      </c>
      <c r="F64" s="547"/>
      <c r="G64" s="106">
        <f t="shared" si="2"/>
        <v>0</v>
      </c>
    </row>
    <row r="65" spans="1:7" ht="10.8" thickBot="1">
      <c r="A65" s="23"/>
      <c r="B65" s="250" t="s">
        <v>886</v>
      </c>
      <c r="C65" s="28" t="s">
        <v>893</v>
      </c>
      <c r="D65" s="28"/>
      <c r="E65" s="32"/>
      <c r="F65" s="33"/>
      <c r="G65" s="33">
        <f>SUM(G66:G81)</f>
        <v>0</v>
      </c>
    </row>
    <row r="66" spans="1:7">
      <c r="A66" s="85" t="s">
        <v>707</v>
      </c>
      <c r="B66" s="8">
        <v>218009001</v>
      </c>
      <c r="C66" s="110" t="s">
        <v>887</v>
      </c>
      <c r="D66" s="14" t="s">
        <v>1901</v>
      </c>
      <c r="E66" s="9">
        <v>50</v>
      </c>
      <c r="F66" s="545"/>
      <c r="G66" s="18">
        <f>E66*F66</f>
        <v>0</v>
      </c>
    </row>
    <row r="67" spans="1:7">
      <c r="A67" s="70" t="s">
        <v>708</v>
      </c>
      <c r="B67" s="10">
        <v>218009001</v>
      </c>
      <c r="C67" s="73" t="s">
        <v>887</v>
      </c>
      <c r="D67" s="12" t="s">
        <v>1901</v>
      </c>
      <c r="E67" s="11">
        <v>38</v>
      </c>
      <c r="F67" s="546"/>
      <c r="G67" s="19">
        <f>E67*F67</f>
        <v>0</v>
      </c>
    </row>
    <row r="68" spans="1:7">
      <c r="A68" s="70" t="s">
        <v>709</v>
      </c>
      <c r="B68" s="10">
        <v>218009001</v>
      </c>
      <c r="C68" s="73" t="s">
        <v>887</v>
      </c>
      <c r="D68" s="12" t="s">
        <v>1901</v>
      </c>
      <c r="E68" s="11">
        <v>14</v>
      </c>
      <c r="F68" s="546"/>
      <c r="G68" s="19">
        <f>E68*F68</f>
        <v>0</v>
      </c>
    </row>
    <row r="69" spans="1:7">
      <c r="A69" s="70" t="s">
        <v>710</v>
      </c>
      <c r="B69" s="10">
        <v>218009011</v>
      </c>
      <c r="C69" s="73" t="s">
        <v>888</v>
      </c>
      <c r="D69" s="12" t="s">
        <v>1901</v>
      </c>
      <c r="E69" s="11">
        <v>22</v>
      </c>
      <c r="F69" s="546"/>
      <c r="G69" s="19">
        <f t="shared" ref="G69:G81" si="3">E69*F69</f>
        <v>0</v>
      </c>
    </row>
    <row r="70" spans="1:7">
      <c r="A70" s="70" t="s">
        <v>711</v>
      </c>
      <c r="B70" s="10">
        <v>218009001</v>
      </c>
      <c r="C70" s="73" t="s">
        <v>887</v>
      </c>
      <c r="D70" s="12" t="s">
        <v>1901</v>
      </c>
      <c r="E70" s="11">
        <v>3</v>
      </c>
      <c r="F70" s="546"/>
      <c r="G70" s="19">
        <f t="shared" si="3"/>
        <v>0</v>
      </c>
    </row>
    <row r="71" spans="1:7">
      <c r="A71" s="70" t="s">
        <v>712</v>
      </c>
      <c r="B71" s="10">
        <v>218009011</v>
      </c>
      <c r="C71" s="73" t="s">
        <v>888</v>
      </c>
      <c r="D71" s="12" t="s">
        <v>1901</v>
      </c>
      <c r="E71" s="11">
        <v>6</v>
      </c>
      <c r="F71" s="546"/>
      <c r="G71" s="19">
        <f t="shared" si="3"/>
        <v>0</v>
      </c>
    </row>
    <row r="72" spans="1:7">
      <c r="A72" s="70" t="s">
        <v>713</v>
      </c>
      <c r="B72" s="10">
        <v>218009001</v>
      </c>
      <c r="C72" s="73" t="s">
        <v>887</v>
      </c>
      <c r="D72" s="12" t="s">
        <v>1901</v>
      </c>
      <c r="E72" s="11">
        <v>2</v>
      </c>
      <c r="F72" s="546"/>
      <c r="G72" s="19">
        <f t="shared" si="3"/>
        <v>0</v>
      </c>
    </row>
    <row r="73" spans="1:7">
      <c r="A73" s="70" t="s">
        <v>714</v>
      </c>
      <c r="B73" s="10">
        <v>218009011</v>
      </c>
      <c r="C73" s="73" t="s">
        <v>888</v>
      </c>
      <c r="D73" s="12" t="s">
        <v>1901</v>
      </c>
      <c r="E73" s="11">
        <v>4</v>
      </c>
      <c r="F73" s="546"/>
      <c r="G73" s="19">
        <f t="shared" si="3"/>
        <v>0</v>
      </c>
    </row>
    <row r="74" spans="1:7">
      <c r="A74" s="70" t="s">
        <v>715</v>
      </c>
      <c r="B74" s="10">
        <v>218009001</v>
      </c>
      <c r="C74" s="73" t="s">
        <v>887</v>
      </c>
      <c r="D74" s="12" t="s">
        <v>1901</v>
      </c>
      <c r="E74" s="11">
        <v>3</v>
      </c>
      <c r="F74" s="546"/>
      <c r="G74" s="19">
        <f t="shared" si="3"/>
        <v>0</v>
      </c>
    </row>
    <row r="75" spans="1:7">
      <c r="A75" s="70" t="s">
        <v>716</v>
      </c>
      <c r="B75" s="10">
        <v>218009011</v>
      </c>
      <c r="C75" s="73" t="s">
        <v>888</v>
      </c>
      <c r="D75" s="12" t="s">
        <v>1901</v>
      </c>
      <c r="E75" s="11">
        <v>6</v>
      </c>
      <c r="F75" s="546"/>
      <c r="G75" s="19">
        <f t="shared" si="3"/>
        <v>0</v>
      </c>
    </row>
    <row r="76" spans="1:7">
      <c r="A76" s="70" t="s">
        <v>717</v>
      </c>
      <c r="B76" s="10">
        <v>218009001</v>
      </c>
      <c r="C76" s="73" t="s">
        <v>887</v>
      </c>
      <c r="D76" s="12" t="s">
        <v>1901</v>
      </c>
      <c r="E76" s="11">
        <v>1</v>
      </c>
      <c r="F76" s="546"/>
      <c r="G76" s="19">
        <f t="shared" si="3"/>
        <v>0</v>
      </c>
    </row>
    <row r="77" spans="1:7">
      <c r="A77" s="70" t="s">
        <v>718</v>
      </c>
      <c r="B77" s="10">
        <v>218009011</v>
      </c>
      <c r="C77" s="73" t="s">
        <v>888</v>
      </c>
      <c r="D77" s="12" t="s">
        <v>1901</v>
      </c>
      <c r="E77" s="11">
        <v>1</v>
      </c>
      <c r="F77" s="546"/>
      <c r="G77" s="19">
        <f t="shared" si="3"/>
        <v>0</v>
      </c>
    </row>
    <row r="78" spans="1:7">
      <c r="A78" s="70" t="s">
        <v>1723</v>
      </c>
      <c r="B78" s="10">
        <v>218009001</v>
      </c>
      <c r="C78" s="73" t="s">
        <v>887</v>
      </c>
      <c r="D78" s="12" t="s">
        <v>1901</v>
      </c>
      <c r="E78" s="11">
        <v>17</v>
      </c>
      <c r="F78" s="546"/>
      <c r="G78" s="19">
        <f t="shared" si="3"/>
        <v>0</v>
      </c>
    </row>
    <row r="79" spans="1:7">
      <c r="A79" s="70" t="s">
        <v>1851</v>
      </c>
      <c r="B79" s="10">
        <v>218009001</v>
      </c>
      <c r="C79" s="73" t="s">
        <v>887</v>
      </c>
      <c r="D79" s="12" t="s">
        <v>1901</v>
      </c>
      <c r="E79" s="11">
        <v>20</v>
      </c>
      <c r="F79" s="546"/>
      <c r="G79" s="19">
        <f t="shared" si="3"/>
        <v>0</v>
      </c>
    </row>
    <row r="80" spans="1:7">
      <c r="A80" s="70" t="s">
        <v>1852</v>
      </c>
      <c r="B80" s="10">
        <v>218009011</v>
      </c>
      <c r="C80" s="73" t="s">
        <v>888</v>
      </c>
      <c r="D80" s="12" t="s">
        <v>1901</v>
      </c>
      <c r="E80" s="11">
        <v>20</v>
      </c>
      <c r="F80" s="546"/>
      <c r="G80" s="19">
        <f t="shared" si="3"/>
        <v>0</v>
      </c>
    </row>
    <row r="81" spans="1:7" ht="10.8" thickBot="1">
      <c r="A81" s="398" t="s">
        <v>1853</v>
      </c>
      <c r="B81" s="102">
        <v>218009001</v>
      </c>
      <c r="C81" s="397" t="s">
        <v>887</v>
      </c>
      <c r="D81" s="103" t="s">
        <v>1901</v>
      </c>
      <c r="E81" s="104">
        <v>4</v>
      </c>
      <c r="F81" s="547"/>
      <c r="G81" s="106">
        <f t="shared" si="3"/>
        <v>0</v>
      </c>
    </row>
    <row r="83" spans="1:7">
      <c r="A83" s="418">
        <v>3</v>
      </c>
      <c r="B83" s="7"/>
      <c r="C83" s="582" t="s">
        <v>1608</v>
      </c>
      <c r="D83" s="583"/>
      <c r="E83" s="16"/>
      <c r="F83" s="17"/>
      <c r="G83" s="17">
        <f>G84</f>
        <v>0</v>
      </c>
    </row>
    <row r="84" spans="1:7">
      <c r="A84" s="6"/>
      <c r="B84" s="29" t="s">
        <v>1726</v>
      </c>
      <c r="C84" s="29" t="s">
        <v>1727</v>
      </c>
      <c r="D84" s="29"/>
      <c r="E84" s="30"/>
      <c r="F84" s="31"/>
      <c r="G84" s="31">
        <f>G85+G122+G125+G151+G158+G162</f>
        <v>0</v>
      </c>
    </row>
    <row r="85" spans="1:7" ht="10.8" thickBot="1">
      <c r="A85" s="23"/>
      <c r="B85" s="250" t="s">
        <v>1906</v>
      </c>
      <c r="C85" s="28" t="s">
        <v>835</v>
      </c>
      <c r="D85" s="28"/>
      <c r="E85" s="32"/>
      <c r="F85" s="33"/>
      <c r="G85" s="33">
        <f>SUM(G86:G121)</f>
        <v>0</v>
      </c>
    </row>
    <row r="86" spans="1:7">
      <c r="A86" s="85" t="s">
        <v>1289</v>
      </c>
      <c r="B86" s="8">
        <v>205307</v>
      </c>
      <c r="C86" s="110" t="s">
        <v>136</v>
      </c>
      <c r="D86" s="14" t="s">
        <v>1298</v>
      </c>
      <c r="E86" s="9">
        <v>150</v>
      </c>
      <c r="F86" s="545"/>
      <c r="G86" s="18">
        <f>E86*F86</f>
        <v>0</v>
      </c>
    </row>
    <row r="87" spans="1:7">
      <c r="A87" s="70" t="s">
        <v>1290</v>
      </c>
      <c r="B87" s="10">
        <v>205303</v>
      </c>
      <c r="C87" s="73" t="s">
        <v>137</v>
      </c>
      <c r="D87" s="12" t="s">
        <v>1298</v>
      </c>
      <c r="E87" s="11">
        <v>120</v>
      </c>
      <c r="F87" s="546"/>
      <c r="G87" s="19">
        <f>E87*F87</f>
        <v>0</v>
      </c>
    </row>
    <row r="88" spans="1:7">
      <c r="A88" s="70" t="s">
        <v>1291</v>
      </c>
      <c r="B88" s="10">
        <v>200305</v>
      </c>
      <c r="C88" s="73" t="s">
        <v>138</v>
      </c>
      <c r="D88" s="12" t="s">
        <v>1298</v>
      </c>
      <c r="E88" s="11">
        <v>150</v>
      </c>
      <c r="F88" s="546"/>
      <c r="G88" s="19">
        <f>E88*F88</f>
        <v>0</v>
      </c>
    </row>
    <row r="89" spans="1:7">
      <c r="A89" s="70" t="s">
        <v>1292</v>
      </c>
      <c r="B89" s="10">
        <v>200305</v>
      </c>
      <c r="C89" s="73" t="s">
        <v>138</v>
      </c>
      <c r="D89" s="12" t="s">
        <v>1298</v>
      </c>
      <c r="E89" s="11">
        <v>120</v>
      </c>
      <c r="F89" s="546"/>
      <c r="G89" s="19">
        <f t="shared" ref="G89:G95" si="4">E89*F89</f>
        <v>0</v>
      </c>
    </row>
    <row r="90" spans="1:7">
      <c r="A90" s="70" t="s">
        <v>1293</v>
      </c>
      <c r="B90" s="10">
        <v>209403</v>
      </c>
      <c r="C90" s="73" t="s">
        <v>139</v>
      </c>
      <c r="D90" s="12" t="s">
        <v>1298</v>
      </c>
      <c r="E90" s="11">
        <v>915</v>
      </c>
      <c r="F90" s="546"/>
      <c r="G90" s="19">
        <f t="shared" si="4"/>
        <v>0</v>
      </c>
    </row>
    <row r="91" spans="1:7">
      <c r="A91" s="70" t="s">
        <v>1520</v>
      </c>
      <c r="B91" s="10">
        <v>209385</v>
      </c>
      <c r="C91" s="73" t="s">
        <v>140</v>
      </c>
      <c r="D91" s="12" t="s">
        <v>1298</v>
      </c>
      <c r="E91" s="11">
        <v>150</v>
      </c>
      <c r="F91" s="546"/>
      <c r="G91" s="19">
        <f t="shared" si="4"/>
        <v>0</v>
      </c>
    </row>
    <row r="92" spans="1:7">
      <c r="A92" s="70" t="s">
        <v>1521</v>
      </c>
      <c r="B92" s="10">
        <v>321123</v>
      </c>
      <c r="C92" s="73" t="s">
        <v>141</v>
      </c>
      <c r="D92" s="12" t="s">
        <v>1298</v>
      </c>
      <c r="E92" s="11">
        <v>150</v>
      </c>
      <c r="F92" s="546"/>
      <c r="G92" s="19">
        <f t="shared" si="4"/>
        <v>0</v>
      </c>
    </row>
    <row r="93" spans="1:7">
      <c r="A93" s="70" t="s">
        <v>1522</v>
      </c>
      <c r="B93" s="10">
        <v>321122</v>
      </c>
      <c r="C93" s="73" t="s">
        <v>142</v>
      </c>
      <c r="D93" s="12" t="s">
        <v>1298</v>
      </c>
      <c r="E93" s="11">
        <v>200</v>
      </c>
      <c r="F93" s="546"/>
      <c r="G93" s="19">
        <f t="shared" si="4"/>
        <v>0</v>
      </c>
    </row>
    <row r="94" spans="1:7">
      <c r="A94" s="70" t="s">
        <v>101</v>
      </c>
      <c r="B94" s="10">
        <v>209385</v>
      </c>
      <c r="C94" s="73" t="s">
        <v>143</v>
      </c>
      <c r="D94" s="12" t="s">
        <v>1298</v>
      </c>
      <c r="E94" s="11">
        <v>200</v>
      </c>
      <c r="F94" s="546"/>
      <c r="G94" s="19">
        <f t="shared" si="4"/>
        <v>0</v>
      </c>
    </row>
    <row r="95" spans="1:7">
      <c r="A95" s="70" t="s">
        <v>102</v>
      </c>
      <c r="B95" s="10">
        <v>101105</v>
      </c>
      <c r="C95" s="73" t="s">
        <v>144</v>
      </c>
      <c r="D95" s="12" t="s">
        <v>1298</v>
      </c>
      <c r="E95" s="11">
        <v>200</v>
      </c>
      <c r="F95" s="546"/>
      <c r="G95" s="19">
        <f t="shared" si="4"/>
        <v>0</v>
      </c>
    </row>
    <row r="96" spans="1:7">
      <c r="A96" s="27"/>
      <c r="B96" s="10">
        <v>420384</v>
      </c>
      <c r="C96" s="73" t="s">
        <v>145</v>
      </c>
      <c r="D96" s="12"/>
      <c r="E96" s="11">
        <v>18</v>
      </c>
      <c r="F96" s="13"/>
      <c r="G96" s="19"/>
    </row>
    <row r="97" spans="1:7">
      <c r="A97" s="27" t="s">
        <v>103</v>
      </c>
      <c r="B97" s="10">
        <v>420204</v>
      </c>
      <c r="C97" s="73" t="s">
        <v>146</v>
      </c>
      <c r="D97" s="12" t="s">
        <v>1901</v>
      </c>
      <c r="E97" s="11">
        <v>36</v>
      </c>
      <c r="F97" s="546"/>
      <c r="G97" s="19">
        <f t="shared" ref="G97:G121" si="5">E97*F97</f>
        <v>0</v>
      </c>
    </row>
    <row r="98" spans="1:7">
      <c r="A98" s="27" t="s">
        <v>104</v>
      </c>
      <c r="B98" s="10">
        <v>420216</v>
      </c>
      <c r="C98" s="73" t="s">
        <v>148</v>
      </c>
      <c r="D98" s="12" t="s">
        <v>1901</v>
      </c>
      <c r="E98" s="11">
        <v>18</v>
      </c>
      <c r="F98" s="546"/>
      <c r="G98" s="19">
        <f t="shared" si="5"/>
        <v>0</v>
      </c>
    </row>
    <row r="99" spans="1:7">
      <c r="A99" s="27" t="s">
        <v>1524</v>
      </c>
      <c r="B99" s="10">
        <v>420297</v>
      </c>
      <c r="C99" s="73" t="s">
        <v>149</v>
      </c>
      <c r="D99" s="12" t="s">
        <v>1901</v>
      </c>
      <c r="E99" s="11">
        <v>18</v>
      </c>
      <c r="F99" s="546"/>
      <c r="G99" s="19">
        <f t="shared" si="5"/>
        <v>0</v>
      </c>
    </row>
    <row r="100" spans="1:7">
      <c r="A100" s="27" t="s">
        <v>1525</v>
      </c>
      <c r="B100" s="10">
        <v>420391</v>
      </c>
      <c r="C100" s="73" t="s">
        <v>1916</v>
      </c>
      <c r="D100" s="12" t="s">
        <v>1901</v>
      </c>
      <c r="E100" s="11">
        <v>18</v>
      </c>
      <c r="F100" s="546"/>
      <c r="G100" s="19">
        <f t="shared" si="5"/>
        <v>0</v>
      </c>
    </row>
    <row r="101" spans="1:7">
      <c r="A101" s="27"/>
      <c r="B101" s="10">
        <v>420365</v>
      </c>
      <c r="C101" s="73" t="s">
        <v>150</v>
      </c>
      <c r="D101" s="12"/>
      <c r="E101" s="11">
        <v>6</v>
      </c>
      <c r="F101" s="13"/>
      <c r="G101" s="19"/>
    </row>
    <row r="102" spans="1:7">
      <c r="A102" s="27" t="s">
        <v>1526</v>
      </c>
      <c r="B102" s="10">
        <v>420034</v>
      </c>
      <c r="C102" s="73" t="s">
        <v>151</v>
      </c>
      <c r="D102" s="12" t="s">
        <v>1901</v>
      </c>
      <c r="E102" s="11">
        <v>6</v>
      </c>
      <c r="F102" s="546"/>
      <c r="G102" s="19">
        <f t="shared" si="5"/>
        <v>0</v>
      </c>
    </row>
    <row r="103" spans="1:7">
      <c r="A103" s="27"/>
      <c r="B103" s="10">
        <v>420312</v>
      </c>
      <c r="C103" s="73" t="s">
        <v>152</v>
      </c>
      <c r="D103" s="12"/>
      <c r="E103" s="11">
        <v>6</v>
      </c>
      <c r="F103" s="13"/>
      <c r="G103" s="19"/>
    </row>
    <row r="104" spans="1:7">
      <c r="A104" s="27" t="s">
        <v>1527</v>
      </c>
      <c r="B104" s="10">
        <v>420391</v>
      </c>
      <c r="C104" s="73" t="s">
        <v>1916</v>
      </c>
      <c r="D104" s="12" t="s">
        <v>1901</v>
      </c>
      <c r="E104" s="11">
        <v>6</v>
      </c>
      <c r="F104" s="546"/>
      <c r="G104" s="19">
        <f t="shared" si="5"/>
        <v>0</v>
      </c>
    </row>
    <row r="105" spans="1:7" ht="20.399999999999999">
      <c r="A105" s="27" t="s">
        <v>1538</v>
      </c>
      <c r="B105" s="10">
        <v>420284</v>
      </c>
      <c r="C105" s="73" t="s">
        <v>192</v>
      </c>
      <c r="D105" s="12" t="s">
        <v>1901</v>
      </c>
      <c r="E105" s="11">
        <v>9</v>
      </c>
      <c r="F105" s="546"/>
      <c r="G105" s="19">
        <f t="shared" si="5"/>
        <v>0</v>
      </c>
    </row>
    <row r="106" spans="1:7">
      <c r="A106" s="27" t="s">
        <v>1539</v>
      </c>
      <c r="B106" s="10">
        <v>420391</v>
      </c>
      <c r="C106" s="73" t="s">
        <v>153</v>
      </c>
      <c r="D106" s="12" t="s">
        <v>1901</v>
      </c>
      <c r="E106" s="11">
        <v>9</v>
      </c>
      <c r="F106" s="546"/>
      <c r="G106" s="19">
        <f t="shared" si="5"/>
        <v>0</v>
      </c>
    </row>
    <row r="107" spans="1:7" ht="20.399999999999999">
      <c r="A107" s="27" t="s">
        <v>1540</v>
      </c>
      <c r="B107" s="10">
        <v>420284</v>
      </c>
      <c r="C107" s="73" t="s">
        <v>191</v>
      </c>
      <c r="D107" s="12" t="s">
        <v>1901</v>
      </c>
      <c r="E107" s="11">
        <v>1</v>
      </c>
      <c r="F107" s="546"/>
      <c r="G107" s="19">
        <f t="shared" si="5"/>
        <v>0</v>
      </c>
    </row>
    <row r="108" spans="1:7">
      <c r="A108" s="27" t="s">
        <v>1541</v>
      </c>
      <c r="B108" s="10">
        <v>457315</v>
      </c>
      <c r="C108" s="73" t="s">
        <v>154</v>
      </c>
      <c r="D108" s="12" t="s">
        <v>1901</v>
      </c>
      <c r="E108" s="11">
        <v>1</v>
      </c>
      <c r="F108" s="546"/>
      <c r="G108" s="19">
        <f t="shared" si="5"/>
        <v>0</v>
      </c>
    </row>
    <row r="109" spans="1:7">
      <c r="A109" s="27" t="s">
        <v>1542</v>
      </c>
      <c r="B109" s="10">
        <v>457315</v>
      </c>
      <c r="C109" s="73" t="s">
        <v>155</v>
      </c>
      <c r="D109" s="12" t="s">
        <v>1901</v>
      </c>
      <c r="E109" s="11">
        <v>1</v>
      </c>
      <c r="F109" s="546"/>
      <c r="G109" s="19">
        <f t="shared" si="5"/>
        <v>0</v>
      </c>
    </row>
    <row r="110" spans="1:7">
      <c r="A110" s="27" t="s">
        <v>1543</v>
      </c>
      <c r="B110" s="10">
        <v>457315</v>
      </c>
      <c r="C110" s="73" t="s">
        <v>156</v>
      </c>
      <c r="D110" s="12" t="s">
        <v>1901</v>
      </c>
      <c r="E110" s="11">
        <v>1</v>
      </c>
      <c r="F110" s="546"/>
      <c r="G110" s="19">
        <f t="shared" si="5"/>
        <v>0</v>
      </c>
    </row>
    <row r="111" spans="1:7">
      <c r="A111" s="27" t="s">
        <v>1544</v>
      </c>
      <c r="B111" s="10">
        <v>456111</v>
      </c>
      <c r="C111" s="73" t="s">
        <v>157</v>
      </c>
      <c r="D111" s="12" t="s">
        <v>1901</v>
      </c>
      <c r="E111" s="11">
        <v>18</v>
      </c>
      <c r="F111" s="546"/>
      <c r="G111" s="19">
        <f t="shared" si="5"/>
        <v>0</v>
      </c>
    </row>
    <row r="112" spans="1:7">
      <c r="A112" s="27" t="s">
        <v>1545</v>
      </c>
      <c r="B112" s="10">
        <v>456111</v>
      </c>
      <c r="C112" s="73" t="s">
        <v>158</v>
      </c>
      <c r="D112" s="12" t="s">
        <v>1901</v>
      </c>
      <c r="E112" s="11">
        <v>3</v>
      </c>
      <c r="F112" s="546"/>
      <c r="G112" s="19">
        <f t="shared" si="5"/>
        <v>0</v>
      </c>
    </row>
    <row r="113" spans="1:7">
      <c r="A113" s="27" t="s">
        <v>1546</v>
      </c>
      <c r="B113" s="10">
        <v>456111</v>
      </c>
      <c r="C113" s="73" t="s">
        <v>159</v>
      </c>
      <c r="D113" s="12" t="s">
        <v>1901</v>
      </c>
      <c r="E113" s="11">
        <v>6</v>
      </c>
      <c r="F113" s="546"/>
      <c r="G113" s="19">
        <f t="shared" si="5"/>
        <v>0</v>
      </c>
    </row>
    <row r="114" spans="1:7">
      <c r="A114" s="27" t="s">
        <v>1547</v>
      </c>
      <c r="B114" s="10">
        <v>456111</v>
      </c>
      <c r="C114" s="73" t="s">
        <v>160</v>
      </c>
      <c r="D114" s="12" t="s">
        <v>1901</v>
      </c>
      <c r="E114" s="11">
        <v>3</v>
      </c>
      <c r="F114" s="546"/>
      <c r="G114" s="19">
        <f t="shared" si="5"/>
        <v>0</v>
      </c>
    </row>
    <row r="115" spans="1:7">
      <c r="A115" s="27" t="s">
        <v>1548</v>
      </c>
      <c r="B115" s="10">
        <v>204211</v>
      </c>
      <c r="C115" s="73" t="s">
        <v>161</v>
      </c>
      <c r="D115" s="12" t="s">
        <v>1298</v>
      </c>
      <c r="E115" s="11">
        <v>250</v>
      </c>
      <c r="F115" s="546"/>
      <c r="G115" s="19">
        <f t="shared" si="5"/>
        <v>0</v>
      </c>
    </row>
    <row r="116" spans="1:7">
      <c r="A116" s="27" t="s">
        <v>1549</v>
      </c>
      <c r="B116" s="10">
        <v>321122</v>
      </c>
      <c r="C116" s="73" t="s">
        <v>162</v>
      </c>
      <c r="D116" s="12" t="s">
        <v>1298</v>
      </c>
      <c r="E116" s="11">
        <v>250</v>
      </c>
      <c r="F116" s="546"/>
      <c r="G116" s="19">
        <f t="shared" si="5"/>
        <v>0</v>
      </c>
    </row>
    <row r="117" spans="1:7">
      <c r="A117" s="27" t="s">
        <v>1550</v>
      </c>
      <c r="B117" s="10">
        <v>456111</v>
      </c>
      <c r="C117" s="73" t="s">
        <v>163</v>
      </c>
      <c r="D117" s="12" t="s">
        <v>1901</v>
      </c>
      <c r="E117" s="11">
        <v>1</v>
      </c>
      <c r="F117" s="546"/>
      <c r="G117" s="19">
        <f t="shared" si="5"/>
        <v>0</v>
      </c>
    </row>
    <row r="118" spans="1:7">
      <c r="A118" s="27" t="s">
        <v>1551</v>
      </c>
      <c r="B118" s="10">
        <v>456111</v>
      </c>
      <c r="C118" s="73" t="s">
        <v>164</v>
      </c>
      <c r="D118" s="12" t="s">
        <v>1901</v>
      </c>
      <c r="E118" s="11">
        <v>3</v>
      </c>
      <c r="F118" s="546"/>
      <c r="G118" s="19">
        <f t="shared" si="5"/>
        <v>0</v>
      </c>
    </row>
    <row r="119" spans="1:7">
      <c r="A119" s="27" t="s">
        <v>1552</v>
      </c>
      <c r="B119" s="10">
        <v>456111</v>
      </c>
      <c r="C119" s="73" t="s">
        <v>165</v>
      </c>
      <c r="D119" s="12" t="s">
        <v>1901</v>
      </c>
      <c r="E119" s="11">
        <v>1</v>
      </c>
      <c r="F119" s="546"/>
      <c r="G119" s="19">
        <f t="shared" si="5"/>
        <v>0</v>
      </c>
    </row>
    <row r="120" spans="1:7">
      <c r="A120" s="27" t="s">
        <v>1553</v>
      </c>
      <c r="B120" s="10">
        <v>456111</v>
      </c>
      <c r="C120" s="73" t="s">
        <v>166</v>
      </c>
      <c r="D120" s="12" t="s">
        <v>1901</v>
      </c>
      <c r="E120" s="11">
        <v>1</v>
      </c>
      <c r="F120" s="546"/>
      <c r="G120" s="19">
        <f t="shared" si="5"/>
        <v>0</v>
      </c>
    </row>
    <row r="121" spans="1:7" ht="10.8" thickBot="1">
      <c r="A121" s="124" t="s">
        <v>1554</v>
      </c>
      <c r="B121" s="102">
        <v>456111</v>
      </c>
      <c r="C121" s="397" t="s">
        <v>167</v>
      </c>
      <c r="D121" s="103" t="s">
        <v>1901</v>
      </c>
      <c r="E121" s="104">
        <v>1</v>
      </c>
      <c r="F121" s="547"/>
      <c r="G121" s="106">
        <f t="shared" si="5"/>
        <v>0</v>
      </c>
    </row>
    <row r="122" spans="1:7" ht="10.8" thickBot="1">
      <c r="A122" s="23"/>
      <c r="B122" s="250" t="s">
        <v>834</v>
      </c>
      <c r="C122" s="28" t="s">
        <v>185</v>
      </c>
      <c r="D122" s="28"/>
      <c r="E122" s="32"/>
      <c r="F122" s="33"/>
      <c r="G122" s="33">
        <f>SUM(G123:G124)</f>
        <v>0</v>
      </c>
    </row>
    <row r="123" spans="1:7">
      <c r="A123" s="85" t="s">
        <v>1555</v>
      </c>
      <c r="B123" s="8">
        <v>46383</v>
      </c>
      <c r="C123" s="110" t="s">
        <v>870</v>
      </c>
      <c r="D123" s="14" t="s">
        <v>1298</v>
      </c>
      <c r="E123" s="9">
        <v>50</v>
      </c>
      <c r="F123" s="545"/>
      <c r="G123" s="18">
        <f>E123*F123</f>
        <v>0</v>
      </c>
    </row>
    <row r="124" spans="1:7" ht="10.8" thickBot="1">
      <c r="A124" s="398" t="s">
        <v>1556</v>
      </c>
      <c r="B124" s="102">
        <v>46511</v>
      </c>
      <c r="C124" s="397" t="s">
        <v>184</v>
      </c>
      <c r="D124" s="103" t="s">
        <v>1298</v>
      </c>
      <c r="E124" s="104">
        <v>200</v>
      </c>
      <c r="F124" s="547"/>
      <c r="G124" s="106">
        <f>E124*F124</f>
        <v>0</v>
      </c>
    </row>
    <row r="125" spans="1:7" ht="10.8" thickBot="1">
      <c r="A125" s="23"/>
      <c r="B125" s="250" t="s">
        <v>866</v>
      </c>
      <c r="C125" s="28" t="s">
        <v>874</v>
      </c>
      <c r="D125" s="28"/>
      <c r="E125" s="32"/>
      <c r="F125" s="33"/>
      <c r="G125" s="33">
        <f>SUM(G126:G150)</f>
        <v>0</v>
      </c>
    </row>
    <row r="126" spans="1:7">
      <c r="A126" s="85" t="s">
        <v>1557</v>
      </c>
      <c r="B126" s="8">
        <v>210950322</v>
      </c>
      <c r="C126" s="110" t="s">
        <v>168</v>
      </c>
      <c r="D126" s="14" t="s">
        <v>1298</v>
      </c>
      <c r="E126" s="9">
        <v>150</v>
      </c>
      <c r="F126" s="545"/>
      <c r="G126" s="18">
        <f>E126*F126</f>
        <v>0</v>
      </c>
    </row>
    <row r="127" spans="1:7">
      <c r="A127" s="70" t="s">
        <v>1558</v>
      </c>
      <c r="B127" s="10">
        <v>210950321</v>
      </c>
      <c r="C127" s="73" t="s">
        <v>169</v>
      </c>
      <c r="D127" s="12" t="s">
        <v>1298</v>
      </c>
      <c r="E127" s="11">
        <v>120</v>
      </c>
      <c r="F127" s="546"/>
      <c r="G127" s="19">
        <f>E127*F127</f>
        <v>0</v>
      </c>
    </row>
    <row r="128" spans="1:7">
      <c r="A128" s="70" t="s">
        <v>1559</v>
      </c>
      <c r="B128" s="10">
        <v>210850127</v>
      </c>
      <c r="C128" s="73" t="s">
        <v>170</v>
      </c>
      <c r="D128" s="12" t="s">
        <v>1298</v>
      </c>
      <c r="E128" s="11">
        <v>150</v>
      </c>
      <c r="F128" s="546"/>
      <c r="G128" s="19">
        <f>E128*F128</f>
        <v>0</v>
      </c>
    </row>
    <row r="129" spans="1:7">
      <c r="A129" s="70" t="s">
        <v>1560</v>
      </c>
      <c r="B129" s="10">
        <v>210850127</v>
      </c>
      <c r="C129" s="73" t="s">
        <v>170</v>
      </c>
      <c r="D129" s="12" t="s">
        <v>1298</v>
      </c>
      <c r="E129" s="11">
        <v>120</v>
      </c>
      <c r="F129" s="546"/>
      <c r="G129" s="19">
        <f t="shared" ref="G129:G150" si="6">E129*F129</f>
        <v>0</v>
      </c>
    </row>
    <row r="130" spans="1:7">
      <c r="A130" s="70" t="s">
        <v>1561</v>
      </c>
      <c r="B130" s="10">
        <v>210950341</v>
      </c>
      <c r="C130" s="73" t="s">
        <v>839</v>
      </c>
      <c r="D130" s="12" t="s">
        <v>1298</v>
      </c>
      <c r="E130" s="11">
        <v>915</v>
      </c>
      <c r="F130" s="546"/>
      <c r="G130" s="19">
        <f t="shared" si="6"/>
        <v>0</v>
      </c>
    </row>
    <row r="131" spans="1:7">
      <c r="A131" s="70" t="s">
        <v>1562</v>
      </c>
      <c r="B131" s="10">
        <v>210803501</v>
      </c>
      <c r="C131" s="73" t="s">
        <v>171</v>
      </c>
      <c r="D131" s="12" t="s">
        <v>1298</v>
      </c>
      <c r="E131" s="11">
        <v>150</v>
      </c>
      <c r="F131" s="546"/>
      <c r="G131" s="19">
        <f t="shared" si="6"/>
        <v>0</v>
      </c>
    </row>
    <row r="132" spans="1:7">
      <c r="A132" s="70" t="s">
        <v>1563</v>
      </c>
      <c r="B132" s="10">
        <v>210010003</v>
      </c>
      <c r="C132" s="73" t="s">
        <v>172</v>
      </c>
      <c r="D132" s="12" t="s">
        <v>1298</v>
      </c>
      <c r="E132" s="11">
        <v>150</v>
      </c>
      <c r="F132" s="546"/>
      <c r="G132" s="19">
        <f t="shared" si="6"/>
        <v>0</v>
      </c>
    </row>
    <row r="133" spans="1:7">
      <c r="A133" s="70" t="s">
        <v>1564</v>
      </c>
      <c r="B133" s="10">
        <v>210010002</v>
      </c>
      <c r="C133" s="73" t="s">
        <v>173</v>
      </c>
      <c r="D133" s="12" t="s">
        <v>1298</v>
      </c>
      <c r="E133" s="11">
        <v>200</v>
      </c>
      <c r="F133" s="546"/>
      <c r="G133" s="19">
        <f t="shared" si="6"/>
        <v>0</v>
      </c>
    </row>
    <row r="134" spans="1:7">
      <c r="A134" s="70" t="s">
        <v>1565</v>
      </c>
      <c r="B134" s="10">
        <v>210803501</v>
      </c>
      <c r="C134" s="73" t="s">
        <v>171</v>
      </c>
      <c r="D134" s="12" t="s">
        <v>1298</v>
      </c>
      <c r="E134" s="11">
        <v>200</v>
      </c>
      <c r="F134" s="546"/>
      <c r="G134" s="19">
        <f t="shared" si="6"/>
        <v>0</v>
      </c>
    </row>
    <row r="135" spans="1:7">
      <c r="A135" s="70" t="s">
        <v>1566</v>
      </c>
      <c r="B135" s="10">
        <v>210810008</v>
      </c>
      <c r="C135" s="73" t="s">
        <v>838</v>
      </c>
      <c r="D135" s="12" t="s">
        <v>1298</v>
      </c>
      <c r="E135" s="11">
        <v>200</v>
      </c>
      <c r="F135" s="546"/>
      <c r="G135" s="19">
        <f t="shared" si="6"/>
        <v>0</v>
      </c>
    </row>
    <row r="136" spans="1:7">
      <c r="A136" s="70" t="s">
        <v>1567</v>
      </c>
      <c r="B136" s="10">
        <v>210111312</v>
      </c>
      <c r="C136" s="73" t="s">
        <v>174</v>
      </c>
      <c r="D136" s="12" t="s">
        <v>1901</v>
      </c>
      <c r="E136" s="11">
        <v>18</v>
      </c>
      <c r="F136" s="546"/>
      <c r="G136" s="19">
        <f t="shared" si="6"/>
        <v>0</v>
      </c>
    </row>
    <row r="137" spans="1:7">
      <c r="A137" s="70" t="s">
        <v>1568</v>
      </c>
      <c r="B137" s="10">
        <v>210111311</v>
      </c>
      <c r="C137" s="73" t="s">
        <v>175</v>
      </c>
      <c r="D137" s="12" t="s">
        <v>1901</v>
      </c>
      <c r="E137" s="11">
        <v>6</v>
      </c>
      <c r="F137" s="546"/>
      <c r="G137" s="19">
        <f t="shared" si="6"/>
        <v>0</v>
      </c>
    </row>
    <row r="138" spans="1:7">
      <c r="A138" s="70" t="s">
        <v>1300</v>
      </c>
      <c r="B138" s="10">
        <v>210140496</v>
      </c>
      <c r="C138" s="73" t="s">
        <v>176</v>
      </c>
      <c r="D138" s="12" t="s">
        <v>1901</v>
      </c>
      <c r="E138" s="11">
        <v>1</v>
      </c>
      <c r="F138" s="546"/>
      <c r="G138" s="19">
        <f t="shared" si="6"/>
        <v>0</v>
      </c>
    </row>
    <row r="139" spans="1:7">
      <c r="A139" s="70" t="s">
        <v>1301</v>
      </c>
      <c r="B139" s="10">
        <v>210140496</v>
      </c>
      <c r="C139" s="73" t="s">
        <v>177</v>
      </c>
      <c r="D139" s="12" t="s">
        <v>1901</v>
      </c>
      <c r="E139" s="11">
        <v>1</v>
      </c>
      <c r="F139" s="546"/>
      <c r="G139" s="19">
        <f t="shared" si="6"/>
        <v>0</v>
      </c>
    </row>
    <row r="140" spans="1:7">
      <c r="A140" s="70" t="s">
        <v>1302</v>
      </c>
      <c r="B140" s="10">
        <v>210140496</v>
      </c>
      <c r="C140" s="73" t="s">
        <v>178</v>
      </c>
      <c r="D140" s="12" t="s">
        <v>1901</v>
      </c>
      <c r="E140" s="11">
        <v>1</v>
      </c>
      <c r="F140" s="546"/>
      <c r="G140" s="19">
        <f t="shared" si="6"/>
        <v>0</v>
      </c>
    </row>
    <row r="141" spans="1:7">
      <c r="A141" s="70" t="s">
        <v>1303</v>
      </c>
      <c r="B141" s="10">
        <v>210140652</v>
      </c>
      <c r="C141" s="73" t="s">
        <v>179</v>
      </c>
      <c r="D141" s="12" t="s">
        <v>1901</v>
      </c>
      <c r="E141" s="11">
        <v>18</v>
      </c>
      <c r="F141" s="546"/>
      <c r="G141" s="19">
        <f t="shared" si="6"/>
        <v>0</v>
      </c>
    </row>
    <row r="142" spans="1:7">
      <c r="A142" s="70" t="s">
        <v>1304</v>
      </c>
      <c r="B142" s="10">
        <v>210140652</v>
      </c>
      <c r="C142" s="73" t="s">
        <v>158</v>
      </c>
      <c r="D142" s="12" t="s">
        <v>1901</v>
      </c>
      <c r="E142" s="11">
        <v>3</v>
      </c>
      <c r="F142" s="546"/>
      <c r="G142" s="19">
        <f t="shared" si="6"/>
        <v>0</v>
      </c>
    </row>
    <row r="143" spans="1:7">
      <c r="A143" s="70" t="s">
        <v>1305</v>
      </c>
      <c r="B143" s="10">
        <v>210140652</v>
      </c>
      <c r="C143" s="73" t="s">
        <v>180</v>
      </c>
      <c r="D143" s="12" t="s">
        <v>1901</v>
      </c>
      <c r="E143" s="11">
        <v>6</v>
      </c>
      <c r="F143" s="546"/>
      <c r="G143" s="19">
        <f t="shared" si="6"/>
        <v>0</v>
      </c>
    </row>
    <row r="144" spans="1:7">
      <c r="A144" s="70" t="s">
        <v>1306</v>
      </c>
      <c r="B144" s="10">
        <v>210140652</v>
      </c>
      <c r="C144" s="73" t="s">
        <v>160</v>
      </c>
      <c r="D144" s="12" t="s">
        <v>1901</v>
      </c>
      <c r="E144" s="11">
        <v>3</v>
      </c>
      <c r="F144" s="546"/>
      <c r="G144" s="19">
        <f t="shared" si="6"/>
        <v>0</v>
      </c>
    </row>
    <row r="145" spans="1:7">
      <c r="A145" s="70" t="s">
        <v>1307</v>
      </c>
      <c r="B145" s="10">
        <v>210950341</v>
      </c>
      <c r="C145" s="73" t="s">
        <v>839</v>
      </c>
      <c r="D145" s="12" t="s">
        <v>1298</v>
      </c>
      <c r="E145" s="11">
        <v>250</v>
      </c>
      <c r="F145" s="546"/>
      <c r="G145" s="19">
        <f t="shared" si="6"/>
        <v>0</v>
      </c>
    </row>
    <row r="146" spans="1:7">
      <c r="A146" s="70" t="s">
        <v>1308</v>
      </c>
      <c r="B146" s="10">
        <v>210010002</v>
      </c>
      <c r="C146" s="73" t="s">
        <v>173</v>
      </c>
      <c r="D146" s="12" t="s">
        <v>1298</v>
      </c>
      <c r="E146" s="11">
        <v>250</v>
      </c>
      <c r="F146" s="546"/>
      <c r="G146" s="19">
        <f t="shared" si="6"/>
        <v>0</v>
      </c>
    </row>
    <row r="147" spans="1:7">
      <c r="A147" s="70" t="s">
        <v>1309</v>
      </c>
      <c r="B147" s="10">
        <v>210140652</v>
      </c>
      <c r="C147" s="73" t="s">
        <v>181</v>
      </c>
      <c r="D147" s="12" t="s">
        <v>1901</v>
      </c>
      <c r="E147" s="11">
        <v>1</v>
      </c>
      <c r="F147" s="546"/>
      <c r="G147" s="19">
        <f t="shared" si="6"/>
        <v>0</v>
      </c>
    </row>
    <row r="148" spans="1:7">
      <c r="A148" s="70" t="s">
        <v>1310</v>
      </c>
      <c r="B148" s="10">
        <v>210140652</v>
      </c>
      <c r="C148" s="73" t="s">
        <v>164</v>
      </c>
      <c r="D148" s="12" t="s">
        <v>1901</v>
      </c>
      <c r="E148" s="11">
        <v>3</v>
      </c>
      <c r="F148" s="546"/>
      <c r="G148" s="19">
        <f t="shared" si="6"/>
        <v>0</v>
      </c>
    </row>
    <row r="149" spans="1:7">
      <c r="A149" s="70" t="s">
        <v>1311</v>
      </c>
      <c r="B149" s="10">
        <v>210140652</v>
      </c>
      <c r="C149" s="73" t="s">
        <v>182</v>
      </c>
      <c r="D149" s="12" t="s">
        <v>1901</v>
      </c>
      <c r="E149" s="11">
        <v>1</v>
      </c>
      <c r="F149" s="546"/>
      <c r="G149" s="19">
        <f t="shared" si="6"/>
        <v>0</v>
      </c>
    </row>
    <row r="150" spans="1:7" ht="10.8" thickBot="1">
      <c r="A150" s="398" t="s">
        <v>1312</v>
      </c>
      <c r="B150" s="102">
        <v>210140652</v>
      </c>
      <c r="C150" s="397" t="s">
        <v>183</v>
      </c>
      <c r="D150" s="103" t="s">
        <v>1901</v>
      </c>
      <c r="E150" s="104">
        <v>1</v>
      </c>
      <c r="F150" s="547"/>
      <c r="G150" s="106">
        <f t="shared" si="6"/>
        <v>0</v>
      </c>
    </row>
    <row r="151" spans="1:7" ht="10.8" thickBot="1">
      <c r="A151" s="23"/>
      <c r="B151" s="250" t="s">
        <v>873</v>
      </c>
      <c r="C151" s="28" t="s">
        <v>1878</v>
      </c>
      <c r="D151" s="28"/>
      <c r="E151" s="32"/>
      <c r="F151" s="33"/>
      <c r="G151" s="33">
        <f>SUM(G152:G157)</f>
        <v>0</v>
      </c>
    </row>
    <row r="152" spans="1:7">
      <c r="A152" s="85" t="s">
        <v>1313</v>
      </c>
      <c r="B152" s="8">
        <v>460200165</v>
      </c>
      <c r="C152" s="110" t="s">
        <v>186</v>
      </c>
      <c r="D152" s="14" t="s">
        <v>1298</v>
      </c>
      <c r="E152" s="9">
        <v>50</v>
      </c>
      <c r="F152" s="545"/>
      <c r="G152" s="18">
        <f t="shared" ref="G152:G157" si="7">E152*F152</f>
        <v>0</v>
      </c>
    </row>
    <row r="153" spans="1:7">
      <c r="A153" s="70" t="s">
        <v>1314</v>
      </c>
      <c r="B153" s="10">
        <v>460490012</v>
      </c>
      <c r="C153" s="73" t="s">
        <v>878</v>
      </c>
      <c r="D153" s="12" t="s">
        <v>1298</v>
      </c>
      <c r="E153" s="11">
        <v>50</v>
      </c>
      <c r="F153" s="546"/>
      <c r="G153" s="19">
        <f t="shared" si="7"/>
        <v>0</v>
      </c>
    </row>
    <row r="154" spans="1:7">
      <c r="A154" s="70" t="s">
        <v>1315</v>
      </c>
      <c r="B154" s="10">
        <v>460510031</v>
      </c>
      <c r="C154" s="73" t="s">
        <v>883</v>
      </c>
      <c r="D154" s="12" t="s">
        <v>1298</v>
      </c>
      <c r="E154" s="11">
        <v>200</v>
      </c>
      <c r="F154" s="546"/>
      <c r="G154" s="19">
        <f t="shared" si="7"/>
        <v>0</v>
      </c>
    </row>
    <row r="155" spans="1:7">
      <c r="A155" s="70" t="s">
        <v>1316</v>
      </c>
      <c r="B155" s="10">
        <v>460560165</v>
      </c>
      <c r="C155" s="73" t="s">
        <v>187</v>
      </c>
      <c r="D155" s="12" t="s">
        <v>1298</v>
      </c>
      <c r="E155" s="11">
        <v>50</v>
      </c>
      <c r="F155" s="546"/>
      <c r="G155" s="19">
        <f t="shared" si="7"/>
        <v>0</v>
      </c>
    </row>
    <row r="156" spans="1:7">
      <c r="A156" s="70" t="s">
        <v>1317</v>
      </c>
      <c r="B156" s="10">
        <v>460600001</v>
      </c>
      <c r="C156" s="73" t="s">
        <v>880</v>
      </c>
      <c r="D156" s="12" t="s">
        <v>1297</v>
      </c>
      <c r="E156" s="11">
        <v>0.3</v>
      </c>
      <c r="F156" s="546"/>
      <c r="G156" s="19">
        <f t="shared" si="7"/>
        <v>0</v>
      </c>
    </row>
    <row r="157" spans="1:7" ht="10.8" thickBot="1">
      <c r="A157" s="398" t="s">
        <v>1447</v>
      </c>
      <c r="B157" s="102">
        <v>460620015</v>
      </c>
      <c r="C157" s="397" t="s">
        <v>881</v>
      </c>
      <c r="D157" s="103" t="s">
        <v>1880</v>
      </c>
      <c r="E157" s="104">
        <v>17.5</v>
      </c>
      <c r="F157" s="547"/>
      <c r="G157" s="106">
        <f t="shared" si="7"/>
        <v>0</v>
      </c>
    </row>
    <row r="158" spans="1:7" ht="10.8" thickBot="1">
      <c r="A158" s="23"/>
      <c r="B158" s="250" t="s">
        <v>875</v>
      </c>
      <c r="C158" s="28" t="s">
        <v>893</v>
      </c>
      <c r="D158" s="28"/>
      <c r="E158" s="32"/>
      <c r="F158" s="33"/>
      <c r="G158" s="33">
        <f>SUM(G159:G161)</f>
        <v>0</v>
      </c>
    </row>
    <row r="159" spans="1:7">
      <c r="A159" s="85" t="s">
        <v>1448</v>
      </c>
      <c r="B159" s="8">
        <v>219002611</v>
      </c>
      <c r="C159" s="110" t="s">
        <v>188</v>
      </c>
      <c r="D159" s="14" t="s">
        <v>1298</v>
      </c>
      <c r="E159" s="9">
        <v>200</v>
      </c>
      <c r="F159" s="545"/>
      <c r="G159" s="18">
        <f>E159*F159</f>
        <v>0</v>
      </c>
    </row>
    <row r="160" spans="1:7">
      <c r="A160" s="70" t="s">
        <v>1449</v>
      </c>
      <c r="B160" s="10">
        <v>219002621</v>
      </c>
      <c r="C160" s="73" t="s">
        <v>190</v>
      </c>
      <c r="D160" s="12" t="s">
        <v>1298</v>
      </c>
      <c r="E160" s="11">
        <v>100</v>
      </c>
      <c r="F160" s="546"/>
      <c r="G160" s="19">
        <f>E160*F160</f>
        <v>0</v>
      </c>
    </row>
    <row r="161" spans="1:7" ht="10.8" thickBot="1">
      <c r="A161" s="124" t="s">
        <v>1450</v>
      </c>
      <c r="B161" s="102">
        <v>219002213</v>
      </c>
      <c r="C161" s="397" t="s">
        <v>189</v>
      </c>
      <c r="D161" s="103" t="s">
        <v>1901</v>
      </c>
      <c r="E161" s="104">
        <v>25</v>
      </c>
      <c r="F161" s="547"/>
      <c r="G161" s="106">
        <f>E161*F161</f>
        <v>0</v>
      </c>
    </row>
    <row r="162" spans="1:7" ht="10.8" thickBot="1">
      <c r="A162" s="23"/>
      <c r="B162" s="250" t="s">
        <v>886</v>
      </c>
      <c r="C162" s="28" t="s">
        <v>689</v>
      </c>
      <c r="D162" s="28"/>
      <c r="E162" s="32"/>
      <c r="F162" s="33"/>
      <c r="G162" s="33">
        <f>SUM(G163:G169)</f>
        <v>0</v>
      </c>
    </row>
    <row r="163" spans="1:7">
      <c r="A163" s="85" t="s">
        <v>1451</v>
      </c>
      <c r="B163" s="8" t="s">
        <v>193</v>
      </c>
      <c r="C163" s="237" t="s">
        <v>2227</v>
      </c>
      <c r="D163" s="14" t="s">
        <v>1576</v>
      </c>
      <c r="E163" s="550"/>
      <c r="F163" s="20">
        <f>G85/100</f>
        <v>0</v>
      </c>
      <c r="G163" s="18">
        <f t="shared" ref="G163:G169" si="8">E163*F163</f>
        <v>0</v>
      </c>
    </row>
    <row r="164" spans="1:7">
      <c r="A164" s="70" t="s">
        <v>1452</v>
      </c>
      <c r="B164" s="10" t="s">
        <v>194</v>
      </c>
      <c r="C164" s="73" t="s">
        <v>897</v>
      </c>
      <c r="D164" s="12" t="s">
        <v>1576</v>
      </c>
      <c r="E164" s="551"/>
      <c r="F164" s="13">
        <f>(G125+G85)/100</f>
        <v>0</v>
      </c>
      <c r="G164" s="19">
        <f t="shared" si="8"/>
        <v>0</v>
      </c>
    </row>
    <row r="165" spans="1:7">
      <c r="A165" s="70" t="s">
        <v>1453</v>
      </c>
      <c r="B165" s="10" t="s">
        <v>195</v>
      </c>
      <c r="C165" s="73" t="s">
        <v>898</v>
      </c>
      <c r="D165" s="12" t="s">
        <v>1576</v>
      </c>
      <c r="E165" s="551"/>
      <c r="F165" s="13">
        <f>(G151+G122)/100</f>
        <v>0</v>
      </c>
      <c r="G165" s="19">
        <f t="shared" si="8"/>
        <v>0</v>
      </c>
    </row>
    <row r="166" spans="1:7">
      <c r="A166" s="70" t="s">
        <v>1454</v>
      </c>
      <c r="B166" s="10" t="s">
        <v>196</v>
      </c>
      <c r="C166" s="73" t="s">
        <v>2230</v>
      </c>
      <c r="D166" s="12" t="s">
        <v>1901</v>
      </c>
      <c r="E166" s="11">
        <v>1</v>
      </c>
      <c r="F166" s="546"/>
      <c r="G166" s="19">
        <f t="shared" si="8"/>
        <v>0</v>
      </c>
    </row>
    <row r="167" spans="1:7">
      <c r="A167" s="70" t="s">
        <v>1455</v>
      </c>
      <c r="B167" s="10" t="s">
        <v>197</v>
      </c>
      <c r="C167" s="73" t="s">
        <v>2231</v>
      </c>
      <c r="D167" s="12" t="s">
        <v>1901</v>
      </c>
      <c r="E167" s="11">
        <v>1</v>
      </c>
      <c r="F167" s="546"/>
      <c r="G167" s="19">
        <f t="shared" si="8"/>
        <v>0</v>
      </c>
    </row>
    <row r="168" spans="1:7">
      <c r="A168" s="70" t="s">
        <v>1456</v>
      </c>
      <c r="B168" s="10" t="s">
        <v>198</v>
      </c>
      <c r="C168" s="73" t="s">
        <v>200</v>
      </c>
      <c r="D168" s="12" t="s">
        <v>1901</v>
      </c>
      <c r="E168" s="11">
        <v>1</v>
      </c>
      <c r="F168" s="546"/>
      <c r="G168" s="19">
        <f t="shared" si="8"/>
        <v>0</v>
      </c>
    </row>
    <row r="169" spans="1:7" ht="10.8" thickBot="1">
      <c r="A169" s="398" t="s">
        <v>1457</v>
      </c>
      <c r="B169" s="102" t="s">
        <v>199</v>
      </c>
      <c r="C169" s="397" t="s">
        <v>2233</v>
      </c>
      <c r="D169" s="103" t="s">
        <v>1901</v>
      </c>
      <c r="E169" s="104">
        <v>1</v>
      </c>
      <c r="F169" s="547"/>
      <c r="G169" s="106">
        <f t="shared" si="8"/>
        <v>0</v>
      </c>
    </row>
  </sheetData>
  <mergeCells count="3">
    <mergeCell ref="C83:D83"/>
    <mergeCell ref="C32:D32"/>
    <mergeCell ref="C12:D12"/>
  </mergeCells>
  <phoneticPr fontId="0" type="noConversion"/>
  <pageMargins left="0.78740157499999996" right="0.78740157499999996" top="0.984251969" bottom="0.984251969" header="0.4921259845" footer="0.4921259845"/>
  <pageSetup paperSize="9" scale="90" orientation="portrait" horizontalDpi="4294967293" verticalDpi="0" r:id="rId1"/>
  <headerFooter alignWithMargins="0">
    <oddHeader>&amp;R&amp;"Arial Narrow,Obyčejné"Zvýšení kapacity předškolního vzdělávání ve městě Ralsko</oddHeader>
    <oddFooter>&amp;C&amp;"Arial Narrow,Obyčejné"Vedlejší výdaje stavby&amp;R&amp;"Arial Narrow,Obyčejné"Soupis prací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13</vt:i4>
      </vt:variant>
      <vt:variant>
        <vt:lpstr>Pojmenované oblasti</vt:lpstr>
      </vt:variant>
      <vt:variant>
        <vt:i4>11</vt:i4>
      </vt:variant>
    </vt:vector>
  </HeadingPairs>
  <TitlesOfParts>
    <vt:vector size="24" baseType="lpstr">
      <vt:lpstr>Krycí list+Pokyny</vt:lpstr>
      <vt:lpstr>Rekapitulace</vt:lpstr>
      <vt:lpstr>VRN</vt:lpstr>
      <vt:lpstr>Stavební část</vt:lpstr>
      <vt:lpstr>Zdravotechnika</vt:lpstr>
      <vt:lpstr>Silnoproud</vt:lpstr>
      <vt:lpstr>Slaboproud</vt:lpstr>
      <vt:lpstr>Vytápění</vt:lpstr>
      <vt:lpstr>Vzduchotechnika</vt:lpstr>
      <vt:lpstr>Vnitřní vybavení</vt:lpstr>
      <vt:lpstr>Sadové úpravy</vt:lpstr>
      <vt:lpstr>Povinná publicita</vt:lpstr>
      <vt:lpstr>Vedlejší výdaje stavby</vt:lpstr>
      <vt:lpstr>'Povinná publicita'!Oblast_tisku</vt:lpstr>
      <vt:lpstr>'Sadové úpravy'!Oblast_tisku</vt:lpstr>
      <vt:lpstr>Silnoproud!Oblast_tisku</vt:lpstr>
      <vt:lpstr>Slaboproud!Oblast_tisku</vt:lpstr>
      <vt:lpstr>'Stavební část'!Oblast_tisku</vt:lpstr>
      <vt:lpstr>'Vedlejší výdaje stavby'!Oblast_tisku</vt:lpstr>
      <vt:lpstr>'Vnitřní vybavení'!Oblast_tisku</vt:lpstr>
      <vt:lpstr>VRN!Oblast_tisku</vt:lpstr>
      <vt:lpstr>Vytápění!Oblast_tisku</vt:lpstr>
      <vt:lpstr>Vzduchotechnika!Oblast_tisku</vt:lpstr>
      <vt:lpstr>Zdravotechnika!Oblast_tisku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Hefner</dc:creator>
  <cp:lastModifiedBy>Petr</cp:lastModifiedBy>
  <cp:lastPrinted>2016-09-29T00:49:34Z</cp:lastPrinted>
  <dcterms:created xsi:type="dcterms:W3CDTF">2009-08-11T06:32:27Z</dcterms:created>
  <dcterms:modified xsi:type="dcterms:W3CDTF">2016-09-30T08:16:41Z</dcterms:modified>
</cp:coreProperties>
</file>