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30" windowWidth="27495" windowHeight="10680"/>
  </bookViews>
  <sheets>
    <sheet name="Rekapitulace stavby" sheetId="1" r:id="rId1"/>
    <sheet name="1 - Trasa 1" sheetId="2" r:id="rId2"/>
    <sheet name="2 - Trasa 2" sheetId="3" r:id="rId3"/>
    <sheet name="3 - Trasa 3" sheetId="4" r:id="rId4"/>
    <sheet name="4 - Trasa 4" sheetId="5" r:id="rId5"/>
    <sheet name="5 - Trasa 5" sheetId="6" r:id="rId6"/>
    <sheet name="6 - Trasa 6" sheetId="7" r:id="rId7"/>
  </sheets>
  <definedNames>
    <definedName name="_xlnm._FilterDatabase" localSheetId="1" hidden="1">'1 - Trasa 1'!$C$129:$K$325</definedName>
    <definedName name="_xlnm._FilterDatabase" localSheetId="2" hidden="1">'2 - Trasa 2'!$C$128:$K$323</definedName>
    <definedName name="_xlnm._FilterDatabase" localSheetId="3" hidden="1">'3 - Trasa 3'!$C$128:$K$325</definedName>
    <definedName name="_xlnm._FilterDatabase" localSheetId="4" hidden="1">'4 - Trasa 4'!$C$128:$K$315</definedName>
    <definedName name="_xlnm._FilterDatabase" localSheetId="5" hidden="1">'5 - Trasa 5'!$C$128:$K$317</definedName>
    <definedName name="_xlnm._FilterDatabase" localSheetId="6" hidden="1">'6 - Trasa 6'!$C$128:$K$327</definedName>
    <definedName name="_xlnm.Print_Titles" localSheetId="1">'1 - Trasa 1'!$129:$129</definedName>
    <definedName name="_xlnm.Print_Titles" localSheetId="2">'2 - Trasa 2'!$128:$128</definedName>
    <definedName name="_xlnm.Print_Titles" localSheetId="3">'3 - Trasa 3'!$128:$128</definedName>
    <definedName name="_xlnm.Print_Titles" localSheetId="4">'4 - Trasa 4'!$128:$128</definedName>
    <definedName name="_xlnm.Print_Titles" localSheetId="5">'5 - Trasa 5'!$128:$128</definedName>
    <definedName name="_xlnm.Print_Titles" localSheetId="6">'6 - Trasa 6'!$128:$128</definedName>
    <definedName name="_xlnm.Print_Titles" localSheetId="0">'Rekapitulace stavby'!$92:$92</definedName>
    <definedName name="_xlnm.Print_Area" localSheetId="1">'1 - Trasa 1'!$C$82:$J$109,'1 - Trasa 1'!$C$115:$K$325</definedName>
    <definedName name="_xlnm.Print_Area" localSheetId="2">'2 - Trasa 2'!$C$82:$J$108,'2 - Trasa 2'!$C$114:$K$323</definedName>
    <definedName name="_xlnm.Print_Area" localSheetId="3">'3 - Trasa 3'!$C$82:$J$108,'3 - Trasa 3'!$C$114:$K$325</definedName>
    <definedName name="_xlnm.Print_Area" localSheetId="4">'4 - Trasa 4'!$C$82:$J$108,'4 - Trasa 4'!$C$114:$K$315</definedName>
    <definedName name="_xlnm.Print_Area" localSheetId="5">'5 - Trasa 5'!$C$82:$J$108,'5 - Trasa 5'!$C$114:$K$317</definedName>
    <definedName name="_xlnm.Print_Area" localSheetId="6">'6 - Trasa 6'!$C$82:$J$108,'6 - Trasa 6'!$C$114:$K$327</definedName>
    <definedName name="_xlnm.Print_Area" localSheetId="0">'Rekapitulace stavby'!$D$4:$AO$76,'Rekapitulace stavby'!$C$82:$AQ$103</definedName>
  </definedNames>
  <calcPr calcId="145621"/>
</workbook>
</file>

<file path=xl/calcChain.xml><?xml version="1.0" encoding="utf-8"?>
<calcChain xmlns="http://schemas.openxmlformats.org/spreadsheetml/2006/main">
  <c r="J39" i="7" l="1"/>
  <c r="J38" i="7"/>
  <c r="AY102" i="1"/>
  <c r="J37" i="7"/>
  <c r="AX102" i="1" s="1"/>
  <c r="BI326" i="7"/>
  <c r="BH326" i="7"/>
  <c r="BG326" i="7"/>
  <c r="BF326" i="7"/>
  <c r="T326" i="7"/>
  <c r="R326" i="7"/>
  <c r="P326" i="7"/>
  <c r="BI324" i="7"/>
  <c r="BH324" i="7"/>
  <c r="BG324" i="7"/>
  <c r="BF324" i="7"/>
  <c r="T324" i="7"/>
  <c r="R324" i="7"/>
  <c r="P324" i="7"/>
  <c r="BI322" i="7"/>
  <c r="BH322" i="7"/>
  <c r="BG322" i="7"/>
  <c r="BF322" i="7"/>
  <c r="T322" i="7"/>
  <c r="R322" i="7"/>
  <c r="P322" i="7"/>
  <c r="BI320" i="7"/>
  <c r="BH320" i="7"/>
  <c r="BG320" i="7"/>
  <c r="BF320" i="7"/>
  <c r="T320" i="7"/>
  <c r="R320" i="7"/>
  <c r="P320" i="7"/>
  <c r="BI318" i="7"/>
  <c r="BH318" i="7"/>
  <c r="BG318" i="7"/>
  <c r="BF318" i="7"/>
  <c r="T318" i="7"/>
  <c r="R318" i="7"/>
  <c r="P318" i="7"/>
  <c r="BI316" i="7"/>
  <c r="BH316" i="7"/>
  <c r="BG316" i="7"/>
  <c r="BF316" i="7"/>
  <c r="T316" i="7"/>
  <c r="R316" i="7"/>
  <c r="P316" i="7"/>
  <c r="BI313" i="7"/>
  <c r="BH313" i="7"/>
  <c r="BG313" i="7"/>
  <c r="BF313" i="7"/>
  <c r="T313" i="7"/>
  <c r="R313" i="7"/>
  <c r="P313" i="7"/>
  <c r="BI311" i="7"/>
  <c r="BH311" i="7"/>
  <c r="BG311" i="7"/>
  <c r="BF311" i="7"/>
  <c r="T311" i="7"/>
  <c r="R311" i="7"/>
  <c r="P311" i="7"/>
  <c r="BI308" i="7"/>
  <c r="BH308" i="7"/>
  <c r="BG308" i="7"/>
  <c r="BF308" i="7"/>
  <c r="T308" i="7"/>
  <c r="T307" i="7"/>
  <c r="R308" i="7"/>
  <c r="R307" i="7"/>
  <c r="P308" i="7"/>
  <c r="P307" i="7"/>
  <c r="BI305" i="7"/>
  <c r="BH305" i="7"/>
  <c r="BG305" i="7"/>
  <c r="BF305" i="7"/>
  <c r="T305" i="7"/>
  <c r="R305" i="7"/>
  <c r="P305" i="7"/>
  <c r="BI303" i="7"/>
  <c r="BH303" i="7"/>
  <c r="BG303" i="7"/>
  <c r="BF303" i="7"/>
  <c r="T303" i="7"/>
  <c r="R303" i="7"/>
  <c r="P303" i="7"/>
  <c r="BI301" i="7"/>
  <c r="BH301" i="7"/>
  <c r="BG301" i="7"/>
  <c r="BF301" i="7"/>
  <c r="T301" i="7"/>
  <c r="R301" i="7"/>
  <c r="P301" i="7"/>
  <c r="BI298" i="7"/>
  <c r="BH298" i="7"/>
  <c r="BG298" i="7"/>
  <c r="BF298" i="7"/>
  <c r="T298" i="7"/>
  <c r="R298" i="7"/>
  <c r="P298" i="7"/>
  <c r="BI295" i="7"/>
  <c r="BH295" i="7"/>
  <c r="BG295" i="7"/>
  <c r="BF295" i="7"/>
  <c r="T295" i="7"/>
  <c r="R295" i="7"/>
  <c r="P295" i="7"/>
  <c r="BI291" i="7"/>
  <c r="BH291" i="7"/>
  <c r="BG291" i="7"/>
  <c r="BF291" i="7"/>
  <c r="T291" i="7"/>
  <c r="R291" i="7"/>
  <c r="P291" i="7"/>
  <c r="BI288" i="7"/>
  <c r="BH288" i="7"/>
  <c r="BG288" i="7"/>
  <c r="BF288" i="7"/>
  <c r="T288" i="7"/>
  <c r="R288" i="7"/>
  <c r="P288" i="7"/>
  <c r="BI284" i="7"/>
  <c r="BH284" i="7"/>
  <c r="BG284" i="7"/>
  <c r="BF284" i="7"/>
  <c r="T284" i="7"/>
  <c r="R284" i="7"/>
  <c r="P284" i="7"/>
  <c r="BI278" i="7"/>
  <c r="BH278" i="7"/>
  <c r="BG278" i="7"/>
  <c r="BF278" i="7"/>
  <c r="T278" i="7"/>
  <c r="R278" i="7"/>
  <c r="P278" i="7"/>
  <c r="BI272" i="7"/>
  <c r="BH272" i="7"/>
  <c r="BG272" i="7"/>
  <c r="BF272" i="7"/>
  <c r="T272" i="7"/>
  <c r="R272" i="7"/>
  <c r="P272" i="7"/>
  <c r="BI270" i="7"/>
  <c r="BH270" i="7"/>
  <c r="BG270" i="7"/>
  <c r="BF270" i="7"/>
  <c r="T270" i="7"/>
  <c r="R270" i="7"/>
  <c r="P270" i="7"/>
  <c r="BI268" i="7"/>
  <c r="BH268" i="7"/>
  <c r="BG268" i="7"/>
  <c r="BF268" i="7"/>
  <c r="T268" i="7"/>
  <c r="R268" i="7"/>
  <c r="P268" i="7"/>
  <c r="BI265" i="7"/>
  <c r="BH265" i="7"/>
  <c r="BG265" i="7"/>
  <c r="BF265" i="7"/>
  <c r="T265" i="7"/>
  <c r="R265" i="7"/>
  <c r="P265" i="7"/>
  <c r="BI261" i="7"/>
  <c r="BH261" i="7"/>
  <c r="BG261" i="7"/>
  <c r="BF261" i="7"/>
  <c r="T261" i="7"/>
  <c r="R261" i="7"/>
  <c r="P261" i="7"/>
  <c r="BI258" i="7"/>
  <c r="BH258" i="7"/>
  <c r="BG258" i="7"/>
  <c r="BF258" i="7"/>
  <c r="T258" i="7"/>
  <c r="R258" i="7"/>
  <c r="P258" i="7"/>
  <c r="BI254" i="7"/>
  <c r="BH254" i="7"/>
  <c r="BG254" i="7"/>
  <c r="BF254" i="7"/>
  <c r="T254" i="7"/>
  <c r="R254" i="7"/>
  <c r="P254" i="7"/>
  <c r="BI250" i="7"/>
  <c r="BH250" i="7"/>
  <c r="BG250" i="7"/>
  <c r="BF250" i="7"/>
  <c r="T250" i="7"/>
  <c r="R250" i="7"/>
  <c r="P250" i="7"/>
  <c r="BI246" i="7"/>
  <c r="BH246" i="7"/>
  <c r="BG246" i="7"/>
  <c r="BF246" i="7"/>
  <c r="T246" i="7"/>
  <c r="R246" i="7"/>
  <c r="P246" i="7"/>
  <c r="BI242" i="7"/>
  <c r="BH242" i="7"/>
  <c r="BG242" i="7"/>
  <c r="BF242" i="7"/>
  <c r="T242" i="7"/>
  <c r="R242" i="7"/>
  <c r="P242" i="7"/>
  <c r="BI238" i="7"/>
  <c r="BH238" i="7"/>
  <c r="BG238" i="7"/>
  <c r="BF238" i="7"/>
  <c r="T238" i="7"/>
  <c r="R238" i="7"/>
  <c r="P238" i="7"/>
  <c r="BI235" i="7"/>
  <c r="BH235" i="7"/>
  <c r="BG235" i="7"/>
  <c r="BF235" i="7"/>
  <c r="T235" i="7"/>
  <c r="R235" i="7"/>
  <c r="P235" i="7"/>
  <c r="BI231" i="7"/>
  <c r="BH231" i="7"/>
  <c r="BG231" i="7"/>
  <c r="BF231" i="7"/>
  <c r="T231" i="7"/>
  <c r="R231" i="7"/>
  <c r="P231" i="7"/>
  <c r="BI226" i="7"/>
  <c r="BH226" i="7"/>
  <c r="BG226" i="7"/>
  <c r="BF226" i="7"/>
  <c r="T226" i="7"/>
  <c r="R226" i="7"/>
  <c r="P226" i="7"/>
  <c r="BI223" i="7"/>
  <c r="BH223" i="7"/>
  <c r="BG223" i="7"/>
  <c r="BF223" i="7"/>
  <c r="T223" i="7"/>
  <c r="R223" i="7"/>
  <c r="P223" i="7"/>
  <c r="BI219" i="7"/>
  <c r="BH219" i="7"/>
  <c r="BG219" i="7"/>
  <c r="BF219" i="7"/>
  <c r="T219" i="7"/>
  <c r="R219" i="7"/>
  <c r="P219" i="7"/>
  <c r="BI215" i="7"/>
  <c r="BH215" i="7"/>
  <c r="BG215" i="7"/>
  <c r="BF215" i="7"/>
  <c r="T215" i="7"/>
  <c r="R215" i="7"/>
  <c r="P215" i="7"/>
  <c r="BI211" i="7"/>
  <c r="BH211" i="7"/>
  <c r="BG211" i="7"/>
  <c r="BF211" i="7"/>
  <c r="T211" i="7"/>
  <c r="R211" i="7"/>
  <c r="P211" i="7"/>
  <c r="BI206" i="7"/>
  <c r="BH206" i="7"/>
  <c r="BG206" i="7"/>
  <c r="BF206" i="7"/>
  <c r="T206" i="7"/>
  <c r="R206" i="7"/>
  <c r="P206" i="7"/>
  <c r="BI203" i="7"/>
  <c r="BH203" i="7"/>
  <c r="BG203" i="7"/>
  <c r="BF203" i="7"/>
  <c r="T203" i="7"/>
  <c r="R203" i="7"/>
  <c r="P203" i="7"/>
  <c r="BI199" i="7"/>
  <c r="BH199" i="7"/>
  <c r="BG199" i="7"/>
  <c r="BF199" i="7"/>
  <c r="T199" i="7"/>
  <c r="R199" i="7"/>
  <c r="P199" i="7"/>
  <c r="BI195" i="7"/>
  <c r="BH195" i="7"/>
  <c r="BG195" i="7"/>
  <c r="BF195" i="7"/>
  <c r="T195" i="7"/>
  <c r="R195" i="7"/>
  <c r="P195" i="7"/>
  <c r="BI190" i="7"/>
  <c r="BH190" i="7"/>
  <c r="BG190" i="7"/>
  <c r="BF190" i="7"/>
  <c r="T190" i="7"/>
  <c r="R190" i="7"/>
  <c r="P190" i="7"/>
  <c r="BI186" i="7"/>
  <c r="BH186" i="7"/>
  <c r="BG186" i="7"/>
  <c r="BF186" i="7"/>
  <c r="T186" i="7"/>
  <c r="R186" i="7"/>
  <c r="P186" i="7"/>
  <c r="BI183" i="7"/>
  <c r="BH183" i="7"/>
  <c r="BG183" i="7"/>
  <c r="BF183" i="7"/>
  <c r="T183" i="7"/>
  <c r="R183" i="7"/>
  <c r="P183" i="7"/>
  <c r="BI178" i="7"/>
  <c r="BH178" i="7"/>
  <c r="BG178" i="7"/>
  <c r="BF178" i="7"/>
  <c r="T178" i="7"/>
  <c r="R178" i="7"/>
  <c r="P178" i="7"/>
  <c r="BI173" i="7"/>
  <c r="BH173" i="7"/>
  <c r="BG173" i="7"/>
  <c r="BF173" i="7"/>
  <c r="T173" i="7"/>
  <c r="R173" i="7"/>
  <c r="P173" i="7"/>
  <c r="BI168" i="7"/>
  <c r="BH168" i="7"/>
  <c r="BG168" i="7"/>
  <c r="BF168" i="7"/>
  <c r="T168" i="7"/>
  <c r="R168" i="7"/>
  <c r="P168" i="7"/>
  <c r="BI161" i="7"/>
  <c r="BH161" i="7"/>
  <c r="BG161" i="7"/>
  <c r="BF161" i="7"/>
  <c r="T161" i="7"/>
  <c r="R161" i="7"/>
  <c r="P161" i="7"/>
  <c r="BI148" i="7"/>
  <c r="BH148" i="7"/>
  <c r="BG148" i="7"/>
  <c r="BF148" i="7"/>
  <c r="T148" i="7"/>
  <c r="R148" i="7"/>
  <c r="P148" i="7"/>
  <c r="BI136" i="7"/>
  <c r="BH136" i="7"/>
  <c r="BG136" i="7"/>
  <c r="BF136" i="7"/>
  <c r="T136" i="7"/>
  <c r="R136" i="7"/>
  <c r="P136" i="7"/>
  <c r="BI132" i="7"/>
  <c r="BH132" i="7"/>
  <c r="BG132" i="7"/>
  <c r="BF132" i="7"/>
  <c r="T132" i="7"/>
  <c r="R132" i="7"/>
  <c r="P132" i="7"/>
  <c r="J125" i="7"/>
  <c r="F123" i="7"/>
  <c r="E121" i="7"/>
  <c r="J93" i="7"/>
  <c r="F91" i="7"/>
  <c r="E89" i="7"/>
  <c r="J26" i="7"/>
  <c r="E26" i="7"/>
  <c r="J126" i="7" s="1"/>
  <c r="J25" i="7"/>
  <c r="J20" i="7"/>
  <c r="E20" i="7"/>
  <c r="F126" i="7" s="1"/>
  <c r="J19" i="7"/>
  <c r="J17" i="7"/>
  <c r="E17" i="7"/>
  <c r="F125" i="7" s="1"/>
  <c r="J16" i="7"/>
  <c r="J14" i="7"/>
  <c r="J123" i="7" s="1"/>
  <c r="E7" i="7"/>
  <c r="E117" i="7" s="1"/>
  <c r="J39" i="6"/>
  <c r="J38" i="6"/>
  <c r="AY101" i="1" s="1"/>
  <c r="J37" i="6"/>
  <c r="AX101" i="1" s="1"/>
  <c r="BI316" i="6"/>
  <c r="BH316" i="6"/>
  <c r="BG316" i="6"/>
  <c r="BF316" i="6"/>
  <c r="T316" i="6"/>
  <c r="R316" i="6"/>
  <c r="P316" i="6"/>
  <c r="BI314" i="6"/>
  <c r="BH314" i="6"/>
  <c r="BG314" i="6"/>
  <c r="BF314" i="6"/>
  <c r="T314" i="6"/>
  <c r="R314" i="6"/>
  <c r="P314" i="6"/>
  <c r="BI312" i="6"/>
  <c r="BH312" i="6"/>
  <c r="BG312" i="6"/>
  <c r="BF312" i="6"/>
  <c r="T312" i="6"/>
  <c r="R312" i="6"/>
  <c r="P312" i="6"/>
  <c r="BI310" i="6"/>
  <c r="BH310" i="6"/>
  <c r="BG310" i="6"/>
  <c r="BF310" i="6"/>
  <c r="T310" i="6"/>
  <c r="R310" i="6"/>
  <c r="P310" i="6"/>
  <c r="BI308" i="6"/>
  <c r="BH308" i="6"/>
  <c r="BG308" i="6"/>
  <c r="BF308" i="6"/>
  <c r="T308" i="6"/>
  <c r="R308" i="6"/>
  <c r="P308" i="6"/>
  <c r="BI306" i="6"/>
  <c r="BH306" i="6"/>
  <c r="BG306" i="6"/>
  <c r="BF306" i="6"/>
  <c r="T306" i="6"/>
  <c r="R306" i="6"/>
  <c r="P306" i="6"/>
  <c r="BI303" i="6"/>
  <c r="BH303" i="6"/>
  <c r="BG303" i="6"/>
  <c r="BF303" i="6"/>
  <c r="T303" i="6"/>
  <c r="R303" i="6"/>
  <c r="P303" i="6"/>
  <c r="BI301" i="6"/>
  <c r="BH301" i="6"/>
  <c r="BG301" i="6"/>
  <c r="BF301" i="6"/>
  <c r="T301" i="6"/>
  <c r="R301" i="6"/>
  <c r="P301" i="6"/>
  <c r="BI298" i="6"/>
  <c r="BH298" i="6"/>
  <c r="BG298" i="6"/>
  <c r="BF298" i="6"/>
  <c r="T298" i="6"/>
  <c r="T297" i="6" s="1"/>
  <c r="R298" i="6"/>
  <c r="R297" i="6" s="1"/>
  <c r="P298" i="6"/>
  <c r="P297" i="6" s="1"/>
  <c r="BI295" i="6"/>
  <c r="BH295" i="6"/>
  <c r="BG295" i="6"/>
  <c r="BF295" i="6"/>
  <c r="T295" i="6"/>
  <c r="R295" i="6"/>
  <c r="P295" i="6"/>
  <c r="BI293" i="6"/>
  <c r="BH293" i="6"/>
  <c r="BG293" i="6"/>
  <c r="BF293" i="6"/>
  <c r="T293" i="6"/>
  <c r="R293" i="6"/>
  <c r="P293" i="6"/>
  <c r="BI291" i="6"/>
  <c r="BH291" i="6"/>
  <c r="BG291" i="6"/>
  <c r="BF291" i="6"/>
  <c r="T291" i="6"/>
  <c r="R291" i="6"/>
  <c r="P291" i="6"/>
  <c r="BI286" i="6"/>
  <c r="BH286" i="6"/>
  <c r="BG286" i="6"/>
  <c r="BF286" i="6"/>
  <c r="T286" i="6"/>
  <c r="R286" i="6"/>
  <c r="P286" i="6"/>
  <c r="BI284" i="6"/>
  <c r="BH284" i="6"/>
  <c r="BG284" i="6"/>
  <c r="BF284" i="6"/>
  <c r="T284" i="6"/>
  <c r="R284" i="6"/>
  <c r="P284" i="6"/>
  <c r="BI281" i="6"/>
  <c r="BH281" i="6"/>
  <c r="BG281" i="6"/>
  <c r="BF281" i="6"/>
  <c r="T281" i="6"/>
  <c r="R281" i="6"/>
  <c r="P281" i="6"/>
  <c r="BI277" i="6"/>
  <c r="BH277" i="6"/>
  <c r="BG277" i="6"/>
  <c r="BF277" i="6"/>
  <c r="T277" i="6"/>
  <c r="R277" i="6"/>
  <c r="P277" i="6"/>
  <c r="BI274" i="6"/>
  <c r="BH274" i="6"/>
  <c r="BG274" i="6"/>
  <c r="BF274" i="6"/>
  <c r="T274" i="6"/>
  <c r="R274" i="6"/>
  <c r="P274" i="6"/>
  <c r="BI270" i="6"/>
  <c r="BH270" i="6"/>
  <c r="BG270" i="6"/>
  <c r="BF270" i="6"/>
  <c r="T270" i="6"/>
  <c r="R270" i="6"/>
  <c r="P270" i="6"/>
  <c r="BI264" i="6"/>
  <c r="BH264" i="6"/>
  <c r="BG264" i="6"/>
  <c r="BF264" i="6"/>
  <c r="T264" i="6"/>
  <c r="R264" i="6"/>
  <c r="P264" i="6"/>
  <c r="BI258" i="6"/>
  <c r="BH258" i="6"/>
  <c r="BG258" i="6"/>
  <c r="BF258" i="6"/>
  <c r="T258" i="6"/>
  <c r="R258" i="6"/>
  <c r="P258" i="6"/>
  <c r="BI256" i="6"/>
  <c r="BH256" i="6"/>
  <c r="BG256" i="6"/>
  <c r="BF256" i="6"/>
  <c r="T256" i="6"/>
  <c r="R256" i="6"/>
  <c r="P256" i="6"/>
  <c r="BI254" i="6"/>
  <c r="BH254" i="6"/>
  <c r="BG254" i="6"/>
  <c r="BF254" i="6"/>
  <c r="T254" i="6"/>
  <c r="R254" i="6"/>
  <c r="P254" i="6"/>
  <c r="BI251" i="6"/>
  <c r="BH251" i="6"/>
  <c r="BG251" i="6"/>
  <c r="BF251" i="6"/>
  <c r="T251" i="6"/>
  <c r="R251" i="6"/>
  <c r="P251" i="6"/>
  <c r="BI247" i="6"/>
  <c r="BH247" i="6"/>
  <c r="BG247" i="6"/>
  <c r="BF247" i="6"/>
  <c r="T247" i="6"/>
  <c r="R247" i="6"/>
  <c r="P247" i="6"/>
  <c r="BI244" i="6"/>
  <c r="BH244" i="6"/>
  <c r="BG244" i="6"/>
  <c r="BF244" i="6"/>
  <c r="T244" i="6"/>
  <c r="R244" i="6"/>
  <c r="P244" i="6"/>
  <c r="BI240" i="6"/>
  <c r="BH240" i="6"/>
  <c r="BG240" i="6"/>
  <c r="BF240" i="6"/>
  <c r="T240" i="6"/>
  <c r="R240" i="6"/>
  <c r="P240" i="6"/>
  <c r="BI236" i="6"/>
  <c r="BH236" i="6"/>
  <c r="BG236" i="6"/>
  <c r="BF236" i="6"/>
  <c r="T236" i="6"/>
  <c r="R236" i="6"/>
  <c r="P236" i="6"/>
  <c r="BI232" i="6"/>
  <c r="BH232" i="6"/>
  <c r="BG232" i="6"/>
  <c r="BF232" i="6"/>
  <c r="T232" i="6"/>
  <c r="R232" i="6"/>
  <c r="P232" i="6"/>
  <c r="BI228" i="6"/>
  <c r="BH228" i="6"/>
  <c r="BG228" i="6"/>
  <c r="BF228" i="6"/>
  <c r="T228" i="6"/>
  <c r="R228" i="6"/>
  <c r="P228" i="6"/>
  <c r="BI224" i="6"/>
  <c r="BH224" i="6"/>
  <c r="BG224" i="6"/>
  <c r="BF224" i="6"/>
  <c r="T224" i="6"/>
  <c r="R224" i="6"/>
  <c r="P224" i="6"/>
  <c r="BI221" i="6"/>
  <c r="BH221" i="6"/>
  <c r="BG221" i="6"/>
  <c r="BF221" i="6"/>
  <c r="T221" i="6"/>
  <c r="R221" i="6"/>
  <c r="P221" i="6"/>
  <c r="BI217" i="6"/>
  <c r="BH217" i="6"/>
  <c r="BG217" i="6"/>
  <c r="BF217" i="6"/>
  <c r="T217" i="6"/>
  <c r="R217" i="6"/>
  <c r="P217" i="6"/>
  <c r="BI212" i="6"/>
  <c r="BH212" i="6"/>
  <c r="BG212" i="6"/>
  <c r="BF212" i="6"/>
  <c r="T212" i="6"/>
  <c r="R212" i="6"/>
  <c r="P212" i="6"/>
  <c r="BI209" i="6"/>
  <c r="BH209" i="6"/>
  <c r="BG209" i="6"/>
  <c r="BF209" i="6"/>
  <c r="T209" i="6"/>
  <c r="R209" i="6"/>
  <c r="P209" i="6"/>
  <c r="BI205" i="6"/>
  <c r="BH205" i="6"/>
  <c r="BG205" i="6"/>
  <c r="BF205" i="6"/>
  <c r="T205" i="6"/>
  <c r="R205" i="6"/>
  <c r="P205" i="6"/>
  <c r="BI201" i="6"/>
  <c r="BH201" i="6"/>
  <c r="BG201" i="6"/>
  <c r="BF201" i="6"/>
  <c r="T201" i="6"/>
  <c r="R201" i="6"/>
  <c r="P201" i="6"/>
  <c r="BI197" i="6"/>
  <c r="BH197" i="6"/>
  <c r="BG197" i="6"/>
  <c r="BF197" i="6"/>
  <c r="T197" i="6"/>
  <c r="R197" i="6"/>
  <c r="P197" i="6"/>
  <c r="BI192" i="6"/>
  <c r="BH192" i="6"/>
  <c r="BG192" i="6"/>
  <c r="BF192" i="6"/>
  <c r="T192" i="6"/>
  <c r="R192" i="6"/>
  <c r="P192" i="6"/>
  <c r="BI189" i="6"/>
  <c r="BH189" i="6"/>
  <c r="BG189" i="6"/>
  <c r="BF189" i="6"/>
  <c r="T189" i="6"/>
  <c r="R189" i="6"/>
  <c r="P189" i="6"/>
  <c r="BI185" i="6"/>
  <c r="BH185" i="6"/>
  <c r="BG185" i="6"/>
  <c r="BF185" i="6"/>
  <c r="T185" i="6"/>
  <c r="R185" i="6"/>
  <c r="P185" i="6"/>
  <c r="BI181" i="6"/>
  <c r="BH181" i="6"/>
  <c r="BG181" i="6"/>
  <c r="BF181" i="6"/>
  <c r="T181" i="6"/>
  <c r="R181" i="6"/>
  <c r="P181" i="6"/>
  <c r="BI176" i="6"/>
  <c r="BH176" i="6"/>
  <c r="BG176" i="6"/>
  <c r="BF176" i="6"/>
  <c r="T176" i="6"/>
  <c r="R176" i="6"/>
  <c r="P176" i="6"/>
  <c r="BI172" i="6"/>
  <c r="BH172" i="6"/>
  <c r="BG172" i="6"/>
  <c r="BF172" i="6"/>
  <c r="T172" i="6"/>
  <c r="R172" i="6"/>
  <c r="P172" i="6"/>
  <c r="BI169" i="6"/>
  <c r="BH169" i="6"/>
  <c r="BG169" i="6"/>
  <c r="BF169" i="6"/>
  <c r="T169" i="6"/>
  <c r="R169" i="6"/>
  <c r="P169" i="6"/>
  <c r="BI164" i="6"/>
  <c r="BH164" i="6"/>
  <c r="BG164" i="6"/>
  <c r="BF164" i="6"/>
  <c r="T164" i="6"/>
  <c r="R164" i="6"/>
  <c r="P164" i="6"/>
  <c r="BI159" i="6"/>
  <c r="BH159" i="6"/>
  <c r="BG159" i="6"/>
  <c r="BF159" i="6"/>
  <c r="T159" i="6"/>
  <c r="R159" i="6"/>
  <c r="P159" i="6"/>
  <c r="BI154" i="6"/>
  <c r="BH154" i="6"/>
  <c r="BG154" i="6"/>
  <c r="BF154" i="6"/>
  <c r="T154" i="6"/>
  <c r="R154" i="6"/>
  <c r="P154" i="6"/>
  <c r="BI147" i="6"/>
  <c r="BH147" i="6"/>
  <c r="BG147" i="6"/>
  <c r="BF147" i="6"/>
  <c r="T147" i="6"/>
  <c r="R147" i="6"/>
  <c r="P147" i="6"/>
  <c r="BI141" i="6"/>
  <c r="BH141" i="6"/>
  <c r="BG141" i="6"/>
  <c r="BF141" i="6"/>
  <c r="T141" i="6"/>
  <c r="R141" i="6"/>
  <c r="P141" i="6"/>
  <c r="BI136" i="6"/>
  <c r="BH136" i="6"/>
  <c r="BG136" i="6"/>
  <c r="BF136" i="6"/>
  <c r="T136" i="6"/>
  <c r="R136" i="6"/>
  <c r="P136" i="6"/>
  <c r="BI132" i="6"/>
  <c r="BH132" i="6"/>
  <c r="BG132" i="6"/>
  <c r="BF132" i="6"/>
  <c r="T132" i="6"/>
  <c r="R132" i="6"/>
  <c r="P132" i="6"/>
  <c r="J125" i="6"/>
  <c r="F123" i="6"/>
  <c r="E121" i="6"/>
  <c r="J93" i="6"/>
  <c r="F91" i="6"/>
  <c r="E89" i="6"/>
  <c r="J26" i="6"/>
  <c r="E26" i="6"/>
  <c r="J126" i="6" s="1"/>
  <c r="J25" i="6"/>
  <c r="J20" i="6"/>
  <c r="E20" i="6"/>
  <c r="F126" i="6" s="1"/>
  <c r="J19" i="6"/>
  <c r="J17" i="6"/>
  <c r="E17" i="6"/>
  <c r="F125" i="6" s="1"/>
  <c r="J16" i="6"/>
  <c r="J14" i="6"/>
  <c r="J123" i="6" s="1"/>
  <c r="E7" i="6"/>
  <c r="E117" i="6"/>
  <c r="J39" i="5"/>
  <c r="J38" i="5"/>
  <c r="AY100" i="1" s="1"/>
  <c r="J37" i="5"/>
  <c r="AX100" i="1" s="1"/>
  <c r="BI314" i="5"/>
  <c r="BH314" i="5"/>
  <c r="BG314" i="5"/>
  <c r="BF314" i="5"/>
  <c r="T314" i="5"/>
  <c r="R314" i="5"/>
  <c r="P314" i="5"/>
  <c r="BI312" i="5"/>
  <c r="BH312" i="5"/>
  <c r="BG312" i="5"/>
  <c r="BF312" i="5"/>
  <c r="T312" i="5"/>
  <c r="R312" i="5"/>
  <c r="P312" i="5"/>
  <c r="BI310" i="5"/>
  <c r="BH310" i="5"/>
  <c r="BG310" i="5"/>
  <c r="BF310" i="5"/>
  <c r="T310" i="5"/>
  <c r="R310" i="5"/>
  <c r="P310" i="5"/>
  <c r="BI308" i="5"/>
  <c r="BH308" i="5"/>
  <c r="BG308" i="5"/>
  <c r="BF308" i="5"/>
  <c r="T308" i="5"/>
  <c r="R308" i="5"/>
  <c r="P308" i="5"/>
  <c r="BI306" i="5"/>
  <c r="BH306" i="5"/>
  <c r="BG306" i="5"/>
  <c r="BF306" i="5"/>
  <c r="T306" i="5"/>
  <c r="R306" i="5"/>
  <c r="P306" i="5"/>
  <c r="BI304" i="5"/>
  <c r="BH304" i="5"/>
  <c r="BG304" i="5"/>
  <c r="BF304" i="5"/>
  <c r="T304" i="5"/>
  <c r="R304" i="5"/>
  <c r="P304" i="5"/>
  <c r="BI301" i="5"/>
  <c r="BH301" i="5"/>
  <c r="BG301" i="5"/>
  <c r="BF301" i="5"/>
  <c r="T301" i="5"/>
  <c r="R301" i="5"/>
  <c r="P301" i="5"/>
  <c r="BI299" i="5"/>
  <c r="BH299" i="5"/>
  <c r="BG299" i="5"/>
  <c r="BF299" i="5"/>
  <c r="T299" i="5"/>
  <c r="R299" i="5"/>
  <c r="P299" i="5"/>
  <c r="BI296" i="5"/>
  <c r="BH296" i="5"/>
  <c r="BG296" i="5"/>
  <c r="BF296" i="5"/>
  <c r="T296" i="5"/>
  <c r="T295" i="5" s="1"/>
  <c r="R296" i="5"/>
  <c r="R295" i="5" s="1"/>
  <c r="P296" i="5"/>
  <c r="P295" i="5"/>
  <c r="BI293" i="5"/>
  <c r="BH293" i="5"/>
  <c r="BG293" i="5"/>
  <c r="BF293" i="5"/>
  <c r="T293" i="5"/>
  <c r="R293" i="5"/>
  <c r="P293" i="5"/>
  <c r="BI291" i="5"/>
  <c r="BH291" i="5"/>
  <c r="BG291" i="5"/>
  <c r="BF291" i="5"/>
  <c r="T291" i="5"/>
  <c r="R291" i="5"/>
  <c r="P291" i="5"/>
  <c r="BI290" i="5"/>
  <c r="BH290" i="5"/>
  <c r="BG290" i="5"/>
  <c r="BF290" i="5"/>
  <c r="T290" i="5"/>
  <c r="R290" i="5"/>
  <c r="P290" i="5"/>
  <c r="BI287" i="5"/>
  <c r="BH287" i="5"/>
  <c r="BG287" i="5"/>
  <c r="BF287" i="5"/>
  <c r="T287" i="5"/>
  <c r="R287" i="5"/>
  <c r="P287" i="5"/>
  <c r="BI285" i="5"/>
  <c r="BH285" i="5"/>
  <c r="BG285" i="5"/>
  <c r="BF285" i="5"/>
  <c r="T285" i="5"/>
  <c r="R285" i="5"/>
  <c r="P285" i="5"/>
  <c r="BI283" i="5"/>
  <c r="BH283" i="5"/>
  <c r="BG283" i="5"/>
  <c r="BF283" i="5"/>
  <c r="T283" i="5"/>
  <c r="R283" i="5"/>
  <c r="P283" i="5"/>
  <c r="BI280" i="5"/>
  <c r="BH280" i="5"/>
  <c r="BG280" i="5"/>
  <c r="BF280" i="5"/>
  <c r="T280" i="5"/>
  <c r="R280" i="5"/>
  <c r="P280" i="5"/>
  <c r="BI276" i="5"/>
  <c r="BH276" i="5"/>
  <c r="BG276" i="5"/>
  <c r="BF276" i="5"/>
  <c r="T276" i="5"/>
  <c r="R276" i="5"/>
  <c r="P276" i="5"/>
  <c r="BI273" i="5"/>
  <c r="BH273" i="5"/>
  <c r="BG273" i="5"/>
  <c r="BF273" i="5"/>
  <c r="T273" i="5"/>
  <c r="R273" i="5"/>
  <c r="P273" i="5"/>
  <c r="BI269" i="5"/>
  <c r="BH269" i="5"/>
  <c r="BG269" i="5"/>
  <c r="BF269" i="5"/>
  <c r="T269" i="5"/>
  <c r="R269" i="5"/>
  <c r="P269" i="5"/>
  <c r="BI263" i="5"/>
  <c r="BH263" i="5"/>
  <c r="BG263" i="5"/>
  <c r="BF263" i="5"/>
  <c r="T263" i="5"/>
  <c r="R263" i="5"/>
  <c r="P263" i="5"/>
  <c r="BI257" i="5"/>
  <c r="BH257" i="5"/>
  <c r="BG257" i="5"/>
  <c r="BF257" i="5"/>
  <c r="T257" i="5"/>
  <c r="R257" i="5"/>
  <c r="P257" i="5"/>
  <c r="BI255" i="5"/>
  <c r="BH255" i="5"/>
  <c r="BG255" i="5"/>
  <c r="BF255" i="5"/>
  <c r="T255" i="5"/>
  <c r="R255" i="5"/>
  <c r="P255" i="5"/>
  <c r="BI253" i="5"/>
  <c r="BH253" i="5"/>
  <c r="BG253" i="5"/>
  <c r="BF253" i="5"/>
  <c r="T253" i="5"/>
  <c r="R253" i="5"/>
  <c r="P253" i="5"/>
  <c r="BI250" i="5"/>
  <c r="BH250" i="5"/>
  <c r="BG250" i="5"/>
  <c r="BF250" i="5"/>
  <c r="T250" i="5"/>
  <c r="R250" i="5"/>
  <c r="P250" i="5"/>
  <c r="BI246" i="5"/>
  <c r="BH246" i="5"/>
  <c r="BG246" i="5"/>
  <c r="BF246" i="5"/>
  <c r="T246" i="5"/>
  <c r="R246" i="5"/>
  <c r="P246" i="5"/>
  <c r="BI243" i="5"/>
  <c r="BH243" i="5"/>
  <c r="BG243" i="5"/>
  <c r="BF243" i="5"/>
  <c r="T243" i="5"/>
  <c r="R243" i="5"/>
  <c r="P243" i="5"/>
  <c r="BI239" i="5"/>
  <c r="BH239" i="5"/>
  <c r="BG239" i="5"/>
  <c r="BF239" i="5"/>
  <c r="T239" i="5"/>
  <c r="R239" i="5"/>
  <c r="P239" i="5"/>
  <c r="BI235" i="5"/>
  <c r="BH235" i="5"/>
  <c r="BG235" i="5"/>
  <c r="BF235" i="5"/>
  <c r="T235" i="5"/>
  <c r="R235" i="5"/>
  <c r="P235" i="5"/>
  <c r="BI231" i="5"/>
  <c r="BH231" i="5"/>
  <c r="BG231" i="5"/>
  <c r="BF231" i="5"/>
  <c r="T231" i="5"/>
  <c r="R231" i="5"/>
  <c r="P231" i="5"/>
  <c r="BI227" i="5"/>
  <c r="BH227" i="5"/>
  <c r="BG227" i="5"/>
  <c r="BF227" i="5"/>
  <c r="T227" i="5"/>
  <c r="R227" i="5"/>
  <c r="P227" i="5"/>
  <c r="BI223" i="5"/>
  <c r="BH223" i="5"/>
  <c r="BG223" i="5"/>
  <c r="BF223" i="5"/>
  <c r="T223" i="5"/>
  <c r="R223" i="5"/>
  <c r="P223" i="5"/>
  <c r="BI220" i="5"/>
  <c r="BH220" i="5"/>
  <c r="BG220" i="5"/>
  <c r="BF220" i="5"/>
  <c r="T220" i="5"/>
  <c r="R220" i="5"/>
  <c r="P220" i="5"/>
  <c r="BI216" i="5"/>
  <c r="BH216" i="5"/>
  <c r="BG216" i="5"/>
  <c r="BF216" i="5"/>
  <c r="T216" i="5"/>
  <c r="R216" i="5"/>
  <c r="P216" i="5"/>
  <c r="BI211" i="5"/>
  <c r="BH211" i="5"/>
  <c r="BG211" i="5"/>
  <c r="BF211" i="5"/>
  <c r="T211" i="5"/>
  <c r="R211" i="5"/>
  <c r="P211" i="5"/>
  <c r="BI208" i="5"/>
  <c r="BH208" i="5"/>
  <c r="BG208" i="5"/>
  <c r="BF208" i="5"/>
  <c r="T208" i="5"/>
  <c r="R208" i="5"/>
  <c r="P208" i="5"/>
  <c r="BI204" i="5"/>
  <c r="BH204" i="5"/>
  <c r="BG204" i="5"/>
  <c r="BF204" i="5"/>
  <c r="T204" i="5"/>
  <c r="R204" i="5"/>
  <c r="P204" i="5"/>
  <c r="BI200" i="5"/>
  <c r="BH200" i="5"/>
  <c r="BG200" i="5"/>
  <c r="BF200" i="5"/>
  <c r="T200" i="5"/>
  <c r="R200" i="5"/>
  <c r="P200" i="5"/>
  <c r="BI196" i="5"/>
  <c r="BH196" i="5"/>
  <c r="BG196" i="5"/>
  <c r="BF196" i="5"/>
  <c r="T196" i="5"/>
  <c r="R196" i="5"/>
  <c r="P196" i="5"/>
  <c r="BI191" i="5"/>
  <c r="BH191" i="5"/>
  <c r="BG191" i="5"/>
  <c r="BF191" i="5"/>
  <c r="T191" i="5"/>
  <c r="R191" i="5"/>
  <c r="P191" i="5"/>
  <c r="BI188" i="5"/>
  <c r="BH188" i="5"/>
  <c r="BG188" i="5"/>
  <c r="BF188" i="5"/>
  <c r="T188" i="5"/>
  <c r="R188" i="5"/>
  <c r="P188" i="5"/>
  <c r="BI184" i="5"/>
  <c r="BH184" i="5"/>
  <c r="BG184" i="5"/>
  <c r="BF184" i="5"/>
  <c r="T184" i="5"/>
  <c r="R184" i="5"/>
  <c r="P184" i="5"/>
  <c r="BI180" i="5"/>
  <c r="BH180" i="5"/>
  <c r="BG180" i="5"/>
  <c r="BF180" i="5"/>
  <c r="T180" i="5"/>
  <c r="R180" i="5"/>
  <c r="P180" i="5"/>
  <c r="BI175" i="5"/>
  <c r="BH175" i="5"/>
  <c r="BG175" i="5"/>
  <c r="BF175" i="5"/>
  <c r="T175" i="5"/>
  <c r="R175" i="5"/>
  <c r="P175" i="5"/>
  <c r="BI171" i="5"/>
  <c r="BH171" i="5"/>
  <c r="BG171" i="5"/>
  <c r="BF171" i="5"/>
  <c r="T171" i="5"/>
  <c r="R171" i="5"/>
  <c r="P171" i="5"/>
  <c r="BI168" i="5"/>
  <c r="BH168" i="5"/>
  <c r="BG168" i="5"/>
  <c r="BF168" i="5"/>
  <c r="T168" i="5"/>
  <c r="R168" i="5"/>
  <c r="P168" i="5"/>
  <c r="BI163" i="5"/>
  <c r="BH163" i="5"/>
  <c r="BG163" i="5"/>
  <c r="BF163" i="5"/>
  <c r="T163" i="5"/>
  <c r="R163" i="5"/>
  <c r="P163" i="5"/>
  <c r="BI158" i="5"/>
  <c r="BH158" i="5"/>
  <c r="BG158" i="5"/>
  <c r="BF158" i="5"/>
  <c r="T158" i="5"/>
  <c r="R158" i="5"/>
  <c r="P158" i="5"/>
  <c r="BI153" i="5"/>
  <c r="BH153" i="5"/>
  <c r="BG153" i="5"/>
  <c r="BF153" i="5"/>
  <c r="T153" i="5"/>
  <c r="R153" i="5"/>
  <c r="P153" i="5"/>
  <c r="BI146" i="5"/>
  <c r="BH146" i="5"/>
  <c r="BG146" i="5"/>
  <c r="BF146" i="5"/>
  <c r="T146" i="5"/>
  <c r="R146" i="5"/>
  <c r="P146" i="5"/>
  <c r="BI141" i="5"/>
  <c r="BH141" i="5"/>
  <c r="BG141" i="5"/>
  <c r="BF141" i="5"/>
  <c r="T141" i="5"/>
  <c r="R141" i="5"/>
  <c r="P141" i="5"/>
  <c r="BI136" i="5"/>
  <c r="BH136" i="5"/>
  <c r="BG136" i="5"/>
  <c r="BF136" i="5"/>
  <c r="T136" i="5"/>
  <c r="R136" i="5"/>
  <c r="P136" i="5"/>
  <c r="BI132" i="5"/>
  <c r="BH132" i="5"/>
  <c r="BG132" i="5"/>
  <c r="BF132" i="5"/>
  <c r="T132" i="5"/>
  <c r="R132" i="5"/>
  <c r="P132" i="5"/>
  <c r="J125" i="5"/>
  <c r="F123" i="5"/>
  <c r="E121" i="5"/>
  <c r="J93" i="5"/>
  <c r="F91" i="5"/>
  <c r="E89" i="5"/>
  <c r="J26" i="5"/>
  <c r="E26" i="5"/>
  <c r="J94" i="5" s="1"/>
  <c r="J25" i="5"/>
  <c r="J20" i="5"/>
  <c r="E20" i="5"/>
  <c r="F126" i="5" s="1"/>
  <c r="J19" i="5"/>
  <c r="J17" i="5"/>
  <c r="E17" i="5"/>
  <c r="F125" i="5" s="1"/>
  <c r="J16" i="5"/>
  <c r="J14" i="5"/>
  <c r="J123" i="5" s="1"/>
  <c r="E7" i="5"/>
  <c r="E117" i="5"/>
  <c r="J39" i="4"/>
  <c r="J38" i="4"/>
  <c r="AY99" i="1" s="1"/>
  <c r="J37" i="4"/>
  <c r="AX99" i="1" s="1"/>
  <c r="BI324" i="4"/>
  <c r="BH324" i="4"/>
  <c r="BG324" i="4"/>
  <c r="BF324" i="4"/>
  <c r="T324" i="4"/>
  <c r="R324" i="4"/>
  <c r="P324" i="4"/>
  <c r="BI322" i="4"/>
  <c r="BH322" i="4"/>
  <c r="BG322" i="4"/>
  <c r="BF322" i="4"/>
  <c r="T322" i="4"/>
  <c r="R322" i="4"/>
  <c r="P322" i="4"/>
  <c r="BI320" i="4"/>
  <c r="BH320" i="4"/>
  <c r="BG320" i="4"/>
  <c r="BF320" i="4"/>
  <c r="T320" i="4"/>
  <c r="R320" i="4"/>
  <c r="P320" i="4"/>
  <c r="BI318" i="4"/>
  <c r="BH318" i="4"/>
  <c r="BG318" i="4"/>
  <c r="BF318" i="4"/>
  <c r="T318" i="4"/>
  <c r="R318" i="4"/>
  <c r="P318" i="4"/>
  <c r="BI316" i="4"/>
  <c r="BH316" i="4"/>
  <c r="BG316" i="4"/>
  <c r="BF316" i="4"/>
  <c r="T316" i="4"/>
  <c r="R316" i="4"/>
  <c r="P316" i="4"/>
  <c r="BI314" i="4"/>
  <c r="BH314" i="4"/>
  <c r="BG314" i="4"/>
  <c r="BF314" i="4"/>
  <c r="T314" i="4"/>
  <c r="R314" i="4"/>
  <c r="P314" i="4"/>
  <c r="BI311" i="4"/>
  <c r="BH311" i="4"/>
  <c r="BG311" i="4"/>
  <c r="BF311" i="4"/>
  <c r="T311" i="4"/>
  <c r="R311" i="4"/>
  <c r="P311" i="4"/>
  <c r="BI309" i="4"/>
  <c r="BH309" i="4"/>
  <c r="BG309" i="4"/>
  <c r="BF309" i="4"/>
  <c r="T309" i="4"/>
  <c r="R309" i="4"/>
  <c r="P309" i="4"/>
  <c r="BI306" i="4"/>
  <c r="BH306" i="4"/>
  <c r="BG306" i="4"/>
  <c r="BF306" i="4"/>
  <c r="T306" i="4"/>
  <c r="T305" i="4" s="1"/>
  <c r="R306" i="4"/>
  <c r="R305" i="4" s="1"/>
  <c r="P306" i="4"/>
  <c r="P305" i="4" s="1"/>
  <c r="BI303" i="4"/>
  <c r="BH303" i="4"/>
  <c r="BG303" i="4"/>
  <c r="BF303" i="4"/>
  <c r="T303" i="4"/>
  <c r="R303" i="4"/>
  <c r="P303" i="4"/>
  <c r="BI301" i="4"/>
  <c r="BH301" i="4"/>
  <c r="BG301" i="4"/>
  <c r="BF301" i="4"/>
  <c r="T301" i="4"/>
  <c r="R301" i="4"/>
  <c r="P301" i="4"/>
  <c r="BI300" i="4"/>
  <c r="BH300" i="4"/>
  <c r="BG300" i="4"/>
  <c r="BF300" i="4"/>
  <c r="T300" i="4"/>
  <c r="R300" i="4"/>
  <c r="P300" i="4"/>
  <c r="BI297" i="4"/>
  <c r="BH297" i="4"/>
  <c r="BG297" i="4"/>
  <c r="BF297" i="4"/>
  <c r="T297" i="4"/>
  <c r="R297" i="4"/>
  <c r="P297" i="4"/>
  <c r="BI295" i="4"/>
  <c r="BH295" i="4"/>
  <c r="BG295" i="4"/>
  <c r="BF295" i="4"/>
  <c r="T295" i="4"/>
  <c r="R295" i="4"/>
  <c r="P295" i="4"/>
  <c r="BI293" i="4"/>
  <c r="BH293" i="4"/>
  <c r="BG293" i="4"/>
  <c r="BF293" i="4"/>
  <c r="T293" i="4"/>
  <c r="R293" i="4"/>
  <c r="P293" i="4"/>
  <c r="BI290" i="4"/>
  <c r="BH290" i="4"/>
  <c r="BG290" i="4"/>
  <c r="BF290" i="4"/>
  <c r="T290" i="4"/>
  <c r="R290" i="4"/>
  <c r="P290" i="4"/>
  <c r="BI286" i="4"/>
  <c r="BH286" i="4"/>
  <c r="BG286" i="4"/>
  <c r="BF286" i="4"/>
  <c r="T286" i="4"/>
  <c r="R286" i="4"/>
  <c r="P286" i="4"/>
  <c r="BI283" i="4"/>
  <c r="BH283" i="4"/>
  <c r="BG283" i="4"/>
  <c r="BF283" i="4"/>
  <c r="T283" i="4"/>
  <c r="R283" i="4"/>
  <c r="P283" i="4"/>
  <c r="BI279" i="4"/>
  <c r="BH279" i="4"/>
  <c r="BG279" i="4"/>
  <c r="BF279" i="4"/>
  <c r="T279" i="4"/>
  <c r="R279" i="4"/>
  <c r="P279" i="4"/>
  <c r="BI273" i="4"/>
  <c r="BH273" i="4"/>
  <c r="BG273" i="4"/>
  <c r="BF273" i="4"/>
  <c r="T273" i="4"/>
  <c r="R273" i="4"/>
  <c r="P273" i="4"/>
  <c r="BI267" i="4"/>
  <c r="BH267" i="4"/>
  <c r="BG267" i="4"/>
  <c r="BF267" i="4"/>
  <c r="T267" i="4"/>
  <c r="R267" i="4"/>
  <c r="P267" i="4"/>
  <c r="BI265" i="4"/>
  <c r="BH265" i="4"/>
  <c r="BG265" i="4"/>
  <c r="BF265" i="4"/>
  <c r="T265" i="4"/>
  <c r="R265" i="4"/>
  <c r="P265" i="4"/>
  <c r="BI263" i="4"/>
  <c r="BH263" i="4"/>
  <c r="BG263" i="4"/>
  <c r="BF263" i="4"/>
  <c r="T263" i="4"/>
  <c r="R263" i="4"/>
  <c r="P263" i="4"/>
  <c r="BI260" i="4"/>
  <c r="BH260" i="4"/>
  <c r="BG260" i="4"/>
  <c r="BF260" i="4"/>
  <c r="T260" i="4"/>
  <c r="R260" i="4"/>
  <c r="P260" i="4"/>
  <c r="BI256" i="4"/>
  <c r="BH256" i="4"/>
  <c r="BG256" i="4"/>
  <c r="BF256" i="4"/>
  <c r="T256" i="4"/>
  <c r="R256" i="4"/>
  <c r="P256" i="4"/>
  <c r="BI253" i="4"/>
  <c r="BH253" i="4"/>
  <c r="BG253" i="4"/>
  <c r="BF253" i="4"/>
  <c r="T253" i="4"/>
  <c r="R253" i="4"/>
  <c r="P253" i="4"/>
  <c r="BI249" i="4"/>
  <c r="BH249" i="4"/>
  <c r="BG249" i="4"/>
  <c r="BF249" i="4"/>
  <c r="T249" i="4"/>
  <c r="R249" i="4"/>
  <c r="P249" i="4"/>
  <c r="BI245" i="4"/>
  <c r="BH245" i="4"/>
  <c r="BG245" i="4"/>
  <c r="BF245" i="4"/>
  <c r="T245" i="4"/>
  <c r="R245" i="4"/>
  <c r="P245" i="4"/>
  <c r="BI241" i="4"/>
  <c r="BH241" i="4"/>
  <c r="BG241" i="4"/>
  <c r="BF241" i="4"/>
  <c r="T241" i="4"/>
  <c r="R241" i="4"/>
  <c r="P241" i="4"/>
  <c r="BI237" i="4"/>
  <c r="BH237" i="4"/>
  <c r="BG237" i="4"/>
  <c r="BF237" i="4"/>
  <c r="T237" i="4"/>
  <c r="R237" i="4"/>
  <c r="P237" i="4"/>
  <c r="BI233" i="4"/>
  <c r="BH233" i="4"/>
  <c r="BG233" i="4"/>
  <c r="BF233" i="4"/>
  <c r="T233" i="4"/>
  <c r="R233" i="4"/>
  <c r="P233" i="4"/>
  <c r="BI230" i="4"/>
  <c r="BH230" i="4"/>
  <c r="BG230" i="4"/>
  <c r="BF230" i="4"/>
  <c r="T230" i="4"/>
  <c r="R230" i="4"/>
  <c r="P230" i="4"/>
  <c r="BI226" i="4"/>
  <c r="BH226" i="4"/>
  <c r="BG226" i="4"/>
  <c r="BF226" i="4"/>
  <c r="T226" i="4"/>
  <c r="R226" i="4"/>
  <c r="P226" i="4"/>
  <c r="BI221" i="4"/>
  <c r="BH221" i="4"/>
  <c r="BG221" i="4"/>
  <c r="BF221" i="4"/>
  <c r="T221" i="4"/>
  <c r="R221" i="4"/>
  <c r="P221" i="4"/>
  <c r="BI218" i="4"/>
  <c r="BH218" i="4"/>
  <c r="BG218" i="4"/>
  <c r="BF218" i="4"/>
  <c r="T218" i="4"/>
  <c r="R218" i="4"/>
  <c r="P218" i="4"/>
  <c r="BI214" i="4"/>
  <c r="BH214" i="4"/>
  <c r="BG214" i="4"/>
  <c r="BF214" i="4"/>
  <c r="T214" i="4"/>
  <c r="R214" i="4"/>
  <c r="P214" i="4"/>
  <c r="BI210" i="4"/>
  <c r="BH210" i="4"/>
  <c r="BG210" i="4"/>
  <c r="BF210" i="4"/>
  <c r="T210" i="4"/>
  <c r="R210" i="4"/>
  <c r="P210" i="4"/>
  <c r="BI206" i="4"/>
  <c r="BH206" i="4"/>
  <c r="BG206" i="4"/>
  <c r="BF206" i="4"/>
  <c r="T206" i="4"/>
  <c r="R206" i="4"/>
  <c r="P206" i="4"/>
  <c r="BI201" i="4"/>
  <c r="BH201" i="4"/>
  <c r="BG201" i="4"/>
  <c r="BF201" i="4"/>
  <c r="T201" i="4"/>
  <c r="R201" i="4"/>
  <c r="P201" i="4"/>
  <c r="BI198" i="4"/>
  <c r="BH198" i="4"/>
  <c r="BG198" i="4"/>
  <c r="BF198" i="4"/>
  <c r="T198" i="4"/>
  <c r="R198" i="4"/>
  <c r="P198" i="4"/>
  <c r="BI194" i="4"/>
  <c r="BH194" i="4"/>
  <c r="BG194" i="4"/>
  <c r="BF194" i="4"/>
  <c r="T194" i="4"/>
  <c r="R194" i="4"/>
  <c r="P194" i="4"/>
  <c r="BI190" i="4"/>
  <c r="BH190" i="4"/>
  <c r="BG190" i="4"/>
  <c r="BF190" i="4"/>
  <c r="T190" i="4"/>
  <c r="R190" i="4"/>
  <c r="P190" i="4"/>
  <c r="BI185" i="4"/>
  <c r="BH185" i="4"/>
  <c r="BG185" i="4"/>
  <c r="BF185" i="4"/>
  <c r="T185" i="4"/>
  <c r="R185" i="4"/>
  <c r="P185" i="4"/>
  <c r="BI181" i="4"/>
  <c r="BH181" i="4"/>
  <c r="BG181" i="4"/>
  <c r="BF181" i="4"/>
  <c r="T181" i="4"/>
  <c r="R181" i="4"/>
  <c r="P181" i="4"/>
  <c r="BI178" i="4"/>
  <c r="BH178" i="4"/>
  <c r="BG178" i="4"/>
  <c r="BF178" i="4"/>
  <c r="T178" i="4"/>
  <c r="R178" i="4"/>
  <c r="P178" i="4"/>
  <c r="BI173" i="4"/>
  <c r="BH173" i="4"/>
  <c r="BG173" i="4"/>
  <c r="BF173" i="4"/>
  <c r="T173" i="4"/>
  <c r="R173" i="4"/>
  <c r="P173" i="4"/>
  <c r="BI168" i="4"/>
  <c r="BH168" i="4"/>
  <c r="BG168" i="4"/>
  <c r="BF168" i="4"/>
  <c r="T168" i="4"/>
  <c r="R168" i="4"/>
  <c r="P168" i="4"/>
  <c r="BI163" i="4"/>
  <c r="BH163" i="4"/>
  <c r="BG163" i="4"/>
  <c r="BF163" i="4"/>
  <c r="T163" i="4"/>
  <c r="R163" i="4"/>
  <c r="P163" i="4"/>
  <c r="BI156" i="4"/>
  <c r="BH156" i="4"/>
  <c r="BG156" i="4"/>
  <c r="BF156" i="4"/>
  <c r="T156" i="4"/>
  <c r="R156" i="4"/>
  <c r="P156" i="4"/>
  <c r="BI146" i="4"/>
  <c r="BH146" i="4"/>
  <c r="BG146" i="4"/>
  <c r="BF146" i="4"/>
  <c r="T146" i="4"/>
  <c r="R146" i="4"/>
  <c r="P146" i="4"/>
  <c r="BI136" i="4"/>
  <c r="BH136" i="4"/>
  <c r="BG136" i="4"/>
  <c r="BF136" i="4"/>
  <c r="T136" i="4"/>
  <c r="R136" i="4"/>
  <c r="P136" i="4"/>
  <c r="BI132" i="4"/>
  <c r="BH132" i="4"/>
  <c r="BG132" i="4"/>
  <c r="BF132" i="4"/>
  <c r="T132" i="4"/>
  <c r="R132" i="4"/>
  <c r="P132" i="4"/>
  <c r="J125" i="4"/>
  <c r="F123" i="4"/>
  <c r="E121" i="4"/>
  <c r="J93" i="4"/>
  <c r="F91" i="4"/>
  <c r="E89" i="4"/>
  <c r="J26" i="4"/>
  <c r="E26" i="4"/>
  <c r="J126" i="4" s="1"/>
  <c r="J25" i="4"/>
  <c r="J20" i="4"/>
  <c r="E20" i="4"/>
  <c r="F126" i="4" s="1"/>
  <c r="J19" i="4"/>
  <c r="J17" i="4"/>
  <c r="E17" i="4"/>
  <c r="F125" i="4" s="1"/>
  <c r="J16" i="4"/>
  <c r="J14" i="4"/>
  <c r="J123" i="4" s="1"/>
  <c r="E7" i="4"/>
  <c r="E117" i="4"/>
  <c r="J39" i="3"/>
  <c r="J38" i="3"/>
  <c r="AY97" i="1" s="1"/>
  <c r="J37" i="3"/>
  <c r="AX97" i="1"/>
  <c r="BI322" i="3"/>
  <c r="BH322" i="3"/>
  <c r="BG322" i="3"/>
  <c r="BF322" i="3"/>
  <c r="T322" i="3"/>
  <c r="R322" i="3"/>
  <c r="P322" i="3"/>
  <c r="BI320" i="3"/>
  <c r="BH320" i="3"/>
  <c r="BG320" i="3"/>
  <c r="BF320" i="3"/>
  <c r="T320" i="3"/>
  <c r="R320" i="3"/>
  <c r="P320" i="3"/>
  <c r="BI318" i="3"/>
  <c r="BH318" i="3"/>
  <c r="BG318" i="3"/>
  <c r="BF318" i="3"/>
  <c r="T318" i="3"/>
  <c r="R318" i="3"/>
  <c r="P318" i="3"/>
  <c r="BI316" i="3"/>
  <c r="BH316" i="3"/>
  <c r="BG316" i="3"/>
  <c r="BF316" i="3"/>
  <c r="T316" i="3"/>
  <c r="R316" i="3"/>
  <c r="P316" i="3"/>
  <c r="BI314" i="3"/>
  <c r="BH314" i="3"/>
  <c r="BG314" i="3"/>
  <c r="BF314" i="3"/>
  <c r="T314" i="3"/>
  <c r="R314" i="3"/>
  <c r="P314" i="3"/>
  <c r="BI312" i="3"/>
  <c r="BH312" i="3"/>
  <c r="BG312" i="3"/>
  <c r="BF312" i="3"/>
  <c r="T312" i="3"/>
  <c r="R312" i="3"/>
  <c r="P312" i="3"/>
  <c r="BI309" i="3"/>
  <c r="BH309" i="3"/>
  <c r="BG309" i="3"/>
  <c r="BF309" i="3"/>
  <c r="T309" i="3"/>
  <c r="R309" i="3"/>
  <c r="P309" i="3"/>
  <c r="BI307" i="3"/>
  <c r="BH307" i="3"/>
  <c r="BG307" i="3"/>
  <c r="BF307" i="3"/>
  <c r="T307" i="3"/>
  <c r="R307" i="3"/>
  <c r="P307" i="3"/>
  <c r="BI304" i="3"/>
  <c r="BH304" i="3"/>
  <c r="BG304" i="3"/>
  <c r="BF304" i="3"/>
  <c r="T304" i="3"/>
  <c r="T303" i="3"/>
  <c r="R304" i="3"/>
  <c r="R303" i="3" s="1"/>
  <c r="P304" i="3"/>
  <c r="P303" i="3"/>
  <c r="BI300" i="3"/>
  <c r="BH300" i="3"/>
  <c r="BG300" i="3"/>
  <c r="BF300" i="3"/>
  <c r="T300" i="3"/>
  <c r="R300" i="3"/>
  <c r="P300" i="3"/>
  <c r="BI296" i="3"/>
  <c r="BH296" i="3"/>
  <c r="BG296" i="3"/>
  <c r="BF296" i="3"/>
  <c r="T296" i="3"/>
  <c r="R296" i="3"/>
  <c r="P296" i="3"/>
  <c r="BI293" i="3"/>
  <c r="BH293" i="3"/>
  <c r="BG293" i="3"/>
  <c r="BF293" i="3"/>
  <c r="T293" i="3"/>
  <c r="R293" i="3"/>
  <c r="P293" i="3"/>
  <c r="BI289" i="3"/>
  <c r="BH289" i="3"/>
  <c r="BG289" i="3"/>
  <c r="BF289" i="3"/>
  <c r="T289" i="3"/>
  <c r="R289" i="3"/>
  <c r="P289" i="3"/>
  <c r="BI283" i="3"/>
  <c r="BH283" i="3"/>
  <c r="BG283" i="3"/>
  <c r="BF283" i="3"/>
  <c r="T283" i="3"/>
  <c r="R283" i="3"/>
  <c r="P283" i="3"/>
  <c r="BI277" i="3"/>
  <c r="BH277" i="3"/>
  <c r="BG277" i="3"/>
  <c r="BF277" i="3"/>
  <c r="T277" i="3"/>
  <c r="R277" i="3"/>
  <c r="P277" i="3"/>
  <c r="BI275" i="3"/>
  <c r="BH275" i="3"/>
  <c r="BG275" i="3"/>
  <c r="BF275" i="3"/>
  <c r="T275" i="3"/>
  <c r="R275" i="3"/>
  <c r="P275" i="3"/>
  <c r="BI273" i="3"/>
  <c r="BH273" i="3"/>
  <c r="BG273" i="3"/>
  <c r="BF273" i="3"/>
  <c r="T273" i="3"/>
  <c r="R273" i="3"/>
  <c r="P273" i="3"/>
  <c r="BI270" i="3"/>
  <c r="BH270" i="3"/>
  <c r="BG270" i="3"/>
  <c r="BF270" i="3"/>
  <c r="T270" i="3"/>
  <c r="R270" i="3"/>
  <c r="P270" i="3"/>
  <c r="BI266" i="3"/>
  <c r="BH266" i="3"/>
  <c r="BG266" i="3"/>
  <c r="BF266" i="3"/>
  <c r="T266" i="3"/>
  <c r="R266" i="3"/>
  <c r="P266" i="3"/>
  <c r="BI263" i="3"/>
  <c r="BH263" i="3"/>
  <c r="BG263" i="3"/>
  <c r="BF263" i="3"/>
  <c r="T263" i="3"/>
  <c r="R263" i="3"/>
  <c r="P263" i="3"/>
  <c r="BI260" i="3"/>
  <c r="BH260" i="3"/>
  <c r="BG260" i="3"/>
  <c r="BF260" i="3"/>
  <c r="T260" i="3"/>
  <c r="T259" i="3" s="1"/>
  <c r="R260" i="3"/>
  <c r="R259" i="3"/>
  <c r="P260" i="3"/>
  <c r="P259" i="3" s="1"/>
  <c r="BI256" i="3"/>
  <c r="BH256" i="3"/>
  <c r="BG256" i="3"/>
  <c r="BF256" i="3"/>
  <c r="T256" i="3"/>
  <c r="R256" i="3"/>
  <c r="P256" i="3"/>
  <c r="BI252" i="3"/>
  <c r="BH252" i="3"/>
  <c r="BG252" i="3"/>
  <c r="BF252" i="3"/>
  <c r="T252" i="3"/>
  <c r="R252" i="3"/>
  <c r="P252" i="3"/>
  <c r="BI248" i="3"/>
  <c r="BH248" i="3"/>
  <c r="BG248" i="3"/>
  <c r="BF248" i="3"/>
  <c r="T248" i="3"/>
  <c r="R248" i="3"/>
  <c r="P248" i="3"/>
  <c r="BI244" i="3"/>
  <c r="BH244" i="3"/>
  <c r="BG244" i="3"/>
  <c r="BF244" i="3"/>
  <c r="T244" i="3"/>
  <c r="R244" i="3"/>
  <c r="P244" i="3"/>
  <c r="BI240" i="3"/>
  <c r="BH240" i="3"/>
  <c r="BG240" i="3"/>
  <c r="BF240" i="3"/>
  <c r="T240" i="3"/>
  <c r="R240" i="3"/>
  <c r="P240" i="3"/>
  <c r="BI237" i="3"/>
  <c r="BH237" i="3"/>
  <c r="BG237" i="3"/>
  <c r="BF237" i="3"/>
  <c r="T237" i="3"/>
  <c r="R237" i="3"/>
  <c r="P237" i="3"/>
  <c r="BI233" i="3"/>
  <c r="BH233" i="3"/>
  <c r="BG233" i="3"/>
  <c r="BF233" i="3"/>
  <c r="T233" i="3"/>
  <c r="R233" i="3"/>
  <c r="P233" i="3"/>
  <c r="BI228" i="3"/>
  <c r="BH228" i="3"/>
  <c r="BG228" i="3"/>
  <c r="BF228" i="3"/>
  <c r="T228" i="3"/>
  <c r="R228" i="3"/>
  <c r="P228" i="3"/>
  <c r="BI225" i="3"/>
  <c r="BH225" i="3"/>
  <c r="BG225" i="3"/>
  <c r="BF225" i="3"/>
  <c r="T225" i="3"/>
  <c r="R225" i="3"/>
  <c r="P225" i="3"/>
  <c r="BI221" i="3"/>
  <c r="BH221" i="3"/>
  <c r="BG221" i="3"/>
  <c r="BF221" i="3"/>
  <c r="T221" i="3"/>
  <c r="R221" i="3"/>
  <c r="P221" i="3"/>
  <c r="BI217" i="3"/>
  <c r="BH217" i="3"/>
  <c r="BG217" i="3"/>
  <c r="BF217" i="3"/>
  <c r="T217" i="3"/>
  <c r="R217" i="3"/>
  <c r="P217" i="3"/>
  <c r="BI213" i="3"/>
  <c r="BH213" i="3"/>
  <c r="BG213" i="3"/>
  <c r="BF213" i="3"/>
  <c r="T213" i="3"/>
  <c r="R213" i="3"/>
  <c r="P213" i="3"/>
  <c r="BI208" i="3"/>
  <c r="BH208" i="3"/>
  <c r="BG208" i="3"/>
  <c r="BF208" i="3"/>
  <c r="T208" i="3"/>
  <c r="R208" i="3"/>
  <c r="P208" i="3"/>
  <c r="BI205" i="3"/>
  <c r="BH205" i="3"/>
  <c r="BG205" i="3"/>
  <c r="BF205" i="3"/>
  <c r="T205" i="3"/>
  <c r="R205" i="3"/>
  <c r="P205" i="3"/>
  <c r="BI201" i="3"/>
  <c r="BH201" i="3"/>
  <c r="BG201" i="3"/>
  <c r="BF201" i="3"/>
  <c r="T201" i="3"/>
  <c r="R201" i="3"/>
  <c r="P201" i="3"/>
  <c r="BI197" i="3"/>
  <c r="BH197" i="3"/>
  <c r="BG197" i="3"/>
  <c r="BF197" i="3"/>
  <c r="T197" i="3"/>
  <c r="R197" i="3"/>
  <c r="P197" i="3"/>
  <c r="BI191" i="3"/>
  <c r="BH191" i="3"/>
  <c r="BG191" i="3"/>
  <c r="BF191" i="3"/>
  <c r="T191" i="3"/>
  <c r="R191" i="3"/>
  <c r="P191" i="3"/>
  <c r="BI187" i="3"/>
  <c r="BH187" i="3"/>
  <c r="BG187" i="3"/>
  <c r="BF187" i="3"/>
  <c r="T187" i="3"/>
  <c r="R187" i="3"/>
  <c r="P187" i="3"/>
  <c r="BI184" i="3"/>
  <c r="BH184" i="3"/>
  <c r="BG184" i="3"/>
  <c r="BF184" i="3"/>
  <c r="T184" i="3"/>
  <c r="R184" i="3"/>
  <c r="P184" i="3"/>
  <c r="BI180" i="3"/>
  <c r="BH180" i="3"/>
  <c r="BG180" i="3"/>
  <c r="BF180" i="3"/>
  <c r="T180" i="3"/>
  <c r="R180" i="3"/>
  <c r="P180" i="3"/>
  <c r="BI176" i="3"/>
  <c r="BH176" i="3"/>
  <c r="BG176" i="3"/>
  <c r="BF176" i="3"/>
  <c r="T176" i="3"/>
  <c r="R176" i="3"/>
  <c r="P176" i="3"/>
  <c r="BI172" i="3"/>
  <c r="BH172" i="3"/>
  <c r="BG172" i="3"/>
  <c r="BF172" i="3"/>
  <c r="T172" i="3"/>
  <c r="R172" i="3"/>
  <c r="P172" i="3"/>
  <c r="BI170" i="3"/>
  <c r="BH170" i="3"/>
  <c r="BG170" i="3"/>
  <c r="BF170" i="3"/>
  <c r="T170" i="3"/>
  <c r="R170" i="3"/>
  <c r="P170" i="3"/>
  <c r="BI163" i="3"/>
  <c r="BH163" i="3"/>
  <c r="BG163" i="3"/>
  <c r="BF163" i="3"/>
  <c r="T163" i="3"/>
  <c r="R163" i="3"/>
  <c r="P163" i="3"/>
  <c r="BI150" i="3"/>
  <c r="BH150" i="3"/>
  <c r="BG150" i="3"/>
  <c r="BF150" i="3"/>
  <c r="T150" i="3"/>
  <c r="R150" i="3"/>
  <c r="P150" i="3"/>
  <c r="BI140" i="3"/>
  <c r="BH140" i="3"/>
  <c r="BG140" i="3"/>
  <c r="BF140" i="3"/>
  <c r="T140" i="3"/>
  <c r="R140" i="3"/>
  <c r="P140" i="3"/>
  <c r="BI136" i="3"/>
  <c r="BH136" i="3"/>
  <c r="BG136" i="3"/>
  <c r="BF136" i="3"/>
  <c r="T136" i="3"/>
  <c r="R136" i="3"/>
  <c r="P136" i="3"/>
  <c r="BI132" i="3"/>
  <c r="BH132" i="3"/>
  <c r="BG132" i="3"/>
  <c r="BF132" i="3"/>
  <c r="T132" i="3"/>
  <c r="R132" i="3"/>
  <c r="P132" i="3"/>
  <c r="J125" i="3"/>
  <c r="F125" i="3"/>
  <c r="F123" i="3"/>
  <c r="E121" i="3"/>
  <c r="J93" i="3"/>
  <c r="F93" i="3"/>
  <c r="F91" i="3"/>
  <c r="E89" i="3"/>
  <c r="J26" i="3"/>
  <c r="E26" i="3"/>
  <c r="J126" i="3" s="1"/>
  <c r="J25" i="3"/>
  <c r="J20" i="3"/>
  <c r="E20" i="3"/>
  <c r="F126" i="3" s="1"/>
  <c r="J19" i="3"/>
  <c r="J14" i="3"/>
  <c r="J123" i="3" s="1"/>
  <c r="E7" i="3"/>
  <c r="E117" i="3"/>
  <c r="J39" i="2"/>
  <c r="J38" i="2"/>
  <c r="AY96" i="1" s="1"/>
  <c r="J37" i="2"/>
  <c r="AX96" i="1" s="1"/>
  <c r="BI324" i="2"/>
  <c r="BH324" i="2"/>
  <c r="BG324" i="2"/>
  <c r="BF324" i="2"/>
  <c r="T324" i="2"/>
  <c r="R324" i="2"/>
  <c r="P324" i="2"/>
  <c r="BI322" i="2"/>
  <c r="BH322" i="2"/>
  <c r="BG322" i="2"/>
  <c r="BF322" i="2"/>
  <c r="T322" i="2"/>
  <c r="R322" i="2"/>
  <c r="P322" i="2"/>
  <c r="BI320" i="2"/>
  <c r="BH320" i="2"/>
  <c r="BG320" i="2"/>
  <c r="BF320" i="2"/>
  <c r="T320" i="2"/>
  <c r="R320" i="2"/>
  <c r="P320" i="2"/>
  <c r="BI318" i="2"/>
  <c r="BH318" i="2"/>
  <c r="BG318" i="2"/>
  <c r="BF318" i="2"/>
  <c r="T318" i="2"/>
  <c r="R318" i="2"/>
  <c r="P318" i="2"/>
  <c r="BI316" i="2"/>
  <c r="BH316" i="2"/>
  <c r="BG316" i="2"/>
  <c r="BF316" i="2"/>
  <c r="T316" i="2"/>
  <c r="R316" i="2"/>
  <c r="P316" i="2"/>
  <c r="BI314" i="2"/>
  <c r="BH314" i="2"/>
  <c r="BG314" i="2"/>
  <c r="BF314" i="2"/>
  <c r="T314" i="2"/>
  <c r="R314" i="2"/>
  <c r="P314" i="2"/>
  <c r="BI311" i="2"/>
  <c r="BH311" i="2"/>
  <c r="BG311" i="2"/>
  <c r="BF311" i="2"/>
  <c r="T311" i="2"/>
  <c r="R311" i="2"/>
  <c r="P311" i="2"/>
  <c r="BI309" i="2"/>
  <c r="BH309" i="2"/>
  <c r="BG309" i="2"/>
  <c r="BF309" i="2"/>
  <c r="T309" i="2"/>
  <c r="R309" i="2"/>
  <c r="P309" i="2"/>
  <c r="BI306" i="2"/>
  <c r="BH306" i="2"/>
  <c r="BG306" i="2"/>
  <c r="BF306" i="2"/>
  <c r="T306" i="2"/>
  <c r="T305" i="2" s="1"/>
  <c r="R306" i="2"/>
  <c r="R305" i="2" s="1"/>
  <c r="P306" i="2"/>
  <c r="P305" i="2" s="1"/>
  <c r="BI303" i="2"/>
  <c r="BH303" i="2"/>
  <c r="BG303" i="2"/>
  <c r="BF303" i="2"/>
  <c r="T303" i="2"/>
  <c r="R303" i="2"/>
  <c r="P303" i="2"/>
  <c r="BI301" i="2"/>
  <c r="BH301" i="2"/>
  <c r="BG301" i="2"/>
  <c r="BF301" i="2"/>
  <c r="T301" i="2"/>
  <c r="R301" i="2"/>
  <c r="P301" i="2"/>
  <c r="BI299" i="2"/>
  <c r="BH299" i="2"/>
  <c r="BG299" i="2"/>
  <c r="BF299" i="2"/>
  <c r="T299" i="2"/>
  <c r="R299" i="2"/>
  <c r="P299" i="2"/>
  <c r="BI298" i="2"/>
  <c r="BH298" i="2"/>
  <c r="BG298" i="2"/>
  <c r="BF298" i="2"/>
  <c r="T298" i="2"/>
  <c r="R298" i="2"/>
  <c r="P298" i="2"/>
  <c r="BI297" i="2"/>
  <c r="BH297" i="2"/>
  <c r="BG297" i="2"/>
  <c r="BF297" i="2"/>
  <c r="T297" i="2"/>
  <c r="R297" i="2"/>
  <c r="P297" i="2"/>
  <c r="BI293" i="2"/>
  <c r="BH293" i="2"/>
  <c r="BG293" i="2"/>
  <c r="BF293" i="2"/>
  <c r="T293" i="2"/>
  <c r="R293" i="2"/>
  <c r="P293" i="2"/>
  <c r="BI289" i="2"/>
  <c r="BH289" i="2"/>
  <c r="BG289" i="2"/>
  <c r="BF289" i="2"/>
  <c r="T289" i="2"/>
  <c r="R289" i="2"/>
  <c r="P289" i="2"/>
  <c r="BI286" i="2"/>
  <c r="BH286" i="2"/>
  <c r="BG286" i="2"/>
  <c r="BF286" i="2"/>
  <c r="T286" i="2"/>
  <c r="R286" i="2"/>
  <c r="P286" i="2"/>
  <c r="BI282" i="2"/>
  <c r="BH282" i="2"/>
  <c r="BG282" i="2"/>
  <c r="BF282" i="2"/>
  <c r="T282" i="2"/>
  <c r="R282" i="2"/>
  <c r="P282" i="2"/>
  <c r="BI276" i="2"/>
  <c r="BH276" i="2"/>
  <c r="BG276" i="2"/>
  <c r="BF276" i="2"/>
  <c r="T276" i="2"/>
  <c r="R276" i="2"/>
  <c r="P276" i="2"/>
  <c r="BI270" i="2"/>
  <c r="BH270" i="2"/>
  <c r="BG270" i="2"/>
  <c r="BF270" i="2"/>
  <c r="T270" i="2"/>
  <c r="R270" i="2"/>
  <c r="P270" i="2"/>
  <c r="BI268" i="2"/>
  <c r="BH268" i="2"/>
  <c r="BG268" i="2"/>
  <c r="BF268" i="2"/>
  <c r="T268" i="2"/>
  <c r="R268" i="2"/>
  <c r="P268" i="2"/>
  <c r="BI266" i="2"/>
  <c r="BH266" i="2"/>
  <c r="BG266" i="2"/>
  <c r="BF266" i="2"/>
  <c r="T266" i="2"/>
  <c r="R266" i="2"/>
  <c r="P266" i="2"/>
  <c r="BI263" i="2"/>
  <c r="BH263" i="2"/>
  <c r="BG263" i="2"/>
  <c r="BF263" i="2"/>
  <c r="T263" i="2"/>
  <c r="R263" i="2"/>
  <c r="P263" i="2"/>
  <c r="BI259" i="2"/>
  <c r="BH259" i="2"/>
  <c r="BG259" i="2"/>
  <c r="BF259" i="2"/>
  <c r="T259" i="2"/>
  <c r="R259" i="2"/>
  <c r="P259" i="2"/>
  <c r="BI256" i="2"/>
  <c r="BH256" i="2"/>
  <c r="BG256" i="2"/>
  <c r="BF256" i="2"/>
  <c r="T256" i="2"/>
  <c r="R256" i="2"/>
  <c r="P256" i="2"/>
  <c r="BI253" i="2"/>
  <c r="BH253" i="2"/>
  <c r="BG253" i="2"/>
  <c r="BF253" i="2"/>
  <c r="T253" i="2"/>
  <c r="T252" i="2" s="1"/>
  <c r="R253" i="2"/>
  <c r="R252" i="2" s="1"/>
  <c r="P253" i="2"/>
  <c r="P252" i="2" s="1"/>
  <c r="BI249" i="2"/>
  <c r="BH249" i="2"/>
  <c r="BG249" i="2"/>
  <c r="BF249" i="2"/>
  <c r="T249" i="2"/>
  <c r="R249" i="2"/>
  <c r="P249" i="2"/>
  <c r="BI245" i="2"/>
  <c r="BH245" i="2"/>
  <c r="BG245" i="2"/>
  <c r="BF245" i="2"/>
  <c r="T245" i="2"/>
  <c r="R245" i="2"/>
  <c r="P245" i="2"/>
  <c r="BI242" i="2"/>
  <c r="BH242" i="2"/>
  <c r="BG242" i="2"/>
  <c r="BF242" i="2"/>
  <c r="T242" i="2"/>
  <c r="R242" i="2"/>
  <c r="P242" i="2"/>
  <c r="BI238" i="2"/>
  <c r="BH238" i="2"/>
  <c r="BG238" i="2"/>
  <c r="BF238" i="2"/>
  <c r="T238" i="2"/>
  <c r="R238" i="2"/>
  <c r="P238" i="2"/>
  <c r="BI234" i="2"/>
  <c r="BH234" i="2"/>
  <c r="BG234" i="2"/>
  <c r="BF234" i="2"/>
  <c r="T234" i="2"/>
  <c r="R234" i="2"/>
  <c r="P234" i="2"/>
  <c r="BI230" i="2"/>
  <c r="BH230" i="2"/>
  <c r="BG230" i="2"/>
  <c r="BF230" i="2"/>
  <c r="T230" i="2"/>
  <c r="R230" i="2"/>
  <c r="P230" i="2"/>
  <c r="BI226" i="2"/>
  <c r="BH226" i="2"/>
  <c r="BG226" i="2"/>
  <c r="BF226" i="2"/>
  <c r="T226" i="2"/>
  <c r="R226" i="2"/>
  <c r="P226" i="2"/>
  <c r="BI222" i="2"/>
  <c r="BH222" i="2"/>
  <c r="BG222" i="2"/>
  <c r="BF222" i="2"/>
  <c r="T222" i="2"/>
  <c r="R222" i="2"/>
  <c r="P222" i="2"/>
  <c r="BI219" i="2"/>
  <c r="BH219" i="2"/>
  <c r="BG219" i="2"/>
  <c r="BF219" i="2"/>
  <c r="T219" i="2"/>
  <c r="R219" i="2"/>
  <c r="P219" i="2"/>
  <c r="BI215" i="2"/>
  <c r="BH215" i="2"/>
  <c r="BG215" i="2"/>
  <c r="BF215" i="2"/>
  <c r="T215" i="2"/>
  <c r="R215" i="2"/>
  <c r="P215" i="2"/>
  <c r="BI210" i="2"/>
  <c r="BH210" i="2"/>
  <c r="BG210" i="2"/>
  <c r="BF210" i="2"/>
  <c r="T210" i="2"/>
  <c r="R210" i="2"/>
  <c r="P210" i="2"/>
  <c r="BI207" i="2"/>
  <c r="BH207" i="2"/>
  <c r="BG207" i="2"/>
  <c r="BF207" i="2"/>
  <c r="T207" i="2"/>
  <c r="R207" i="2"/>
  <c r="P207" i="2"/>
  <c r="BI203" i="2"/>
  <c r="BH203" i="2"/>
  <c r="BG203" i="2"/>
  <c r="BF203" i="2"/>
  <c r="T203" i="2"/>
  <c r="R203" i="2"/>
  <c r="P203" i="2"/>
  <c r="BI199" i="2"/>
  <c r="BH199" i="2"/>
  <c r="BG199" i="2"/>
  <c r="BF199" i="2"/>
  <c r="T199" i="2"/>
  <c r="R199" i="2"/>
  <c r="P199" i="2"/>
  <c r="BI195" i="2"/>
  <c r="BH195" i="2"/>
  <c r="BG195" i="2"/>
  <c r="BF195" i="2"/>
  <c r="T195" i="2"/>
  <c r="R195" i="2"/>
  <c r="P195" i="2"/>
  <c r="BI190" i="2"/>
  <c r="BH190" i="2"/>
  <c r="BG190" i="2"/>
  <c r="BF190" i="2"/>
  <c r="T190" i="2"/>
  <c r="R190" i="2"/>
  <c r="P190" i="2"/>
  <c r="BI187" i="2"/>
  <c r="BH187" i="2"/>
  <c r="BG187" i="2"/>
  <c r="BF187" i="2"/>
  <c r="T187" i="2"/>
  <c r="R187" i="2"/>
  <c r="P187" i="2"/>
  <c r="BI183" i="2"/>
  <c r="BH183" i="2"/>
  <c r="BG183" i="2"/>
  <c r="BF183" i="2"/>
  <c r="T183" i="2"/>
  <c r="R183" i="2"/>
  <c r="P183" i="2"/>
  <c r="BI179" i="2"/>
  <c r="BH179" i="2"/>
  <c r="BG179" i="2"/>
  <c r="BF179" i="2"/>
  <c r="T179" i="2"/>
  <c r="R179" i="2"/>
  <c r="P179" i="2"/>
  <c r="BI175" i="2"/>
  <c r="BH175" i="2"/>
  <c r="BG175" i="2"/>
  <c r="BF175" i="2"/>
  <c r="T175" i="2"/>
  <c r="R175" i="2"/>
  <c r="P175" i="2"/>
  <c r="BI171" i="2"/>
  <c r="BH171" i="2"/>
  <c r="BG171" i="2"/>
  <c r="BF171" i="2"/>
  <c r="T171" i="2"/>
  <c r="R171" i="2"/>
  <c r="P171" i="2"/>
  <c r="BI168" i="2"/>
  <c r="BH168" i="2"/>
  <c r="BG168" i="2"/>
  <c r="BF168" i="2"/>
  <c r="T168" i="2"/>
  <c r="R168" i="2"/>
  <c r="P168" i="2"/>
  <c r="BI164" i="2"/>
  <c r="BH164" i="2"/>
  <c r="BG164" i="2"/>
  <c r="BF164" i="2"/>
  <c r="T164" i="2"/>
  <c r="R164" i="2"/>
  <c r="P164" i="2"/>
  <c r="BI160" i="2"/>
  <c r="BH160" i="2"/>
  <c r="BG160" i="2"/>
  <c r="BF160" i="2"/>
  <c r="T160" i="2"/>
  <c r="R160" i="2"/>
  <c r="P160" i="2"/>
  <c r="BI156" i="2"/>
  <c r="BH156" i="2"/>
  <c r="BG156" i="2"/>
  <c r="BF156" i="2"/>
  <c r="T156" i="2"/>
  <c r="R156" i="2"/>
  <c r="P156" i="2"/>
  <c r="BI152" i="2"/>
  <c r="BH152" i="2"/>
  <c r="BG152" i="2"/>
  <c r="BF152" i="2"/>
  <c r="T152" i="2"/>
  <c r="R152" i="2"/>
  <c r="P152" i="2"/>
  <c r="BI145" i="2"/>
  <c r="BH145" i="2"/>
  <c r="BG145" i="2"/>
  <c r="BF145" i="2"/>
  <c r="T145" i="2"/>
  <c r="R145" i="2"/>
  <c r="P145" i="2"/>
  <c r="BI141" i="2"/>
  <c r="BH141" i="2"/>
  <c r="BG141" i="2"/>
  <c r="BF141" i="2"/>
  <c r="T141" i="2"/>
  <c r="R141" i="2"/>
  <c r="P141" i="2"/>
  <c r="BI137" i="2"/>
  <c r="BH137" i="2"/>
  <c r="BG137" i="2"/>
  <c r="BF137" i="2"/>
  <c r="T137" i="2"/>
  <c r="R137" i="2"/>
  <c r="P137" i="2"/>
  <c r="BI133" i="2"/>
  <c r="BH133" i="2"/>
  <c r="BG133" i="2"/>
  <c r="BF133" i="2"/>
  <c r="T133" i="2"/>
  <c r="R133" i="2"/>
  <c r="P133" i="2"/>
  <c r="J126" i="2"/>
  <c r="F126" i="2"/>
  <c r="F124" i="2"/>
  <c r="E122" i="2"/>
  <c r="J93" i="2"/>
  <c r="F93" i="2"/>
  <c r="F91" i="2"/>
  <c r="E89" i="2"/>
  <c r="J26" i="2"/>
  <c r="E26" i="2"/>
  <c r="J94" i="2" s="1"/>
  <c r="J25" i="2"/>
  <c r="J20" i="2"/>
  <c r="E20" i="2"/>
  <c r="F127" i="2" s="1"/>
  <c r="J19" i="2"/>
  <c r="J14" i="2"/>
  <c r="J124" i="2"/>
  <c r="E7" i="2"/>
  <c r="E118" i="2"/>
  <c r="L90" i="1"/>
  <c r="AM90" i="1"/>
  <c r="AM89" i="1"/>
  <c r="L89" i="1"/>
  <c r="AM87" i="1"/>
  <c r="L87" i="1"/>
  <c r="L85" i="1"/>
  <c r="L84" i="1"/>
  <c r="BK324" i="7"/>
  <c r="BK320" i="7"/>
  <c r="J318" i="7"/>
  <c r="BK316" i="7"/>
  <c r="BK313" i="7"/>
  <c r="J311" i="7"/>
  <c r="J305" i="7"/>
  <c r="J301" i="7"/>
  <c r="BK298" i="7"/>
  <c r="J295" i="7"/>
  <c r="J291" i="7"/>
  <c r="J278" i="7"/>
  <c r="BK268" i="7"/>
  <c r="BK250" i="7"/>
  <c r="BK246" i="7"/>
  <c r="J242" i="7"/>
  <c r="BK231" i="7"/>
  <c r="BK226" i="7"/>
  <c r="BK223" i="7"/>
  <c r="J215" i="7"/>
  <c r="BK211" i="7"/>
  <c r="BK199" i="7"/>
  <c r="J186" i="7"/>
  <c r="J136" i="7"/>
  <c r="BK310" i="6"/>
  <c r="J308" i="6"/>
  <c r="J306" i="6"/>
  <c r="BK293" i="6"/>
  <c r="BK281" i="6"/>
  <c r="BK277" i="6"/>
  <c r="J264" i="6"/>
  <c r="J254" i="6"/>
  <c r="BK244" i="6"/>
  <c r="BK240" i="6"/>
  <c r="J236" i="6"/>
  <c r="J221" i="6"/>
  <c r="BK212" i="6"/>
  <c r="BK209" i="6"/>
  <c r="BK205" i="6"/>
  <c r="BK201" i="6"/>
  <c r="J192" i="6"/>
  <c r="BK189" i="6"/>
  <c r="J185" i="6"/>
  <c r="J181" i="6"/>
  <c r="BK176" i="6"/>
  <c r="J172" i="6"/>
  <c r="BK154" i="6"/>
  <c r="J147" i="6"/>
  <c r="J310" i="5"/>
  <c r="BK304" i="5"/>
  <c r="BK296" i="5"/>
  <c r="J293" i="5"/>
  <c r="BK291" i="5"/>
  <c r="J290" i="5"/>
  <c r="J287" i="5"/>
  <c r="BK285" i="5"/>
  <c r="BK283" i="5"/>
  <c r="BK273" i="5"/>
  <c r="BK257" i="5"/>
  <c r="J250" i="5"/>
  <c r="J246" i="5"/>
  <c r="J239" i="5"/>
  <c r="BK235" i="5"/>
  <c r="BK231" i="5"/>
  <c r="BK227" i="5"/>
  <c r="J223" i="5"/>
  <c r="BK220" i="5"/>
  <c r="J216" i="5"/>
  <c r="J211" i="5"/>
  <c r="BK208" i="5"/>
  <c r="BK191" i="5"/>
  <c r="J188" i="5"/>
  <c r="BK175" i="5"/>
  <c r="BK171" i="5"/>
  <c r="J168" i="5"/>
  <c r="BK132" i="5"/>
  <c r="J324" i="4"/>
  <c r="J322" i="4"/>
  <c r="BK320" i="4"/>
  <c r="BK316" i="4"/>
  <c r="BK314" i="4"/>
  <c r="BK309" i="4"/>
  <c r="J303" i="4"/>
  <c r="J293" i="4"/>
  <c r="J286" i="4"/>
  <c r="BK279" i="4"/>
  <c r="J267" i="4"/>
  <c r="BK265" i="4"/>
  <c r="J263" i="4"/>
  <c r="BK256" i="4"/>
  <c r="BK249" i="4"/>
  <c r="BK241" i="4"/>
  <c r="BK233" i="4"/>
  <c r="J226" i="4"/>
  <c r="J218" i="4"/>
  <c r="BK210" i="4"/>
  <c r="J206" i="4"/>
  <c r="J201" i="4"/>
  <c r="BK198" i="4"/>
  <c r="J194" i="4"/>
  <c r="J190" i="4"/>
  <c r="BK185" i="4"/>
  <c r="BK178" i="4"/>
  <c r="BK168" i="4"/>
  <c r="BK156" i="4"/>
  <c r="BK136" i="4"/>
  <c r="BK132" i="4"/>
  <c r="BK322" i="3"/>
  <c r="J320" i="3"/>
  <c r="J316" i="3"/>
  <c r="J312" i="3"/>
  <c r="BK304" i="3"/>
  <c r="J300" i="3"/>
  <c r="BK296" i="3"/>
  <c r="BK293" i="3"/>
  <c r="J289" i="3"/>
  <c r="BK283" i="3"/>
  <c r="J277" i="3"/>
  <c r="J275" i="3"/>
  <c r="J273" i="3"/>
  <c r="BK270" i="3"/>
  <c r="J266" i="3"/>
  <c r="BK263" i="3"/>
  <c r="J260" i="3"/>
  <c r="BK256" i="3"/>
  <c r="BK252" i="3"/>
  <c r="J248" i="3"/>
  <c r="BK244" i="3"/>
  <c r="J237" i="3"/>
  <c r="J233" i="3"/>
  <c r="J228" i="3"/>
  <c r="BK221" i="3"/>
  <c r="BK213" i="3"/>
  <c r="BK201" i="3"/>
  <c r="J197" i="3"/>
  <c r="J191" i="3"/>
  <c r="J176" i="3"/>
  <c r="J172" i="3"/>
  <c r="BK163" i="3"/>
  <c r="J150" i="3"/>
  <c r="BK136" i="3"/>
  <c r="BK324" i="2"/>
  <c r="BK322" i="2"/>
  <c r="J320" i="2"/>
  <c r="J314" i="2"/>
  <c r="BK311" i="2"/>
  <c r="BK309" i="2"/>
  <c r="J306" i="2"/>
  <c r="BK303" i="2"/>
  <c r="BK301" i="2"/>
  <c r="J298" i="2"/>
  <c r="BK297" i="2"/>
  <c r="J289" i="2"/>
  <c r="J286" i="2"/>
  <c r="BK270" i="2"/>
  <c r="BK268" i="2"/>
  <c r="J266" i="2"/>
  <c r="BK259" i="2"/>
  <c r="BK256" i="2"/>
  <c r="BK253" i="2"/>
  <c r="J249" i="2"/>
  <c r="J245" i="2"/>
  <c r="BK242" i="2"/>
  <c r="BK238" i="2"/>
  <c r="J234" i="2"/>
  <c r="J226" i="2"/>
  <c r="J219" i="2"/>
  <c r="BK210" i="2"/>
  <c r="J195" i="2"/>
  <c r="J190" i="2"/>
  <c r="J187" i="2"/>
  <c r="J183" i="2"/>
  <c r="J171" i="2"/>
  <c r="BK160" i="2"/>
  <c r="BK156" i="2"/>
  <c r="BK152" i="2"/>
  <c r="J145" i="2"/>
  <c r="BK141" i="2"/>
  <c r="J137" i="2"/>
  <c r="J326" i="7"/>
  <c r="J313" i="7"/>
  <c r="BK311" i="7"/>
  <c r="J308" i="7"/>
  <c r="BK303" i="7"/>
  <c r="J272" i="7"/>
  <c r="BK270" i="7"/>
  <c r="BK265" i="7"/>
  <c r="J261" i="7"/>
  <c r="J246" i="7"/>
  <c r="J235" i="7"/>
  <c r="J231" i="7"/>
  <c r="BK219" i="7"/>
  <c r="BK215" i="7"/>
  <c r="J211" i="7"/>
  <c r="J206" i="7"/>
  <c r="J199" i="7"/>
  <c r="BK195" i="7"/>
  <c r="J183" i="7"/>
  <c r="J178" i="7"/>
  <c r="BK168" i="7"/>
  <c r="BK161" i="7"/>
  <c r="BK148" i="7"/>
  <c r="BK312" i="6"/>
  <c r="BK306" i="6"/>
  <c r="BK303" i="6"/>
  <c r="J301" i="6"/>
  <c r="BK298" i="6"/>
  <c r="BK286" i="6"/>
  <c r="J284" i="6"/>
  <c r="J270" i="6"/>
  <c r="BK264" i="6"/>
  <c r="J258" i="6"/>
  <c r="BK256" i="6"/>
  <c r="BK254" i="6"/>
  <c r="BK247" i="6"/>
  <c r="BK236" i="6"/>
  <c r="BK232" i="6"/>
  <c r="J224" i="6"/>
  <c r="BK221" i="6"/>
  <c r="BK217" i="6"/>
  <c r="J212" i="6"/>
  <c r="BK185" i="6"/>
  <c r="BK181" i="6"/>
  <c r="BK164" i="6"/>
  <c r="J159" i="6"/>
  <c r="BK141" i="6"/>
  <c r="BK314" i="5"/>
  <c r="J314" i="5"/>
  <c r="BK312" i="5"/>
  <c r="BK310" i="5"/>
  <c r="BK301" i="5"/>
  <c r="BK299" i="5"/>
  <c r="J296" i="5"/>
  <c r="BK290" i="5"/>
  <c r="J280" i="5"/>
  <c r="BK269" i="5"/>
  <c r="J263" i="5"/>
  <c r="BK255" i="5"/>
  <c r="BK250" i="5"/>
  <c r="BK243" i="5"/>
  <c r="J235" i="5"/>
  <c r="J204" i="5"/>
  <c r="BK200" i="5"/>
  <c r="J191" i="5"/>
  <c r="BK188" i="5"/>
  <c r="BK180" i="5"/>
  <c r="J171" i="5"/>
  <c r="BK168" i="5"/>
  <c r="J163" i="5"/>
  <c r="J158" i="5"/>
  <c r="BK153" i="5"/>
  <c r="BK146" i="5"/>
  <c r="J146" i="5"/>
  <c r="J141" i="5"/>
  <c r="J136" i="5"/>
  <c r="BK324" i="4"/>
  <c r="BK322" i="4"/>
  <c r="J318" i="4"/>
  <c r="J316" i="4"/>
  <c r="J311" i="4"/>
  <c r="BK306" i="4"/>
  <c r="BK301" i="4"/>
  <c r="BK300" i="4"/>
  <c r="BK297" i="4"/>
  <c r="BK295" i="4"/>
  <c r="J290" i="4"/>
  <c r="BK286" i="4"/>
  <c r="J283" i="4"/>
  <c r="BK273" i="4"/>
  <c r="BK263" i="4"/>
  <c r="J260" i="4"/>
  <c r="J253" i="4"/>
  <c r="J249" i="4"/>
  <c r="J245" i="4"/>
  <c r="BK237" i="4"/>
  <c r="BK230" i="4"/>
  <c r="BK221" i="4"/>
  <c r="BK218" i="4"/>
  <c r="J214" i="4"/>
  <c r="J210" i="4"/>
  <c r="BK190" i="4"/>
  <c r="BK181" i="4"/>
  <c r="J178" i="4"/>
  <c r="BK173" i="4"/>
  <c r="J168" i="4"/>
  <c r="J163" i="4"/>
  <c r="J156" i="4"/>
  <c r="J146" i="4"/>
  <c r="J136" i="4"/>
  <c r="J132" i="4"/>
  <c r="J322" i="3"/>
  <c r="BK320" i="3"/>
  <c r="BK318" i="3"/>
  <c r="BK314" i="3"/>
  <c r="BK312" i="3"/>
  <c r="BK309" i="3"/>
  <c r="J307" i="3"/>
  <c r="J304" i="3"/>
  <c r="BK300" i="3"/>
  <c r="J293" i="3"/>
  <c r="J283" i="3"/>
  <c r="BK275" i="3"/>
  <c r="BK273" i="3"/>
  <c r="J270" i="3"/>
  <c r="BK248" i="3"/>
  <c r="J244" i="3"/>
  <c r="BK240" i="3"/>
  <c r="BK225" i="3"/>
  <c r="J221" i="3"/>
  <c r="BK217" i="3"/>
  <c r="J208" i="3"/>
  <c r="BK205" i="3"/>
  <c r="BK191" i="3"/>
  <c r="BK187" i="3"/>
  <c r="J184" i="3"/>
  <c r="BK180" i="3"/>
  <c r="BK170" i="3"/>
  <c r="BK140" i="3"/>
  <c r="J136" i="3"/>
  <c r="J132" i="3"/>
  <c r="J324" i="2"/>
  <c r="J322" i="2"/>
  <c r="J318" i="2"/>
  <c r="J316" i="2"/>
  <c r="J311" i="2"/>
  <c r="J309" i="2"/>
  <c r="BK306" i="2"/>
  <c r="J303" i="2"/>
  <c r="J301" i="2"/>
  <c r="J299" i="2"/>
  <c r="BK298" i="2"/>
  <c r="J297" i="2"/>
  <c r="BK293" i="2"/>
  <c r="BK289" i="2"/>
  <c r="BK282" i="2"/>
  <c r="J276" i="2"/>
  <c r="J270" i="2"/>
  <c r="BK266" i="2"/>
  <c r="J263" i="2"/>
  <c r="J230" i="2"/>
  <c r="J222" i="2"/>
  <c r="J215" i="2"/>
  <c r="J210" i="2"/>
  <c r="J207" i="2"/>
  <c r="J203" i="2"/>
  <c r="J199" i="2"/>
  <c r="BK195" i="2"/>
  <c r="BK187" i="2"/>
  <c r="BK183" i="2"/>
  <c r="BK179" i="2"/>
  <c r="BK175" i="2"/>
  <c r="J168" i="2"/>
  <c r="J164" i="2"/>
  <c r="J160" i="2"/>
  <c r="J141" i="2"/>
  <c r="BK133" i="2"/>
  <c r="AS95" i="1"/>
  <c r="J324" i="7"/>
  <c r="BK322" i="7"/>
  <c r="J320" i="7"/>
  <c r="J316" i="7"/>
  <c r="BK308" i="7"/>
  <c r="J298" i="7"/>
  <c r="BK295" i="7"/>
  <c r="BK291" i="7"/>
  <c r="J288" i="7"/>
  <c r="BK284" i="7"/>
  <c r="BK258" i="7"/>
  <c r="BK254" i="7"/>
  <c r="J250" i="7"/>
  <c r="J238" i="7"/>
  <c r="J226" i="7"/>
  <c r="J223" i="7"/>
  <c r="J219" i="7"/>
  <c r="BK206" i="7"/>
  <c r="BK203" i="7"/>
  <c r="J195" i="7"/>
  <c r="BK190" i="7"/>
  <c r="BK178" i="7"/>
  <c r="BK173" i="7"/>
  <c r="J161" i="7"/>
  <c r="J148" i="7"/>
  <c r="BK136" i="7"/>
  <c r="J132" i="7"/>
  <c r="BK316" i="6"/>
  <c r="J316" i="6"/>
  <c r="J314" i="6"/>
  <c r="J303" i="6"/>
  <c r="J298" i="6"/>
  <c r="J295" i="6"/>
  <c r="J293" i="6"/>
  <c r="J291" i="6"/>
  <c r="J277" i="6"/>
  <c r="BK274" i="6"/>
  <c r="J256" i="6"/>
  <c r="BK251" i="6"/>
  <c r="J247" i="6"/>
  <c r="J244" i="6"/>
  <c r="J240" i="6"/>
  <c r="J228" i="6"/>
  <c r="J209" i="6"/>
  <c r="J205" i="6"/>
  <c r="J201" i="6"/>
  <c r="J197" i="6"/>
  <c r="J189" i="6"/>
  <c r="J176" i="6"/>
  <c r="BK169" i="6"/>
  <c r="J164" i="6"/>
  <c r="BK159" i="6"/>
  <c r="J154" i="6"/>
  <c r="BK136" i="6"/>
  <c r="J132" i="6"/>
  <c r="J312" i="5"/>
  <c r="J308" i="5"/>
  <c r="BK306" i="5"/>
  <c r="J304" i="5"/>
  <c r="J301" i="5"/>
  <c r="J283" i="5"/>
  <c r="BK280" i="5"/>
  <c r="J276" i="5"/>
  <c r="J273" i="5"/>
  <c r="J269" i="5"/>
  <c r="BK263" i="5"/>
  <c r="J257" i="5"/>
  <c r="J255" i="5"/>
  <c r="BK253" i="5"/>
  <c r="BK246" i="5"/>
  <c r="BK223" i="5"/>
  <c r="BK216" i="5"/>
  <c r="BK211" i="5"/>
  <c r="J208" i="5"/>
  <c r="BK204" i="5"/>
  <c r="BK196" i="5"/>
  <c r="J184" i="5"/>
  <c r="J180" i="5"/>
  <c r="J175" i="5"/>
  <c r="J153" i="5"/>
  <c r="J320" i="4"/>
  <c r="BK318" i="4"/>
  <c r="J314" i="4"/>
  <c r="BK311" i="4"/>
  <c r="J309" i="4"/>
  <c r="J306" i="4"/>
  <c r="BK303" i="4"/>
  <c r="J301" i="4"/>
  <c r="J300" i="4"/>
  <c r="J297" i="4"/>
  <c r="J295" i="4"/>
  <c r="BK293" i="4"/>
  <c r="BK290" i="4"/>
  <c r="BK283" i="4"/>
  <c r="J279" i="4"/>
  <c r="J273" i="4"/>
  <c r="BK267" i="4"/>
  <c r="J265" i="4"/>
  <c r="BK260" i="4"/>
  <c r="J256" i="4"/>
  <c r="BK253" i="4"/>
  <c r="BK245" i="4"/>
  <c r="J241" i="4"/>
  <c r="J237" i="4"/>
  <c r="J233" i="4"/>
  <c r="J230" i="4"/>
  <c r="BK226" i="4"/>
  <c r="J221" i="4"/>
  <c r="BK214" i="4"/>
  <c r="BK206" i="4"/>
  <c r="BK201" i="4"/>
  <c r="J198" i="4"/>
  <c r="BK194" i="4"/>
  <c r="J185" i="4"/>
  <c r="J181" i="4"/>
  <c r="J173" i="4"/>
  <c r="BK163" i="4"/>
  <c r="BK146" i="4"/>
  <c r="J318" i="3"/>
  <c r="BK316" i="3"/>
  <c r="J314" i="3"/>
  <c r="J309" i="3"/>
  <c r="BK307" i="3"/>
  <c r="J296" i="3"/>
  <c r="BK289" i="3"/>
  <c r="BK277" i="3"/>
  <c r="BK266" i="3"/>
  <c r="J263" i="3"/>
  <c r="BK260" i="3"/>
  <c r="J256" i="3"/>
  <c r="J252" i="3"/>
  <c r="J240" i="3"/>
  <c r="BK237" i="3"/>
  <c r="BK233" i="3"/>
  <c r="BK228" i="3"/>
  <c r="J225" i="3"/>
  <c r="J217" i="3"/>
  <c r="J213" i="3"/>
  <c r="BK208" i="3"/>
  <c r="J205" i="3"/>
  <c r="J201" i="3"/>
  <c r="BK197" i="3"/>
  <c r="J187" i="3"/>
  <c r="BK184" i="3"/>
  <c r="J180" i="3"/>
  <c r="BK176" i="3"/>
  <c r="BK172" i="3"/>
  <c r="J170" i="3"/>
  <c r="J163" i="3"/>
  <c r="BK150" i="3"/>
  <c r="J140" i="3"/>
  <c r="BK132" i="3"/>
  <c r="BK320" i="2"/>
  <c r="BK318" i="2"/>
  <c r="BK316" i="2"/>
  <c r="BK314" i="2"/>
  <c r="BK299" i="2"/>
  <c r="J293" i="2"/>
  <c r="BK286" i="2"/>
  <c r="J282" i="2"/>
  <c r="BK276" i="2"/>
  <c r="J268" i="2"/>
  <c r="BK263" i="2"/>
  <c r="J259" i="2"/>
  <c r="J256" i="2"/>
  <c r="J253" i="2"/>
  <c r="BK249" i="2"/>
  <c r="BK245" i="2"/>
  <c r="J242" i="2"/>
  <c r="J238" i="2"/>
  <c r="BK234" i="2"/>
  <c r="BK230" i="2"/>
  <c r="BK226" i="2"/>
  <c r="BK222" i="2"/>
  <c r="BK219" i="2"/>
  <c r="BK215" i="2"/>
  <c r="BK207" i="2"/>
  <c r="BK203" i="2"/>
  <c r="BK199" i="2"/>
  <c r="BK190" i="2"/>
  <c r="J179" i="2"/>
  <c r="J175" i="2"/>
  <c r="BK171" i="2"/>
  <c r="BK168" i="2"/>
  <c r="BK164" i="2"/>
  <c r="J156" i="2"/>
  <c r="J152" i="2"/>
  <c r="BK145" i="2"/>
  <c r="BK137" i="2"/>
  <c r="J133" i="2"/>
  <c r="AS98" i="1"/>
  <c r="BK326" i="7"/>
  <c r="J322" i="7"/>
  <c r="BK318" i="7"/>
  <c r="BK305" i="7"/>
  <c r="J303" i="7"/>
  <c r="BK301" i="7"/>
  <c r="BK288" i="7"/>
  <c r="J284" i="7"/>
  <c r="BK278" i="7"/>
  <c r="BK272" i="7"/>
  <c r="J270" i="7"/>
  <c r="J268" i="7"/>
  <c r="J265" i="7"/>
  <c r="BK261" i="7"/>
  <c r="J258" i="7"/>
  <c r="J254" i="7"/>
  <c r="BK242" i="7"/>
  <c r="BK238" i="7"/>
  <c r="BK235" i="7"/>
  <c r="J203" i="7"/>
  <c r="J190" i="7"/>
  <c r="BK186" i="7"/>
  <c r="BK183" i="7"/>
  <c r="J173" i="7"/>
  <c r="J168" i="7"/>
  <c r="BK132" i="7"/>
  <c r="BK314" i="6"/>
  <c r="J312" i="6"/>
  <c r="J310" i="6"/>
  <c r="BK308" i="6"/>
  <c r="BK301" i="6"/>
  <c r="BK295" i="6"/>
  <c r="BK291" i="6"/>
  <c r="J286" i="6"/>
  <c r="BK284" i="6"/>
  <c r="J281" i="6"/>
  <c r="J274" i="6"/>
  <c r="BK270" i="6"/>
  <c r="BK258" i="6"/>
  <c r="J251" i="6"/>
  <c r="J232" i="6"/>
  <c r="BK228" i="6"/>
  <c r="BK224" i="6"/>
  <c r="J217" i="6"/>
  <c r="BK197" i="6"/>
  <c r="BK192" i="6"/>
  <c r="BK172" i="6"/>
  <c r="J169" i="6"/>
  <c r="BK147" i="6"/>
  <c r="J141" i="6"/>
  <c r="J136" i="6"/>
  <c r="BK132" i="6"/>
  <c r="BK308" i="5"/>
  <c r="J306" i="5"/>
  <c r="J299" i="5"/>
  <c r="BK293" i="5"/>
  <c r="J291" i="5"/>
  <c r="BK287" i="5"/>
  <c r="J285" i="5"/>
  <c r="BK276" i="5"/>
  <c r="J253" i="5"/>
  <c r="J243" i="5"/>
  <c r="BK239" i="5"/>
  <c r="J231" i="5"/>
  <c r="J227" i="5"/>
  <c r="J220" i="5"/>
  <c r="J200" i="5"/>
  <c r="J196" i="5"/>
  <c r="BK184" i="5"/>
  <c r="BK163" i="5"/>
  <c r="BK158" i="5"/>
  <c r="BK141" i="5"/>
  <c r="BK136" i="5"/>
  <c r="J132" i="5"/>
  <c r="BK225" i="4" l="1"/>
  <c r="J225" i="4" s="1"/>
  <c r="J102" i="4" s="1"/>
  <c r="T225" i="4"/>
  <c r="T130" i="4" s="1"/>
  <c r="T129" i="4" s="1"/>
  <c r="P240" i="4"/>
  <c r="P252" i="4"/>
  <c r="P299" i="4"/>
  <c r="BK308" i="4"/>
  <c r="J308" i="4" s="1"/>
  <c r="J107" i="4" s="1"/>
  <c r="R131" i="5"/>
  <c r="R195" i="5"/>
  <c r="P215" i="5"/>
  <c r="R230" i="5"/>
  <c r="R242" i="5"/>
  <c r="P289" i="5"/>
  <c r="R298" i="5"/>
  <c r="BK131" i="6"/>
  <c r="BK196" i="6"/>
  <c r="J196" i="6"/>
  <c r="J101" i="6" s="1"/>
  <c r="T196" i="6"/>
  <c r="BK231" i="6"/>
  <c r="J231" i="6"/>
  <c r="J103" i="6" s="1"/>
  <c r="BK243" i="6"/>
  <c r="J243" i="6" s="1"/>
  <c r="J104" i="6" s="1"/>
  <c r="BK290" i="6"/>
  <c r="J290" i="6"/>
  <c r="J105" i="6" s="1"/>
  <c r="P290" i="6"/>
  <c r="R300" i="6"/>
  <c r="P131" i="7"/>
  <c r="BK210" i="7"/>
  <c r="J210" i="7"/>
  <c r="J101" i="7" s="1"/>
  <c r="R210" i="7"/>
  <c r="P230" i="7"/>
  <c r="T230" i="7"/>
  <c r="R245" i="7"/>
  <c r="T245" i="7"/>
  <c r="P257" i="7"/>
  <c r="BK132" i="2"/>
  <c r="J132" i="2" s="1"/>
  <c r="J100" i="2" s="1"/>
  <c r="R132" i="2"/>
  <c r="P194" i="2"/>
  <c r="BK214" i="2"/>
  <c r="J214" i="2"/>
  <c r="J102" i="2" s="1"/>
  <c r="T214" i="2"/>
  <c r="P229" i="2"/>
  <c r="BK255" i="2"/>
  <c r="J255" i="2" s="1"/>
  <c r="J105" i="2" s="1"/>
  <c r="R255" i="2"/>
  <c r="R296" i="2"/>
  <c r="BK308" i="2"/>
  <c r="J308" i="2"/>
  <c r="J108" i="2" s="1"/>
  <c r="T308" i="2"/>
  <c r="BK131" i="3"/>
  <c r="J131" i="3"/>
  <c r="J100" i="3" s="1"/>
  <c r="R131" i="3"/>
  <c r="P212" i="3"/>
  <c r="BK232" i="3"/>
  <c r="J232" i="3" s="1"/>
  <c r="J102" i="3" s="1"/>
  <c r="R232" i="3"/>
  <c r="P247" i="3"/>
  <c r="BK262" i="3"/>
  <c r="J262" i="3"/>
  <c r="J105" i="3" s="1"/>
  <c r="R262" i="3"/>
  <c r="P306" i="3"/>
  <c r="P131" i="4"/>
  <c r="P205" i="4"/>
  <c r="R205" i="4"/>
  <c r="T205" i="4"/>
  <c r="BK240" i="4"/>
  <c r="J240" i="4" s="1"/>
  <c r="J103" i="4" s="1"/>
  <c r="BK252" i="4"/>
  <c r="J252" i="4" s="1"/>
  <c r="J104" i="4" s="1"/>
  <c r="BK299" i="4"/>
  <c r="J299" i="4" s="1"/>
  <c r="J105" i="4" s="1"/>
  <c r="R299" i="4"/>
  <c r="R308" i="4"/>
  <c r="BK131" i="5"/>
  <c r="BK195" i="5"/>
  <c r="J195" i="5" s="1"/>
  <c r="J101" i="5" s="1"/>
  <c r="T195" i="5"/>
  <c r="BK230" i="5"/>
  <c r="J230" i="5" s="1"/>
  <c r="J103" i="5" s="1"/>
  <c r="BK242" i="5"/>
  <c r="J242" i="5" s="1"/>
  <c r="J104" i="5" s="1"/>
  <c r="BK289" i="5"/>
  <c r="J289" i="5" s="1"/>
  <c r="J105" i="5" s="1"/>
  <c r="T289" i="5"/>
  <c r="BK298" i="5"/>
  <c r="J298" i="5" s="1"/>
  <c r="J107" i="5" s="1"/>
  <c r="T131" i="6"/>
  <c r="P196" i="6"/>
  <c r="R216" i="6"/>
  <c r="P231" i="6"/>
  <c r="R243" i="6"/>
  <c r="BK300" i="6"/>
  <c r="J300" i="6" s="1"/>
  <c r="J107" i="6" s="1"/>
  <c r="BK131" i="7"/>
  <c r="P310" i="7"/>
  <c r="T132" i="2"/>
  <c r="R194" i="2"/>
  <c r="P214" i="2"/>
  <c r="BK229" i="2"/>
  <c r="J229" i="2" s="1"/>
  <c r="J103" i="2" s="1"/>
  <c r="T229" i="2"/>
  <c r="P255" i="2"/>
  <c r="BK296" i="2"/>
  <c r="J296" i="2" s="1"/>
  <c r="J106" i="2" s="1"/>
  <c r="T296" i="2"/>
  <c r="R308" i="2"/>
  <c r="T131" i="3"/>
  <c r="R212" i="3"/>
  <c r="P232" i="3"/>
  <c r="BK247" i="3"/>
  <c r="J247" i="3" s="1"/>
  <c r="J103" i="3" s="1"/>
  <c r="R247" i="3"/>
  <c r="P262" i="3"/>
  <c r="T306" i="3"/>
  <c r="BK131" i="4"/>
  <c r="J131" i="4"/>
  <c r="J100" i="4" s="1"/>
  <c r="R131" i="4"/>
  <c r="BK205" i="4"/>
  <c r="J205" i="4"/>
  <c r="J101" i="4" s="1"/>
  <c r="P225" i="4"/>
  <c r="R240" i="4"/>
  <c r="T252" i="4"/>
  <c r="T299" i="4"/>
  <c r="T308" i="4"/>
  <c r="P131" i="5"/>
  <c r="P195" i="5"/>
  <c r="R215" i="5"/>
  <c r="P230" i="5"/>
  <c r="P242" i="5"/>
  <c r="R289" i="5"/>
  <c r="P298" i="5"/>
  <c r="P131" i="6"/>
  <c r="BK216" i="6"/>
  <c r="J216" i="6"/>
  <c r="J102" i="6" s="1"/>
  <c r="T216" i="6"/>
  <c r="R231" i="6"/>
  <c r="P243" i="6"/>
  <c r="R290" i="6"/>
  <c r="P300" i="6"/>
  <c r="T131" i="7"/>
  <c r="T210" i="7"/>
  <c r="R230" i="7"/>
  <c r="BK245" i="7"/>
  <c r="J245" i="7"/>
  <c r="J103" i="7"/>
  <c r="P245" i="7"/>
  <c r="BK257" i="7"/>
  <c r="J257" i="7"/>
  <c r="J104" i="7"/>
  <c r="R257" i="7"/>
  <c r="R130" i="7" s="1"/>
  <c r="R129" i="7" s="1"/>
  <c r="T257" i="7"/>
  <c r="BK300" i="7"/>
  <c r="J300" i="7"/>
  <c r="J105" i="7" s="1"/>
  <c r="P300" i="7"/>
  <c r="R300" i="7"/>
  <c r="T300" i="7"/>
  <c r="BK310" i="7"/>
  <c r="J310" i="7" s="1"/>
  <c r="J107" i="7" s="1"/>
  <c r="R310" i="7"/>
  <c r="P132" i="2"/>
  <c r="BK194" i="2"/>
  <c r="J194" i="2"/>
  <c r="J101" i="2"/>
  <c r="T194" i="2"/>
  <c r="R214" i="2"/>
  <c r="R229" i="2"/>
  <c r="T255" i="2"/>
  <c r="P296" i="2"/>
  <c r="P308" i="2"/>
  <c r="P131" i="3"/>
  <c r="P130" i="3"/>
  <c r="P129" i="3" s="1"/>
  <c r="AU97" i="1" s="1"/>
  <c r="BK212" i="3"/>
  <c r="J212" i="3"/>
  <c r="J101" i="3" s="1"/>
  <c r="T212" i="3"/>
  <c r="T232" i="3"/>
  <c r="T247" i="3"/>
  <c r="T262" i="3"/>
  <c r="BK306" i="3"/>
  <c r="J306" i="3"/>
  <c r="J107" i="3"/>
  <c r="R306" i="3"/>
  <c r="T131" i="4"/>
  <c r="R225" i="4"/>
  <c r="T240" i="4"/>
  <c r="R252" i="4"/>
  <c r="P308" i="4"/>
  <c r="T131" i="5"/>
  <c r="BK215" i="5"/>
  <c r="J215" i="5"/>
  <c r="J102" i="5"/>
  <c r="T215" i="5"/>
  <c r="T230" i="5"/>
  <c r="T242" i="5"/>
  <c r="T298" i="5"/>
  <c r="R131" i="6"/>
  <c r="R130" i="6" s="1"/>
  <c r="R129" i="6" s="1"/>
  <c r="R196" i="6"/>
  <c r="P216" i="6"/>
  <c r="T231" i="6"/>
  <c r="T243" i="6"/>
  <c r="T290" i="6"/>
  <c r="T300" i="6"/>
  <c r="R131" i="7"/>
  <c r="P210" i="7"/>
  <c r="BK230" i="7"/>
  <c r="J230" i="7"/>
  <c r="J102" i="7"/>
  <c r="T310" i="7"/>
  <c r="BE168" i="5"/>
  <c r="BE175" i="5"/>
  <c r="BE208" i="5"/>
  <c r="BE211" i="5"/>
  <c r="BE243" i="5"/>
  <c r="BE255" i="5"/>
  <c r="BE257" i="5"/>
  <c r="BE269" i="5"/>
  <c r="BE280" i="5"/>
  <c r="BE301" i="5"/>
  <c r="BE310" i="5"/>
  <c r="E85" i="6"/>
  <c r="J91" i="6"/>
  <c r="BE154" i="6"/>
  <c r="BE159" i="6"/>
  <c r="BE176" i="6"/>
  <c r="BE185" i="6"/>
  <c r="BE205" i="6"/>
  <c r="BE209" i="6"/>
  <c r="BE217" i="6"/>
  <c r="BE236" i="6"/>
  <c r="BE244" i="6"/>
  <c r="BE251" i="6"/>
  <c r="BE274" i="6"/>
  <c r="BE303" i="6"/>
  <c r="E85" i="7"/>
  <c r="F93" i="7"/>
  <c r="F94" i="7"/>
  <c r="BE136" i="7"/>
  <c r="BE168" i="7"/>
  <c r="BE195" i="7"/>
  <c r="BE215" i="7"/>
  <c r="BE219" i="7"/>
  <c r="BE223" i="7"/>
  <c r="BE226" i="7"/>
  <c r="BE246" i="7"/>
  <c r="BE291" i="7"/>
  <c r="BE305" i="7"/>
  <c r="BE308" i="7"/>
  <c r="BE311" i="7"/>
  <c r="BE313" i="7"/>
  <c r="BE324" i="7"/>
  <c r="BE326" i="7"/>
  <c r="E85" i="2"/>
  <c r="J91" i="2"/>
  <c r="F94" i="2"/>
  <c r="J127" i="2"/>
  <c r="BE160" i="2"/>
  <c r="BE187" i="2"/>
  <c r="BE210" i="2"/>
  <c r="BE215" i="2"/>
  <c r="BE222" i="2"/>
  <c r="BE245" i="2"/>
  <c r="BE253" i="2"/>
  <c r="BE259" i="2"/>
  <c r="BE266" i="2"/>
  <c r="BE270" i="2"/>
  <c r="BE289" i="2"/>
  <c r="BE298" i="2"/>
  <c r="BE306" i="2"/>
  <c r="BE309" i="2"/>
  <c r="BE311" i="2"/>
  <c r="BE322" i="2"/>
  <c r="J94" i="3"/>
  <c r="BE172" i="3"/>
  <c r="BE180" i="3"/>
  <c r="BE191" i="3"/>
  <c r="BE205" i="3"/>
  <c r="BE221" i="3"/>
  <c r="BE248" i="3"/>
  <c r="BE256" i="3"/>
  <c r="BE263" i="3"/>
  <c r="BE270" i="3"/>
  <c r="BE275" i="3"/>
  <c r="BE283" i="3"/>
  <c r="BE318" i="3"/>
  <c r="E85" i="4"/>
  <c r="F94" i="4"/>
  <c r="J94" i="4"/>
  <c r="BE136" i="4"/>
  <c r="BE156" i="4"/>
  <c r="BE181" i="4"/>
  <c r="BE198" i="4"/>
  <c r="BE201" i="4"/>
  <c r="BE210" i="4"/>
  <c r="BE218" i="4"/>
  <c r="BE221" i="4"/>
  <c r="BE230" i="4"/>
  <c r="BE233" i="4"/>
  <c r="BE237" i="4"/>
  <c r="BE265" i="4"/>
  <c r="BE286" i="4"/>
  <c r="BE293" i="4"/>
  <c r="BE295" i="4"/>
  <c r="BE297" i="4"/>
  <c r="BE303" i="4"/>
  <c r="BE309" i="4"/>
  <c r="BE316" i="4"/>
  <c r="E85" i="5"/>
  <c r="F93" i="5"/>
  <c r="BE132" i="5"/>
  <c r="BE158" i="5"/>
  <c r="BE163" i="5"/>
  <c r="BE188" i="5"/>
  <c r="BE191" i="5"/>
  <c r="BE227" i="5"/>
  <c r="BE239" i="5"/>
  <c r="BE246" i="5"/>
  <c r="BE283" i="5"/>
  <c r="BE285" i="5"/>
  <c r="BE287" i="5"/>
  <c r="BE290" i="5"/>
  <c r="BE293" i="5"/>
  <c r="BE296" i="5"/>
  <c r="BE308" i="5"/>
  <c r="F94" i="6"/>
  <c r="BE141" i="6"/>
  <c r="BE181" i="6"/>
  <c r="BE212" i="6"/>
  <c r="BE221" i="6"/>
  <c r="BE232" i="6"/>
  <c r="BE258" i="6"/>
  <c r="BE264" i="6"/>
  <c r="BE281" i="6"/>
  <c r="BE284" i="6"/>
  <c r="BE306" i="6"/>
  <c r="BE308" i="6"/>
  <c r="BE310" i="6"/>
  <c r="BE314" i="6"/>
  <c r="BE316" i="6"/>
  <c r="BK297" i="6"/>
  <c r="J297" i="6" s="1"/>
  <c r="J106" i="6" s="1"/>
  <c r="BE183" i="7"/>
  <c r="BE206" i="7"/>
  <c r="BE211" i="7"/>
  <c r="BE231" i="7"/>
  <c r="BE242" i="7"/>
  <c r="BE261" i="7"/>
  <c r="BE268" i="7"/>
  <c r="BE270" i="7"/>
  <c r="BE301" i="7"/>
  <c r="BE303" i="7"/>
  <c r="BE318" i="7"/>
  <c r="BE137" i="2"/>
  <c r="BE145" i="2"/>
  <c r="BE156" i="2"/>
  <c r="BE164" i="2"/>
  <c r="BE171" i="2"/>
  <c r="BE175" i="2"/>
  <c r="BE183" i="2"/>
  <c r="BE190" i="2"/>
  <c r="BE199" i="2"/>
  <c r="BE219" i="2"/>
  <c r="BE226" i="2"/>
  <c r="BE230" i="2"/>
  <c r="BE234" i="2"/>
  <c r="BE238" i="2"/>
  <c r="BE276" i="2"/>
  <c r="BE286" i="2"/>
  <c r="BE301" i="2"/>
  <c r="BE303" i="2"/>
  <c r="BE314" i="2"/>
  <c r="BE318" i="2"/>
  <c r="BE324" i="2"/>
  <c r="J91" i="3"/>
  <c r="F94" i="3"/>
  <c r="BE136" i="3"/>
  <c r="BE163" i="3"/>
  <c r="BE176" i="3"/>
  <c r="BE201" i="3"/>
  <c r="BE208" i="3"/>
  <c r="BE213" i="3"/>
  <c r="BE237" i="3"/>
  <c r="BE260" i="3"/>
  <c r="BE273" i="3"/>
  <c r="BE289" i="3"/>
  <c r="BE296" i="3"/>
  <c r="BE304" i="3"/>
  <c r="BE307" i="3"/>
  <c r="BE309" i="3"/>
  <c r="BE312" i="3"/>
  <c r="BE316" i="3"/>
  <c r="BK259" i="3"/>
  <c r="J259" i="3" s="1"/>
  <c r="J104" i="3" s="1"/>
  <c r="BK303" i="3"/>
  <c r="J303" i="3" s="1"/>
  <c r="J106" i="3" s="1"/>
  <c r="J91" i="4"/>
  <c r="BE132" i="4"/>
  <c r="BE168" i="4"/>
  <c r="BE178" i="4"/>
  <c r="BE185" i="4"/>
  <c r="BE214" i="4"/>
  <c r="BE226" i="4"/>
  <c r="BE241" i="4"/>
  <c r="BE256" i="4"/>
  <c r="BE260" i="4"/>
  <c r="BE267" i="4"/>
  <c r="BE279" i="4"/>
  <c r="BE283" i="4"/>
  <c r="BE300" i="4"/>
  <c r="BE306" i="4"/>
  <c r="BE314" i="4"/>
  <c r="BE320" i="4"/>
  <c r="F94" i="5"/>
  <c r="J126" i="5"/>
  <c r="BE146" i="5"/>
  <c r="BE171" i="5"/>
  <c r="BE204" i="5"/>
  <c r="BE216" i="5"/>
  <c r="BE220" i="5"/>
  <c r="BE223" i="5"/>
  <c r="BE231" i="5"/>
  <c r="BE235" i="5"/>
  <c r="BE250" i="5"/>
  <c r="BE273" i="5"/>
  <c r="BE291" i="5"/>
  <c r="BE304" i="5"/>
  <c r="BE314" i="5"/>
  <c r="F93" i="6"/>
  <c r="J94" i="6"/>
  <c r="BE132" i="6"/>
  <c r="BE147" i="6"/>
  <c r="BE169" i="6"/>
  <c r="BE172" i="6"/>
  <c r="BE189" i="6"/>
  <c r="BE192" i="6"/>
  <c r="BE197" i="6"/>
  <c r="BE201" i="6"/>
  <c r="BE240" i="6"/>
  <c r="BE277" i="6"/>
  <c r="BE291" i="6"/>
  <c r="BE293" i="6"/>
  <c r="BE132" i="7"/>
  <c r="BE173" i="7"/>
  <c r="BE186" i="7"/>
  <c r="BE238" i="7"/>
  <c r="BE250" i="7"/>
  <c r="BE272" i="7"/>
  <c r="BE288" i="7"/>
  <c r="BE295" i="7"/>
  <c r="BE298" i="7"/>
  <c r="BE316" i="7"/>
  <c r="BE320" i="7"/>
  <c r="BK307" i="7"/>
  <c r="J307" i="7" s="1"/>
  <c r="J106" i="7" s="1"/>
  <c r="BE133" i="2"/>
  <c r="BE141" i="2"/>
  <c r="BE152" i="2"/>
  <c r="BE168" i="2"/>
  <c r="BE179" i="2"/>
  <c r="BE195" i="2"/>
  <c r="BE203" i="2"/>
  <c r="BE207" i="2"/>
  <c r="BE242" i="2"/>
  <c r="BE249" i="2"/>
  <c r="BE256" i="2"/>
  <c r="BE263" i="2"/>
  <c r="BE268" i="2"/>
  <c r="BE282" i="2"/>
  <c r="BE293" i="2"/>
  <c r="BE297" i="2"/>
  <c r="BE299" i="2"/>
  <c r="BE316" i="2"/>
  <c r="BE320" i="2"/>
  <c r="BK252" i="2"/>
  <c r="J252" i="2"/>
  <c r="J104" i="2"/>
  <c r="BK305" i="2"/>
  <c r="J305" i="2" s="1"/>
  <c r="J107" i="2" s="1"/>
  <c r="E85" i="3"/>
  <c r="BE132" i="3"/>
  <c r="BE140" i="3"/>
  <c r="BE150" i="3"/>
  <c r="BE170" i="3"/>
  <c r="BE184" i="3"/>
  <c r="BE187" i="3"/>
  <c r="BE197" i="3"/>
  <c r="BE217" i="3"/>
  <c r="BE225" i="3"/>
  <c r="BE228" i="3"/>
  <c r="BE233" i="3"/>
  <c r="BE240" i="3"/>
  <c r="BE244" i="3"/>
  <c r="BE252" i="3"/>
  <c r="BE266" i="3"/>
  <c r="BE277" i="3"/>
  <c r="BE293" i="3"/>
  <c r="BE300" i="3"/>
  <c r="BE314" i="3"/>
  <c r="BE320" i="3"/>
  <c r="BE322" i="3"/>
  <c r="F93" i="4"/>
  <c r="BE146" i="4"/>
  <c r="BE163" i="4"/>
  <c r="BE173" i="4"/>
  <c r="BE190" i="4"/>
  <c r="BE194" i="4"/>
  <c r="BE206" i="4"/>
  <c r="BE245" i="4"/>
  <c r="BE249" i="4"/>
  <c r="BE253" i="4"/>
  <c r="BE263" i="4"/>
  <c r="BE273" i="4"/>
  <c r="BE290" i="4"/>
  <c r="BE301" i="4"/>
  <c r="BE311" i="4"/>
  <c r="BE318" i="4"/>
  <c r="BE322" i="4"/>
  <c r="BE324" i="4"/>
  <c r="BK305" i="4"/>
  <c r="J305" i="4" s="1"/>
  <c r="J106" i="4" s="1"/>
  <c r="J91" i="5"/>
  <c r="BE136" i="5"/>
  <c r="BE141" i="5"/>
  <c r="BE153" i="5"/>
  <c r="BE180" i="5"/>
  <c r="BE184" i="5"/>
  <c r="BE196" i="5"/>
  <c r="BE200" i="5"/>
  <c r="BE253" i="5"/>
  <c r="BE263" i="5"/>
  <c r="BE276" i="5"/>
  <c r="BE299" i="5"/>
  <c r="BE306" i="5"/>
  <c r="BE312" i="5"/>
  <c r="BK295" i="5"/>
  <c r="J295" i="5" s="1"/>
  <c r="J106" i="5" s="1"/>
  <c r="BE136" i="6"/>
  <c r="BE164" i="6"/>
  <c r="BE224" i="6"/>
  <c r="BE228" i="6"/>
  <c r="BE247" i="6"/>
  <c r="BE254" i="6"/>
  <c r="BE256" i="6"/>
  <c r="BE270" i="6"/>
  <c r="BE286" i="6"/>
  <c r="BE295" i="6"/>
  <c r="BE298" i="6"/>
  <c r="BE301" i="6"/>
  <c r="BE312" i="6"/>
  <c r="J91" i="7"/>
  <c r="J94" i="7"/>
  <c r="BE148" i="7"/>
  <c r="BE161" i="7"/>
  <c r="BE178" i="7"/>
  <c r="BE190" i="7"/>
  <c r="BE199" i="7"/>
  <c r="BE203" i="7"/>
  <c r="BE235" i="7"/>
  <c r="BE254" i="7"/>
  <c r="BE258" i="7"/>
  <c r="BE265" i="7"/>
  <c r="BE278" i="7"/>
  <c r="BE284" i="7"/>
  <c r="BE322" i="7"/>
  <c r="F38" i="7"/>
  <c r="BC102" i="1" s="1"/>
  <c r="F39" i="2"/>
  <c r="BD96" i="1" s="1"/>
  <c r="F36" i="3"/>
  <c r="BA97" i="1" s="1"/>
  <c r="F36" i="5"/>
  <c r="BA100" i="1" s="1"/>
  <c r="F37" i="4"/>
  <c r="BB99" i="1" s="1"/>
  <c r="F36" i="7"/>
  <c r="BA102" i="1" s="1"/>
  <c r="F37" i="2"/>
  <c r="BB96" i="1" s="1"/>
  <c r="F36" i="4"/>
  <c r="BA99" i="1" s="1"/>
  <c r="F38" i="5"/>
  <c r="BC100" i="1" s="1"/>
  <c r="F39" i="7"/>
  <c r="BD102" i="1" s="1"/>
  <c r="J36" i="5"/>
  <c r="AW100" i="1" s="1"/>
  <c r="F39" i="6"/>
  <c r="BD101" i="1" s="1"/>
  <c r="F38" i="4"/>
  <c r="BC99" i="1" s="1"/>
  <c r="F39" i="5"/>
  <c r="BD100" i="1" s="1"/>
  <c r="F37" i="7"/>
  <c r="BB102" i="1" s="1"/>
  <c r="F39" i="3"/>
  <c r="BD97" i="1" s="1"/>
  <c r="J36" i="7"/>
  <c r="AW102" i="1" s="1"/>
  <c r="F39" i="4"/>
  <c r="BD99" i="1" s="1"/>
  <c r="F36" i="6"/>
  <c r="BA101" i="1" s="1"/>
  <c r="F38" i="6"/>
  <c r="BC101" i="1" s="1"/>
  <c r="F36" i="2"/>
  <c r="BA96" i="1" s="1"/>
  <c r="F37" i="5"/>
  <c r="BB100" i="1" s="1"/>
  <c r="F37" i="3"/>
  <c r="BB97" i="1" s="1"/>
  <c r="AS94" i="1"/>
  <c r="J36" i="2"/>
  <c r="AW96" i="1"/>
  <c r="F38" i="3"/>
  <c r="BC97" i="1" s="1"/>
  <c r="J36" i="4"/>
  <c r="AW99" i="1"/>
  <c r="F38" i="2"/>
  <c r="BC96" i="1" s="1"/>
  <c r="F37" i="6"/>
  <c r="BB101" i="1"/>
  <c r="J36" i="3"/>
  <c r="AW97" i="1" s="1"/>
  <c r="J36" i="6"/>
  <c r="AW101" i="1"/>
  <c r="T130" i="5" l="1"/>
  <c r="T129" i="5"/>
  <c r="T130" i="6"/>
  <c r="T129" i="6"/>
  <c r="R130" i="5"/>
  <c r="R129" i="5"/>
  <c r="P131" i="2"/>
  <c r="P130" i="2"/>
  <c r="AU96" i="1" s="1"/>
  <c r="AU95" i="1" s="1"/>
  <c r="T130" i="7"/>
  <c r="T129" i="7"/>
  <c r="R130" i="4"/>
  <c r="R129" i="4" s="1"/>
  <c r="T130" i="3"/>
  <c r="T129" i="3"/>
  <c r="T131" i="2"/>
  <c r="T130" i="2" s="1"/>
  <c r="BK130" i="5"/>
  <c r="J130" i="5"/>
  <c r="J99" i="5"/>
  <c r="P130" i="4"/>
  <c r="P129" i="4"/>
  <c r="AU99" i="1"/>
  <c r="R130" i="3"/>
  <c r="R129" i="3" s="1"/>
  <c r="R131" i="2"/>
  <c r="R130" i="2"/>
  <c r="P130" i="6"/>
  <c r="P129" i="6" s="1"/>
  <c r="AU101" i="1" s="1"/>
  <c r="P130" i="7"/>
  <c r="P129" i="7"/>
  <c r="AU102" i="1" s="1"/>
  <c r="P130" i="5"/>
  <c r="P129" i="5"/>
  <c r="AU100" i="1"/>
  <c r="BK130" i="7"/>
  <c r="J130" i="7"/>
  <c r="J99" i="7"/>
  <c r="BK130" i="6"/>
  <c r="BK129" i="6" s="1"/>
  <c r="J129" i="6" s="1"/>
  <c r="J32" i="6" s="1"/>
  <c r="AG101" i="1" s="1"/>
  <c r="J131" i="6"/>
  <c r="J100" i="6"/>
  <c r="J131" i="5"/>
  <c r="J100" i="5"/>
  <c r="J131" i="7"/>
  <c r="J100" i="7"/>
  <c r="BK131" i="2"/>
  <c r="J131" i="2"/>
  <c r="J99" i="2"/>
  <c r="BK130" i="3"/>
  <c r="J130" i="3" s="1"/>
  <c r="J99" i="3" s="1"/>
  <c r="BK130" i="4"/>
  <c r="J130" i="4"/>
  <c r="J99" i="4" s="1"/>
  <c r="BC95" i="1"/>
  <c r="AY95" i="1"/>
  <c r="BD98" i="1"/>
  <c r="F35" i="3"/>
  <c r="AZ97" i="1"/>
  <c r="F35" i="7"/>
  <c r="AZ102" i="1" s="1"/>
  <c r="J35" i="2"/>
  <c r="AV96" i="1"/>
  <c r="AT96" i="1"/>
  <c r="J35" i="7"/>
  <c r="AV102" i="1"/>
  <c r="AT102" i="1"/>
  <c r="F35" i="5"/>
  <c r="AZ100" i="1"/>
  <c r="F35" i="4"/>
  <c r="AZ99" i="1" s="1"/>
  <c r="J35" i="4"/>
  <c r="AV99" i="1"/>
  <c r="AT99" i="1"/>
  <c r="BB95" i="1"/>
  <c r="AX95" i="1"/>
  <c r="BC98" i="1"/>
  <c r="AY98" i="1"/>
  <c r="J35" i="5"/>
  <c r="AV100" i="1"/>
  <c r="AT100" i="1"/>
  <c r="F35" i="6"/>
  <c r="AZ101" i="1" s="1"/>
  <c r="BA98" i="1"/>
  <c r="AW98" i="1"/>
  <c r="F35" i="2"/>
  <c r="AZ96" i="1" s="1"/>
  <c r="BA95" i="1"/>
  <c r="BA94" i="1"/>
  <c r="AW94" i="1"/>
  <c r="AK30" i="1" s="1"/>
  <c r="BD95" i="1"/>
  <c r="BD94" i="1"/>
  <c r="W33" i="1"/>
  <c r="BB98" i="1"/>
  <c r="AX98" i="1"/>
  <c r="J35" i="3"/>
  <c r="AV97" i="1"/>
  <c r="AT97" i="1" s="1"/>
  <c r="J35" i="6"/>
  <c r="AV101" i="1"/>
  <c r="AT101" i="1"/>
  <c r="J41" i="6" l="1"/>
  <c r="BK129" i="5"/>
  <c r="J129" i="5"/>
  <c r="J98" i="5"/>
  <c r="J98" i="6"/>
  <c r="BK129" i="7"/>
  <c r="J129" i="7"/>
  <c r="J98" i="7"/>
  <c r="BK129" i="4"/>
  <c r="J129" i="4" s="1"/>
  <c r="J32" i="4" s="1"/>
  <c r="AG99" i="1" s="1"/>
  <c r="AN99" i="1" s="1"/>
  <c r="J130" i="6"/>
  <c r="J99" i="6"/>
  <c r="BK130" i="2"/>
  <c r="J130" i="2" s="1"/>
  <c r="J32" i="2" s="1"/>
  <c r="AG96" i="1" s="1"/>
  <c r="AN96" i="1" s="1"/>
  <c r="BK129" i="3"/>
  <c r="J129" i="3"/>
  <c r="AN101" i="1"/>
  <c r="AZ95" i="1"/>
  <c r="AV95" i="1"/>
  <c r="AU98" i="1"/>
  <c r="BB94" i="1"/>
  <c r="W31" i="1" s="1"/>
  <c r="W30" i="1"/>
  <c r="AZ98" i="1"/>
  <c r="AV98" i="1"/>
  <c r="AT98" i="1"/>
  <c r="AW95" i="1"/>
  <c r="BC94" i="1"/>
  <c r="W32" i="1"/>
  <c r="J32" i="3"/>
  <c r="AG97" i="1" s="1"/>
  <c r="AN97" i="1" s="1"/>
  <c r="J98" i="4" l="1"/>
  <c r="J98" i="2"/>
  <c r="J41" i="3"/>
  <c r="J98" i="3"/>
  <c r="J41" i="4"/>
  <c r="J41" i="2"/>
  <c r="AU94" i="1"/>
  <c r="J32" i="7"/>
  <c r="AG102" i="1" s="1"/>
  <c r="AN102" i="1" s="1"/>
  <c r="J32" i="5"/>
  <c r="AG100" i="1"/>
  <c r="AN100" i="1" s="1"/>
  <c r="AX94" i="1"/>
  <c r="AT95" i="1"/>
  <c r="AY94" i="1"/>
  <c r="AZ94" i="1"/>
  <c r="W29" i="1"/>
  <c r="AG95" i="1"/>
  <c r="AN95" i="1"/>
  <c r="J41" i="5" l="1"/>
  <c r="J41" i="7"/>
  <c r="AG98" i="1"/>
  <c r="AN98" i="1"/>
  <c r="AV94" i="1"/>
  <c r="AK29" i="1" s="1"/>
  <c r="AG94" i="1" l="1"/>
  <c r="AK26" i="1" s="1"/>
  <c r="AK35" i="1" s="1"/>
  <c r="AT94" i="1"/>
  <c r="AN94" i="1" l="1"/>
</calcChain>
</file>

<file path=xl/sharedStrings.xml><?xml version="1.0" encoding="utf-8"?>
<sst xmlns="http://schemas.openxmlformats.org/spreadsheetml/2006/main" count="11594" uniqueCount="928">
  <si>
    <t>Export Komplet</t>
  </si>
  <si>
    <t/>
  </si>
  <si>
    <t>2.0</t>
  </si>
  <si>
    <t>ZAMOK</t>
  </si>
  <si>
    <t>False</t>
  </si>
  <si>
    <t>{c3e184d8-90e9-4412-9446-49f5dcfa2dfe}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</si>
  <si>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</si>
  <si>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</si>
  <si>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</si>
  <si>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</si>
  <si>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</si>
  <si>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</si>
  <si>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</si>
  <si>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</si>
  <si>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1958</t>
  </si>
  <si>
    <t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</si>
  <si>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</si>
  <si>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Mimoň - zpevněné plochy</t>
  </si>
  <si>
    <t>0,1</t>
  </si>
  <si>
    <t>KSO:</t>
  </si>
  <si>
    <t>CC-CZ:</t>
  </si>
  <si>
    <t>1</t>
  </si>
  <si>
    <t>Místo:</t>
  </si>
  <si>
    <t>Mimoň</t>
  </si>
  <si>
    <t>Datum:</t>
  </si>
  <si>
    <t>10</t>
  </si>
  <si>
    <t>100</t>
  </si>
  <si>
    <t>Zadavatel:</t>
  </si>
  <si>
    <t>IČ:</t>
  </si>
  <si>
    <t xml:space="preserve"> </t>
  </si>
  <si>
    <t>DIČ:</t>
  </si>
  <si>
    <t>Uchazeč:</t>
  </si>
  <si>
    <t>Vyplň údaj</t>
  </si>
  <si>
    <t>Projektant:</t>
  </si>
  <si>
    <t>Ing. Martina Hřebřinová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</si>
  <si>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</si>
  <si>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</si>
  <si>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</si>
  <si>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</si>
  <si>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</si>
  <si>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</si>
  <si>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</si>
  <si>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</si>
  <si>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</si>
  <si>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</si>
  <si>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</si>
  <si>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</si>
  <si>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</si>
  <si>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</si>
  <si>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</si>
  <si>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</si>
  <si>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</si>
  <si>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</si>
  <si>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</si>
  <si>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</si>
  <si>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</si>
  <si>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</si>
  <si>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</si>
  <si>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</si>
  <si>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</si>
  <si>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</si>
  <si>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</si>
  <si>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</si>
  <si>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</si>
  <si>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</si>
  <si>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</si>
  <si>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</si>
  <si>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</si>
  <si>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</si>
  <si>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</si>
  <si>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</si>
  <si>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</si>
  <si>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</si>
  <si>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</si>
  <si>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</si>
  <si>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</si>
  <si>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</si>
  <si>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</si>
  <si>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</si>
  <si>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</si>
  <si>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</si>
  <si>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</si>
  <si>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SO 101</t>
  </si>
  <si>
    <t>Smetanova</t>
  </si>
  <si>
    <t>STA</t>
  </si>
  <si>
    <t>{618a6f41-37ba-460f-816c-5312208566a4}</t>
  </si>
  <si>
    <t>2</t>
  </si>
  <si>
    <t>/</t>
  </si>
  <si>
    <t>Trasa 1</t>
  </si>
  <si>
    <t>Soupis</t>
  </si>
  <si>
    <t>{55b39cfe-a3a9-4c17-9c2e-d69b7b6d0d96}</t>
  </si>
  <si>
    <t>Trasa 2</t>
  </si>
  <si>
    <t>{757461a3-0240-47ed-9c9a-125b255f1869}</t>
  </si>
  <si>
    <t>SO 102</t>
  </si>
  <si>
    <t>U Nemocnice</t>
  </si>
  <si>
    <t>{62870c06-e927-4a76-a01c-824320868b8e}</t>
  </si>
  <si>
    <t>3</t>
  </si>
  <si>
    <t>Trasa 3</t>
  </si>
  <si>
    <t>{9651d3c8-210a-4426-99cb-d5fabf50b318}</t>
  </si>
  <si>
    <t>4</t>
  </si>
  <si>
    <t>Trasa 4</t>
  </si>
  <si>
    <t>{f344e9af-2abe-431d-8911-1756b5333afe}</t>
  </si>
  <si>
    <t>5</t>
  </si>
  <si>
    <t>Trasa 5</t>
  </si>
  <si>
    <t>{b5f39b62-5480-43ef-96a0-b4975f8f21d5}</t>
  </si>
  <si>
    <t>6</t>
  </si>
  <si>
    <t>Trasa 6</t>
  </si>
  <si>
    <t>{cd78d682-2214-420e-9cfa-878d59042099}</t>
  </si>
  <si>
    <t>KRYCÍ LIST SOUPISU PRACÍ</t>
  </si>
  <si>
    <t>Objekt:</t>
  </si>
  <si>
    <t>SO 101 - Smetanova</t>
  </si>
  <si>
    <t>Soupis:</t>
  </si>
  <si>
    <t>1 - Trasa 1</t>
  </si>
  <si>
    <t>Město Mimoň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</si>
  <si>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</si>
  <si>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</si>
  <si>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</si>
  <si>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</si>
  <si>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</si>
  <si>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</si>
  <si>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</si>
  <si>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2 - Zakládání</t>
  </si>
  <si>
    <t xml:space="preserve">    4 - Vodorovné konstrukce</t>
  </si>
  <si>
    <t xml:space="preserve">    5 - Komunikace pozemní</t>
  </si>
  <si>
    <t xml:space="preserve">    8 - Trubní vedení</t>
  </si>
  <si>
    <t xml:space="preserve">    9 - Ostatní konstrukce a práce, bourání</t>
  </si>
  <si>
    <t xml:space="preserve">    997 - Přesun sutě</t>
  </si>
  <si>
    <t xml:space="preserve">    998 -  Přesun hmot</t>
  </si>
  <si>
    <t>VRN - Vedlejší rozpočtové náklady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</si>
  <si>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</si>
  <si>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</si>
  <si>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</si>
  <si>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</si>
  <si>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</si>
  <si>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</si>
  <si>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</si>
  <si>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</si>
  <si>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</si>
  <si>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</si>
  <si>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</si>
  <si>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</si>
  <si>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</si>
  <si>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</si>
  <si>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</si>
  <si>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</si>
  <si>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</si>
  <si>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</si>
  <si>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113106134</t>
  </si>
  <si>
    <t>Rozebrání dlažeb ze zámkových dlaždic komunikací pro pěší strojně pl do 50 m2</t>
  </si>
  <si>
    <t>m2</t>
  </si>
  <si>
    <t>CS ÚRS 2020 02</t>
  </si>
  <si>
    <t>606503795</t>
  </si>
  <si>
    <t>PP</t>
  </si>
  <si>
    <t>Rozebrání dlažeb komunikací pro pěší s přemístěním hmot na skládku na vzdálenost do 3 m nebo s naložením na dopravní prostředek s ložem z kameniva nebo živice a s jakoukoliv výplní spár strojně plochy jednotlivě do 50 m2 ze zámkové dlažby</t>
  </si>
  <si>
    <t>VV</t>
  </si>
  <si>
    <t>rozebrání betonové zámkové dlažby</t>
  </si>
  <si>
    <t>3,4</t>
  </si>
  <si>
    <t>113107225</t>
  </si>
  <si>
    <t>Odstranění podkladu z kameniva drceného tl 500 mm strojně pl přes 200 m2</t>
  </si>
  <si>
    <t>-1252985379</t>
  </si>
  <si>
    <t>Odstranění podkladů nebo krytů strojně plochy jednotlivě přes 200 m2 s přemístěním hmot na skládku na vzdálenost do 20 m nebo s naložením na dopravní prostředek z kameniva hrubého drceného, o tl. vrstvy přes 400 do 500 mm</t>
  </si>
  <si>
    <t>odstranění nestmeleného povrchu (štěrk) vč. podkladu</t>
  </si>
  <si>
    <t>310,9</t>
  </si>
  <si>
    <t>121151117</t>
  </si>
  <si>
    <t>Sejmutí ornice plochy do 500 m2 tl vrstvy do 500 mm strojně</t>
  </si>
  <si>
    <t>1532904274</t>
  </si>
  <si>
    <t>Sejmutí ornice strojně při souvislé ploše přes 100 do 500 m2, tl. vrstvy přes 400 do 500 mm</t>
  </si>
  <si>
    <t>odstranění humózní vrstvy včetně podkladu</t>
  </si>
  <si>
    <t>283,10</t>
  </si>
  <si>
    <t>132251101</t>
  </si>
  <si>
    <t>Hloubení rýh nezapažených  š do 800 mm v hornině třídy těžitelnosti I, skupiny 3 objem do 20 m3 strojně</t>
  </si>
  <si>
    <t>m3</t>
  </si>
  <si>
    <t>1729725661</t>
  </si>
  <si>
    <t>Hloubení nezapažených rýh šířky do 800 mm strojně s urovnáním dna do předepsaného profilu a spádu v hornině třídy těžitelnosti I skupiny 3 do 20 m3</t>
  </si>
  <si>
    <t>drenážní trativot DN 100</t>
  </si>
  <si>
    <t>0,3*0,4*85,0</t>
  </si>
  <si>
    <t>vsakovací retenční rýha</t>
  </si>
  <si>
    <t>6,0</t>
  </si>
  <si>
    <t>Součet</t>
  </si>
  <si>
    <t>16270110R</t>
  </si>
  <si>
    <t xml:space="preserve">Vodorovné přemístění výkopku/sypaniny z horniny tř. 1 až 4 - na skládku dle dodavatele </t>
  </si>
  <si>
    <t>1316236538</t>
  </si>
  <si>
    <t>Vodorovné přemístění výkopku/sypaniny z horniny tř. 1 až 4 - na skládku dle dodavatele</t>
  </si>
  <si>
    <t>16,2 "rýhy</t>
  </si>
  <si>
    <t>167151101</t>
  </si>
  <si>
    <t>Nakládání výkopku z hornin třídy těžitelnosti I, skupiny 1 až 3 do 100 m3</t>
  </si>
  <si>
    <t>1237119445</t>
  </si>
  <si>
    <t>Nakládání, skládání a překládání neulehlého výkopku nebo sypaniny strojně nakládání, množství do 100 m3, z horniny třídy těžitelnosti I, skupiny 1 až 3</t>
  </si>
  <si>
    <t>7</t>
  </si>
  <si>
    <t>171152101</t>
  </si>
  <si>
    <t>Uložení sypaniny z hornin soudržných do násypů zhutněných silnic a dálnic</t>
  </si>
  <si>
    <t>1238679149</t>
  </si>
  <si>
    <t>Uložení sypaniny do zhutněných násypů pro silnice, dálnice a letiště s rozprostřením sypaniny ve vrstvách, s hrubým urovnáním a uzavřením povrchu násypu z hornin soudržných</t>
  </si>
  <si>
    <t>využití humózní vrstvy</t>
  </si>
  <si>
    <t>12,0</t>
  </si>
  <si>
    <t>8</t>
  </si>
  <si>
    <t>171201201</t>
  </si>
  <si>
    <t>Uložení sypaniny na skládky nebo meziskládky</t>
  </si>
  <si>
    <t>-1533007389</t>
  </si>
  <si>
    <t>9</t>
  </si>
  <si>
    <t>171201211</t>
  </si>
  <si>
    <t>Poplatek za uložení odpadu ze sypaniny na skládce (skládkovné)</t>
  </si>
  <si>
    <t>t</t>
  </si>
  <si>
    <t>-1830164620</t>
  </si>
  <si>
    <t>16,20*1,7</t>
  </si>
  <si>
    <t>174101101</t>
  </si>
  <si>
    <t>Zásyp jam, šachet rýh nebo kolem objektů sypaninou se zhutněním</t>
  </si>
  <si>
    <t>326503092</t>
  </si>
  <si>
    <t>Zásyp sypaninou z jakékoliv horniny  s uložením výkopku ve vrstvách se zhutněním jam, šachet, rýh nebo kolem objektů v těchto vykopávkách</t>
  </si>
  <si>
    <t>zemina vhodná do zásypů (možnost využití vrácení humózní vrstvy)</t>
  </si>
  <si>
    <t>11</t>
  </si>
  <si>
    <t>M</t>
  </si>
  <si>
    <t>10364100</t>
  </si>
  <si>
    <t>zemina pro zásyp - tříděná</t>
  </si>
  <si>
    <t>-145261988</t>
  </si>
  <si>
    <t>zemina pro terénní úpravy - tříděná</t>
  </si>
  <si>
    <t>zemina vhodná do zásypu</t>
  </si>
  <si>
    <t>12,0*1,7</t>
  </si>
  <si>
    <t>12</t>
  </si>
  <si>
    <t>181301101</t>
  </si>
  <si>
    <t>Rozprostření ornice tl vrstvy do 100 mm pl do 500 m2 v rovině nebo ve svahu do 1:5</t>
  </si>
  <si>
    <t>-188707743</t>
  </si>
  <si>
    <t>Rozprostření a urovnání ornice v rovině nebo ve svahu sklonu do 1:5 při souvislé ploše do 500 m2, tl. vrstvy do 100 mm</t>
  </si>
  <si>
    <t>plocha k zatravnění</t>
  </si>
  <si>
    <t>88,0+12,0</t>
  </si>
  <si>
    <t>14</t>
  </si>
  <si>
    <t>18141113R</t>
  </si>
  <si>
    <t>Založení parkových trávníků výsevem v rovině, jemná modelace terénu, výsev travního semene, utužení povrchu válcováním, zálivka</t>
  </si>
  <si>
    <t>1243812274</t>
  </si>
  <si>
    <t>Založení trávníku na půdě předem připravené plochy do 1000 m2 výsevem včetně utažení parkového v rovině nebo na svahu do 1:5</t>
  </si>
  <si>
    <t>00572470</t>
  </si>
  <si>
    <t>osivo směs travní univerzál</t>
  </si>
  <si>
    <t>kg</t>
  </si>
  <si>
    <t>488693622</t>
  </si>
  <si>
    <t>100*0,015 'Přepočtené koeficientem množství</t>
  </si>
  <si>
    <t>16</t>
  </si>
  <si>
    <t>181951112</t>
  </si>
  <si>
    <t>Úprava pláně v hornině třídy těžitelnosti I, skupiny 1 až 3 se zhutněním strojně</t>
  </si>
  <si>
    <t>-299769505</t>
  </si>
  <si>
    <t>Úprava pláně vyrovnáním výškových rozdílů strojně v hornině třídy těžitelnosti I, skupiny 1 až 3 se zhutněním</t>
  </si>
  <si>
    <t>urovnání a hutnění zemní pláně</t>
  </si>
  <si>
    <t>564,0+30,0</t>
  </si>
  <si>
    <t>Zakládání</t>
  </si>
  <si>
    <t>17</t>
  </si>
  <si>
    <t>21152111R</t>
  </si>
  <si>
    <t>Výplň odvodňovacích žeber nebo trativodů kamenivem hrubým drceným frakce 120 mm</t>
  </si>
  <si>
    <t>1018561433</t>
  </si>
  <si>
    <t>Výplň kamenivem do rýh odvodňovacích žeber nebo trativodů  bez zhutnění, s úpravou povrchu výplně kamenivem hrubým drceným frakce 120 mm</t>
  </si>
  <si>
    <t>1,0*5,0*1,0</t>
  </si>
  <si>
    <t>18</t>
  </si>
  <si>
    <t>21156111R</t>
  </si>
  <si>
    <t>Výplň odvodňovacích žeber nebo trativodů kamenivem hrubým drceným frakce 8 až 16 mm</t>
  </si>
  <si>
    <t>722586382</t>
  </si>
  <si>
    <t>Výplň kamenivem do rýh odvodňovacích žeber nebo trativodů  bez zhutnění, s úpravou povrchu výplně kamenivem hrubým drceným frakce 8 až 16 mm</t>
  </si>
  <si>
    <t>drenážní trativod DN 100</t>
  </si>
  <si>
    <t>19</t>
  </si>
  <si>
    <t>211971121</t>
  </si>
  <si>
    <t>Zřízení opláštění žeber nebo trativodů geotextilií v rýze nebo zářezu sklonu přes 1:2 š do 2,5 m</t>
  </si>
  <si>
    <t>1659089696</t>
  </si>
  <si>
    <t>Zřízení opláštění výplně z geotextilie odvodňovacích žeber nebo trativodů  v rýze nebo zářezu se stěnami svislými nebo šikmými o sklonu přes 1:2 při rozvinuté šířce opláštění do 2,5 m</t>
  </si>
  <si>
    <t>22,0</t>
  </si>
  <si>
    <t>20</t>
  </si>
  <si>
    <t>69311070</t>
  </si>
  <si>
    <t>geotextilie netkaná separační, ochranná, filtrační, drenážní PP 400g/m2</t>
  </si>
  <si>
    <t>744603384</t>
  </si>
  <si>
    <t>22*1,05 'Přepočtené koeficientem množství</t>
  </si>
  <si>
    <t>212752101</t>
  </si>
  <si>
    <t>Trativod z drenážních trubek korugovaných PE-HD SN 4 perforace 360° včetně lože otevřený výkop DN 100 pro liniové stavby</t>
  </si>
  <si>
    <t>m</t>
  </si>
  <si>
    <t>-1453748679</t>
  </si>
  <si>
    <t>Trativody z drenážních trubek pro liniové stavby a komunikace se zřízením štěrkového lože pod trubky a s jejich obsypem v otevřeném výkopu trubka korugovaná sendvičová PE-HD SN 4 celoperforovaná 360° DN 100</t>
  </si>
  <si>
    <t>85,0</t>
  </si>
  <si>
    <t>Vodorovné konstrukce</t>
  </si>
  <si>
    <t>22</t>
  </si>
  <si>
    <t>457971111</t>
  </si>
  <si>
    <t>Zřízení vrstvy z geotextilie o sklonu do 10° š do 3 m</t>
  </si>
  <si>
    <t>-1011302961</t>
  </si>
  <si>
    <t>Zřízení vrstvy z geotextilie s přesahem  bez připevnění k podkladu, s potřebným dočasným zatěžováním včetně zakotvení okraje o sklonu do 10°, šířky geotextilie do 3 m</t>
  </si>
  <si>
    <t>ochrana izolační fólie proti úniku ropných látek - geotextilie 2x</t>
  </si>
  <si>
    <t>231,0*2</t>
  </si>
  <si>
    <t>23</t>
  </si>
  <si>
    <t>6931120R</t>
  </si>
  <si>
    <t>geotextilie netkaná separační, ochranná, filtrační, drenážní 500g/m2</t>
  </si>
  <si>
    <t>128</t>
  </si>
  <si>
    <t>-1197992867</t>
  </si>
  <si>
    <t>462*1,05 'Přepočtené koeficientem množství</t>
  </si>
  <si>
    <t>24</t>
  </si>
  <si>
    <t>45797111R</t>
  </si>
  <si>
    <t xml:space="preserve">Zřízení vrstvy z fólie o sklonu do 10° </t>
  </si>
  <si>
    <t>-1711201011</t>
  </si>
  <si>
    <t>Zřízení vrstvy z folie s přesahem  bez připevnění k podkladu, s potřebným dočasným zatěžováním včetně zakotvení okraje o sklonu do 10°</t>
  </si>
  <si>
    <t>izolační fólie proti úniku ropných látek</t>
  </si>
  <si>
    <t>231,0</t>
  </si>
  <si>
    <t>25</t>
  </si>
  <si>
    <t>28322035</t>
  </si>
  <si>
    <t>fólie k izolaci objektů určených pro manipulaci a dočasné skladování vybraných ropných látek z mPVC (typ T) tl 1,5mm</t>
  </si>
  <si>
    <t>-1604669850</t>
  </si>
  <si>
    <t>231*1,05 'Přepočtené koeficientem množství</t>
  </si>
  <si>
    <t>Komunikace pozemní</t>
  </si>
  <si>
    <t>26</t>
  </si>
  <si>
    <t>564851111</t>
  </si>
  <si>
    <t>Podklad ze štěrkodrtě ŠD tl 150 mm - 32/63</t>
  </si>
  <si>
    <t>-258700323</t>
  </si>
  <si>
    <t>Podklad ze štěrkodrti ŠD  s rozprostřením a zhutněním, po zhutnění tl. 150 mm</t>
  </si>
  <si>
    <t>doplnění betonovu zámkovou dlažbou</t>
  </si>
  <si>
    <t>1,5</t>
  </si>
  <si>
    <t>27</t>
  </si>
  <si>
    <t>56487111R</t>
  </si>
  <si>
    <t>Podklad nebo podsyp ze štěrku hlinitého průměrné tl. 275 mm - 0/32</t>
  </si>
  <si>
    <t>-850906723</t>
  </si>
  <si>
    <t>štěrk hlinitý</t>
  </si>
  <si>
    <t>564,0</t>
  </si>
  <si>
    <t>28</t>
  </si>
  <si>
    <t>596211110</t>
  </si>
  <si>
    <t>Kladení zámkové dlažby komunikací pro pěší tl 60 mm skupiny A pl do 50 m2</t>
  </si>
  <si>
    <t>315175832</t>
  </si>
  <si>
    <t>Kladení dlažby z betonových zámkových dlaždic komunikací pro pěší s ložem z kameniva těženého nebo drceného tl. do 40 mm, s vyplněním spár s dvojitým hutněním, vibrováním a se smetením přebytečného materiálu na krajnici tl. 60 mm skupiny A, pro plochy do 50 m2</t>
  </si>
  <si>
    <t>doplnění betonovou zámkovou dlažbou</t>
  </si>
  <si>
    <t>29</t>
  </si>
  <si>
    <t>59245018</t>
  </si>
  <si>
    <t>dlažba tvar obdélník betonová 200x100x60mm přírodní</t>
  </si>
  <si>
    <t>-921471010</t>
  </si>
  <si>
    <t>dlažba skladebná betonová 20x10x6 cm přírodní</t>
  </si>
  <si>
    <t>1,5*1,1 'Přepočtené koeficientem množství</t>
  </si>
  <si>
    <t>30</t>
  </si>
  <si>
    <t>596412213</t>
  </si>
  <si>
    <t>Kladení dlažby z vegetačních tvárnic pozemních komunikací tl 80 mm přes 300 m2</t>
  </si>
  <si>
    <t>1323868249</t>
  </si>
  <si>
    <t>Kladení dlažby z betonových vegetačních dlaždic pozemních komunikací  s ložem z kameniva těženého nebo drceného tl. do 50 mm, s vyplněním spár a vegetačních otvorů, s hutněním vibrováním tl. 80 mm, pro plochy přes 300 m2</t>
  </si>
  <si>
    <t>vegetační tvárnice do lože z písčité hlíny tl. 0,05 m</t>
  </si>
  <si>
    <t>31</t>
  </si>
  <si>
    <t>5924601R</t>
  </si>
  <si>
    <t xml:space="preserve">dlažba plošná betonová vegetační 200x200x80 </t>
  </si>
  <si>
    <t>1969627036</t>
  </si>
  <si>
    <t xml:space="preserve">dlažba plošná betonová vegetační </t>
  </si>
  <si>
    <t>564*1,05 'Přepočtené koeficientem množství</t>
  </si>
  <si>
    <t>Trubní vedení</t>
  </si>
  <si>
    <t>32</t>
  </si>
  <si>
    <t>89120000R</t>
  </si>
  <si>
    <t>Výšková úprava šachty</t>
  </si>
  <si>
    <t>kus</t>
  </si>
  <si>
    <t>1981522677</t>
  </si>
  <si>
    <t>Ostatní konstrukce a práce, bourání</t>
  </si>
  <si>
    <t>33</t>
  </si>
  <si>
    <t>914111111</t>
  </si>
  <si>
    <t>Montáž svislé dopravní značky do velikosti 1 m2 objímkami na sloupek nebo konzolu</t>
  </si>
  <si>
    <t>-312248743</t>
  </si>
  <si>
    <t>Montáž svislé dopravní značky základní velikosti do 1 m2 objímkami na sloupky nebo konzoly</t>
  </si>
  <si>
    <t>"dopravní značka IP12" 1</t>
  </si>
  <si>
    <t>34</t>
  </si>
  <si>
    <t>40445625</t>
  </si>
  <si>
    <t>informativní značky provozní IP8, IP9, IP11-IP13 500x700mm</t>
  </si>
  <si>
    <t>2076853502</t>
  </si>
  <si>
    <t>35</t>
  </si>
  <si>
    <t>914511111</t>
  </si>
  <si>
    <t>Montáž sloupku dopravních značek délky do 3,5 m s betonovým základem</t>
  </si>
  <si>
    <t>2018177921</t>
  </si>
  <si>
    <t>Montáž sloupku dopravních značek  délky do 3,5 m do betonového základu</t>
  </si>
  <si>
    <t xml:space="preserve">1,0 "nové SDZ </t>
  </si>
  <si>
    <t>36</t>
  </si>
  <si>
    <t>40445225</t>
  </si>
  <si>
    <t>sloupek Zn pro dopravní značku D 60mm v 3,5m</t>
  </si>
  <si>
    <t>691236285</t>
  </si>
  <si>
    <t>37</t>
  </si>
  <si>
    <t>40445253</t>
  </si>
  <si>
    <t>víčko plastové na sloupek D 60mm</t>
  </si>
  <si>
    <t>-1278326034</t>
  </si>
  <si>
    <t>38</t>
  </si>
  <si>
    <t>915231112</t>
  </si>
  <si>
    <t>Vodorovné dopravní značení přechody pro chodce, šipky, symboly retroreflexní bílý plast</t>
  </si>
  <si>
    <t>1649662617</t>
  </si>
  <si>
    <t>Vodorovné dopravní značení stříkaným plastem  přechody pro chodce, šipky, symboly nápisy bílé retroreflexní</t>
  </si>
  <si>
    <t>vodorovné dopravní značení</t>
  </si>
  <si>
    <t>17,0*4,5*0,125</t>
  </si>
  <si>
    <t>39</t>
  </si>
  <si>
    <t>915621111</t>
  </si>
  <si>
    <t>Předznačení vodorovného plošného značení</t>
  </si>
  <si>
    <t>-1759044635</t>
  </si>
  <si>
    <t>Předznačení pro vodorovné značení  stříkané barvou nebo prováděné z nátěrových hmot plošné šipky, symboly, nápisy</t>
  </si>
  <si>
    <t>40</t>
  </si>
  <si>
    <t>916131213</t>
  </si>
  <si>
    <t>Osazení silničního obrubníku betonového stojatého s boční opěrou do lože z betonu prostého</t>
  </si>
  <si>
    <t>1624819487</t>
  </si>
  <si>
    <t>Osazení silničního obrubníku betonového se zřízením lože, s vyplněním a zatřením spár cementovou maltou stojatého s boční opěrou z betonu prostého, do lože z betonu prostého</t>
  </si>
  <si>
    <t>betonové obruby silniční</t>
  </si>
  <si>
    <t>57,5</t>
  </si>
  <si>
    <t>41</t>
  </si>
  <si>
    <t>59217031</t>
  </si>
  <si>
    <t>obrubník betonový silniční 1000x150x250mm</t>
  </si>
  <si>
    <t>-1382133706</t>
  </si>
  <si>
    <t>obrubník betonový silniční 100 x 15 x 25 cm</t>
  </si>
  <si>
    <t>57,5*1,05 'Přepočtené koeficientem množství</t>
  </si>
  <si>
    <t>42</t>
  </si>
  <si>
    <t>916231213</t>
  </si>
  <si>
    <t>Osazení chodníkového obrubníku betonového stojatého s boční opěrou do lože z betonu prostého</t>
  </si>
  <si>
    <t>1723595627</t>
  </si>
  <si>
    <t>Osazení chodníkového obrubníku betonového se zřízením lože, s vyplněním a zatřením spár cementovou maltou stojatého s boční opěrou z betonu prostého, do lože z betonu prostého</t>
  </si>
  <si>
    <t>betonové obruby chodníkové</t>
  </si>
  <si>
    <t>28,0+4,0+86,5</t>
  </si>
  <si>
    <t>43</t>
  </si>
  <si>
    <t>59217017</t>
  </si>
  <si>
    <t>obrubník betonový chodníkový 1000x100x250mm</t>
  </si>
  <si>
    <t>1015847266</t>
  </si>
  <si>
    <t>118,5*1,05 'Přepočtené koeficientem množství</t>
  </si>
  <si>
    <t>997</t>
  </si>
  <si>
    <t>Přesun sutě</t>
  </si>
  <si>
    <t>44</t>
  </si>
  <si>
    <t>997221551</t>
  </si>
  <si>
    <t>Vodorovná doprava suti ze sypkých materiálů - skládka dle dodavatele</t>
  </si>
  <si>
    <t>-747406506</t>
  </si>
  <si>
    <t>45</t>
  </si>
  <si>
    <t>997221571</t>
  </si>
  <si>
    <t>Vodorovná doprava vybouraných hmot - skládka dle dodavatele</t>
  </si>
  <si>
    <t>-1893140397</t>
  </si>
  <si>
    <t>46</t>
  </si>
  <si>
    <t>997221611</t>
  </si>
  <si>
    <t>Nakládání suti na dopravní prostředky pro vodorovnou dopravu</t>
  </si>
  <si>
    <t>-1442840955</t>
  </si>
  <si>
    <t>Nakládání na dopravní prostředky pro vodorovnou dopravu suti</t>
  </si>
  <si>
    <t>47</t>
  </si>
  <si>
    <t>997221861</t>
  </si>
  <si>
    <t>Poplatek za uložení stavebního odpadu na recyklační skládce (skládkovné) z prostého betonu pod kódem 17 01 01</t>
  </si>
  <si>
    <t>-1255336658</t>
  </si>
  <si>
    <t>Poplatek za uložení stavebního odpadu na recyklační skládce (skládkovné) z prostého betonu zatříděného do Katalogu odpadů pod kódem 17 01 01</t>
  </si>
  <si>
    <t>48</t>
  </si>
  <si>
    <t>997221873</t>
  </si>
  <si>
    <t>Poplatek za uložení stavebního odpadu na recyklační skládce (skládkovné) zeminy a kamení zatříděného do Katalogu odpadů pod kódem 17 05 04</t>
  </si>
  <si>
    <t>1145106246</t>
  </si>
  <si>
    <t>998</t>
  </si>
  <si>
    <t xml:space="preserve"> Přesun hmot</t>
  </si>
  <si>
    <t>49</t>
  </si>
  <si>
    <t>998223011</t>
  </si>
  <si>
    <t>Přesun hmot pro pozemní komunikace s krytem dlážděným</t>
  </si>
  <si>
    <t>-414181730</t>
  </si>
  <si>
    <t>Přesun hmot pro pozemní komunikace s krytem dlážděným  dopravní vzdálenost do 200 m jakékoliv délky objektu</t>
  </si>
  <si>
    <t>VRN</t>
  </si>
  <si>
    <t>Vedlejší rozpočtové náklady</t>
  </si>
  <si>
    <t>50</t>
  </si>
  <si>
    <t>011103000</t>
  </si>
  <si>
    <t>Pomocné práce zajišť nebo zříz ochranu inženýrských sítí - příprava území stavby - vytyčení</t>
  </si>
  <si>
    <t>kpl</t>
  </si>
  <si>
    <t>1024</t>
  </si>
  <si>
    <t>-736907280</t>
  </si>
  <si>
    <t>Geologický průzkum bez rozlišení</t>
  </si>
  <si>
    <t>51</t>
  </si>
  <si>
    <t>012303000</t>
  </si>
  <si>
    <t>Geodetické zaměření skutečného provedení</t>
  </si>
  <si>
    <t>505307646</t>
  </si>
  <si>
    <t xml:space="preserve">Náklady na vyhotovení geodetického zaměření skutečného provedení díla včetně jejich předání objednateli v požadované formě a požadovaném počtu.
Geodetické zaměření skutečného provedení díla bude provedeno a ověřeno oprávněným zeměměřičským inženýrem a bude předáno objednateli 3x v tištěné a 1x v elektronické formě na CD (včetně inženýrských sítí). 
V zaměření budou vyznačeny hranice stavby, označeny druhy povrchů (materiál, povrch, barva), snížené obruby, vpusti, poklopy, propustky, lampy, svislé dopravní značení, opěrné zdi,…. Budou spočítány výměry (obruby + dlažby) vč. přiřazení k příslušným položkám a do příslušných SO dle rozpočtu.
</t>
  </si>
  <si>
    <t>P</t>
  </si>
  <si>
    <t xml:space="preserve">Poznámka k položce:_x000D_
_x000D_
</t>
  </si>
  <si>
    <t>52</t>
  </si>
  <si>
    <t>012403000</t>
  </si>
  <si>
    <t>Geometrický plán</t>
  </si>
  <si>
    <t>-485246149</t>
  </si>
  <si>
    <t xml:space="preserve">Náklady na vyhotovení geometrického plánu včetně jejich předání objednateli v požadované formě a požadovaném počtu.
 - Geometrický plán oddělující stavbu chodníku a souvisejících konstrukčních prvků (opěrné a zárubní zdí, lávky, silniční obruby,…) včetně změn druhu pozemku a způsobu využití kultury (chodník - ostatní plocha / ostatní komunikace), s vyznačením věcných břemen na cizích pozemcích týkajících se např. autobusových zálivů, kabelů a lamp VO a částí chodníků nad vodotečí, tak jak je požadováno ke kolaudaci stavby a pro vklad do Katastru nemovitostí. 9x v tištěné a 1x v elektronické formě na CD. 
</t>
  </si>
  <si>
    <t>53</t>
  </si>
  <si>
    <t>030001000</t>
  </si>
  <si>
    <t>Zařízení staveniště</t>
  </si>
  <si>
    <t>-461602538</t>
  </si>
  <si>
    <t xml:space="preserve">Položka zahrnuje veškeré náklady spojené s vybudováním, provozem a odstraněním zařízení staveniště
-oplocení
-WC
-zázemí stavby
</t>
  </si>
  <si>
    <t>54</t>
  </si>
  <si>
    <t>031203000</t>
  </si>
  <si>
    <t>Příprava území stavby, vč. vytyčení stavby</t>
  </si>
  <si>
    <t>-1838112744</t>
  </si>
  <si>
    <t>Terénní úpravy pro zařízení staveniště</t>
  </si>
  <si>
    <t>55</t>
  </si>
  <si>
    <t>034303000</t>
  </si>
  <si>
    <t>DIO - pomocné práce zříz nebo zajišť regulaci a ochranu dopravy</t>
  </si>
  <si>
    <t>121889594</t>
  </si>
  <si>
    <t xml:space="preserve">Položka obsahuje veškerá přechodná dopravní značení pro regulaci a ochranu dopravy,
včetně čištění stávající dopravní infrastruktury v průběhu stavby.
</t>
  </si>
  <si>
    <t>56</t>
  </si>
  <si>
    <t>034503000</t>
  </si>
  <si>
    <t>Informační tabule (plast A3) na sloupku a mobilním podstavci</t>
  </si>
  <si>
    <t>343278251</t>
  </si>
  <si>
    <t>Informační tabule na staveništi</t>
  </si>
  <si>
    <t>57</t>
  </si>
  <si>
    <t>045203000</t>
  </si>
  <si>
    <t>Kompletační činnost</t>
  </si>
  <si>
    <t>-1501456065</t>
  </si>
  <si>
    <t>Zahrnuje veškeré náklady spojené s tvorbou posudků, kontrol, revizních zpráv a dalších úkonů požadovaných dotčenými orgány</t>
  </si>
  <si>
    <t>2 - Trasa 2</t>
  </si>
  <si>
    <t xml:space="preserve">    1 -  Zemní práce</t>
  </si>
  <si>
    <t xml:space="preserve"> Zemní práce</t>
  </si>
  <si>
    <t>112151112</t>
  </si>
  <si>
    <t>Směrové kácení stromů s rozřezáním a odvětvením D kmene do 300 mm</t>
  </si>
  <si>
    <t>-1455094338</t>
  </si>
  <si>
    <t>Pokácení stromu směrové v celku s odřezáním kmene a s odvětvením průměru kmene přes 200 do 300 mm</t>
  </si>
  <si>
    <t>kácení stromů</t>
  </si>
  <si>
    <t>112201112</t>
  </si>
  <si>
    <t>Odstranění pařezů D do 0,3 m v rovině a svahu 1:5 s odklizením do 20 m a zasypáním jámy</t>
  </si>
  <si>
    <t>-839534676</t>
  </si>
  <si>
    <t>Odstranění pařezu v rovině nebo na svahu do 1:5 o průměru pařezu na řezné ploše přes 200 do 300 mm</t>
  </si>
  <si>
    <t>121151103</t>
  </si>
  <si>
    <t>Sejmutí ornice plochy do 100 m2 tl vrstvy do 200 mm strojně</t>
  </si>
  <si>
    <t>1066626207</t>
  </si>
  <si>
    <t>Sejmutí ornice strojně při souvislé ploše do 100 m2, tl. vrstvy do 200 mm</t>
  </si>
  <si>
    <t>2,6*2,5</t>
  </si>
  <si>
    <t>3,1*2,5+2,5*3,1</t>
  </si>
  <si>
    <t>4,2*5</t>
  </si>
  <si>
    <t>5,0*5</t>
  </si>
  <si>
    <t>5,7*5</t>
  </si>
  <si>
    <t>7,4*2,5</t>
  </si>
  <si>
    <t>122251101</t>
  </si>
  <si>
    <t>Odkopávky a prokopávky nezapažené v hornině třídy těžitelnosti I, skupiny 3 objem do 20 m3 strojně</t>
  </si>
  <si>
    <t>555736708</t>
  </si>
  <si>
    <t>Odkopávky a prokopávky nezapažené strojně v hornině třídy těžitelnosti I skupiny 3 do 20 m3</t>
  </si>
  <si>
    <t>3,7*2,5</t>
  </si>
  <si>
    <t>3,9*5,0</t>
  </si>
  <si>
    <t>4,2*5,0</t>
  </si>
  <si>
    <t>3,5*5,0</t>
  </si>
  <si>
    <t>5,2*5</t>
  </si>
  <si>
    <t>4,7*5</t>
  </si>
  <si>
    <t>7,4*3,75</t>
  </si>
  <si>
    <t>2,6*2,75</t>
  </si>
  <si>
    <t>Mezisoučet</t>
  </si>
  <si>
    <t>-14,0</t>
  </si>
  <si>
    <t>103828318</t>
  </si>
  <si>
    <t>0,3*0,4*33,0</t>
  </si>
  <si>
    <t>16000000R</t>
  </si>
  <si>
    <t>Odvoz, veškerá manipulace a likvidace biologického odpadu</t>
  </si>
  <si>
    <t>2114716813</t>
  </si>
  <si>
    <t>107062079</t>
  </si>
  <si>
    <t>9,96 "rýhy</t>
  </si>
  <si>
    <t>-548139617</t>
  </si>
  <si>
    <t>Uložení sypaniny na skládky</t>
  </si>
  <si>
    <t>-1537709285</t>
  </si>
  <si>
    <t>-954698227</t>
  </si>
  <si>
    <t>9,96*1,7</t>
  </si>
  <si>
    <t>111767481</t>
  </si>
  <si>
    <t>zemina vhodná do zásypů</t>
  </si>
  <si>
    <t>57,0*0,4</t>
  </si>
  <si>
    <t>1149704661</t>
  </si>
  <si>
    <t>22,8*1,7</t>
  </si>
  <si>
    <t>-5,4*1,7 "použita sejmutá ornice</t>
  </si>
  <si>
    <t>13</t>
  </si>
  <si>
    <t>735344451</t>
  </si>
  <si>
    <t>plocha k zatravnění (použita sejmutá ornice)</t>
  </si>
  <si>
    <t>86,0</t>
  </si>
  <si>
    <t>-954593344</t>
  </si>
  <si>
    <t>-516425913</t>
  </si>
  <si>
    <t>86*0,015 'Přepočtené koeficientem množství</t>
  </si>
  <si>
    <t>-1804504328</t>
  </si>
  <si>
    <t>186,2+8,4+3,1</t>
  </si>
  <si>
    <t>1398532183</t>
  </si>
  <si>
    <t>-67115780</t>
  </si>
  <si>
    <t>-601513872</t>
  </si>
  <si>
    <t>1834837104</t>
  </si>
  <si>
    <t>-1925203075</t>
  </si>
  <si>
    <t>33,0</t>
  </si>
  <si>
    <t>205638409</t>
  </si>
  <si>
    <t>186,5*2</t>
  </si>
  <si>
    <t>371920</t>
  </si>
  <si>
    <t>373*1,05 'Přepočtené koeficientem množství</t>
  </si>
  <si>
    <t>-530874060</t>
  </si>
  <si>
    <t>186,50</t>
  </si>
  <si>
    <t>-1025336070</t>
  </si>
  <si>
    <t>186,5*1,05 'Přepočtené koeficientem množství</t>
  </si>
  <si>
    <t>-1867988475</t>
  </si>
  <si>
    <t>596412212</t>
  </si>
  <si>
    <t>Kladení dlažby z vegetačních tvárnic pozemních komunikací tl 80 mm do 300 m2</t>
  </si>
  <si>
    <t>-1264647984</t>
  </si>
  <si>
    <t>Kladení dlažby z betonových vegetačních dlaždic pozemních komunikací  s ložem z kameniva těženého nebo drceného tl. do 50 mm, s vyplněním spár a vegetačních otvorů, s hutněním vibrováním tl. 80 mm, pro plochy přes 100 do 300 m2</t>
  </si>
  <si>
    <t>1713163776</t>
  </si>
  <si>
    <t>Výšková úprava uliční vpusti</t>
  </si>
  <si>
    <t>-107518394</t>
  </si>
  <si>
    <t>2143885631</t>
  </si>
  <si>
    <t>1795666707</t>
  </si>
  <si>
    <t>-1915407643</t>
  </si>
  <si>
    <t>597844316</t>
  </si>
  <si>
    <t>-1575732693</t>
  </si>
  <si>
    <t>-1228703521</t>
  </si>
  <si>
    <t>10,0*4,5*0,125</t>
  </si>
  <si>
    <t>1300937228</t>
  </si>
  <si>
    <t>-1873703491</t>
  </si>
  <si>
    <t>57,0</t>
  </si>
  <si>
    <t>1239438197</t>
  </si>
  <si>
    <t>57*1,05 'Přepočtené koeficientem množství</t>
  </si>
  <si>
    <t>-1449634551</t>
  </si>
  <si>
    <t>31,5</t>
  </si>
  <si>
    <t>1371614981</t>
  </si>
  <si>
    <t>31,5*1,05 'Přepočtené koeficientem množství</t>
  </si>
  <si>
    <t>-1259171521</t>
  </si>
  <si>
    <t>-216959497</t>
  </si>
  <si>
    <t>-369623326</t>
  </si>
  <si>
    <t>-1272821252</t>
  </si>
  <si>
    <t>-1854022377</t>
  </si>
  <si>
    <t>-440937534</t>
  </si>
  <si>
    <t>-1843034508</t>
  </si>
  <si>
    <t>265614253</t>
  </si>
  <si>
    <t>329510404</t>
  </si>
  <si>
    <t>SO 102 - U Nemocnice</t>
  </si>
  <si>
    <t>3 - Trasa 3</t>
  </si>
  <si>
    <t>113202111</t>
  </si>
  <si>
    <t>Vytrhání obrub krajníků obrubníků stojatých</t>
  </si>
  <si>
    <t>1719493704</t>
  </si>
  <si>
    <t>Vytrhání obrub  s vybouráním lože, s přemístěním hmot na skládku na vzdálenost do 3 m nebo s naložením na dopravní prostředek z krajníků nebo obrubníků stojatých</t>
  </si>
  <si>
    <t>odstranění betonové obruby</t>
  </si>
  <si>
    <t>23,0</t>
  </si>
  <si>
    <t>343323137</t>
  </si>
  <si>
    <t>sejmutí trávy (ornice) - pro využití zpět na terénní úpravy</t>
  </si>
  <si>
    <t>tl. 0,1 m</t>
  </si>
  <si>
    <t>5,9*1,95</t>
  </si>
  <si>
    <t>6,2*4,45</t>
  </si>
  <si>
    <t>5,8*5,0</t>
  </si>
  <si>
    <t>6,1*5,0</t>
  </si>
  <si>
    <t>6,0*4,0</t>
  </si>
  <si>
    <t>1436004828</t>
  </si>
  <si>
    <t>3,8*1,95</t>
  </si>
  <si>
    <t>3,2*4,45</t>
  </si>
  <si>
    <t>3,0*5,</t>
  </si>
  <si>
    <t>3,7*5,0</t>
  </si>
  <si>
    <t>3,4*4,0</t>
  </si>
  <si>
    <t>-12,26</t>
  </si>
  <si>
    <t>379691436</t>
  </si>
  <si>
    <t>0,3*0,4*22,0</t>
  </si>
  <si>
    <t>4,4</t>
  </si>
  <si>
    <t>-1561390403</t>
  </si>
  <si>
    <t>7,04 "rýhy</t>
  </si>
  <si>
    <t>56,49 "odkopávky</t>
  </si>
  <si>
    <t>1509235798</t>
  </si>
  <si>
    <t>1708292300</t>
  </si>
  <si>
    <t>171201231</t>
  </si>
  <si>
    <t>Poplatek za uložení zeminy a kamení na recyklační skládce (skládkovné) kód odpadu 17 05 04</t>
  </si>
  <si>
    <t>-1805272749</t>
  </si>
  <si>
    <t>63,53*1,7</t>
  </si>
  <si>
    <t>1638185659</t>
  </si>
  <si>
    <t>31,0*0,3</t>
  </si>
  <si>
    <t>1216787625</t>
  </si>
  <si>
    <t>9,3*1,7</t>
  </si>
  <si>
    <t>735827377</t>
  </si>
  <si>
    <t>40,0</t>
  </si>
  <si>
    <t>1556462863</t>
  </si>
  <si>
    <t>-535455615</t>
  </si>
  <si>
    <t>40*0,015 'Přepočtené koeficientem množství</t>
  </si>
  <si>
    <t>-152729553</t>
  </si>
  <si>
    <t>99,5+2,3+4,7</t>
  </si>
  <si>
    <t>1297084139</t>
  </si>
  <si>
    <t>1,0*4,0*1,0</t>
  </si>
  <si>
    <t>630282917</t>
  </si>
  <si>
    <t>1145680938</t>
  </si>
  <si>
    <t>18,0</t>
  </si>
  <si>
    <t>1230543256</t>
  </si>
  <si>
    <t>18*1,05 'Přepočtené koeficientem množství</t>
  </si>
  <si>
    <t>1961509515</t>
  </si>
  <si>
    <t>-556977626</t>
  </si>
  <si>
    <t>99,5*2</t>
  </si>
  <si>
    <t>-1285034119</t>
  </si>
  <si>
    <t>199*1,05 'Přepočtené koeficientem množství</t>
  </si>
  <si>
    <t>Zřízení vrstvy z fólie o sklonu do 10°</t>
  </si>
  <si>
    <t>-243373055</t>
  </si>
  <si>
    <t>99,5</t>
  </si>
  <si>
    <t>-217870907</t>
  </si>
  <si>
    <t>99,5*1,05 'Přepočtené koeficientem množství</t>
  </si>
  <si>
    <t>-1099004721</t>
  </si>
  <si>
    <t>-516154937</t>
  </si>
  <si>
    <t>-116438310</t>
  </si>
  <si>
    <t>755162421</t>
  </si>
  <si>
    <t>54001149</t>
  </si>
  <si>
    <t>-1978811947</t>
  </si>
  <si>
    <t>-1053014551</t>
  </si>
  <si>
    <t>1845857668</t>
  </si>
  <si>
    <t>-999132398</t>
  </si>
  <si>
    <t>6,0*4,5*0,125</t>
  </si>
  <si>
    <t>1060593508</t>
  </si>
  <si>
    <t>446949825</t>
  </si>
  <si>
    <t>1711436812</t>
  </si>
  <si>
    <t>-755100109</t>
  </si>
  <si>
    <t>-1374786137</t>
  </si>
  <si>
    <t>23*1,05 'Přepočtené koeficientem množství</t>
  </si>
  <si>
    <t>940000001</t>
  </si>
  <si>
    <t>Posunutí lampy veřejného osvětlení, délka posunutí 3,6 m, kabel veden v chráničce - kompletní provedení</t>
  </si>
  <si>
    <t>712267876</t>
  </si>
  <si>
    <t>940000002</t>
  </si>
  <si>
    <t>Přemístění betonových květináčů, průměr 2,15 m</t>
  </si>
  <si>
    <t>773635110</t>
  </si>
  <si>
    <t>940000003</t>
  </si>
  <si>
    <t>Přemístění sušáků venkovních kovových</t>
  </si>
  <si>
    <t>-1796823010</t>
  </si>
  <si>
    <t>-832701646</t>
  </si>
  <si>
    <t>-1769958506</t>
  </si>
  <si>
    <t>1667649091</t>
  </si>
  <si>
    <t>-771506679</t>
  </si>
  <si>
    <t>1147048508</t>
  </si>
  <si>
    <t>869874723</t>
  </si>
  <si>
    <t>-358055715</t>
  </si>
  <si>
    <t>-1998245005</t>
  </si>
  <si>
    <t>479753106</t>
  </si>
  <si>
    <t>-1000040225</t>
  </si>
  <si>
    <t>-217830109</t>
  </si>
  <si>
    <t>-1025716596</t>
  </si>
  <si>
    <t>4 - Trasa 4</t>
  </si>
  <si>
    <t>-78302372</t>
  </si>
  <si>
    <t>38,0</t>
  </si>
  <si>
    <t>-156485484</t>
  </si>
  <si>
    <t>5,85*36,0</t>
  </si>
  <si>
    <t>122251102</t>
  </si>
  <si>
    <t>Odkopávky a prokopávky nezapažené v hornině třídy těžitelnosti I, skupiny 3 objem do 50 m3 strojně</t>
  </si>
  <si>
    <t>-1416056523</t>
  </si>
  <si>
    <t>Odkopávky a prokopávky nezapažené strojně v hornině třídy těžitelnosti I skupiny 3 přes 20 do 50 m3</t>
  </si>
  <si>
    <t>0,275*5,85*36,0</t>
  </si>
  <si>
    <t>-21,06</t>
  </si>
  <si>
    <t>782713953</t>
  </si>
  <si>
    <t>0,3*0,4*37,0</t>
  </si>
  <si>
    <t>1126992715</t>
  </si>
  <si>
    <t>8,84 "rýhy</t>
  </si>
  <si>
    <t>36,855 "odkopávky</t>
  </si>
  <si>
    <t>1363867897</t>
  </si>
  <si>
    <t>172099875</t>
  </si>
  <si>
    <t>-297530256</t>
  </si>
  <si>
    <t>45,695*1,7</t>
  </si>
  <si>
    <t>936509288</t>
  </si>
  <si>
    <t>47,5*0,1</t>
  </si>
  <si>
    <t>-17635883</t>
  </si>
  <si>
    <t>4,75*1,7</t>
  </si>
  <si>
    <t>813843730</t>
  </si>
  <si>
    <t>32,3</t>
  </si>
  <si>
    <t>1035887939</t>
  </si>
  <si>
    <t>867884797</t>
  </si>
  <si>
    <t>32,3*0,015 'Přepočtené koeficientem množství</t>
  </si>
  <si>
    <t>1130121379</t>
  </si>
  <si>
    <t>180,9+7,2+3,6</t>
  </si>
  <si>
    <t>802892327</t>
  </si>
  <si>
    <t>-3837858</t>
  </si>
  <si>
    <t>-1422460827</t>
  </si>
  <si>
    <t>-1978424248</t>
  </si>
  <si>
    <t>-256809127</t>
  </si>
  <si>
    <t>37,0</t>
  </si>
  <si>
    <t>-1305242361</t>
  </si>
  <si>
    <t>180,0*2</t>
  </si>
  <si>
    <t>-652277706</t>
  </si>
  <si>
    <t>360*1,05 'Přepočtené koeficientem množství</t>
  </si>
  <si>
    <t>-125574507</t>
  </si>
  <si>
    <t>180,0</t>
  </si>
  <si>
    <t>2002642579</t>
  </si>
  <si>
    <t>180*1,05 'Přepočtené koeficientem množství</t>
  </si>
  <si>
    <t>-510699559</t>
  </si>
  <si>
    <t>180,90</t>
  </si>
  <si>
    <t>1126128872</t>
  </si>
  <si>
    <t>286628342</t>
  </si>
  <si>
    <t>180,9*1,05 'Přepočtené koeficientem množství</t>
  </si>
  <si>
    <t>-161579640</t>
  </si>
  <si>
    <t>-840595001</t>
  </si>
  <si>
    <t>881656180</t>
  </si>
  <si>
    <t>342367393</t>
  </si>
  <si>
    <t>317448050</t>
  </si>
  <si>
    <t>-1822214106</t>
  </si>
  <si>
    <t>11,0*4,5*0,125</t>
  </si>
  <si>
    <t>-1864095937</t>
  </si>
  <si>
    <t>-2141799051</t>
  </si>
  <si>
    <t>48,0</t>
  </si>
  <si>
    <t>700945587</t>
  </si>
  <si>
    <t>48*1,05 'Přepočtené koeficientem množství</t>
  </si>
  <si>
    <t>2063638494</t>
  </si>
  <si>
    <t>36,5</t>
  </si>
  <si>
    <t>-1830972325</t>
  </si>
  <si>
    <t>36,5*1,05 'Přepočtené koeficientem množství</t>
  </si>
  <si>
    <t>Posunutí lampy veřejného osvětlení, délka posunutí 5,5 m, kabel veden v chráničce - kompletní provedení</t>
  </si>
  <si>
    <t>-995962174</t>
  </si>
  <si>
    <t>Přemístění odpadkového koše</t>
  </si>
  <si>
    <t>-1162612364</t>
  </si>
  <si>
    <t>-2135082009</t>
  </si>
  <si>
    <t>2011525029</t>
  </si>
  <si>
    <t>-604741645</t>
  </si>
  <si>
    <t>-504360591</t>
  </si>
  <si>
    <t>1744045161</t>
  </si>
  <si>
    <t>-554463731</t>
  </si>
  <si>
    <t>304516674</t>
  </si>
  <si>
    <t>-1379519117</t>
  </si>
  <si>
    <t>-1532794976</t>
  </si>
  <si>
    <t>-1260757079</t>
  </si>
  <si>
    <t>-508980026</t>
  </si>
  <si>
    <t>-1186678489</t>
  </si>
  <si>
    <t>-395078866</t>
  </si>
  <si>
    <t>5 - Trasa 5</t>
  </si>
  <si>
    <t>1379612241</t>
  </si>
  <si>
    <t>36,2+2,0</t>
  </si>
  <si>
    <t>-162079294</t>
  </si>
  <si>
    <t>5,8*36,0</t>
  </si>
  <si>
    <t>-106079506</t>
  </si>
  <si>
    <t>pro podkladní vrstvy</t>
  </si>
  <si>
    <t>0,275*5,8*36,0</t>
  </si>
  <si>
    <t>-20,88</t>
  </si>
  <si>
    <t>-1406405298</t>
  </si>
  <si>
    <t>-1350169516</t>
  </si>
  <si>
    <t>1818792854</t>
  </si>
  <si>
    <t>624231654</t>
  </si>
  <si>
    <t>1625787155</t>
  </si>
  <si>
    <t>-1815558115</t>
  </si>
  <si>
    <t>-1184962863</t>
  </si>
  <si>
    <t>529011549</t>
  </si>
  <si>
    <t>31,0</t>
  </si>
  <si>
    <t>-814257535</t>
  </si>
  <si>
    <t>-81603151</t>
  </si>
  <si>
    <t>31*0,015 'Přepočtené koeficientem množství</t>
  </si>
  <si>
    <t>1171344162</t>
  </si>
  <si>
    <t>177,6+7,2+3,6</t>
  </si>
  <si>
    <t>212679797</t>
  </si>
  <si>
    <t>504566535</t>
  </si>
  <si>
    <t>-663823715</t>
  </si>
  <si>
    <t>-753339022</t>
  </si>
  <si>
    <t>-2050740654</t>
  </si>
  <si>
    <t>368858604</t>
  </si>
  <si>
    <t>177,0*2</t>
  </si>
  <si>
    <t>555476778</t>
  </si>
  <si>
    <t>354*1,05 'Přepočtené koeficientem množství</t>
  </si>
  <si>
    <t>1475991438</t>
  </si>
  <si>
    <t>177,0</t>
  </si>
  <si>
    <t>-1290996823</t>
  </si>
  <si>
    <t>177*1,05 'Přepočtené koeficientem množství</t>
  </si>
  <si>
    <t>-653555328</t>
  </si>
  <si>
    <t>177,6</t>
  </si>
  <si>
    <t>2094966782</t>
  </si>
  <si>
    <t>1130569674</t>
  </si>
  <si>
    <t>177,6*1,05 'Přepočtené koeficientem množství</t>
  </si>
  <si>
    <t>2088621648</t>
  </si>
  <si>
    <t>-412121519</t>
  </si>
  <si>
    <t>1412978708</t>
  </si>
  <si>
    <t>-111182143</t>
  </si>
  <si>
    <t>2061379805</t>
  </si>
  <si>
    <t>1475042649</t>
  </si>
  <si>
    <t>1578669493</t>
  </si>
  <si>
    <t>973809711</t>
  </si>
  <si>
    <t>-1311251615</t>
  </si>
  <si>
    <t>1965929515</t>
  </si>
  <si>
    <t>771613509</t>
  </si>
  <si>
    <t>Posunutí lampy veřejného osvětlení, délka posunutí 5,0 m, kabel veden v chráničce - kompletní provedení</t>
  </si>
  <si>
    <t>-665161185</t>
  </si>
  <si>
    <t>Uložení stávajícího vedení VO do chráničky</t>
  </si>
  <si>
    <t>-2029803984</t>
  </si>
  <si>
    <t>stávající vedení do chráničky</t>
  </si>
  <si>
    <t>16,5+20,0</t>
  </si>
  <si>
    <t>997221561</t>
  </si>
  <si>
    <t>Vodorovná doprava suti z kusových materiálů - skládka dle dodavatele</t>
  </si>
  <si>
    <t>864673436</t>
  </si>
  <si>
    <t>Vodorovná doprava suti  bez naložení, ale se složením a s hrubým urovnáním z kusových materiálů, na vzdálenost do 1 km</t>
  </si>
  <si>
    <t>1481561180</t>
  </si>
  <si>
    <t>1495488831</t>
  </si>
  <si>
    <t>1057458007</t>
  </si>
  <si>
    <t>-590914657</t>
  </si>
  <si>
    <t>299571595</t>
  </si>
  <si>
    <t>1348420557</t>
  </si>
  <si>
    <t>-924637208</t>
  </si>
  <si>
    <t>-1432743464</t>
  </si>
  <si>
    <t>401514497</t>
  </si>
  <si>
    <t>401990327</t>
  </si>
  <si>
    <t>-452309931</t>
  </si>
  <si>
    <t>6 - Trasa 6</t>
  </si>
  <si>
    <t>661425812</t>
  </si>
  <si>
    <t>35,7+1,5</t>
  </si>
  <si>
    <t>1526730377</t>
  </si>
  <si>
    <t>7,1*1,95</t>
  </si>
  <si>
    <t>6,7*4,45</t>
  </si>
  <si>
    <t>6,6*5,0</t>
  </si>
  <si>
    <t>2*6,7*5,0</t>
  </si>
  <si>
    <t>6,8*5,0</t>
  </si>
  <si>
    <t>6,9*2,2</t>
  </si>
  <si>
    <t>116410726</t>
  </si>
  <si>
    <t>5,6*1,95</t>
  </si>
  <si>
    <t>4,7*4,45</t>
  </si>
  <si>
    <t>4,4*5,0</t>
  </si>
  <si>
    <t>4,5*5,0</t>
  </si>
  <si>
    <t>4,7*5,0</t>
  </si>
  <si>
    <t>2*4,9*5,0</t>
  </si>
  <si>
    <t>4,8*2,2</t>
  </si>
  <si>
    <t>-12,684</t>
  </si>
  <si>
    <t>397834116</t>
  </si>
  <si>
    <t>-780404943</t>
  </si>
  <si>
    <t>-2105971494</t>
  </si>
  <si>
    <t>-1558896433</t>
  </si>
  <si>
    <t>-802966317</t>
  </si>
  <si>
    <t>490090254</t>
  </si>
  <si>
    <t>45,5*0,3</t>
  </si>
  <si>
    <t>-1183457965</t>
  </si>
  <si>
    <t>13,65*1,7</t>
  </si>
  <si>
    <t>-821938221</t>
  </si>
  <si>
    <t>100,0</t>
  </si>
  <si>
    <t>-2090877300</t>
  </si>
  <si>
    <t>-86056280</t>
  </si>
  <si>
    <t>1205033099</t>
  </si>
  <si>
    <t>155,80+3,6+6,8</t>
  </si>
  <si>
    <t>-886522808</t>
  </si>
  <si>
    <t>812879555</t>
  </si>
  <si>
    <t>-1857784409</t>
  </si>
  <si>
    <t>1038482797</t>
  </si>
  <si>
    <t>-52782448</t>
  </si>
  <si>
    <t>-1566628820</t>
  </si>
  <si>
    <t>155,0*2</t>
  </si>
  <si>
    <t>-1952772267</t>
  </si>
  <si>
    <t>310*1,05 'Přepočtené koeficientem množství</t>
  </si>
  <si>
    <t>1734287678</t>
  </si>
  <si>
    <t>155,0</t>
  </si>
  <si>
    <t>1141037252</t>
  </si>
  <si>
    <t>155*1,05 'Přepočtené koeficientem množství</t>
  </si>
  <si>
    <t>-1121798431</t>
  </si>
  <si>
    <t>155,80</t>
  </si>
  <si>
    <t>1944855222</t>
  </si>
  <si>
    <t>-1890152952</t>
  </si>
  <si>
    <t>155,8*1,05 'Přepočtené koeficientem množství</t>
  </si>
  <si>
    <t>-418328503</t>
  </si>
  <si>
    <t>2039720407</t>
  </si>
  <si>
    <t>-1929081446</t>
  </si>
  <si>
    <t>-75458691</t>
  </si>
  <si>
    <t>1806802932</t>
  </si>
  <si>
    <t>719566288</t>
  </si>
  <si>
    <t>1136758005</t>
  </si>
  <si>
    <t>-2008921316</t>
  </si>
  <si>
    <t>45,5</t>
  </si>
  <si>
    <t>225476485</t>
  </si>
  <si>
    <t>45,5*1,05 'Přepočtené koeficientem množství</t>
  </si>
  <si>
    <t>-1725028371</t>
  </si>
  <si>
    <t>36,0</t>
  </si>
  <si>
    <t>-1893302660</t>
  </si>
  <si>
    <t>36*1,05 'Přepočtené koeficientem množství</t>
  </si>
  <si>
    <t>Posunutí lampy veřejného osvětlení, délka posunutí 2,7 m, kabel veden v chráničce - kompletní provedení</t>
  </si>
  <si>
    <t>1450206364</t>
  </si>
  <si>
    <t>75179303</t>
  </si>
  <si>
    <t>1756611936</t>
  </si>
  <si>
    <t>1653154549</t>
  </si>
  <si>
    <t>1507548765</t>
  </si>
  <si>
    <t>1793468116</t>
  </si>
  <si>
    <t>1264673932</t>
  </si>
  <si>
    <t>-1811487046</t>
  </si>
  <si>
    <t>-1802046270</t>
  </si>
  <si>
    <t>-250792882</t>
  </si>
  <si>
    <t>1069270250</t>
  </si>
  <si>
    <t>-6481854</t>
  </si>
  <si>
    <t>218143082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</si>
</sst>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42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0000A8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i/>
      <sz val="7"/>
      <color rgb="FF969696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  <fill>
      <patternFill patternType="solid">
        <fgColor rgb="FFFFD274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41" fillId="0" borderId="0" applyNumberFormat="0" applyFill="0" applyBorder="0" applyAlignment="0" applyProtection="0"/>
  </cellStyleXfs>
  <cellXfs count="325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4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8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20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3" xfId="0" applyFont="1" applyBorder="1" applyAlignment="1">
      <alignment vertical="center"/>
    </xf>
    <xf numFmtId="0" fontId="18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4" borderId="7" xfId="0" applyFont="1" applyFill="1" applyBorder="1" applyAlignment="1" applyProtection="1">
      <alignment vertical="center"/>
    </xf>
    <xf numFmtId="0" fontId="23" fillId="4" borderId="0" xfId="0" applyFont="1" applyFill="1" applyAlignment="1" applyProtection="1">
      <alignment horizontal="center" vertical="center"/>
    </xf>
    <xf numFmtId="0" fontId="24" fillId="0" borderId="16" xfId="0" applyFont="1" applyBorder="1" applyAlignment="1" applyProtection="1">
      <alignment horizontal="center" vertical="center" wrapText="1"/>
    </xf>
    <xf numFmtId="0" fontId="24" fillId="0" borderId="17" xfId="0" applyFont="1" applyBorder="1" applyAlignment="1" applyProtection="1">
      <alignment horizontal="center" vertical="center" wrapText="1"/>
    </xf>
    <xf numFmtId="0" fontId="24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5" fillId="0" borderId="0" xfId="0" applyFont="1" applyAlignment="1" applyProtection="1">
      <alignment horizontal="left" vertical="center"/>
    </xf>
    <xf numFmtId="0" fontId="25" fillId="0" borderId="0" xfId="0" applyFont="1" applyAlignment="1" applyProtection="1">
      <alignment vertical="center"/>
    </xf>
    <xf numFmtId="4" fontId="25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1" fillId="0" borderId="14" xfId="0" applyNumberFormat="1" applyFont="1" applyBorder="1" applyAlignment="1" applyProtection="1">
      <alignment vertical="center"/>
    </xf>
    <xf numFmtId="4" fontId="21" fillId="0" borderId="0" xfId="0" applyNumberFormat="1" applyFont="1" applyBorder="1" applyAlignment="1" applyProtection="1">
      <alignment vertical="center"/>
    </xf>
    <xf numFmtId="166" fontId="21" fillId="0" borderId="0" xfId="0" applyNumberFormat="1" applyFont="1" applyBorder="1" applyAlignment="1" applyProtection="1">
      <alignment vertical="center"/>
    </xf>
    <xf numFmtId="4" fontId="21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5" fillId="0" borderId="3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8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9" fillId="0" borderId="14" xfId="0" applyNumberFormat="1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166" fontId="29" fillId="0" borderId="0" xfId="0" applyNumberFormat="1" applyFont="1" applyBorder="1" applyAlignment="1" applyProtection="1">
      <alignment vertical="center"/>
    </xf>
    <xf numFmtId="4" fontId="29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30" fillId="0" borderId="0" xfId="1" applyFont="1" applyAlignment="1">
      <alignment horizontal="center" vertical="center"/>
    </xf>
    <xf numFmtId="0" fontId="7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4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5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4" fontId="1" fillId="0" borderId="19" xfId="0" applyNumberFormat="1" applyFont="1" applyBorder="1" applyAlignment="1" applyProtection="1">
      <alignment vertical="center"/>
    </xf>
    <xf numFmtId="4" fontId="1" fillId="0" borderId="20" xfId="0" applyNumberFormat="1" applyFont="1" applyBorder="1" applyAlignment="1" applyProtection="1">
      <alignment vertical="center"/>
    </xf>
    <xf numFmtId="166" fontId="1" fillId="0" borderId="20" xfId="0" applyNumberFormat="1" applyFont="1" applyBorder="1" applyAlignment="1" applyProtection="1">
      <alignment vertical="center"/>
    </xf>
    <xf numFmtId="4" fontId="1" fillId="0" borderId="21" xfId="0" applyNumberFormat="1" applyFont="1" applyBorder="1" applyAlignment="1" applyProtection="1">
      <alignment vertical="center"/>
    </xf>
    <xf numFmtId="0" fontId="0" fillId="0" borderId="1" xfId="0" applyBorder="1"/>
    <xf numFmtId="0" fontId="0" fillId="0" borderId="2" xfId="0" applyBorder="1"/>
    <xf numFmtId="0" fontId="14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4" fontId="25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2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20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3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horizontal="right" vertical="center"/>
    </xf>
    <xf numFmtId="0" fontId="33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3" fillId="4" borderId="16" xfId="0" applyFont="1" applyFill="1" applyBorder="1" applyAlignment="1" applyProtection="1">
      <alignment horizontal="center" vertical="center" wrapText="1"/>
    </xf>
    <xf numFmtId="0" fontId="23" fillId="4" borderId="17" xfId="0" applyFont="1" applyFill="1" applyBorder="1" applyAlignment="1" applyProtection="1">
      <alignment horizontal="center" vertical="center" wrapText="1"/>
    </xf>
    <xf numFmtId="0" fontId="23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5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4" fillId="0" borderId="12" xfId="0" applyNumberFormat="1" applyFont="1" applyBorder="1" applyAlignment="1" applyProtection="1"/>
    <xf numFmtId="166" fontId="34" fillId="0" borderId="13" xfId="0" applyNumberFormat="1" applyFont="1" applyBorder="1" applyAlignment="1" applyProtection="1"/>
    <xf numFmtId="4" fontId="35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3" fillId="0" borderId="22" xfId="0" applyFont="1" applyBorder="1" applyAlignment="1" applyProtection="1">
      <alignment horizontal="center" vertical="center"/>
    </xf>
    <xf numFmtId="49" fontId="23" fillId="0" borderId="22" xfId="0" applyNumberFormat="1" applyFont="1" applyBorder="1" applyAlignment="1" applyProtection="1">
      <alignment horizontal="left" vertical="center" wrapText="1"/>
    </xf>
    <xf numFmtId="0" fontId="23" fillId="0" borderId="22" xfId="0" applyFont="1" applyBorder="1" applyAlignment="1" applyProtection="1">
      <alignment horizontal="left" vertical="center" wrapText="1"/>
    </xf>
    <xf numFmtId="0" fontId="23" fillId="0" borderId="22" xfId="0" applyFont="1" applyBorder="1" applyAlignment="1" applyProtection="1">
      <alignment horizontal="center" vertical="center" wrapText="1"/>
    </xf>
    <xf numFmtId="167" fontId="23" fillId="0" borderId="22" xfId="0" applyNumberFormat="1" applyFont="1" applyBorder="1" applyAlignment="1" applyProtection="1">
      <alignment vertical="center"/>
    </xf>
    <xf numFmtId="4" fontId="23" fillId="2" borderId="22" xfId="0" applyNumberFormat="1" applyFont="1" applyFill="1" applyBorder="1" applyAlignment="1" applyProtection="1">
      <alignment vertical="center"/>
      <protection locked="0"/>
    </xf>
    <xf numFmtId="4" fontId="23" fillId="0" borderId="22" xfId="0" applyNumberFormat="1" applyFont="1" applyBorder="1" applyAlignment="1" applyProtection="1">
      <alignment vertical="center"/>
    </xf>
    <xf numFmtId="0" fontId="24" fillId="2" borderId="14" xfId="0" applyFont="1" applyFill="1" applyBorder="1" applyAlignment="1" applyProtection="1">
      <alignment horizontal="left" vertical="center"/>
      <protection locked="0"/>
    </xf>
    <xf numFmtId="0" fontId="24" fillId="0" borderId="0" xfId="0" applyFont="1" applyBorder="1" applyAlignment="1" applyProtection="1">
      <alignment horizontal="center" vertical="center"/>
    </xf>
    <xf numFmtId="166" fontId="24" fillId="0" borderId="0" xfId="0" applyNumberFormat="1" applyFont="1" applyBorder="1" applyAlignment="1" applyProtection="1">
      <alignment vertical="center"/>
    </xf>
    <xf numFmtId="166" fontId="24" fillId="0" borderId="15" xfId="0" applyNumberFormat="1" applyFont="1" applyBorder="1" applyAlignment="1" applyProtection="1">
      <alignment vertical="center"/>
    </xf>
    <xf numFmtId="0" fontId="23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6" fillId="0" borderId="0" xfId="0" applyFont="1" applyAlignment="1" applyProtection="1">
      <alignment horizontal="left" vertical="center"/>
    </xf>
    <xf numFmtId="0" fontId="37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23" fillId="5" borderId="22" xfId="0" applyFont="1" applyFill="1" applyBorder="1" applyAlignment="1" applyProtection="1">
      <alignment horizontal="center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38" fillId="0" borderId="22" xfId="0" applyFont="1" applyBorder="1" applyAlignment="1" applyProtection="1">
      <alignment horizontal="center" vertical="center"/>
    </xf>
    <xf numFmtId="49" fontId="38" fillId="0" borderId="22" xfId="0" applyNumberFormat="1" applyFont="1" applyBorder="1" applyAlignment="1" applyProtection="1">
      <alignment horizontal="left" vertical="center" wrapText="1"/>
    </xf>
    <xf numFmtId="0" fontId="38" fillId="0" borderId="22" xfId="0" applyFont="1" applyBorder="1" applyAlignment="1" applyProtection="1">
      <alignment horizontal="left" vertical="center" wrapText="1"/>
    </xf>
    <xf numFmtId="0" fontId="38" fillId="0" borderId="22" xfId="0" applyFont="1" applyBorder="1" applyAlignment="1" applyProtection="1">
      <alignment horizontal="center" vertical="center" wrapText="1"/>
    </xf>
    <xf numFmtId="167" fontId="38" fillId="0" borderId="22" xfId="0" applyNumberFormat="1" applyFont="1" applyBorder="1" applyAlignment="1" applyProtection="1">
      <alignment vertical="center"/>
    </xf>
    <xf numFmtId="4" fontId="38" fillId="2" borderId="22" xfId="0" applyNumberFormat="1" applyFont="1" applyFill="1" applyBorder="1" applyAlignment="1" applyProtection="1">
      <alignment vertical="center"/>
      <protection locked="0"/>
    </xf>
    <xf numFmtId="4" fontId="38" fillId="0" borderId="22" xfId="0" applyNumberFormat="1" applyFont="1" applyBorder="1" applyAlignment="1" applyProtection="1">
      <alignment vertical="center"/>
    </xf>
    <xf numFmtId="0" fontId="39" fillId="0" borderId="3" xfId="0" applyFont="1" applyBorder="1" applyAlignment="1">
      <alignment vertical="center"/>
    </xf>
    <xf numFmtId="0" fontId="38" fillId="2" borderId="14" xfId="0" applyFont="1" applyFill="1" applyBorder="1" applyAlignment="1" applyProtection="1">
      <alignment horizontal="left" vertical="center"/>
      <protection locked="0"/>
    </xf>
    <xf numFmtId="0" fontId="38" fillId="0" borderId="0" xfId="0" applyFont="1" applyBorder="1" applyAlignment="1" applyProtection="1">
      <alignment horizontal="center" vertical="center"/>
    </xf>
    <xf numFmtId="0" fontId="40" fillId="0" borderId="0" xfId="0" applyFont="1" applyAlignment="1" applyProtection="1">
      <alignment vertical="center" wrapText="1"/>
    </xf>
    <xf numFmtId="0" fontId="0" fillId="0" borderId="19" xfId="0" applyFont="1" applyBorder="1" applyAlignment="1" applyProtection="1">
      <alignment vertical="center"/>
    </xf>
    <xf numFmtId="0" fontId="0" fillId="0" borderId="20" xfId="0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12" fillId="0" borderId="3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 wrapText="1"/>
    </xf>
    <xf numFmtId="167" fontId="12" fillId="0" borderId="0" xfId="0" applyNumberFormat="1" applyFont="1" applyAlignment="1" applyProtection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3" xfId="0" applyFont="1" applyBorder="1" applyAlignment="1">
      <alignment vertical="center"/>
    </xf>
    <xf numFmtId="0" fontId="12" fillId="0" borderId="14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15" xfId="0" applyFont="1" applyBorder="1" applyAlignment="1" applyProtection="1">
      <alignment vertical="center"/>
    </xf>
    <xf numFmtId="0" fontId="12" fillId="0" borderId="0" xfId="0" applyFont="1" applyAlignment="1">
      <alignment horizontal="left"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left" vertical="center"/>
    </xf>
    <xf numFmtId="0" fontId="22" fillId="0" borderId="14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22" fillId="0" borderId="14" xfId="0" applyFont="1" applyBorder="1" applyAlignment="1" applyProtection="1">
      <alignment horizontal="left" vertical="center"/>
    </xf>
    <xf numFmtId="0" fontId="22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23" fillId="4" borderId="6" xfId="0" applyFont="1" applyFill="1" applyBorder="1" applyAlignment="1" applyProtection="1">
      <alignment horizontal="center" vertical="center"/>
    </xf>
    <xf numFmtId="0" fontId="23" fillId="4" borderId="7" xfId="0" applyFont="1" applyFill="1" applyBorder="1" applyAlignment="1" applyProtection="1">
      <alignment horizontal="left" vertical="center"/>
    </xf>
    <xf numFmtId="0" fontId="23" fillId="4" borderId="7" xfId="0" applyFont="1" applyFill="1" applyBorder="1" applyAlignment="1" applyProtection="1">
      <alignment horizontal="right" vertical="center"/>
    </xf>
    <xf numFmtId="0" fontId="23" fillId="4" borderId="7" xfId="0" applyFont="1" applyFill="1" applyBorder="1" applyAlignment="1" applyProtection="1">
      <alignment horizontal="center" vertical="center"/>
    </xf>
    <xf numFmtId="0" fontId="23" fillId="4" borderId="8" xfId="0" applyFont="1" applyFill="1" applyBorder="1" applyAlignment="1" applyProtection="1">
      <alignment horizontal="left" vertical="center"/>
    </xf>
    <xf numFmtId="4" fontId="28" fillId="0" borderId="0" xfId="0" applyNumberFormat="1" applyFont="1" applyAlignment="1" applyProtection="1">
      <alignment horizontal="right" vertical="center"/>
    </xf>
    <xf numFmtId="0" fontId="28" fillId="0" borderId="0" xfId="0" applyFont="1" applyAlignment="1" applyProtection="1">
      <alignment vertical="center"/>
    </xf>
    <xf numFmtId="4" fontId="28" fillId="0" borderId="0" xfId="0" applyNumberFormat="1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31" fillId="0" borderId="0" xfId="0" applyFont="1" applyAlignment="1" applyProtection="1">
      <alignment horizontal="left" vertical="center" wrapText="1"/>
    </xf>
    <xf numFmtId="4" fontId="25" fillId="0" borderId="0" xfId="0" applyNumberFormat="1" applyFont="1" applyAlignment="1" applyProtection="1">
      <alignment horizontal="right" vertical="center"/>
    </xf>
    <xf numFmtId="4" fontId="25" fillId="0" borderId="0" xfId="0" applyNumberFormat="1" applyFont="1" applyAlignment="1" applyProtection="1">
      <alignment vertical="center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4" fontId="18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" fillId="0" borderId="0" xfId="0" applyFont="1" applyAlignment="1" applyProtection="1">
      <alignment horizontal="right" vertical="center"/>
    </xf>
    <xf numFmtId="4" fontId="19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7" xfId="0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14" fontId="2" fillId="2" borderId="0" xfId="0" applyNumberFormat="1" applyFont="1" applyFill="1" applyAlignment="1" applyProtection="1">
      <alignment horizontal="left" vertical="center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104"/>
  <sheetViews>
    <sheetView showGridLines="0" tabSelected="1" workbookViewId="0">
      <selection activeCell="AN9" sqref="AN9"/>
    </sheetView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7" t="s">
        <v>0</v>
      </c>
      <c r="AZ1" s="17" t="s">
        <v>1</v>
      </c>
      <c r="BA1" s="17" t="s">
        <v>2</v>
      </c>
      <c r="BB1" s="17" t="s">
        <v>3</v>
      </c>
      <c r="BT1" s="17" t="s">
        <v>4</v>
      </c>
      <c r="BU1" s="17" t="s">
        <v>4</v>
      </c>
      <c r="BV1" s="17" t="s">
        <v>5</v>
      </c>
    </row>
    <row r="2" spans="1:74" s="1" customFormat="1" ht="36.950000000000003" customHeight="1">
      <c r="AR2" s="313"/>
      <c r="AS2" s="313"/>
      <c r="AT2" s="313"/>
      <c r="AU2" s="313"/>
      <c r="AV2" s="313"/>
      <c r="AW2" s="313"/>
      <c r="AX2" s="313"/>
      <c r="AY2" s="313"/>
      <c r="AZ2" s="313"/>
      <c r="BA2" s="313"/>
      <c r="BB2" s="313"/>
      <c r="BC2" s="313"/>
      <c r="BD2" s="313"/>
      <c r="BE2" s="313"/>
      <c r="BS2" s="18" t="s">
        <v>6</v>
      </c>
      <c r="BT2" s="18" t="s">
        <v>7</v>
      </c>
    </row>
    <row r="3" spans="1:74" s="1" customFormat="1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1"/>
      <c r="BS3" s="18" t="s">
        <v>6</v>
      </c>
      <c r="BT3" s="18" t="s">
        <v>8</v>
      </c>
    </row>
    <row r="4" spans="1:74" s="1" customFormat="1" ht="24.95" customHeight="1">
      <c r="B4" s="22"/>
      <c r="C4" s="23"/>
      <c r="D4" s="24" t="s">
        <v>9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1"/>
      <c r="AS4" s="25" t="s">
        <v>10</v>
      </c>
      <c r="BE4" s="26" t="s">
        <v>11</v>
      </c>
      <c r="BS4" s="18" t="s">
        <v>12</v>
      </c>
    </row>
    <row r="5" spans="1:74" s="1" customFormat="1" ht="12" customHeight="1">
      <c r="B5" s="22"/>
      <c r="C5" s="23"/>
      <c r="D5" s="27" t="s">
        <v>13</v>
      </c>
      <c r="E5" s="23"/>
      <c r="F5" s="23"/>
      <c r="G5" s="23"/>
      <c r="H5" s="23"/>
      <c r="I5" s="23"/>
      <c r="J5" s="23"/>
      <c r="K5" s="297" t="s">
        <v>14</v>
      </c>
      <c r="L5" s="298"/>
      <c r="M5" s="298"/>
      <c r="N5" s="298"/>
      <c r="O5" s="298"/>
      <c r="P5" s="298"/>
      <c r="Q5" s="298"/>
      <c r="R5" s="298"/>
      <c r="S5" s="298"/>
      <c r="T5" s="298"/>
      <c r="U5" s="298"/>
      <c r="V5" s="298"/>
      <c r="W5" s="298"/>
      <c r="X5" s="298"/>
      <c r="Y5" s="298"/>
      <c r="Z5" s="298"/>
      <c r="AA5" s="298"/>
      <c r="AB5" s="298"/>
      <c r="AC5" s="298"/>
      <c r="AD5" s="298"/>
      <c r="AE5" s="298"/>
      <c r="AF5" s="298"/>
      <c r="AG5" s="298"/>
      <c r="AH5" s="298"/>
      <c r="AI5" s="298"/>
      <c r="AJ5" s="298"/>
      <c r="AK5" s="298"/>
      <c r="AL5" s="298"/>
      <c r="AM5" s="298"/>
      <c r="AN5" s="298"/>
      <c r="AO5" s="298"/>
      <c r="AP5" s="23"/>
      <c r="AQ5" s="23"/>
      <c r="AR5" s="21"/>
      <c r="BE5" s="294" t="s">
        <v>15</v>
      </c>
      <c r="BS5" s="18" t="s">
        <v>6</v>
      </c>
    </row>
    <row r="6" spans="1:74" s="1" customFormat="1" ht="36.950000000000003" customHeight="1">
      <c r="B6" s="22"/>
      <c r="C6" s="23"/>
      <c r="D6" s="29" t="s">
        <v>16</v>
      </c>
      <c r="E6" s="23"/>
      <c r="F6" s="23"/>
      <c r="G6" s="23"/>
      <c r="H6" s="23"/>
      <c r="I6" s="23"/>
      <c r="J6" s="23"/>
      <c r="K6" s="299" t="s">
        <v>17</v>
      </c>
      <c r="L6" s="298"/>
      <c r="M6" s="298"/>
      <c r="N6" s="298"/>
      <c r="O6" s="298"/>
      <c r="P6" s="298"/>
      <c r="Q6" s="298"/>
      <c r="R6" s="298"/>
      <c r="S6" s="298"/>
      <c r="T6" s="298"/>
      <c r="U6" s="298"/>
      <c r="V6" s="298"/>
      <c r="W6" s="298"/>
      <c r="X6" s="298"/>
      <c r="Y6" s="298"/>
      <c r="Z6" s="298"/>
      <c r="AA6" s="298"/>
      <c r="AB6" s="298"/>
      <c r="AC6" s="298"/>
      <c r="AD6" s="298"/>
      <c r="AE6" s="298"/>
      <c r="AF6" s="298"/>
      <c r="AG6" s="298"/>
      <c r="AH6" s="298"/>
      <c r="AI6" s="298"/>
      <c r="AJ6" s="298"/>
      <c r="AK6" s="298"/>
      <c r="AL6" s="298"/>
      <c r="AM6" s="298"/>
      <c r="AN6" s="298"/>
      <c r="AO6" s="298"/>
      <c r="AP6" s="23"/>
      <c r="AQ6" s="23"/>
      <c r="AR6" s="21"/>
      <c r="BE6" s="295"/>
      <c r="BS6" s="18" t="s">
        <v>18</v>
      </c>
    </row>
    <row r="7" spans="1:74" s="1" customFormat="1" ht="12" customHeight="1">
      <c r="B7" s="22"/>
      <c r="C7" s="23"/>
      <c r="D7" s="30" t="s">
        <v>19</v>
      </c>
      <c r="E7" s="23"/>
      <c r="F7" s="23"/>
      <c r="G7" s="23"/>
      <c r="H7" s="23"/>
      <c r="I7" s="23"/>
      <c r="J7" s="23"/>
      <c r="K7" s="28" t="s">
        <v>1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30" t="s">
        <v>20</v>
      </c>
      <c r="AL7" s="23"/>
      <c r="AM7" s="23"/>
      <c r="AN7" s="28" t="s">
        <v>1</v>
      </c>
      <c r="AO7" s="23"/>
      <c r="AP7" s="23"/>
      <c r="AQ7" s="23"/>
      <c r="AR7" s="21"/>
      <c r="BE7" s="295"/>
      <c r="BS7" s="18" t="s">
        <v>21</v>
      </c>
    </row>
    <row r="8" spans="1:74" s="1" customFormat="1" ht="12" customHeight="1">
      <c r="B8" s="22"/>
      <c r="C8" s="23"/>
      <c r="D8" s="30" t="s">
        <v>22</v>
      </c>
      <c r="E8" s="23"/>
      <c r="F8" s="23"/>
      <c r="G8" s="23"/>
      <c r="H8" s="23"/>
      <c r="I8" s="23"/>
      <c r="J8" s="23"/>
      <c r="K8" s="28" t="s">
        <v>23</v>
      </c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30" t="s">
        <v>24</v>
      </c>
      <c r="AL8" s="23"/>
      <c r="AM8" s="23"/>
      <c r="AN8" s="324">
        <v>44123</v>
      </c>
      <c r="AO8" s="23"/>
      <c r="AP8" s="23"/>
      <c r="AQ8" s="23"/>
      <c r="AR8" s="21"/>
      <c r="BE8" s="295"/>
      <c r="BS8" s="18" t="s">
        <v>25</v>
      </c>
    </row>
    <row r="9" spans="1:74" s="1" customFormat="1" ht="14.45" customHeight="1">
      <c r="B9" s="22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1"/>
      <c r="BE9" s="295"/>
      <c r="BS9" s="18" t="s">
        <v>26</v>
      </c>
    </row>
    <row r="10" spans="1:74" s="1" customFormat="1" ht="12" customHeight="1">
      <c r="B10" s="22"/>
      <c r="C10" s="23"/>
      <c r="D10" s="30" t="s">
        <v>27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30" t="s">
        <v>28</v>
      </c>
      <c r="AL10" s="23"/>
      <c r="AM10" s="23"/>
      <c r="AN10" s="28" t="s">
        <v>1</v>
      </c>
      <c r="AO10" s="23"/>
      <c r="AP10" s="23"/>
      <c r="AQ10" s="23"/>
      <c r="AR10" s="21"/>
      <c r="BE10" s="295"/>
      <c r="BS10" s="18" t="s">
        <v>18</v>
      </c>
    </row>
    <row r="11" spans="1:74" s="1" customFormat="1" ht="18.399999999999999" customHeight="1">
      <c r="B11" s="22"/>
      <c r="C11" s="23"/>
      <c r="D11" s="23"/>
      <c r="E11" s="28" t="s">
        <v>29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30" t="s">
        <v>30</v>
      </c>
      <c r="AL11" s="23"/>
      <c r="AM11" s="23"/>
      <c r="AN11" s="28" t="s">
        <v>1</v>
      </c>
      <c r="AO11" s="23"/>
      <c r="AP11" s="23"/>
      <c r="AQ11" s="23"/>
      <c r="AR11" s="21"/>
      <c r="BE11" s="295"/>
      <c r="BS11" s="18" t="s">
        <v>18</v>
      </c>
    </row>
    <row r="12" spans="1:74" s="1" customFormat="1" ht="6.95" customHeight="1"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1"/>
      <c r="BE12" s="295"/>
      <c r="BS12" s="18" t="s">
        <v>18</v>
      </c>
    </row>
    <row r="13" spans="1:74" s="1" customFormat="1" ht="12" customHeight="1">
      <c r="B13" s="22"/>
      <c r="C13" s="23"/>
      <c r="D13" s="30" t="s">
        <v>31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30" t="s">
        <v>28</v>
      </c>
      <c r="AL13" s="23"/>
      <c r="AM13" s="23"/>
      <c r="AN13" s="32" t="s">
        <v>32</v>
      </c>
      <c r="AO13" s="23"/>
      <c r="AP13" s="23"/>
      <c r="AQ13" s="23"/>
      <c r="AR13" s="21"/>
      <c r="BE13" s="295"/>
      <c r="BS13" s="18" t="s">
        <v>18</v>
      </c>
    </row>
    <row r="14" spans="1:74" ht="12.75">
      <c r="B14" s="22"/>
      <c r="C14" s="23"/>
      <c r="D14" s="23"/>
      <c r="E14" s="300" t="s">
        <v>32</v>
      </c>
      <c r="F14" s="301"/>
      <c r="G14" s="301"/>
      <c r="H14" s="301"/>
      <c r="I14" s="301"/>
      <c r="J14" s="301"/>
      <c r="K14" s="301"/>
      <c r="L14" s="301"/>
      <c r="M14" s="301"/>
      <c r="N14" s="301"/>
      <c r="O14" s="301"/>
      <c r="P14" s="301"/>
      <c r="Q14" s="301"/>
      <c r="R14" s="301"/>
      <c r="S14" s="301"/>
      <c r="T14" s="301"/>
      <c r="U14" s="301"/>
      <c r="V14" s="301"/>
      <c r="W14" s="301"/>
      <c r="X14" s="301"/>
      <c r="Y14" s="301"/>
      <c r="Z14" s="301"/>
      <c r="AA14" s="301"/>
      <c r="AB14" s="301"/>
      <c r="AC14" s="301"/>
      <c r="AD14" s="301"/>
      <c r="AE14" s="301"/>
      <c r="AF14" s="301"/>
      <c r="AG14" s="301"/>
      <c r="AH14" s="301"/>
      <c r="AI14" s="301"/>
      <c r="AJ14" s="301"/>
      <c r="AK14" s="30" t="s">
        <v>30</v>
      </c>
      <c r="AL14" s="23"/>
      <c r="AM14" s="23"/>
      <c r="AN14" s="32" t="s">
        <v>32</v>
      </c>
      <c r="AO14" s="23"/>
      <c r="AP14" s="23"/>
      <c r="AQ14" s="23"/>
      <c r="AR14" s="21"/>
      <c r="BE14" s="295"/>
      <c r="BS14" s="18" t="s">
        <v>18</v>
      </c>
    </row>
    <row r="15" spans="1:74" s="1" customFormat="1" ht="6.95" customHeight="1"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1"/>
      <c r="BE15" s="295"/>
      <c r="BS15" s="18" t="s">
        <v>4</v>
      </c>
    </row>
    <row r="16" spans="1:74" s="1" customFormat="1" ht="12" customHeight="1">
      <c r="B16" s="22"/>
      <c r="C16" s="23"/>
      <c r="D16" s="30" t="s">
        <v>33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30" t="s">
        <v>28</v>
      </c>
      <c r="AL16" s="23"/>
      <c r="AM16" s="23"/>
      <c r="AN16" s="28" t="s">
        <v>1</v>
      </c>
      <c r="AO16" s="23"/>
      <c r="AP16" s="23"/>
      <c r="AQ16" s="23"/>
      <c r="AR16" s="21"/>
      <c r="BE16" s="295"/>
      <c r="BS16" s="18" t="s">
        <v>4</v>
      </c>
    </row>
    <row r="17" spans="1:71" s="1" customFormat="1" ht="18.399999999999999" customHeight="1">
      <c r="B17" s="22"/>
      <c r="C17" s="23"/>
      <c r="D17" s="23"/>
      <c r="E17" s="28" t="s">
        <v>34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30" t="s">
        <v>30</v>
      </c>
      <c r="AL17" s="23"/>
      <c r="AM17" s="23"/>
      <c r="AN17" s="28" t="s">
        <v>1</v>
      </c>
      <c r="AO17" s="23"/>
      <c r="AP17" s="23"/>
      <c r="AQ17" s="23"/>
      <c r="AR17" s="21"/>
      <c r="BE17" s="295"/>
      <c r="BS17" s="18" t="s">
        <v>35</v>
      </c>
    </row>
    <row r="18" spans="1:71" s="1" customFormat="1" ht="6.95" customHeight="1"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1"/>
      <c r="BE18" s="295"/>
      <c r="BS18" s="18" t="s">
        <v>6</v>
      </c>
    </row>
    <row r="19" spans="1:71" s="1" customFormat="1" ht="12" customHeight="1">
      <c r="B19" s="22"/>
      <c r="C19" s="23"/>
      <c r="D19" s="30" t="s">
        <v>36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30" t="s">
        <v>28</v>
      </c>
      <c r="AL19" s="23"/>
      <c r="AM19" s="23"/>
      <c r="AN19" s="28" t="s">
        <v>1</v>
      </c>
      <c r="AO19" s="23"/>
      <c r="AP19" s="23"/>
      <c r="AQ19" s="23"/>
      <c r="AR19" s="21"/>
      <c r="BE19" s="295"/>
      <c r="BS19" s="18" t="s">
        <v>6</v>
      </c>
    </row>
    <row r="20" spans="1:71" s="1" customFormat="1" ht="18.399999999999999" customHeight="1">
      <c r="B20" s="22"/>
      <c r="C20" s="23"/>
      <c r="D20" s="23"/>
      <c r="E20" s="28" t="s">
        <v>29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30" t="s">
        <v>30</v>
      </c>
      <c r="AL20" s="23"/>
      <c r="AM20" s="23"/>
      <c r="AN20" s="28" t="s">
        <v>1</v>
      </c>
      <c r="AO20" s="23"/>
      <c r="AP20" s="23"/>
      <c r="AQ20" s="23"/>
      <c r="AR20" s="21"/>
      <c r="BE20" s="295"/>
      <c r="BS20" s="18" t="s">
        <v>35</v>
      </c>
    </row>
    <row r="21" spans="1:71" s="1" customFormat="1" ht="6.95" customHeight="1"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1"/>
      <c r="BE21" s="295"/>
    </row>
    <row r="22" spans="1:71" s="1" customFormat="1" ht="12" customHeight="1">
      <c r="B22" s="22"/>
      <c r="C22" s="23"/>
      <c r="D22" s="30" t="s">
        <v>37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1"/>
      <c r="BE22" s="295"/>
    </row>
    <row r="23" spans="1:71" s="1" customFormat="1" ht="16.5" customHeight="1">
      <c r="B23" s="22"/>
      <c r="C23" s="23"/>
      <c r="D23" s="23"/>
      <c r="E23" s="302" t="s">
        <v>1</v>
      </c>
      <c r="F23" s="302"/>
      <c r="G23" s="302"/>
      <c r="H23" s="302"/>
      <c r="I23" s="302"/>
      <c r="J23" s="302"/>
      <c r="K23" s="302"/>
      <c r="L23" s="302"/>
      <c r="M23" s="302"/>
      <c r="N23" s="302"/>
      <c r="O23" s="302"/>
      <c r="P23" s="302"/>
      <c r="Q23" s="302"/>
      <c r="R23" s="302"/>
      <c r="S23" s="302"/>
      <c r="T23" s="302"/>
      <c r="U23" s="302"/>
      <c r="V23" s="302"/>
      <c r="W23" s="302"/>
      <c r="X23" s="302"/>
      <c r="Y23" s="302"/>
      <c r="Z23" s="302"/>
      <c r="AA23" s="302"/>
      <c r="AB23" s="302"/>
      <c r="AC23" s="302"/>
      <c r="AD23" s="302"/>
      <c r="AE23" s="302"/>
      <c r="AF23" s="302"/>
      <c r="AG23" s="302"/>
      <c r="AH23" s="302"/>
      <c r="AI23" s="302"/>
      <c r="AJ23" s="302"/>
      <c r="AK23" s="302"/>
      <c r="AL23" s="302"/>
      <c r="AM23" s="302"/>
      <c r="AN23" s="302"/>
      <c r="AO23" s="23"/>
      <c r="AP23" s="23"/>
      <c r="AQ23" s="23"/>
      <c r="AR23" s="21"/>
      <c r="BE23" s="295"/>
    </row>
    <row r="24" spans="1:71" s="1" customFormat="1" ht="6.95" customHeight="1">
      <c r="B24" s="22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1"/>
      <c r="BE24" s="295"/>
    </row>
    <row r="25" spans="1:71" s="1" customFormat="1" ht="6.95" customHeight="1">
      <c r="B25" s="22"/>
      <c r="C25" s="23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23"/>
      <c r="AQ25" s="23"/>
      <c r="AR25" s="21"/>
      <c r="BE25" s="295"/>
    </row>
    <row r="26" spans="1:71" s="2" customFormat="1" ht="25.9" customHeight="1">
      <c r="A26" s="35"/>
      <c r="B26" s="36"/>
      <c r="C26" s="37"/>
      <c r="D26" s="38" t="s">
        <v>38</v>
      </c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03">
        <f>ROUND(AG94,2)</f>
        <v>0</v>
      </c>
      <c r="AL26" s="304"/>
      <c r="AM26" s="304"/>
      <c r="AN26" s="304"/>
      <c r="AO26" s="304"/>
      <c r="AP26" s="37"/>
      <c r="AQ26" s="37"/>
      <c r="AR26" s="40"/>
      <c r="BE26" s="295"/>
    </row>
    <row r="27" spans="1:71" s="2" customFormat="1" ht="6.95" customHeight="1">
      <c r="A27" s="35"/>
      <c r="B27" s="36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40"/>
      <c r="BE27" s="295"/>
    </row>
    <row r="28" spans="1:71" s="2" customFormat="1" ht="12.75">
      <c r="A28" s="35"/>
      <c r="B28" s="36"/>
      <c r="C28" s="37"/>
      <c r="D28" s="37"/>
      <c r="E28" s="37"/>
      <c r="F28" s="37"/>
      <c r="G28" s="37"/>
      <c r="H28" s="37"/>
      <c r="I28" s="37"/>
      <c r="J28" s="37"/>
      <c r="K28" s="37"/>
      <c r="L28" s="305" t="s">
        <v>39</v>
      </c>
      <c r="M28" s="305"/>
      <c r="N28" s="305"/>
      <c r="O28" s="305"/>
      <c r="P28" s="305"/>
      <c r="Q28" s="37"/>
      <c r="R28" s="37"/>
      <c r="S28" s="37"/>
      <c r="T28" s="37"/>
      <c r="U28" s="37"/>
      <c r="V28" s="37"/>
      <c r="W28" s="305" t="s">
        <v>40</v>
      </c>
      <c r="X28" s="305"/>
      <c r="Y28" s="305"/>
      <c r="Z28" s="305"/>
      <c r="AA28" s="305"/>
      <c r="AB28" s="305"/>
      <c r="AC28" s="305"/>
      <c r="AD28" s="305"/>
      <c r="AE28" s="305"/>
      <c r="AF28" s="37"/>
      <c r="AG28" s="37"/>
      <c r="AH28" s="37"/>
      <c r="AI28" s="37"/>
      <c r="AJ28" s="37"/>
      <c r="AK28" s="305" t="s">
        <v>41</v>
      </c>
      <c r="AL28" s="305"/>
      <c r="AM28" s="305"/>
      <c r="AN28" s="305"/>
      <c r="AO28" s="305"/>
      <c r="AP28" s="37"/>
      <c r="AQ28" s="37"/>
      <c r="AR28" s="40"/>
      <c r="BE28" s="295"/>
    </row>
    <row r="29" spans="1:71" s="3" customFormat="1" ht="14.45" customHeight="1">
      <c r="B29" s="41"/>
      <c r="C29" s="42"/>
      <c r="D29" s="30" t="s">
        <v>42</v>
      </c>
      <c r="E29" s="42"/>
      <c r="F29" s="30" t="s">
        <v>43</v>
      </c>
      <c r="G29" s="42"/>
      <c r="H29" s="42"/>
      <c r="I29" s="42"/>
      <c r="J29" s="42"/>
      <c r="K29" s="42"/>
      <c r="L29" s="308">
        <v>0.21</v>
      </c>
      <c r="M29" s="307"/>
      <c r="N29" s="307"/>
      <c r="O29" s="307"/>
      <c r="P29" s="307"/>
      <c r="Q29" s="42"/>
      <c r="R29" s="42"/>
      <c r="S29" s="42"/>
      <c r="T29" s="42"/>
      <c r="U29" s="42"/>
      <c r="V29" s="42"/>
      <c r="W29" s="306">
        <f>ROUND(AZ94, 2)</f>
        <v>0</v>
      </c>
      <c r="X29" s="307"/>
      <c r="Y29" s="307"/>
      <c r="Z29" s="307"/>
      <c r="AA29" s="307"/>
      <c r="AB29" s="307"/>
      <c r="AC29" s="307"/>
      <c r="AD29" s="307"/>
      <c r="AE29" s="307"/>
      <c r="AF29" s="42"/>
      <c r="AG29" s="42"/>
      <c r="AH29" s="42"/>
      <c r="AI29" s="42"/>
      <c r="AJ29" s="42"/>
      <c r="AK29" s="306">
        <f>ROUND(AV94, 2)</f>
        <v>0</v>
      </c>
      <c r="AL29" s="307"/>
      <c r="AM29" s="307"/>
      <c r="AN29" s="307"/>
      <c r="AO29" s="307"/>
      <c r="AP29" s="42"/>
      <c r="AQ29" s="42"/>
      <c r="AR29" s="43"/>
      <c r="BE29" s="296"/>
    </row>
    <row r="30" spans="1:71" s="3" customFormat="1" ht="14.45" customHeight="1">
      <c r="B30" s="41"/>
      <c r="C30" s="42"/>
      <c r="D30" s="42"/>
      <c r="E30" s="42"/>
      <c r="F30" s="30" t="s">
        <v>44</v>
      </c>
      <c r="G30" s="42"/>
      <c r="H30" s="42"/>
      <c r="I30" s="42"/>
      <c r="J30" s="42"/>
      <c r="K30" s="42"/>
      <c r="L30" s="308">
        <v>0.15</v>
      </c>
      <c r="M30" s="307"/>
      <c r="N30" s="307"/>
      <c r="O30" s="307"/>
      <c r="P30" s="307"/>
      <c r="Q30" s="42"/>
      <c r="R30" s="42"/>
      <c r="S30" s="42"/>
      <c r="T30" s="42"/>
      <c r="U30" s="42"/>
      <c r="V30" s="42"/>
      <c r="W30" s="306">
        <f>ROUND(BA94, 2)</f>
        <v>0</v>
      </c>
      <c r="X30" s="307"/>
      <c r="Y30" s="307"/>
      <c r="Z30" s="307"/>
      <c r="AA30" s="307"/>
      <c r="AB30" s="307"/>
      <c r="AC30" s="307"/>
      <c r="AD30" s="307"/>
      <c r="AE30" s="307"/>
      <c r="AF30" s="42"/>
      <c r="AG30" s="42"/>
      <c r="AH30" s="42"/>
      <c r="AI30" s="42"/>
      <c r="AJ30" s="42"/>
      <c r="AK30" s="306">
        <f>ROUND(AW94, 2)</f>
        <v>0</v>
      </c>
      <c r="AL30" s="307"/>
      <c r="AM30" s="307"/>
      <c r="AN30" s="307"/>
      <c r="AO30" s="307"/>
      <c r="AP30" s="42"/>
      <c r="AQ30" s="42"/>
      <c r="AR30" s="43"/>
      <c r="BE30" s="296"/>
    </row>
    <row r="31" spans="1:71" s="3" customFormat="1" ht="14.45" hidden="1" customHeight="1">
      <c r="B31" s="41"/>
      <c r="C31" s="42"/>
      <c r="D31" s="42"/>
      <c r="E31" s="42"/>
      <c r="F31" s="30" t="s">
        <v>45</v>
      </c>
      <c r="G31" s="42"/>
      <c r="H31" s="42"/>
      <c r="I31" s="42"/>
      <c r="J31" s="42"/>
      <c r="K31" s="42"/>
      <c r="L31" s="308">
        <v>0.21</v>
      </c>
      <c r="M31" s="307"/>
      <c r="N31" s="307"/>
      <c r="O31" s="307"/>
      <c r="P31" s="307"/>
      <c r="Q31" s="42"/>
      <c r="R31" s="42"/>
      <c r="S31" s="42"/>
      <c r="T31" s="42"/>
      <c r="U31" s="42"/>
      <c r="V31" s="42"/>
      <c r="W31" s="306">
        <f>ROUND(BB94, 2)</f>
        <v>0</v>
      </c>
      <c r="X31" s="307"/>
      <c r="Y31" s="307"/>
      <c r="Z31" s="307"/>
      <c r="AA31" s="307"/>
      <c r="AB31" s="307"/>
      <c r="AC31" s="307"/>
      <c r="AD31" s="307"/>
      <c r="AE31" s="307"/>
      <c r="AF31" s="42"/>
      <c r="AG31" s="42"/>
      <c r="AH31" s="42"/>
      <c r="AI31" s="42"/>
      <c r="AJ31" s="42"/>
      <c r="AK31" s="306">
        <v>0</v>
      </c>
      <c r="AL31" s="307"/>
      <c r="AM31" s="307"/>
      <c r="AN31" s="307"/>
      <c r="AO31" s="307"/>
      <c r="AP31" s="42"/>
      <c r="AQ31" s="42"/>
      <c r="AR31" s="43"/>
      <c r="BE31" s="296"/>
    </row>
    <row r="32" spans="1:71" s="3" customFormat="1" ht="14.45" hidden="1" customHeight="1">
      <c r="B32" s="41"/>
      <c r="C32" s="42"/>
      <c r="D32" s="42"/>
      <c r="E32" s="42"/>
      <c r="F32" s="30" t="s">
        <v>46</v>
      </c>
      <c r="G32" s="42"/>
      <c r="H32" s="42"/>
      <c r="I32" s="42"/>
      <c r="J32" s="42"/>
      <c r="K32" s="42"/>
      <c r="L32" s="308">
        <v>0.15</v>
      </c>
      <c r="M32" s="307"/>
      <c r="N32" s="307"/>
      <c r="O32" s="307"/>
      <c r="P32" s="307"/>
      <c r="Q32" s="42"/>
      <c r="R32" s="42"/>
      <c r="S32" s="42"/>
      <c r="T32" s="42"/>
      <c r="U32" s="42"/>
      <c r="V32" s="42"/>
      <c r="W32" s="306">
        <f>ROUND(BC94, 2)</f>
        <v>0</v>
      </c>
      <c r="X32" s="307"/>
      <c r="Y32" s="307"/>
      <c r="Z32" s="307"/>
      <c r="AA32" s="307"/>
      <c r="AB32" s="307"/>
      <c r="AC32" s="307"/>
      <c r="AD32" s="307"/>
      <c r="AE32" s="307"/>
      <c r="AF32" s="42"/>
      <c r="AG32" s="42"/>
      <c r="AH32" s="42"/>
      <c r="AI32" s="42"/>
      <c r="AJ32" s="42"/>
      <c r="AK32" s="306">
        <v>0</v>
      </c>
      <c r="AL32" s="307"/>
      <c r="AM32" s="307"/>
      <c r="AN32" s="307"/>
      <c r="AO32" s="307"/>
      <c r="AP32" s="42"/>
      <c r="AQ32" s="42"/>
      <c r="AR32" s="43"/>
      <c r="BE32" s="296"/>
    </row>
    <row r="33" spans="1:57" s="3" customFormat="1" ht="14.45" hidden="1" customHeight="1">
      <c r="B33" s="41"/>
      <c r="C33" s="42"/>
      <c r="D33" s="42"/>
      <c r="E33" s="42"/>
      <c r="F33" s="30" t="s">
        <v>47</v>
      </c>
      <c r="G33" s="42"/>
      <c r="H33" s="42"/>
      <c r="I33" s="42"/>
      <c r="J33" s="42"/>
      <c r="K33" s="42"/>
      <c r="L33" s="308">
        <v>0</v>
      </c>
      <c r="M33" s="307"/>
      <c r="N33" s="307"/>
      <c r="O33" s="307"/>
      <c r="P33" s="307"/>
      <c r="Q33" s="42"/>
      <c r="R33" s="42"/>
      <c r="S33" s="42"/>
      <c r="T33" s="42"/>
      <c r="U33" s="42"/>
      <c r="V33" s="42"/>
      <c r="W33" s="306">
        <f>ROUND(BD94, 2)</f>
        <v>0</v>
      </c>
      <c r="X33" s="307"/>
      <c r="Y33" s="307"/>
      <c r="Z33" s="307"/>
      <c r="AA33" s="307"/>
      <c r="AB33" s="307"/>
      <c r="AC33" s="307"/>
      <c r="AD33" s="307"/>
      <c r="AE33" s="307"/>
      <c r="AF33" s="42"/>
      <c r="AG33" s="42"/>
      <c r="AH33" s="42"/>
      <c r="AI33" s="42"/>
      <c r="AJ33" s="42"/>
      <c r="AK33" s="306">
        <v>0</v>
      </c>
      <c r="AL33" s="307"/>
      <c r="AM33" s="307"/>
      <c r="AN33" s="307"/>
      <c r="AO33" s="307"/>
      <c r="AP33" s="42"/>
      <c r="AQ33" s="42"/>
      <c r="AR33" s="43"/>
      <c r="BE33" s="296"/>
    </row>
    <row r="34" spans="1:57" s="2" customFormat="1" ht="6.95" customHeight="1">
      <c r="A34" s="35"/>
      <c r="B34" s="36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40"/>
      <c r="BE34" s="295"/>
    </row>
    <row r="35" spans="1:57" s="2" customFormat="1" ht="25.9" customHeight="1">
      <c r="A35" s="35"/>
      <c r="B35" s="36"/>
      <c r="C35" s="44"/>
      <c r="D35" s="45" t="s">
        <v>48</v>
      </c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7" t="s">
        <v>49</v>
      </c>
      <c r="U35" s="46"/>
      <c r="V35" s="46"/>
      <c r="W35" s="46"/>
      <c r="X35" s="312" t="s">
        <v>50</v>
      </c>
      <c r="Y35" s="310"/>
      <c r="Z35" s="310"/>
      <c r="AA35" s="310"/>
      <c r="AB35" s="310"/>
      <c r="AC35" s="46"/>
      <c r="AD35" s="46"/>
      <c r="AE35" s="46"/>
      <c r="AF35" s="46"/>
      <c r="AG35" s="46"/>
      <c r="AH35" s="46"/>
      <c r="AI35" s="46"/>
      <c r="AJ35" s="46"/>
      <c r="AK35" s="309">
        <f>SUM(AK26:AK33)</f>
        <v>0</v>
      </c>
      <c r="AL35" s="310"/>
      <c r="AM35" s="310"/>
      <c r="AN35" s="310"/>
      <c r="AO35" s="311"/>
      <c r="AP35" s="44"/>
      <c r="AQ35" s="44"/>
      <c r="AR35" s="40"/>
      <c r="BE35" s="35"/>
    </row>
    <row r="36" spans="1:57" s="2" customFormat="1" ht="6.95" customHeight="1">
      <c r="A36" s="35"/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40"/>
      <c r="BE36" s="35"/>
    </row>
    <row r="37" spans="1:57" s="2" customFormat="1" ht="14.45" customHeight="1">
      <c r="A37" s="35"/>
      <c r="B37" s="36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40"/>
      <c r="BE37" s="35"/>
    </row>
    <row r="38" spans="1:57" s="1" customFormat="1" ht="14.45" customHeight="1">
      <c r="B38" s="22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1"/>
    </row>
    <row r="39" spans="1:57" s="1" customFormat="1" ht="14.45" customHeight="1">
      <c r="B39" s="22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1"/>
    </row>
    <row r="40" spans="1:57" s="1" customFormat="1" ht="14.45" customHeight="1">
      <c r="B40" s="22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1"/>
    </row>
    <row r="41" spans="1:57" s="1" customFormat="1" ht="14.45" customHeight="1">
      <c r="B41" s="22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1"/>
    </row>
    <row r="42" spans="1:57" s="1" customFormat="1" ht="14.45" customHeight="1">
      <c r="B42" s="22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1"/>
    </row>
    <row r="43" spans="1:57" s="1" customFormat="1" ht="14.45" customHeight="1">
      <c r="B43" s="22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1"/>
    </row>
    <row r="44" spans="1:57" s="1" customFormat="1" ht="14.45" customHeight="1">
      <c r="B44" s="22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1"/>
    </row>
    <row r="45" spans="1:57" s="1" customFormat="1" ht="14.45" customHeight="1">
      <c r="B45" s="22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1"/>
    </row>
    <row r="46" spans="1:57" s="1" customFormat="1" ht="14.45" customHeight="1">
      <c r="B46" s="22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1"/>
    </row>
    <row r="47" spans="1:57" s="1" customFormat="1" ht="14.45" customHeight="1">
      <c r="B47" s="22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1"/>
    </row>
    <row r="48" spans="1:57" s="1" customFormat="1" ht="14.45" customHeight="1">
      <c r="B48" s="22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1"/>
    </row>
    <row r="49" spans="1:57" s="2" customFormat="1" ht="14.45" customHeight="1">
      <c r="B49" s="48"/>
      <c r="C49" s="49"/>
      <c r="D49" s="50" t="s">
        <v>51</v>
      </c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0" t="s">
        <v>52</v>
      </c>
      <c r="AI49" s="51"/>
      <c r="AJ49" s="51"/>
      <c r="AK49" s="51"/>
      <c r="AL49" s="51"/>
      <c r="AM49" s="51"/>
      <c r="AN49" s="51"/>
      <c r="AO49" s="51"/>
      <c r="AP49" s="49"/>
      <c r="AQ49" s="49"/>
      <c r="AR49" s="52"/>
    </row>
    <row r="50" spans="1:57" ht="11.25">
      <c r="B50" s="22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1"/>
    </row>
    <row r="51" spans="1:57" ht="11.25">
      <c r="B51" s="22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1"/>
    </row>
    <row r="52" spans="1:57" ht="11.25">
      <c r="B52" s="22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1"/>
    </row>
    <row r="53" spans="1:57" ht="11.25">
      <c r="B53" s="22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1"/>
    </row>
    <row r="54" spans="1:57" ht="11.25">
      <c r="B54" s="22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1"/>
    </row>
    <row r="55" spans="1:57" ht="11.25">
      <c r="B55" s="22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1"/>
    </row>
    <row r="56" spans="1:57" ht="11.25">
      <c r="B56" s="22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1"/>
    </row>
    <row r="57" spans="1:57" ht="11.25">
      <c r="B57" s="22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1"/>
    </row>
    <row r="58" spans="1:57" ht="11.25">
      <c r="B58" s="22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1"/>
    </row>
    <row r="59" spans="1:57" ht="11.25">
      <c r="B59" s="22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1"/>
    </row>
    <row r="60" spans="1:57" s="2" customFormat="1" ht="12.75">
      <c r="A60" s="35"/>
      <c r="B60" s="36"/>
      <c r="C60" s="37"/>
      <c r="D60" s="53" t="s">
        <v>53</v>
      </c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53" t="s">
        <v>54</v>
      </c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53" t="s">
        <v>53</v>
      </c>
      <c r="AI60" s="39"/>
      <c r="AJ60" s="39"/>
      <c r="AK60" s="39"/>
      <c r="AL60" s="39"/>
      <c r="AM60" s="53" t="s">
        <v>54</v>
      </c>
      <c r="AN60" s="39"/>
      <c r="AO60" s="39"/>
      <c r="AP60" s="37"/>
      <c r="AQ60" s="37"/>
      <c r="AR60" s="40"/>
      <c r="BE60" s="35"/>
    </row>
    <row r="61" spans="1:57" ht="11.25">
      <c r="B61" s="22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1"/>
    </row>
    <row r="62" spans="1:57" ht="11.25">
      <c r="B62" s="22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1"/>
    </row>
    <row r="63" spans="1:57" ht="11.25">
      <c r="B63" s="22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1"/>
    </row>
    <row r="64" spans="1:57" s="2" customFormat="1" ht="12.75">
      <c r="A64" s="35"/>
      <c r="B64" s="36"/>
      <c r="C64" s="37"/>
      <c r="D64" s="50" t="s">
        <v>55</v>
      </c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4"/>
      <c r="AB64" s="54"/>
      <c r="AC64" s="54"/>
      <c r="AD64" s="54"/>
      <c r="AE64" s="54"/>
      <c r="AF64" s="54"/>
      <c r="AG64" s="54"/>
      <c r="AH64" s="50" t="s">
        <v>56</v>
      </c>
      <c r="AI64" s="54"/>
      <c r="AJ64" s="54"/>
      <c r="AK64" s="54"/>
      <c r="AL64" s="54"/>
      <c r="AM64" s="54"/>
      <c r="AN64" s="54"/>
      <c r="AO64" s="54"/>
      <c r="AP64" s="37"/>
      <c r="AQ64" s="37"/>
      <c r="AR64" s="40"/>
      <c r="BE64" s="35"/>
    </row>
    <row r="65" spans="1:57" ht="11.25">
      <c r="B65" s="22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1"/>
    </row>
    <row r="66" spans="1:57" ht="11.25">
      <c r="B66" s="22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1"/>
    </row>
    <row r="67" spans="1:57" ht="11.25">
      <c r="B67" s="22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1"/>
    </row>
    <row r="68" spans="1:57" ht="11.25">
      <c r="B68" s="22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1"/>
    </row>
    <row r="69" spans="1:57" ht="11.25">
      <c r="B69" s="22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1"/>
    </row>
    <row r="70" spans="1:57" ht="11.25">
      <c r="B70" s="22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1"/>
    </row>
    <row r="71" spans="1:57" ht="11.25">
      <c r="B71" s="22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1"/>
    </row>
    <row r="72" spans="1:57" ht="11.25">
      <c r="B72" s="22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1"/>
    </row>
    <row r="73" spans="1:57" ht="11.25"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1"/>
    </row>
    <row r="74" spans="1:57" ht="11.25">
      <c r="B74" s="22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1"/>
    </row>
    <row r="75" spans="1:57" s="2" customFormat="1" ht="12.75">
      <c r="A75" s="35"/>
      <c r="B75" s="36"/>
      <c r="C75" s="37"/>
      <c r="D75" s="53" t="s">
        <v>53</v>
      </c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53" t="s">
        <v>54</v>
      </c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53" t="s">
        <v>53</v>
      </c>
      <c r="AI75" s="39"/>
      <c r="AJ75" s="39"/>
      <c r="AK75" s="39"/>
      <c r="AL75" s="39"/>
      <c r="AM75" s="53" t="s">
        <v>54</v>
      </c>
      <c r="AN75" s="39"/>
      <c r="AO75" s="39"/>
      <c r="AP75" s="37"/>
      <c r="AQ75" s="37"/>
      <c r="AR75" s="40"/>
      <c r="BE75" s="35"/>
    </row>
    <row r="76" spans="1:57" s="2" customFormat="1" ht="11.25">
      <c r="A76" s="35"/>
      <c r="B76" s="36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40"/>
      <c r="BE76" s="35"/>
    </row>
    <row r="77" spans="1:57" s="2" customFormat="1" ht="6.95" customHeight="1">
      <c r="A77" s="35"/>
      <c r="B77" s="55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6"/>
      <c r="AN77" s="56"/>
      <c r="AO77" s="56"/>
      <c r="AP77" s="56"/>
      <c r="AQ77" s="56"/>
      <c r="AR77" s="40"/>
      <c r="BE77" s="35"/>
    </row>
    <row r="81" spans="1:91" s="2" customFormat="1" ht="6.95" customHeight="1">
      <c r="A81" s="35"/>
      <c r="B81" s="57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40"/>
      <c r="BE81" s="35"/>
    </row>
    <row r="82" spans="1:91" s="2" customFormat="1" ht="24.95" customHeight="1">
      <c r="A82" s="35"/>
      <c r="B82" s="36"/>
      <c r="C82" s="24" t="s">
        <v>57</v>
      </c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40"/>
      <c r="BE82" s="35"/>
    </row>
    <row r="83" spans="1:91" s="2" customFormat="1" ht="6.95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40"/>
      <c r="BE83" s="35"/>
    </row>
    <row r="84" spans="1:91" s="4" customFormat="1" ht="12" customHeight="1">
      <c r="B84" s="59"/>
      <c r="C84" s="30" t="s">
        <v>13</v>
      </c>
      <c r="D84" s="60"/>
      <c r="E84" s="60"/>
      <c r="F84" s="60"/>
      <c r="G84" s="60"/>
      <c r="H84" s="60"/>
      <c r="I84" s="60"/>
      <c r="J84" s="60"/>
      <c r="K84" s="60"/>
      <c r="L84" s="60" t="str">
        <f>K5</f>
        <v>1958</v>
      </c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  <c r="Z84" s="60"/>
      <c r="AA84" s="60"/>
      <c r="AB84" s="60"/>
      <c r="AC84" s="60"/>
      <c r="AD84" s="60"/>
      <c r="AE84" s="60"/>
      <c r="AF84" s="60"/>
      <c r="AG84" s="60"/>
      <c r="AH84" s="60"/>
      <c r="AI84" s="60"/>
      <c r="AJ84" s="60"/>
      <c r="AK84" s="60"/>
      <c r="AL84" s="60"/>
      <c r="AM84" s="60"/>
      <c r="AN84" s="60"/>
      <c r="AO84" s="60"/>
      <c r="AP84" s="60"/>
      <c r="AQ84" s="60"/>
      <c r="AR84" s="61"/>
    </row>
    <row r="85" spans="1:91" s="5" customFormat="1" ht="36.950000000000003" customHeight="1">
      <c r="B85" s="62"/>
      <c r="C85" s="63" t="s">
        <v>16</v>
      </c>
      <c r="D85" s="64"/>
      <c r="E85" s="64"/>
      <c r="F85" s="64"/>
      <c r="G85" s="64"/>
      <c r="H85" s="64"/>
      <c r="I85" s="64"/>
      <c r="J85" s="64"/>
      <c r="K85" s="64"/>
      <c r="L85" s="269" t="str">
        <f>K6</f>
        <v>Mimoň - zpevněné plochy</v>
      </c>
      <c r="M85" s="270"/>
      <c r="N85" s="270"/>
      <c r="O85" s="270"/>
      <c r="P85" s="270"/>
      <c r="Q85" s="270"/>
      <c r="R85" s="270"/>
      <c r="S85" s="270"/>
      <c r="T85" s="270"/>
      <c r="U85" s="270"/>
      <c r="V85" s="270"/>
      <c r="W85" s="270"/>
      <c r="X85" s="270"/>
      <c r="Y85" s="270"/>
      <c r="Z85" s="270"/>
      <c r="AA85" s="270"/>
      <c r="AB85" s="270"/>
      <c r="AC85" s="270"/>
      <c r="AD85" s="270"/>
      <c r="AE85" s="270"/>
      <c r="AF85" s="270"/>
      <c r="AG85" s="270"/>
      <c r="AH85" s="270"/>
      <c r="AI85" s="270"/>
      <c r="AJ85" s="270"/>
      <c r="AK85" s="270"/>
      <c r="AL85" s="270"/>
      <c r="AM85" s="270"/>
      <c r="AN85" s="270"/>
      <c r="AO85" s="270"/>
      <c r="AP85" s="64"/>
      <c r="AQ85" s="64"/>
      <c r="AR85" s="65"/>
    </row>
    <row r="86" spans="1:91" s="2" customFormat="1" ht="6.95" customHeight="1">
      <c r="A86" s="35"/>
      <c r="B86" s="36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40"/>
      <c r="BE86" s="35"/>
    </row>
    <row r="87" spans="1:91" s="2" customFormat="1" ht="12" customHeight="1">
      <c r="A87" s="35"/>
      <c r="B87" s="36"/>
      <c r="C87" s="30" t="s">
        <v>22</v>
      </c>
      <c r="D87" s="37"/>
      <c r="E87" s="37"/>
      <c r="F87" s="37"/>
      <c r="G87" s="37"/>
      <c r="H87" s="37"/>
      <c r="I87" s="37"/>
      <c r="J87" s="37"/>
      <c r="K87" s="37"/>
      <c r="L87" s="66" t="str">
        <f>IF(K8="","",K8)</f>
        <v>Mimoň</v>
      </c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0" t="s">
        <v>24</v>
      </c>
      <c r="AJ87" s="37"/>
      <c r="AK87" s="37"/>
      <c r="AL87" s="37"/>
      <c r="AM87" s="271">
        <f>IF(AN8= "","",AN8)</f>
        <v>44123</v>
      </c>
      <c r="AN87" s="271"/>
      <c r="AO87" s="37"/>
      <c r="AP87" s="37"/>
      <c r="AQ87" s="37"/>
      <c r="AR87" s="40"/>
      <c r="BE87" s="35"/>
    </row>
    <row r="88" spans="1:91" s="2" customFormat="1" ht="6.95" customHeight="1">
      <c r="A88" s="35"/>
      <c r="B88" s="36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40"/>
      <c r="BE88" s="35"/>
    </row>
    <row r="89" spans="1:91" s="2" customFormat="1" ht="15.2" customHeight="1">
      <c r="A89" s="35"/>
      <c r="B89" s="36"/>
      <c r="C89" s="30" t="s">
        <v>27</v>
      </c>
      <c r="D89" s="37"/>
      <c r="E89" s="37"/>
      <c r="F89" s="37"/>
      <c r="G89" s="37"/>
      <c r="H89" s="37"/>
      <c r="I89" s="37"/>
      <c r="J89" s="37"/>
      <c r="K89" s="37"/>
      <c r="L89" s="60" t="str">
        <f>IF(E11= "","",E11)</f>
        <v xml:space="preserve"> </v>
      </c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0" t="s">
        <v>33</v>
      </c>
      <c r="AJ89" s="37"/>
      <c r="AK89" s="37"/>
      <c r="AL89" s="37"/>
      <c r="AM89" s="278" t="str">
        <f>IF(E17="","",E17)</f>
        <v>Ing. Martina Hřebřinová</v>
      </c>
      <c r="AN89" s="279"/>
      <c r="AO89" s="279"/>
      <c r="AP89" s="279"/>
      <c r="AQ89" s="37"/>
      <c r="AR89" s="40"/>
      <c r="AS89" s="272" t="s">
        <v>58</v>
      </c>
      <c r="AT89" s="273"/>
      <c r="AU89" s="68"/>
      <c r="AV89" s="68"/>
      <c r="AW89" s="68"/>
      <c r="AX89" s="68"/>
      <c r="AY89" s="68"/>
      <c r="AZ89" s="68"/>
      <c r="BA89" s="68"/>
      <c r="BB89" s="68"/>
      <c r="BC89" s="68"/>
      <c r="BD89" s="69"/>
      <c r="BE89" s="35"/>
    </row>
    <row r="90" spans="1:91" s="2" customFormat="1" ht="15.2" customHeight="1">
      <c r="A90" s="35"/>
      <c r="B90" s="36"/>
      <c r="C90" s="30" t="s">
        <v>31</v>
      </c>
      <c r="D90" s="37"/>
      <c r="E90" s="37"/>
      <c r="F90" s="37"/>
      <c r="G90" s="37"/>
      <c r="H90" s="37"/>
      <c r="I90" s="37"/>
      <c r="J90" s="37"/>
      <c r="K90" s="37"/>
      <c r="L90" s="60" t="str">
        <f>IF(E14= "Vyplň údaj","",E14)</f>
        <v/>
      </c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0" t="s">
        <v>36</v>
      </c>
      <c r="AJ90" s="37"/>
      <c r="AK90" s="37"/>
      <c r="AL90" s="37"/>
      <c r="AM90" s="278" t="str">
        <f>IF(E20="","",E20)</f>
        <v xml:space="preserve"> </v>
      </c>
      <c r="AN90" s="279"/>
      <c r="AO90" s="279"/>
      <c r="AP90" s="279"/>
      <c r="AQ90" s="37"/>
      <c r="AR90" s="40"/>
      <c r="AS90" s="274"/>
      <c r="AT90" s="275"/>
      <c r="AU90" s="70"/>
      <c r="AV90" s="70"/>
      <c r="AW90" s="70"/>
      <c r="AX90" s="70"/>
      <c r="AY90" s="70"/>
      <c r="AZ90" s="70"/>
      <c r="BA90" s="70"/>
      <c r="BB90" s="70"/>
      <c r="BC90" s="70"/>
      <c r="BD90" s="71"/>
      <c r="BE90" s="35"/>
    </row>
    <row r="91" spans="1:91" s="2" customFormat="1" ht="10.9" customHeight="1">
      <c r="A91" s="35"/>
      <c r="B91" s="36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40"/>
      <c r="AS91" s="276"/>
      <c r="AT91" s="277"/>
      <c r="AU91" s="72"/>
      <c r="AV91" s="72"/>
      <c r="AW91" s="72"/>
      <c r="AX91" s="72"/>
      <c r="AY91" s="72"/>
      <c r="AZ91" s="72"/>
      <c r="BA91" s="72"/>
      <c r="BB91" s="72"/>
      <c r="BC91" s="72"/>
      <c r="BD91" s="73"/>
      <c r="BE91" s="35"/>
    </row>
    <row r="92" spans="1:91" s="2" customFormat="1" ht="29.25" customHeight="1">
      <c r="A92" s="35"/>
      <c r="B92" s="36"/>
      <c r="C92" s="280" t="s">
        <v>59</v>
      </c>
      <c r="D92" s="281"/>
      <c r="E92" s="281"/>
      <c r="F92" s="281"/>
      <c r="G92" s="281"/>
      <c r="H92" s="74"/>
      <c r="I92" s="283" t="s">
        <v>60</v>
      </c>
      <c r="J92" s="281"/>
      <c r="K92" s="281"/>
      <c r="L92" s="281"/>
      <c r="M92" s="281"/>
      <c r="N92" s="281"/>
      <c r="O92" s="281"/>
      <c r="P92" s="281"/>
      <c r="Q92" s="281"/>
      <c r="R92" s="281"/>
      <c r="S92" s="281"/>
      <c r="T92" s="281"/>
      <c r="U92" s="281"/>
      <c r="V92" s="281"/>
      <c r="W92" s="281"/>
      <c r="X92" s="281"/>
      <c r="Y92" s="281"/>
      <c r="Z92" s="281"/>
      <c r="AA92" s="281"/>
      <c r="AB92" s="281"/>
      <c r="AC92" s="281"/>
      <c r="AD92" s="281"/>
      <c r="AE92" s="281"/>
      <c r="AF92" s="281"/>
      <c r="AG92" s="282" t="s">
        <v>61</v>
      </c>
      <c r="AH92" s="281"/>
      <c r="AI92" s="281"/>
      <c r="AJ92" s="281"/>
      <c r="AK92" s="281"/>
      <c r="AL92" s="281"/>
      <c r="AM92" s="281"/>
      <c r="AN92" s="283" t="s">
        <v>62</v>
      </c>
      <c r="AO92" s="281"/>
      <c r="AP92" s="284"/>
      <c r="AQ92" s="75" t="s">
        <v>63</v>
      </c>
      <c r="AR92" s="40"/>
      <c r="AS92" s="76" t="s">
        <v>64</v>
      </c>
      <c r="AT92" s="77" t="s">
        <v>65</v>
      </c>
      <c r="AU92" s="77" t="s">
        <v>66</v>
      </c>
      <c r="AV92" s="77" t="s">
        <v>67</v>
      </c>
      <c r="AW92" s="77" t="s">
        <v>68</v>
      </c>
      <c r="AX92" s="77" t="s">
        <v>69</v>
      </c>
      <c r="AY92" s="77" t="s">
        <v>70</v>
      </c>
      <c r="AZ92" s="77" t="s">
        <v>71</v>
      </c>
      <c r="BA92" s="77" t="s">
        <v>72</v>
      </c>
      <c r="BB92" s="77" t="s">
        <v>73</v>
      </c>
      <c r="BC92" s="77" t="s">
        <v>74</v>
      </c>
      <c r="BD92" s="78" t="s">
        <v>75</v>
      </c>
      <c r="BE92" s="35"/>
    </row>
    <row r="93" spans="1:91" s="2" customFormat="1" ht="10.9" customHeight="1">
      <c r="A93" s="35"/>
      <c r="B93" s="36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40"/>
      <c r="AS93" s="79"/>
      <c r="AT93" s="80"/>
      <c r="AU93" s="80"/>
      <c r="AV93" s="80"/>
      <c r="AW93" s="80"/>
      <c r="AX93" s="80"/>
      <c r="AY93" s="80"/>
      <c r="AZ93" s="80"/>
      <c r="BA93" s="80"/>
      <c r="BB93" s="80"/>
      <c r="BC93" s="80"/>
      <c r="BD93" s="81"/>
      <c r="BE93" s="35"/>
    </row>
    <row r="94" spans="1:91" s="6" customFormat="1" ht="32.450000000000003" customHeight="1">
      <c r="B94" s="82"/>
      <c r="C94" s="83" t="s">
        <v>76</v>
      </c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292">
        <f>ROUND(AG95+AG98,2)</f>
        <v>0</v>
      </c>
      <c r="AH94" s="292"/>
      <c r="AI94" s="292"/>
      <c r="AJ94" s="292"/>
      <c r="AK94" s="292"/>
      <c r="AL94" s="292"/>
      <c r="AM94" s="292"/>
      <c r="AN94" s="293">
        <f t="shared" ref="AN94:AN102" si="0">SUM(AG94,AT94)</f>
        <v>0</v>
      </c>
      <c r="AO94" s="293"/>
      <c r="AP94" s="293"/>
      <c r="AQ94" s="86" t="s">
        <v>1</v>
      </c>
      <c r="AR94" s="87"/>
      <c r="AS94" s="88">
        <f>ROUND(AS95+AS98,2)</f>
        <v>0</v>
      </c>
      <c r="AT94" s="89">
        <f t="shared" ref="AT94:AT102" si="1">ROUND(SUM(AV94:AW94),2)</f>
        <v>0</v>
      </c>
      <c r="AU94" s="90">
        <f>ROUND(AU95+AU98,5)</f>
        <v>0</v>
      </c>
      <c r="AV94" s="89">
        <f>ROUND(AZ94*L29,2)</f>
        <v>0</v>
      </c>
      <c r="AW94" s="89">
        <f>ROUND(BA94*L30,2)</f>
        <v>0</v>
      </c>
      <c r="AX94" s="89">
        <f>ROUND(BB94*L29,2)</f>
        <v>0</v>
      </c>
      <c r="AY94" s="89">
        <f>ROUND(BC94*L30,2)</f>
        <v>0</v>
      </c>
      <c r="AZ94" s="89">
        <f>ROUND(AZ95+AZ98,2)</f>
        <v>0</v>
      </c>
      <c r="BA94" s="89">
        <f>ROUND(BA95+BA98,2)</f>
        <v>0</v>
      </c>
      <c r="BB94" s="89">
        <f>ROUND(BB95+BB98,2)</f>
        <v>0</v>
      </c>
      <c r="BC94" s="89">
        <f>ROUND(BC95+BC98,2)</f>
        <v>0</v>
      </c>
      <c r="BD94" s="91">
        <f>ROUND(BD95+BD98,2)</f>
        <v>0</v>
      </c>
      <c r="BS94" s="92" t="s">
        <v>77</v>
      </c>
      <c r="BT94" s="92" t="s">
        <v>78</v>
      </c>
      <c r="BU94" s="93" t="s">
        <v>79</v>
      </c>
      <c r="BV94" s="92" t="s">
        <v>80</v>
      </c>
      <c r="BW94" s="92" t="s">
        <v>5</v>
      </c>
      <c r="BX94" s="92" t="s">
        <v>81</v>
      </c>
      <c r="CL94" s="92" t="s">
        <v>1</v>
      </c>
    </row>
    <row r="95" spans="1:91" s="7" customFormat="1" ht="16.5" customHeight="1">
      <c r="B95" s="94"/>
      <c r="C95" s="95"/>
      <c r="D95" s="288" t="s">
        <v>82</v>
      </c>
      <c r="E95" s="288"/>
      <c r="F95" s="288"/>
      <c r="G95" s="288"/>
      <c r="H95" s="288"/>
      <c r="I95" s="96"/>
      <c r="J95" s="288" t="s">
        <v>83</v>
      </c>
      <c r="K95" s="288"/>
      <c r="L95" s="288"/>
      <c r="M95" s="288"/>
      <c r="N95" s="288"/>
      <c r="O95" s="288"/>
      <c r="P95" s="288"/>
      <c r="Q95" s="288"/>
      <c r="R95" s="288"/>
      <c r="S95" s="288"/>
      <c r="T95" s="288"/>
      <c r="U95" s="288"/>
      <c r="V95" s="288"/>
      <c r="W95" s="288"/>
      <c r="X95" s="288"/>
      <c r="Y95" s="288"/>
      <c r="Z95" s="288"/>
      <c r="AA95" s="288"/>
      <c r="AB95" s="288"/>
      <c r="AC95" s="288"/>
      <c r="AD95" s="288"/>
      <c r="AE95" s="288"/>
      <c r="AF95" s="288"/>
      <c r="AG95" s="285">
        <f>ROUND(SUM(AG96:AG97),2)</f>
        <v>0</v>
      </c>
      <c r="AH95" s="286"/>
      <c r="AI95" s="286"/>
      <c r="AJ95" s="286"/>
      <c r="AK95" s="286"/>
      <c r="AL95" s="286"/>
      <c r="AM95" s="286"/>
      <c r="AN95" s="287">
        <f t="shared" si="0"/>
        <v>0</v>
      </c>
      <c r="AO95" s="286"/>
      <c r="AP95" s="286"/>
      <c r="AQ95" s="97" t="s">
        <v>84</v>
      </c>
      <c r="AR95" s="98"/>
      <c r="AS95" s="99">
        <f>ROUND(SUM(AS96:AS97),2)</f>
        <v>0</v>
      </c>
      <c r="AT95" s="100">
        <f t="shared" si="1"/>
        <v>0</v>
      </c>
      <c r="AU95" s="101">
        <f>ROUND(SUM(AU96:AU97),5)</f>
        <v>0</v>
      </c>
      <c r="AV95" s="100">
        <f>ROUND(AZ95*L29,2)</f>
        <v>0</v>
      </c>
      <c r="AW95" s="100">
        <f>ROUND(BA95*L30,2)</f>
        <v>0</v>
      </c>
      <c r="AX95" s="100">
        <f>ROUND(BB95*L29,2)</f>
        <v>0</v>
      </c>
      <c r="AY95" s="100">
        <f>ROUND(BC95*L30,2)</f>
        <v>0</v>
      </c>
      <c r="AZ95" s="100">
        <f>ROUND(SUM(AZ96:AZ97),2)</f>
        <v>0</v>
      </c>
      <c r="BA95" s="100">
        <f>ROUND(SUM(BA96:BA97),2)</f>
        <v>0</v>
      </c>
      <c r="BB95" s="100">
        <f>ROUND(SUM(BB96:BB97),2)</f>
        <v>0</v>
      </c>
      <c r="BC95" s="100">
        <f>ROUND(SUM(BC96:BC97),2)</f>
        <v>0</v>
      </c>
      <c r="BD95" s="102">
        <f>ROUND(SUM(BD96:BD97),2)</f>
        <v>0</v>
      </c>
      <c r="BS95" s="103" t="s">
        <v>77</v>
      </c>
      <c r="BT95" s="103" t="s">
        <v>21</v>
      </c>
      <c r="BU95" s="103" t="s">
        <v>79</v>
      </c>
      <c r="BV95" s="103" t="s">
        <v>80</v>
      </c>
      <c r="BW95" s="103" t="s">
        <v>85</v>
      </c>
      <c r="BX95" s="103" t="s">
        <v>5</v>
      </c>
      <c r="CL95" s="103" t="s">
        <v>1</v>
      </c>
      <c r="CM95" s="103" t="s">
        <v>86</v>
      </c>
    </row>
    <row r="96" spans="1:91" s="4" customFormat="1" ht="16.5" customHeight="1">
      <c r="A96" s="104" t="s">
        <v>87</v>
      </c>
      <c r="B96" s="59"/>
      <c r="C96" s="105"/>
      <c r="D96" s="105"/>
      <c r="E96" s="291" t="s">
        <v>21</v>
      </c>
      <c r="F96" s="291"/>
      <c r="G96" s="291"/>
      <c r="H96" s="291"/>
      <c r="I96" s="291"/>
      <c r="J96" s="105"/>
      <c r="K96" s="291" t="s">
        <v>88</v>
      </c>
      <c r="L96" s="291"/>
      <c r="M96" s="291"/>
      <c r="N96" s="291"/>
      <c r="O96" s="291"/>
      <c r="P96" s="291"/>
      <c r="Q96" s="291"/>
      <c r="R96" s="291"/>
      <c r="S96" s="291"/>
      <c r="T96" s="291"/>
      <c r="U96" s="291"/>
      <c r="V96" s="291"/>
      <c r="W96" s="291"/>
      <c r="X96" s="291"/>
      <c r="Y96" s="291"/>
      <c r="Z96" s="291"/>
      <c r="AA96" s="291"/>
      <c r="AB96" s="291"/>
      <c r="AC96" s="291"/>
      <c r="AD96" s="291"/>
      <c r="AE96" s="291"/>
      <c r="AF96" s="291"/>
      <c r="AG96" s="289">
        <f>'1 - Trasa 1'!J32</f>
        <v>0</v>
      </c>
      <c r="AH96" s="290"/>
      <c r="AI96" s="290"/>
      <c r="AJ96" s="290"/>
      <c r="AK96" s="290"/>
      <c r="AL96" s="290"/>
      <c r="AM96" s="290"/>
      <c r="AN96" s="289">
        <f t="shared" si="0"/>
        <v>0</v>
      </c>
      <c r="AO96" s="290"/>
      <c r="AP96" s="290"/>
      <c r="AQ96" s="106" t="s">
        <v>89</v>
      </c>
      <c r="AR96" s="61"/>
      <c r="AS96" s="107">
        <v>0</v>
      </c>
      <c r="AT96" s="108">
        <f t="shared" si="1"/>
        <v>0</v>
      </c>
      <c r="AU96" s="109">
        <f>'1 - Trasa 1'!P130</f>
        <v>0</v>
      </c>
      <c r="AV96" s="108">
        <f>'1 - Trasa 1'!J35</f>
        <v>0</v>
      </c>
      <c r="AW96" s="108">
        <f>'1 - Trasa 1'!J36</f>
        <v>0</v>
      </c>
      <c r="AX96" s="108">
        <f>'1 - Trasa 1'!J37</f>
        <v>0</v>
      </c>
      <c r="AY96" s="108">
        <f>'1 - Trasa 1'!J38</f>
        <v>0</v>
      </c>
      <c r="AZ96" s="108">
        <f>'1 - Trasa 1'!F35</f>
        <v>0</v>
      </c>
      <c r="BA96" s="108">
        <f>'1 - Trasa 1'!F36</f>
        <v>0</v>
      </c>
      <c r="BB96" s="108">
        <f>'1 - Trasa 1'!F37</f>
        <v>0</v>
      </c>
      <c r="BC96" s="108">
        <f>'1 - Trasa 1'!F38</f>
        <v>0</v>
      </c>
      <c r="BD96" s="110">
        <f>'1 - Trasa 1'!F39</f>
        <v>0</v>
      </c>
      <c r="BT96" s="111" t="s">
        <v>86</v>
      </c>
      <c r="BV96" s="111" t="s">
        <v>80</v>
      </c>
      <c r="BW96" s="111" t="s">
        <v>90</v>
      </c>
      <c r="BX96" s="111" t="s">
        <v>85</v>
      </c>
      <c r="CL96" s="111" t="s">
        <v>1</v>
      </c>
    </row>
    <row r="97" spans="1:91" s="4" customFormat="1" ht="16.5" customHeight="1">
      <c r="A97" s="104" t="s">
        <v>87</v>
      </c>
      <c r="B97" s="59"/>
      <c r="C97" s="105"/>
      <c r="D97" s="105"/>
      <c r="E97" s="291" t="s">
        <v>86</v>
      </c>
      <c r="F97" s="291"/>
      <c r="G97" s="291"/>
      <c r="H97" s="291"/>
      <c r="I97" s="291"/>
      <c r="J97" s="105"/>
      <c r="K97" s="291" t="s">
        <v>91</v>
      </c>
      <c r="L97" s="291"/>
      <c r="M97" s="291"/>
      <c r="N97" s="291"/>
      <c r="O97" s="291"/>
      <c r="P97" s="291"/>
      <c r="Q97" s="291"/>
      <c r="R97" s="291"/>
      <c r="S97" s="291"/>
      <c r="T97" s="291"/>
      <c r="U97" s="291"/>
      <c r="V97" s="291"/>
      <c r="W97" s="291"/>
      <c r="X97" s="291"/>
      <c r="Y97" s="291"/>
      <c r="Z97" s="291"/>
      <c r="AA97" s="291"/>
      <c r="AB97" s="291"/>
      <c r="AC97" s="291"/>
      <c r="AD97" s="291"/>
      <c r="AE97" s="291"/>
      <c r="AF97" s="291"/>
      <c r="AG97" s="289">
        <f>'2 - Trasa 2'!J32</f>
        <v>0</v>
      </c>
      <c r="AH97" s="290"/>
      <c r="AI97" s="290"/>
      <c r="AJ97" s="290"/>
      <c r="AK97" s="290"/>
      <c r="AL97" s="290"/>
      <c r="AM97" s="290"/>
      <c r="AN97" s="289">
        <f t="shared" si="0"/>
        <v>0</v>
      </c>
      <c r="AO97" s="290"/>
      <c r="AP97" s="290"/>
      <c r="AQ97" s="106" t="s">
        <v>89</v>
      </c>
      <c r="AR97" s="61"/>
      <c r="AS97" s="107">
        <v>0</v>
      </c>
      <c r="AT97" s="108">
        <f t="shared" si="1"/>
        <v>0</v>
      </c>
      <c r="AU97" s="109">
        <f>'2 - Trasa 2'!P129</f>
        <v>0</v>
      </c>
      <c r="AV97" s="108">
        <f>'2 - Trasa 2'!J35</f>
        <v>0</v>
      </c>
      <c r="AW97" s="108">
        <f>'2 - Trasa 2'!J36</f>
        <v>0</v>
      </c>
      <c r="AX97" s="108">
        <f>'2 - Trasa 2'!J37</f>
        <v>0</v>
      </c>
      <c r="AY97" s="108">
        <f>'2 - Trasa 2'!J38</f>
        <v>0</v>
      </c>
      <c r="AZ97" s="108">
        <f>'2 - Trasa 2'!F35</f>
        <v>0</v>
      </c>
      <c r="BA97" s="108">
        <f>'2 - Trasa 2'!F36</f>
        <v>0</v>
      </c>
      <c r="BB97" s="108">
        <f>'2 - Trasa 2'!F37</f>
        <v>0</v>
      </c>
      <c r="BC97" s="108">
        <f>'2 - Trasa 2'!F38</f>
        <v>0</v>
      </c>
      <c r="BD97" s="110">
        <f>'2 - Trasa 2'!F39</f>
        <v>0</v>
      </c>
      <c r="BT97" s="111" t="s">
        <v>86</v>
      </c>
      <c r="BV97" s="111" t="s">
        <v>80</v>
      </c>
      <c r="BW97" s="111" t="s">
        <v>92</v>
      </c>
      <c r="BX97" s="111" t="s">
        <v>85</v>
      </c>
      <c r="CL97" s="111" t="s">
        <v>1</v>
      </c>
    </row>
    <row r="98" spans="1:91" s="7" customFormat="1" ht="16.5" customHeight="1">
      <c r="B98" s="94"/>
      <c r="C98" s="95"/>
      <c r="D98" s="288" t="s">
        <v>93</v>
      </c>
      <c r="E98" s="288"/>
      <c r="F98" s="288"/>
      <c r="G98" s="288"/>
      <c r="H98" s="288"/>
      <c r="I98" s="96"/>
      <c r="J98" s="288" t="s">
        <v>94</v>
      </c>
      <c r="K98" s="288"/>
      <c r="L98" s="288"/>
      <c r="M98" s="288"/>
      <c r="N98" s="288"/>
      <c r="O98" s="288"/>
      <c r="P98" s="288"/>
      <c r="Q98" s="288"/>
      <c r="R98" s="288"/>
      <c r="S98" s="288"/>
      <c r="T98" s="288"/>
      <c r="U98" s="288"/>
      <c r="V98" s="288"/>
      <c r="W98" s="288"/>
      <c r="X98" s="288"/>
      <c r="Y98" s="288"/>
      <c r="Z98" s="288"/>
      <c r="AA98" s="288"/>
      <c r="AB98" s="288"/>
      <c r="AC98" s="288"/>
      <c r="AD98" s="288"/>
      <c r="AE98" s="288"/>
      <c r="AF98" s="288"/>
      <c r="AG98" s="285">
        <f>ROUND(SUM(AG99:AG102),2)</f>
        <v>0</v>
      </c>
      <c r="AH98" s="286"/>
      <c r="AI98" s="286"/>
      <c r="AJ98" s="286"/>
      <c r="AK98" s="286"/>
      <c r="AL98" s="286"/>
      <c r="AM98" s="286"/>
      <c r="AN98" s="287">
        <f t="shared" si="0"/>
        <v>0</v>
      </c>
      <c r="AO98" s="286"/>
      <c r="AP98" s="286"/>
      <c r="AQ98" s="97" t="s">
        <v>84</v>
      </c>
      <c r="AR98" s="98"/>
      <c r="AS98" s="99">
        <f>ROUND(SUM(AS99:AS102),2)</f>
        <v>0</v>
      </c>
      <c r="AT98" s="100">
        <f t="shared" si="1"/>
        <v>0</v>
      </c>
      <c r="AU98" s="101">
        <f>ROUND(SUM(AU99:AU102),5)</f>
        <v>0</v>
      </c>
      <c r="AV98" s="100">
        <f>ROUND(AZ98*L29,2)</f>
        <v>0</v>
      </c>
      <c r="AW98" s="100">
        <f>ROUND(BA98*L30,2)</f>
        <v>0</v>
      </c>
      <c r="AX98" s="100">
        <f>ROUND(BB98*L29,2)</f>
        <v>0</v>
      </c>
      <c r="AY98" s="100">
        <f>ROUND(BC98*L30,2)</f>
        <v>0</v>
      </c>
      <c r="AZ98" s="100">
        <f>ROUND(SUM(AZ99:AZ102),2)</f>
        <v>0</v>
      </c>
      <c r="BA98" s="100">
        <f>ROUND(SUM(BA99:BA102),2)</f>
        <v>0</v>
      </c>
      <c r="BB98" s="100">
        <f>ROUND(SUM(BB99:BB102),2)</f>
        <v>0</v>
      </c>
      <c r="BC98" s="100">
        <f>ROUND(SUM(BC99:BC102),2)</f>
        <v>0</v>
      </c>
      <c r="BD98" s="102">
        <f>ROUND(SUM(BD99:BD102),2)</f>
        <v>0</v>
      </c>
      <c r="BS98" s="103" t="s">
        <v>77</v>
      </c>
      <c r="BT98" s="103" t="s">
        <v>21</v>
      </c>
      <c r="BU98" s="103" t="s">
        <v>79</v>
      </c>
      <c r="BV98" s="103" t="s">
        <v>80</v>
      </c>
      <c r="BW98" s="103" t="s">
        <v>95</v>
      </c>
      <c r="BX98" s="103" t="s">
        <v>5</v>
      </c>
      <c r="CL98" s="103" t="s">
        <v>1</v>
      </c>
      <c r="CM98" s="103" t="s">
        <v>86</v>
      </c>
    </row>
    <row r="99" spans="1:91" s="4" customFormat="1" ht="16.5" customHeight="1">
      <c r="A99" s="104" t="s">
        <v>87</v>
      </c>
      <c r="B99" s="59"/>
      <c r="C99" s="105"/>
      <c r="D99" s="105"/>
      <c r="E99" s="291" t="s">
        <v>96</v>
      </c>
      <c r="F99" s="291"/>
      <c r="G99" s="291"/>
      <c r="H99" s="291"/>
      <c r="I99" s="291"/>
      <c r="J99" s="105"/>
      <c r="K99" s="291" t="s">
        <v>97</v>
      </c>
      <c r="L99" s="291"/>
      <c r="M99" s="291"/>
      <c r="N99" s="291"/>
      <c r="O99" s="291"/>
      <c r="P99" s="291"/>
      <c r="Q99" s="291"/>
      <c r="R99" s="291"/>
      <c r="S99" s="291"/>
      <c r="T99" s="291"/>
      <c r="U99" s="291"/>
      <c r="V99" s="291"/>
      <c r="W99" s="291"/>
      <c r="X99" s="291"/>
      <c r="Y99" s="291"/>
      <c r="Z99" s="291"/>
      <c r="AA99" s="291"/>
      <c r="AB99" s="291"/>
      <c r="AC99" s="291"/>
      <c r="AD99" s="291"/>
      <c r="AE99" s="291"/>
      <c r="AF99" s="291"/>
      <c r="AG99" s="289">
        <f>'3 - Trasa 3'!J32</f>
        <v>0</v>
      </c>
      <c r="AH99" s="290"/>
      <c r="AI99" s="290"/>
      <c r="AJ99" s="290"/>
      <c r="AK99" s="290"/>
      <c r="AL99" s="290"/>
      <c r="AM99" s="290"/>
      <c r="AN99" s="289">
        <f t="shared" si="0"/>
        <v>0</v>
      </c>
      <c r="AO99" s="290"/>
      <c r="AP99" s="290"/>
      <c r="AQ99" s="106" t="s">
        <v>89</v>
      </c>
      <c r="AR99" s="61"/>
      <c r="AS99" s="107">
        <v>0</v>
      </c>
      <c r="AT99" s="108">
        <f t="shared" si="1"/>
        <v>0</v>
      </c>
      <c r="AU99" s="109">
        <f>'3 - Trasa 3'!P129</f>
        <v>0</v>
      </c>
      <c r="AV99" s="108">
        <f>'3 - Trasa 3'!J35</f>
        <v>0</v>
      </c>
      <c r="AW99" s="108">
        <f>'3 - Trasa 3'!J36</f>
        <v>0</v>
      </c>
      <c r="AX99" s="108">
        <f>'3 - Trasa 3'!J37</f>
        <v>0</v>
      </c>
      <c r="AY99" s="108">
        <f>'3 - Trasa 3'!J38</f>
        <v>0</v>
      </c>
      <c r="AZ99" s="108">
        <f>'3 - Trasa 3'!F35</f>
        <v>0</v>
      </c>
      <c r="BA99" s="108">
        <f>'3 - Trasa 3'!F36</f>
        <v>0</v>
      </c>
      <c r="BB99" s="108">
        <f>'3 - Trasa 3'!F37</f>
        <v>0</v>
      </c>
      <c r="BC99" s="108">
        <f>'3 - Trasa 3'!F38</f>
        <v>0</v>
      </c>
      <c r="BD99" s="110">
        <f>'3 - Trasa 3'!F39</f>
        <v>0</v>
      </c>
      <c r="BT99" s="111" t="s">
        <v>86</v>
      </c>
      <c r="BV99" s="111" t="s">
        <v>80</v>
      </c>
      <c r="BW99" s="111" t="s">
        <v>98</v>
      </c>
      <c r="BX99" s="111" t="s">
        <v>95</v>
      </c>
      <c r="CL99" s="111" t="s">
        <v>1</v>
      </c>
    </row>
    <row r="100" spans="1:91" s="4" customFormat="1" ht="16.5" customHeight="1">
      <c r="A100" s="104" t="s">
        <v>87</v>
      </c>
      <c r="B100" s="59"/>
      <c r="C100" s="105"/>
      <c r="D100" s="105"/>
      <c r="E100" s="291" t="s">
        <v>99</v>
      </c>
      <c r="F100" s="291"/>
      <c r="G100" s="291"/>
      <c r="H100" s="291"/>
      <c r="I100" s="291"/>
      <c r="J100" s="105"/>
      <c r="K100" s="291" t="s">
        <v>100</v>
      </c>
      <c r="L100" s="291"/>
      <c r="M100" s="291"/>
      <c r="N100" s="291"/>
      <c r="O100" s="291"/>
      <c r="P100" s="291"/>
      <c r="Q100" s="291"/>
      <c r="R100" s="291"/>
      <c r="S100" s="291"/>
      <c r="T100" s="291"/>
      <c r="U100" s="291"/>
      <c r="V100" s="291"/>
      <c r="W100" s="291"/>
      <c r="X100" s="291"/>
      <c r="Y100" s="291"/>
      <c r="Z100" s="291"/>
      <c r="AA100" s="291"/>
      <c r="AB100" s="291"/>
      <c r="AC100" s="291"/>
      <c r="AD100" s="291"/>
      <c r="AE100" s="291"/>
      <c r="AF100" s="291"/>
      <c r="AG100" s="289">
        <f>'4 - Trasa 4'!J32</f>
        <v>0</v>
      </c>
      <c r="AH100" s="290"/>
      <c r="AI100" s="290"/>
      <c r="AJ100" s="290"/>
      <c r="AK100" s="290"/>
      <c r="AL100" s="290"/>
      <c r="AM100" s="290"/>
      <c r="AN100" s="289">
        <f t="shared" si="0"/>
        <v>0</v>
      </c>
      <c r="AO100" s="290"/>
      <c r="AP100" s="290"/>
      <c r="AQ100" s="106" t="s">
        <v>89</v>
      </c>
      <c r="AR100" s="61"/>
      <c r="AS100" s="107">
        <v>0</v>
      </c>
      <c r="AT100" s="108">
        <f t="shared" si="1"/>
        <v>0</v>
      </c>
      <c r="AU100" s="109">
        <f>'4 - Trasa 4'!P129</f>
        <v>0</v>
      </c>
      <c r="AV100" s="108">
        <f>'4 - Trasa 4'!J35</f>
        <v>0</v>
      </c>
      <c r="AW100" s="108">
        <f>'4 - Trasa 4'!J36</f>
        <v>0</v>
      </c>
      <c r="AX100" s="108">
        <f>'4 - Trasa 4'!J37</f>
        <v>0</v>
      </c>
      <c r="AY100" s="108">
        <f>'4 - Trasa 4'!J38</f>
        <v>0</v>
      </c>
      <c r="AZ100" s="108">
        <f>'4 - Trasa 4'!F35</f>
        <v>0</v>
      </c>
      <c r="BA100" s="108">
        <f>'4 - Trasa 4'!F36</f>
        <v>0</v>
      </c>
      <c r="BB100" s="108">
        <f>'4 - Trasa 4'!F37</f>
        <v>0</v>
      </c>
      <c r="BC100" s="108">
        <f>'4 - Trasa 4'!F38</f>
        <v>0</v>
      </c>
      <c r="BD100" s="110">
        <f>'4 - Trasa 4'!F39</f>
        <v>0</v>
      </c>
      <c r="BT100" s="111" t="s">
        <v>86</v>
      </c>
      <c r="BV100" s="111" t="s">
        <v>80</v>
      </c>
      <c r="BW100" s="111" t="s">
        <v>101</v>
      </c>
      <c r="BX100" s="111" t="s">
        <v>95</v>
      </c>
      <c r="CL100" s="111" t="s">
        <v>1</v>
      </c>
    </row>
    <row r="101" spans="1:91" s="4" customFormat="1" ht="16.5" customHeight="1">
      <c r="A101" s="104" t="s">
        <v>87</v>
      </c>
      <c r="B101" s="59"/>
      <c r="C101" s="105"/>
      <c r="D101" s="105"/>
      <c r="E101" s="291" t="s">
        <v>102</v>
      </c>
      <c r="F101" s="291"/>
      <c r="G101" s="291"/>
      <c r="H101" s="291"/>
      <c r="I101" s="291"/>
      <c r="J101" s="105"/>
      <c r="K101" s="291" t="s">
        <v>103</v>
      </c>
      <c r="L101" s="291"/>
      <c r="M101" s="291"/>
      <c r="N101" s="291"/>
      <c r="O101" s="291"/>
      <c r="P101" s="291"/>
      <c r="Q101" s="291"/>
      <c r="R101" s="291"/>
      <c r="S101" s="291"/>
      <c r="T101" s="291"/>
      <c r="U101" s="291"/>
      <c r="V101" s="291"/>
      <c r="W101" s="291"/>
      <c r="X101" s="291"/>
      <c r="Y101" s="291"/>
      <c r="Z101" s="291"/>
      <c r="AA101" s="291"/>
      <c r="AB101" s="291"/>
      <c r="AC101" s="291"/>
      <c r="AD101" s="291"/>
      <c r="AE101" s="291"/>
      <c r="AF101" s="291"/>
      <c r="AG101" s="289">
        <f>'5 - Trasa 5'!J32</f>
        <v>0</v>
      </c>
      <c r="AH101" s="290"/>
      <c r="AI101" s="290"/>
      <c r="AJ101" s="290"/>
      <c r="AK101" s="290"/>
      <c r="AL101" s="290"/>
      <c r="AM101" s="290"/>
      <c r="AN101" s="289">
        <f t="shared" si="0"/>
        <v>0</v>
      </c>
      <c r="AO101" s="290"/>
      <c r="AP101" s="290"/>
      <c r="AQ101" s="106" t="s">
        <v>89</v>
      </c>
      <c r="AR101" s="61"/>
      <c r="AS101" s="107">
        <v>0</v>
      </c>
      <c r="AT101" s="108">
        <f t="shared" si="1"/>
        <v>0</v>
      </c>
      <c r="AU101" s="109">
        <f>'5 - Trasa 5'!P129</f>
        <v>0</v>
      </c>
      <c r="AV101" s="108">
        <f>'5 - Trasa 5'!J35</f>
        <v>0</v>
      </c>
      <c r="AW101" s="108">
        <f>'5 - Trasa 5'!J36</f>
        <v>0</v>
      </c>
      <c r="AX101" s="108">
        <f>'5 - Trasa 5'!J37</f>
        <v>0</v>
      </c>
      <c r="AY101" s="108">
        <f>'5 - Trasa 5'!J38</f>
        <v>0</v>
      </c>
      <c r="AZ101" s="108">
        <f>'5 - Trasa 5'!F35</f>
        <v>0</v>
      </c>
      <c r="BA101" s="108">
        <f>'5 - Trasa 5'!F36</f>
        <v>0</v>
      </c>
      <c r="BB101" s="108">
        <f>'5 - Trasa 5'!F37</f>
        <v>0</v>
      </c>
      <c r="BC101" s="108">
        <f>'5 - Trasa 5'!F38</f>
        <v>0</v>
      </c>
      <c r="BD101" s="110">
        <f>'5 - Trasa 5'!F39</f>
        <v>0</v>
      </c>
      <c r="BT101" s="111" t="s">
        <v>86</v>
      </c>
      <c r="BV101" s="111" t="s">
        <v>80</v>
      </c>
      <c r="BW101" s="111" t="s">
        <v>104</v>
      </c>
      <c r="BX101" s="111" t="s">
        <v>95</v>
      </c>
      <c r="CL101" s="111" t="s">
        <v>1</v>
      </c>
    </row>
    <row r="102" spans="1:91" s="4" customFormat="1" ht="16.5" customHeight="1">
      <c r="A102" s="104" t="s">
        <v>87</v>
      </c>
      <c r="B102" s="59"/>
      <c r="C102" s="105"/>
      <c r="D102" s="105"/>
      <c r="E102" s="291" t="s">
        <v>105</v>
      </c>
      <c r="F102" s="291"/>
      <c r="G102" s="291"/>
      <c r="H102" s="291"/>
      <c r="I102" s="291"/>
      <c r="J102" s="105"/>
      <c r="K102" s="291" t="s">
        <v>106</v>
      </c>
      <c r="L102" s="291"/>
      <c r="M102" s="291"/>
      <c r="N102" s="291"/>
      <c r="O102" s="291"/>
      <c r="P102" s="291"/>
      <c r="Q102" s="291"/>
      <c r="R102" s="291"/>
      <c r="S102" s="291"/>
      <c r="T102" s="291"/>
      <c r="U102" s="291"/>
      <c r="V102" s="291"/>
      <c r="W102" s="291"/>
      <c r="X102" s="291"/>
      <c r="Y102" s="291"/>
      <c r="Z102" s="291"/>
      <c r="AA102" s="291"/>
      <c r="AB102" s="291"/>
      <c r="AC102" s="291"/>
      <c r="AD102" s="291"/>
      <c r="AE102" s="291"/>
      <c r="AF102" s="291"/>
      <c r="AG102" s="289">
        <f>'6 - Trasa 6'!J32</f>
        <v>0</v>
      </c>
      <c r="AH102" s="290"/>
      <c r="AI102" s="290"/>
      <c r="AJ102" s="290"/>
      <c r="AK102" s="290"/>
      <c r="AL102" s="290"/>
      <c r="AM102" s="290"/>
      <c r="AN102" s="289">
        <f t="shared" si="0"/>
        <v>0</v>
      </c>
      <c r="AO102" s="290"/>
      <c r="AP102" s="290"/>
      <c r="AQ102" s="106" t="s">
        <v>89</v>
      </c>
      <c r="AR102" s="61"/>
      <c r="AS102" s="112">
        <v>0</v>
      </c>
      <c r="AT102" s="113">
        <f t="shared" si="1"/>
        <v>0</v>
      </c>
      <c r="AU102" s="114">
        <f>'6 - Trasa 6'!P129</f>
        <v>0</v>
      </c>
      <c r="AV102" s="113">
        <f>'6 - Trasa 6'!J35</f>
        <v>0</v>
      </c>
      <c r="AW102" s="113">
        <f>'6 - Trasa 6'!J36</f>
        <v>0</v>
      </c>
      <c r="AX102" s="113">
        <f>'6 - Trasa 6'!J37</f>
        <v>0</v>
      </c>
      <c r="AY102" s="113">
        <f>'6 - Trasa 6'!J38</f>
        <v>0</v>
      </c>
      <c r="AZ102" s="113">
        <f>'6 - Trasa 6'!F35</f>
        <v>0</v>
      </c>
      <c r="BA102" s="113">
        <f>'6 - Trasa 6'!F36</f>
        <v>0</v>
      </c>
      <c r="BB102" s="113">
        <f>'6 - Trasa 6'!F37</f>
        <v>0</v>
      </c>
      <c r="BC102" s="113">
        <f>'6 - Trasa 6'!F38</f>
        <v>0</v>
      </c>
      <c r="BD102" s="115">
        <f>'6 - Trasa 6'!F39</f>
        <v>0</v>
      </c>
      <c r="BT102" s="111" t="s">
        <v>86</v>
      </c>
      <c r="BV102" s="111" t="s">
        <v>80</v>
      </c>
      <c r="BW102" s="111" t="s">
        <v>107</v>
      </c>
      <c r="BX102" s="111" t="s">
        <v>95</v>
      </c>
      <c r="CL102" s="111" t="s">
        <v>1</v>
      </c>
    </row>
    <row r="103" spans="1:91" s="2" customFormat="1" ht="30" customHeight="1">
      <c r="A103" s="35"/>
      <c r="B103" s="36"/>
      <c r="C103" s="37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40"/>
      <c r="AS103" s="35"/>
      <c r="AT103" s="35"/>
      <c r="AU103" s="35"/>
      <c r="AV103" s="35"/>
      <c r="AW103" s="35"/>
      <c r="AX103" s="35"/>
      <c r="AY103" s="35"/>
      <c r="AZ103" s="35"/>
      <c r="BA103" s="35"/>
      <c r="BB103" s="35"/>
      <c r="BC103" s="35"/>
      <c r="BD103" s="35"/>
      <c r="BE103" s="35"/>
    </row>
    <row r="104" spans="1:91" s="2" customFormat="1" ht="6.95" customHeight="1">
      <c r="A104" s="35"/>
      <c r="B104" s="55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G104" s="56"/>
      <c r="AH104" s="56"/>
      <c r="AI104" s="56"/>
      <c r="AJ104" s="56"/>
      <c r="AK104" s="56"/>
      <c r="AL104" s="56"/>
      <c r="AM104" s="56"/>
      <c r="AN104" s="56"/>
      <c r="AO104" s="56"/>
      <c r="AP104" s="56"/>
      <c r="AQ104" s="56"/>
      <c r="AR104" s="40"/>
      <c r="AS104" s="35"/>
      <c r="AT104" s="35"/>
      <c r="AU104" s="35"/>
      <c r="AV104" s="35"/>
      <c r="AW104" s="35"/>
      <c r="AX104" s="35"/>
      <c r="AY104" s="35"/>
      <c r="AZ104" s="35"/>
      <c r="BA104" s="35"/>
      <c r="BB104" s="35"/>
      <c r="BC104" s="35"/>
      <c r="BD104" s="35"/>
      <c r="BE104" s="35"/>
    </row>
  </sheetData>
  <sheetProtection algorithmName="SHA-512" hashValue="rvj189+ugNvLP3iMvnfZD0shbCDo8c9nhuX4yDk2OzbjBaAOLInovVZuVn5mX/eIKj5jf+LhP4fTphE4srNMVg==" saltValue="NyeYCrnn2Sbv7nTdOr693gjK/vLvJJbgkVzG11vaQFWT0V36uuISgHavDQsQuD5uEeCgURLapE/Gk8ib1YvDnA==" spinCount="100000" sheet="1" objects="1" scenarios="1" formatColumns="0" formatRows="0"/>
  <mergeCells count="70">
    <mergeCell ref="AR2:BE2"/>
    <mergeCell ref="L33:P33"/>
    <mergeCell ref="AK33:AO33"/>
    <mergeCell ref="W33:AE33"/>
    <mergeCell ref="AK35:AO35"/>
    <mergeCell ref="X35:AB35"/>
    <mergeCell ref="W31:AE31"/>
    <mergeCell ref="L31:P31"/>
    <mergeCell ref="L32:P32"/>
    <mergeCell ref="W32:AE32"/>
    <mergeCell ref="AK32:AO32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W30:AE30"/>
    <mergeCell ref="AK30:AO30"/>
    <mergeCell ref="L30:P30"/>
    <mergeCell ref="AK31:AO31"/>
    <mergeCell ref="AN102:AP102"/>
    <mergeCell ref="AG102:AM102"/>
    <mergeCell ref="E102:I102"/>
    <mergeCell ref="K102:AF102"/>
    <mergeCell ref="AG94:AM94"/>
    <mergeCell ref="AN94:AP94"/>
    <mergeCell ref="AN100:AP100"/>
    <mergeCell ref="AG100:AM100"/>
    <mergeCell ref="E100:I100"/>
    <mergeCell ref="K100:AF100"/>
    <mergeCell ref="AN101:AP101"/>
    <mergeCell ref="AG101:AM101"/>
    <mergeCell ref="E101:I101"/>
    <mergeCell ref="K101:AF101"/>
    <mergeCell ref="AG98:AM98"/>
    <mergeCell ref="AN98:AP98"/>
    <mergeCell ref="D98:H98"/>
    <mergeCell ref="J98:AF98"/>
    <mergeCell ref="AN99:AP99"/>
    <mergeCell ref="AG99:AM99"/>
    <mergeCell ref="E99:I99"/>
    <mergeCell ref="K99:AF99"/>
    <mergeCell ref="AN96:AP96"/>
    <mergeCell ref="E96:I96"/>
    <mergeCell ref="K96:AF96"/>
    <mergeCell ref="AG96:AM96"/>
    <mergeCell ref="K97:AF97"/>
    <mergeCell ref="AN97:AP97"/>
    <mergeCell ref="E97:I97"/>
    <mergeCell ref="AG97:AM97"/>
    <mergeCell ref="C92:G92"/>
    <mergeCell ref="AG92:AM92"/>
    <mergeCell ref="AN92:AP92"/>
    <mergeCell ref="I92:AF92"/>
    <mergeCell ref="AG95:AM95"/>
    <mergeCell ref="AN95:AP95"/>
    <mergeCell ref="J95:AF95"/>
    <mergeCell ref="D95:H95"/>
    <mergeCell ref="L85:AO85"/>
    <mergeCell ref="AM87:AN87"/>
    <mergeCell ref="AS89:AT91"/>
    <mergeCell ref="AM89:AP89"/>
    <mergeCell ref="AM90:AP90"/>
  </mergeCells>
  <hyperlinks>
    <hyperlink ref="A96" location="'1 - Trasa 1'!C2" display="/"/>
    <hyperlink ref="A97" location="'2 - Trasa 2'!C2" display="/"/>
    <hyperlink ref="A99" location="'3 - Trasa 3'!C2" display="/"/>
    <hyperlink ref="A100" location="'4 - Trasa 4'!C2" display="/"/>
    <hyperlink ref="A101" location="'5 - Trasa 5'!C2" display="/"/>
    <hyperlink ref="A102" location="'6 - Trasa 6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326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1.5" style="1" customWidth="1"/>
    <col min="9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AT2" s="18" t="s">
        <v>90</v>
      </c>
    </row>
    <row r="3" spans="1:46" s="1" customFormat="1" ht="6.95" hidden="1" customHeight="1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21"/>
      <c r="AT3" s="18" t="s">
        <v>86</v>
      </c>
    </row>
    <row r="4" spans="1:46" s="1" customFormat="1" ht="24.95" hidden="1" customHeight="1">
      <c r="B4" s="21"/>
      <c r="D4" s="118" t="s">
        <v>108</v>
      </c>
      <c r="L4" s="21"/>
      <c r="M4" s="119" t="s">
        <v>10</v>
      </c>
      <c r="AT4" s="18" t="s">
        <v>4</v>
      </c>
    </row>
    <row r="5" spans="1:46" s="1" customFormat="1" ht="6.95" hidden="1" customHeight="1">
      <c r="B5" s="21"/>
      <c r="L5" s="21"/>
    </row>
    <row r="6" spans="1:46" s="1" customFormat="1" ht="12" hidden="1" customHeight="1">
      <c r="B6" s="21"/>
      <c r="D6" s="120" t="s">
        <v>16</v>
      </c>
      <c r="L6" s="21"/>
    </row>
    <row r="7" spans="1:46" s="1" customFormat="1" ht="16.5" hidden="1" customHeight="1">
      <c r="B7" s="21"/>
      <c r="E7" s="314" t="str">
        <f>'Rekapitulace stavby'!K6</f>
        <v>Mimoň - zpevněné plochy</v>
      </c>
      <c r="F7" s="315"/>
      <c r="G7" s="315"/>
      <c r="H7" s="315"/>
      <c r="L7" s="21"/>
    </row>
    <row r="8" spans="1:46" s="1" customFormat="1" ht="12" hidden="1" customHeight="1">
      <c r="B8" s="21"/>
      <c r="D8" s="120" t="s">
        <v>109</v>
      </c>
      <c r="L8" s="21"/>
    </row>
    <row r="9" spans="1:46" s="2" customFormat="1" ht="16.5" hidden="1" customHeight="1">
      <c r="A9" s="35"/>
      <c r="B9" s="40"/>
      <c r="C9" s="35"/>
      <c r="D9" s="35"/>
      <c r="E9" s="314" t="s">
        <v>110</v>
      </c>
      <c r="F9" s="316"/>
      <c r="G9" s="316"/>
      <c r="H9" s="316"/>
      <c r="I9" s="35"/>
      <c r="J9" s="35"/>
      <c r="K9" s="35"/>
      <c r="L9" s="52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2" hidden="1" customHeight="1">
      <c r="A10" s="35"/>
      <c r="B10" s="40"/>
      <c r="C10" s="35"/>
      <c r="D10" s="120" t="s">
        <v>111</v>
      </c>
      <c r="E10" s="35"/>
      <c r="F10" s="35"/>
      <c r="G10" s="35"/>
      <c r="H10" s="35"/>
      <c r="I10" s="35"/>
      <c r="J10" s="35"/>
      <c r="K10" s="35"/>
      <c r="L10" s="52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6.5" hidden="1" customHeight="1">
      <c r="A11" s="35"/>
      <c r="B11" s="40"/>
      <c r="C11" s="35"/>
      <c r="D11" s="35"/>
      <c r="E11" s="317" t="s">
        <v>112</v>
      </c>
      <c r="F11" s="316"/>
      <c r="G11" s="316"/>
      <c r="H11" s="316"/>
      <c r="I11" s="35"/>
      <c r="J11" s="35"/>
      <c r="K11" s="35"/>
      <c r="L11" s="52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1.25" hidden="1">
      <c r="A12" s="35"/>
      <c r="B12" s="40"/>
      <c r="C12" s="35"/>
      <c r="D12" s="35"/>
      <c r="E12" s="35"/>
      <c r="F12" s="35"/>
      <c r="G12" s="35"/>
      <c r="H12" s="35"/>
      <c r="I12" s="35"/>
      <c r="J12" s="35"/>
      <c r="K12" s="35"/>
      <c r="L12" s="52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2" hidden="1" customHeight="1">
      <c r="A13" s="35"/>
      <c r="B13" s="40"/>
      <c r="C13" s="35"/>
      <c r="D13" s="120" t="s">
        <v>19</v>
      </c>
      <c r="E13" s="35"/>
      <c r="F13" s="111" t="s">
        <v>1</v>
      </c>
      <c r="G13" s="35"/>
      <c r="H13" s="35"/>
      <c r="I13" s="120" t="s">
        <v>20</v>
      </c>
      <c r="J13" s="111" t="s">
        <v>1</v>
      </c>
      <c r="K13" s="35"/>
      <c r="L13" s="52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hidden="1" customHeight="1">
      <c r="A14" s="35"/>
      <c r="B14" s="40"/>
      <c r="C14" s="35"/>
      <c r="D14" s="120" t="s">
        <v>22</v>
      </c>
      <c r="E14" s="35"/>
      <c r="F14" s="111" t="s">
        <v>23</v>
      </c>
      <c r="G14" s="35"/>
      <c r="H14" s="35"/>
      <c r="I14" s="120" t="s">
        <v>24</v>
      </c>
      <c r="J14" s="121">
        <f>'Rekapitulace stavby'!AN8</f>
        <v>44123</v>
      </c>
      <c r="K14" s="35"/>
      <c r="L14" s="52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0.9" hidden="1" customHeight="1">
      <c r="A15" s="35"/>
      <c r="B15" s="40"/>
      <c r="C15" s="35"/>
      <c r="D15" s="35"/>
      <c r="E15" s="35"/>
      <c r="F15" s="35"/>
      <c r="G15" s="35"/>
      <c r="H15" s="35"/>
      <c r="I15" s="35"/>
      <c r="J15" s="35"/>
      <c r="K15" s="35"/>
      <c r="L15" s="52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12" hidden="1" customHeight="1">
      <c r="A16" s="35"/>
      <c r="B16" s="40"/>
      <c r="C16" s="35"/>
      <c r="D16" s="120" t="s">
        <v>27</v>
      </c>
      <c r="E16" s="35"/>
      <c r="F16" s="35"/>
      <c r="G16" s="35"/>
      <c r="H16" s="35"/>
      <c r="I16" s="120" t="s">
        <v>28</v>
      </c>
      <c r="J16" s="111" t="s">
        <v>1</v>
      </c>
      <c r="K16" s="35"/>
      <c r="L16" s="52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8" hidden="1" customHeight="1">
      <c r="A17" s="35"/>
      <c r="B17" s="40"/>
      <c r="C17" s="35"/>
      <c r="D17" s="35"/>
      <c r="E17" s="111" t="s">
        <v>113</v>
      </c>
      <c r="F17" s="35"/>
      <c r="G17" s="35"/>
      <c r="H17" s="35"/>
      <c r="I17" s="120" t="s">
        <v>30</v>
      </c>
      <c r="J17" s="111" t="s">
        <v>1</v>
      </c>
      <c r="K17" s="35"/>
      <c r="L17" s="52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6.95" hidden="1" customHeight="1">
      <c r="A18" s="35"/>
      <c r="B18" s="40"/>
      <c r="C18" s="35"/>
      <c r="D18" s="35"/>
      <c r="E18" s="35"/>
      <c r="F18" s="35"/>
      <c r="G18" s="35"/>
      <c r="H18" s="35"/>
      <c r="I18" s="35"/>
      <c r="J18" s="35"/>
      <c r="K18" s="35"/>
      <c r="L18" s="52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12" hidden="1" customHeight="1">
      <c r="A19" s="35"/>
      <c r="B19" s="40"/>
      <c r="C19" s="35"/>
      <c r="D19" s="120" t="s">
        <v>31</v>
      </c>
      <c r="E19" s="35"/>
      <c r="F19" s="35"/>
      <c r="G19" s="35"/>
      <c r="H19" s="35"/>
      <c r="I19" s="120" t="s">
        <v>28</v>
      </c>
      <c r="J19" s="31" t="str">
        <f>'Rekapitulace stavby'!AN13</f>
        <v>Vyplň údaj</v>
      </c>
      <c r="K19" s="35"/>
      <c r="L19" s="52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8" hidden="1" customHeight="1">
      <c r="A20" s="35"/>
      <c r="B20" s="40"/>
      <c r="C20" s="35"/>
      <c r="D20" s="35"/>
      <c r="E20" s="318" t="str">
        <f>'Rekapitulace stavby'!E14</f>
        <v>Vyplň údaj</v>
      </c>
      <c r="F20" s="319"/>
      <c r="G20" s="319"/>
      <c r="H20" s="319"/>
      <c r="I20" s="120" t="s">
        <v>30</v>
      </c>
      <c r="J20" s="31" t="str">
        <f>'Rekapitulace stavby'!AN14</f>
        <v>Vyplň údaj</v>
      </c>
      <c r="K20" s="35"/>
      <c r="L20" s="52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6.95" hidden="1" customHeight="1">
      <c r="A21" s="35"/>
      <c r="B21" s="40"/>
      <c r="C21" s="35"/>
      <c r="D21" s="35"/>
      <c r="E21" s="35"/>
      <c r="F21" s="35"/>
      <c r="G21" s="35"/>
      <c r="H21" s="35"/>
      <c r="I21" s="35"/>
      <c r="J21" s="35"/>
      <c r="K21" s="35"/>
      <c r="L21" s="52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12" hidden="1" customHeight="1">
      <c r="A22" s="35"/>
      <c r="B22" s="40"/>
      <c r="C22" s="35"/>
      <c r="D22" s="120" t="s">
        <v>33</v>
      </c>
      <c r="E22" s="35"/>
      <c r="F22" s="35"/>
      <c r="G22" s="35"/>
      <c r="H22" s="35"/>
      <c r="I22" s="120" t="s">
        <v>28</v>
      </c>
      <c r="J22" s="111" t="s">
        <v>1</v>
      </c>
      <c r="K22" s="35"/>
      <c r="L22" s="52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8" hidden="1" customHeight="1">
      <c r="A23" s="35"/>
      <c r="B23" s="40"/>
      <c r="C23" s="35"/>
      <c r="D23" s="35"/>
      <c r="E23" s="111" t="s">
        <v>34</v>
      </c>
      <c r="F23" s="35"/>
      <c r="G23" s="35"/>
      <c r="H23" s="35"/>
      <c r="I23" s="120" t="s">
        <v>30</v>
      </c>
      <c r="J23" s="111" t="s">
        <v>1</v>
      </c>
      <c r="K23" s="35"/>
      <c r="L23" s="52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6.95" hidden="1" customHeight="1">
      <c r="A24" s="35"/>
      <c r="B24" s="40"/>
      <c r="C24" s="35"/>
      <c r="D24" s="35"/>
      <c r="E24" s="35"/>
      <c r="F24" s="35"/>
      <c r="G24" s="35"/>
      <c r="H24" s="35"/>
      <c r="I24" s="35"/>
      <c r="J24" s="35"/>
      <c r="K24" s="35"/>
      <c r="L24" s="52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12" hidden="1" customHeight="1">
      <c r="A25" s="35"/>
      <c r="B25" s="40"/>
      <c r="C25" s="35"/>
      <c r="D25" s="120" t="s">
        <v>36</v>
      </c>
      <c r="E25" s="35"/>
      <c r="F25" s="35"/>
      <c r="G25" s="35"/>
      <c r="H25" s="35"/>
      <c r="I25" s="120" t="s">
        <v>28</v>
      </c>
      <c r="J25" s="111" t="str">
        <f>IF('Rekapitulace stavby'!AN19="","",'Rekapitulace stavby'!AN19)</f>
        <v/>
      </c>
      <c r="K25" s="35"/>
      <c r="L25" s="52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8" hidden="1" customHeight="1">
      <c r="A26" s="35"/>
      <c r="B26" s="40"/>
      <c r="C26" s="35"/>
      <c r="D26" s="35"/>
      <c r="E26" s="111" t="str">
        <f>IF('Rekapitulace stavby'!E20="","",'Rekapitulace stavby'!E20)</f>
        <v xml:space="preserve"> </v>
      </c>
      <c r="F26" s="35"/>
      <c r="G26" s="35"/>
      <c r="H26" s="35"/>
      <c r="I26" s="120" t="s">
        <v>30</v>
      </c>
      <c r="J26" s="111" t="str">
        <f>IF('Rekapitulace stavby'!AN20="","",'Rekapitulace stavby'!AN20)</f>
        <v/>
      </c>
      <c r="K26" s="35"/>
      <c r="L26" s="52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2" customFormat="1" ht="6.95" hidden="1" customHeight="1">
      <c r="A27" s="35"/>
      <c r="B27" s="40"/>
      <c r="C27" s="35"/>
      <c r="D27" s="35"/>
      <c r="E27" s="35"/>
      <c r="F27" s="35"/>
      <c r="G27" s="35"/>
      <c r="H27" s="35"/>
      <c r="I27" s="35"/>
      <c r="J27" s="35"/>
      <c r="K27" s="35"/>
      <c r="L27" s="52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pans="1:31" s="2" customFormat="1" ht="12" hidden="1" customHeight="1">
      <c r="A28" s="35"/>
      <c r="B28" s="40"/>
      <c r="C28" s="35"/>
      <c r="D28" s="120" t="s">
        <v>37</v>
      </c>
      <c r="E28" s="35"/>
      <c r="F28" s="35"/>
      <c r="G28" s="35"/>
      <c r="H28" s="35"/>
      <c r="I28" s="35"/>
      <c r="J28" s="35"/>
      <c r="K28" s="35"/>
      <c r="L28" s="52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8" customFormat="1" ht="16.5" hidden="1" customHeight="1">
      <c r="A29" s="122"/>
      <c r="B29" s="123"/>
      <c r="C29" s="122"/>
      <c r="D29" s="122"/>
      <c r="E29" s="320" t="s">
        <v>1</v>
      </c>
      <c r="F29" s="320"/>
      <c r="G29" s="320"/>
      <c r="H29" s="320"/>
      <c r="I29" s="122"/>
      <c r="J29" s="122"/>
      <c r="K29" s="122"/>
      <c r="L29" s="124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</row>
    <row r="30" spans="1:31" s="2" customFormat="1" ht="6.95" hidden="1" customHeight="1">
      <c r="A30" s="35"/>
      <c r="B30" s="40"/>
      <c r="C30" s="35"/>
      <c r="D30" s="35"/>
      <c r="E30" s="35"/>
      <c r="F30" s="35"/>
      <c r="G30" s="35"/>
      <c r="H30" s="35"/>
      <c r="I30" s="35"/>
      <c r="J30" s="35"/>
      <c r="K30" s="35"/>
      <c r="L30" s="52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5" hidden="1" customHeight="1">
      <c r="A31" s="35"/>
      <c r="B31" s="40"/>
      <c r="C31" s="35"/>
      <c r="D31" s="125"/>
      <c r="E31" s="125"/>
      <c r="F31" s="125"/>
      <c r="G31" s="125"/>
      <c r="H31" s="125"/>
      <c r="I31" s="125"/>
      <c r="J31" s="125"/>
      <c r="K31" s="125"/>
      <c r="L31" s="52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25.35" hidden="1" customHeight="1">
      <c r="A32" s="35"/>
      <c r="B32" s="40"/>
      <c r="C32" s="35"/>
      <c r="D32" s="126" t="s">
        <v>38</v>
      </c>
      <c r="E32" s="35"/>
      <c r="F32" s="35"/>
      <c r="G32" s="35"/>
      <c r="H32" s="35"/>
      <c r="I32" s="35"/>
      <c r="J32" s="127">
        <f>ROUND(J130, 2)</f>
        <v>0</v>
      </c>
      <c r="K32" s="35"/>
      <c r="L32" s="52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6.95" hidden="1" customHeight="1">
      <c r="A33" s="35"/>
      <c r="B33" s="40"/>
      <c r="C33" s="35"/>
      <c r="D33" s="125"/>
      <c r="E33" s="125"/>
      <c r="F33" s="125"/>
      <c r="G33" s="125"/>
      <c r="H33" s="125"/>
      <c r="I33" s="125"/>
      <c r="J33" s="125"/>
      <c r="K33" s="125"/>
      <c r="L33" s="52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5" hidden="1" customHeight="1">
      <c r="A34" s="35"/>
      <c r="B34" s="40"/>
      <c r="C34" s="35"/>
      <c r="D34" s="35"/>
      <c r="E34" s="35"/>
      <c r="F34" s="128" t="s">
        <v>40</v>
      </c>
      <c r="G34" s="35"/>
      <c r="H34" s="35"/>
      <c r="I34" s="128" t="s">
        <v>39</v>
      </c>
      <c r="J34" s="128" t="s">
        <v>41</v>
      </c>
      <c r="K34" s="35"/>
      <c r="L34" s="52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5" hidden="1" customHeight="1">
      <c r="A35" s="35"/>
      <c r="B35" s="40"/>
      <c r="C35" s="35"/>
      <c r="D35" s="129" t="s">
        <v>42</v>
      </c>
      <c r="E35" s="120" t="s">
        <v>43</v>
      </c>
      <c r="F35" s="130">
        <f>ROUND((SUM(BE130:BE325)),  2)</f>
        <v>0</v>
      </c>
      <c r="G35" s="35"/>
      <c r="H35" s="35"/>
      <c r="I35" s="131">
        <v>0.21</v>
      </c>
      <c r="J35" s="130">
        <f>ROUND(((SUM(BE130:BE325))*I35),  2)</f>
        <v>0</v>
      </c>
      <c r="K35" s="35"/>
      <c r="L35" s="52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5" hidden="1" customHeight="1">
      <c r="A36" s="35"/>
      <c r="B36" s="40"/>
      <c r="C36" s="35"/>
      <c r="D36" s="35"/>
      <c r="E36" s="120" t="s">
        <v>44</v>
      </c>
      <c r="F36" s="130">
        <f>ROUND((SUM(BF130:BF325)),  2)</f>
        <v>0</v>
      </c>
      <c r="G36" s="35"/>
      <c r="H36" s="35"/>
      <c r="I36" s="131">
        <v>0.15</v>
      </c>
      <c r="J36" s="130">
        <f>ROUND(((SUM(BF130:BF325))*I36),  2)</f>
        <v>0</v>
      </c>
      <c r="K36" s="35"/>
      <c r="L36" s="52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5" hidden="1" customHeight="1">
      <c r="A37" s="35"/>
      <c r="B37" s="40"/>
      <c r="C37" s="35"/>
      <c r="D37" s="35"/>
      <c r="E37" s="120" t="s">
        <v>45</v>
      </c>
      <c r="F37" s="130">
        <f>ROUND((SUM(BG130:BG325)),  2)</f>
        <v>0</v>
      </c>
      <c r="G37" s="35"/>
      <c r="H37" s="35"/>
      <c r="I37" s="131">
        <v>0.21</v>
      </c>
      <c r="J37" s="130">
        <f>0</f>
        <v>0</v>
      </c>
      <c r="K37" s="35"/>
      <c r="L37" s="52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14.45" hidden="1" customHeight="1">
      <c r="A38" s="35"/>
      <c r="B38" s="40"/>
      <c r="C38" s="35"/>
      <c r="D38" s="35"/>
      <c r="E38" s="120" t="s">
        <v>46</v>
      </c>
      <c r="F38" s="130">
        <f>ROUND((SUM(BH130:BH325)),  2)</f>
        <v>0</v>
      </c>
      <c r="G38" s="35"/>
      <c r="H38" s="35"/>
      <c r="I38" s="131">
        <v>0.15</v>
      </c>
      <c r="J38" s="130">
        <f>0</f>
        <v>0</v>
      </c>
      <c r="K38" s="35"/>
      <c r="L38" s="52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14.45" hidden="1" customHeight="1">
      <c r="A39" s="35"/>
      <c r="B39" s="40"/>
      <c r="C39" s="35"/>
      <c r="D39" s="35"/>
      <c r="E39" s="120" t="s">
        <v>47</v>
      </c>
      <c r="F39" s="130">
        <f>ROUND((SUM(BI130:BI325)),  2)</f>
        <v>0</v>
      </c>
      <c r="G39" s="35"/>
      <c r="H39" s="35"/>
      <c r="I39" s="131">
        <v>0</v>
      </c>
      <c r="J39" s="130">
        <f>0</f>
        <v>0</v>
      </c>
      <c r="K39" s="35"/>
      <c r="L39" s="52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6.95" hidden="1" customHeight="1">
      <c r="A40" s="35"/>
      <c r="B40" s="40"/>
      <c r="C40" s="35"/>
      <c r="D40" s="35"/>
      <c r="E40" s="35"/>
      <c r="F40" s="35"/>
      <c r="G40" s="35"/>
      <c r="H40" s="35"/>
      <c r="I40" s="35"/>
      <c r="J40" s="35"/>
      <c r="K40" s="35"/>
      <c r="L40" s="52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s="2" customFormat="1" ht="25.35" hidden="1" customHeight="1">
      <c r="A41" s="35"/>
      <c r="B41" s="40"/>
      <c r="C41" s="132"/>
      <c r="D41" s="133" t="s">
        <v>48</v>
      </c>
      <c r="E41" s="134"/>
      <c r="F41" s="134"/>
      <c r="G41" s="135" t="s">
        <v>49</v>
      </c>
      <c r="H41" s="136" t="s">
        <v>50</v>
      </c>
      <c r="I41" s="134"/>
      <c r="J41" s="137">
        <f>SUM(J32:J39)</f>
        <v>0</v>
      </c>
      <c r="K41" s="138"/>
      <c r="L41" s="52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1:31" s="2" customFormat="1" ht="14.45" hidden="1" customHeight="1">
      <c r="A42" s="35"/>
      <c r="B42" s="40"/>
      <c r="C42" s="35"/>
      <c r="D42" s="35"/>
      <c r="E42" s="35"/>
      <c r="F42" s="35"/>
      <c r="G42" s="35"/>
      <c r="H42" s="35"/>
      <c r="I42" s="35"/>
      <c r="J42" s="35"/>
      <c r="K42" s="35"/>
      <c r="L42" s="52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pans="1:31" s="1" customFormat="1" ht="14.45" hidden="1" customHeight="1">
      <c r="B43" s="21"/>
      <c r="L43" s="21"/>
    </row>
    <row r="44" spans="1:31" s="1" customFormat="1" ht="14.45" hidden="1" customHeight="1">
      <c r="B44" s="21"/>
      <c r="L44" s="21"/>
    </row>
    <row r="45" spans="1:31" s="1" customFormat="1" ht="14.45" hidden="1" customHeight="1">
      <c r="B45" s="21"/>
      <c r="L45" s="21"/>
    </row>
    <row r="46" spans="1:31" s="1" customFormat="1" ht="14.45" hidden="1" customHeight="1">
      <c r="B46" s="21"/>
      <c r="L46" s="21"/>
    </row>
    <row r="47" spans="1:31" s="1" customFormat="1" ht="14.45" hidden="1" customHeight="1">
      <c r="B47" s="21"/>
      <c r="L47" s="21"/>
    </row>
    <row r="48" spans="1:31" s="1" customFormat="1" ht="14.45" hidden="1" customHeight="1">
      <c r="B48" s="21"/>
      <c r="L48" s="21"/>
    </row>
    <row r="49" spans="1:31" s="1" customFormat="1" ht="14.45" hidden="1" customHeight="1">
      <c r="B49" s="21"/>
      <c r="L49" s="21"/>
    </row>
    <row r="50" spans="1:31" s="2" customFormat="1" ht="14.45" hidden="1" customHeight="1">
      <c r="B50" s="52"/>
      <c r="D50" s="139" t="s">
        <v>51</v>
      </c>
      <c r="E50" s="140"/>
      <c r="F50" s="140"/>
      <c r="G50" s="139" t="s">
        <v>52</v>
      </c>
      <c r="H50" s="140"/>
      <c r="I50" s="140"/>
      <c r="J50" s="140"/>
      <c r="K50" s="140"/>
      <c r="L50" s="52"/>
    </row>
    <row r="51" spans="1:31" ht="11.25" hidden="1">
      <c r="B51" s="21"/>
      <c r="L51" s="21"/>
    </row>
    <row r="52" spans="1:31" ht="11.25" hidden="1">
      <c r="B52" s="21"/>
      <c r="L52" s="21"/>
    </row>
    <row r="53" spans="1:31" ht="11.25" hidden="1">
      <c r="B53" s="21"/>
      <c r="L53" s="21"/>
    </row>
    <row r="54" spans="1:31" ht="11.25" hidden="1">
      <c r="B54" s="21"/>
      <c r="L54" s="21"/>
    </row>
    <row r="55" spans="1:31" ht="11.25" hidden="1">
      <c r="B55" s="21"/>
      <c r="L55" s="21"/>
    </row>
    <row r="56" spans="1:31" ht="11.25" hidden="1">
      <c r="B56" s="21"/>
      <c r="L56" s="21"/>
    </row>
    <row r="57" spans="1:31" ht="11.25" hidden="1">
      <c r="B57" s="21"/>
      <c r="L57" s="21"/>
    </row>
    <row r="58" spans="1:31" ht="11.25" hidden="1">
      <c r="B58" s="21"/>
      <c r="L58" s="21"/>
    </row>
    <row r="59" spans="1:31" ht="11.25" hidden="1">
      <c r="B59" s="21"/>
      <c r="L59" s="21"/>
    </row>
    <row r="60" spans="1:31" ht="11.25" hidden="1">
      <c r="B60" s="21"/>
      <c r="L60" s="21"/>
    </row>
    <row r="61" spans="1:31" s="2" customFormat="1" ht="12.75" hidden="1">
      <c r="A61" s="35"/>
      <c r="B61" s="40"/>
      <c r="C61" s="35"/>
      <c r="D61" s="141" t="s">
        <v>53</v>
      </c>
      <c r="E61" s="142"/>
      <c r="F61" s="143" t="s">
        <v>54</v>
      </c>
      <c r="G61" s="141" t="s">
        <v>53</v>
      </c>
      <c r="H61" s="142"/>
      <c r="I61" s="142"/>
      <c r="J61" s="144" t="s">
        <v>54</v>
      </c>
      <c r="K61" s="142"/>
      <c r="L61" s="52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31" ht="11.25" hidden="1">
      <c r="B62" s="21"/>
      <c r="L62" s="21"/>
    </row>
    <row r="63" spans="1:31" ht="11.25" hidden="1">
      <c r="B63" s="21"/>
      <c r="L63" s="21"/>
    </row>
    <row r="64" spans="1:31" ht="11.25" hidden="1">
      <c r="B64" s="21"/>
      <c r="L64" s="21"/>
    </row>
    <row r="65" spans="1:31" s="2" customFormat="1" ht="12.75" hidden="1">
      <c r="A65" s="35"/>
      <c r="B65" s="40"/>
      <c r="C65" s="35"/>
      <c r="D65" s="139" t="s">
        <v>55</v>
      </c>
      <c r="E65" s="145"/>
      <c r="F65" s="145"/>
      <c r="G65" s="139" t="s">
        <v>56</v>
      </c>
      <c r="H65" s="145"/>
      <c r="I65" s="145"/>
      <c r="J65" s="145"/>
      <c r="K65" s="145"/>
      <c r="L65" s="52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spans="1:31" ht="11.25" hidden="1">
      <c r="B66" s="21"/>
      <c r="L66" s="21"/>
    </row>
    <row r="67" spans="1:31" ht="11.25" hidden="1">
      <c r="B67" s="21"/>
      <c r="L67" s="21"/>
    </row>
    <row r="68" spans="1:31" ht="11.25" hidden="1">
      <c r="B68" s="21"/>
      <c r="L68" s="21"/>
    </row>
    <row r="69" spans="1:31" ht="11.25" hidden="1">
      <c r="B69" s="21"/>
      <c r="L69" s="21"/>
    </row>
    <row r="70" spans="1:31" ht="11.25" hidden="1">
      <c r="B70" s="21"/>
      <c r="L70" s="21"/>
    </row>
    <row r="71" spans="1:31" ht="11.25" hidden="1">
      <c r="B71" s="21"/>
      <c r="L71" s="21"/>
    </row>
    <row r="72" spans="1:31" ht="11.25" hidden="1">
      <c r="B72" s="21"/>
      <c r="L72" s="21"/>
    </row>
    <row r="73" spans="1:31" ht="11.25" hidden="1">
      <c r="B73" s="21"/>
      <c r="L73" s="21"/>
    </row>
    <row r="74" spans="1:31" ht="11.25" hidden="1">
      <c r="B74" s="21"/>
      <c r="L74" s="21"/>
    </row>
    <row r="75" spans="1:31" ht="11.25" hidden="1">
      <c r="B75" s="21"/>
      <c r="L75" s="21"/>
    </row>
    <row r="76" spans="1:31" s="2" customFormat="1" ht="12.75" hidden="1">
      <c r="A76" s="35"/>
      <c r="B76" s="40"/>
      <c r="C76" s="35"/>
      <c r="D76" s="141" t="s">
        <v>53</v>
      </c>
      <c r="E76" s="142"/>
      <c r="F76" s="143" t="s">
        <v>54</v>
      </c>
      <c r="G76" s="141" t="s">
        <v>53</v>
      </c>
      <c r="H76" s="142"/>
      <c r="I76" s="142"/>
      <c r="J76" s="144" t="s">
        <v>54</v>
      </c>
      <c r="K76" s="142"/>
      <c r="L76" s="52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s="2" customFormat="1" ht="14.45" hidden="1" customHeight="1">
      <c r="A77" s="35"/>
      <c r="B77" s="146"/>
      <c r="C77" s="147"/>
      <c r="D77" s="147"/>
      <c r="E77" s="147"/>
      <c r="F77" s="147"/>
      <c r="G77" s="147"/>
      <c r="H77" s="147"/>
      <c r="I77" s="147"/>
      <c r="J77" s="147"/>
      <c r="K77" s="147"/>
      <c r="L77" s="52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78" spans="1:31" ht="11.25" hidden="1"/>
    <row r="79" spans="1:31" ht="11.25" hidden="1"/>
    <row r="80" spans="1:31" ht="11.25" hidden="1"/>
    <row r="81" spans="1:31" s="2" customFormat="1" ht="6.95" customHeight="1">
      <c r="A81" s="35"/>
      <c r="B81" s="148"/>
      <c r="C81" s="149"/>
      <c r="D81" s="149"/>
      <c r="E81" s="149"/>
      <c r="F81" s="149"/>
      <c r="G81" s="149"/>
      <c r="H81" s="149"/>
      <c r="I81" s="149"/>
      <c r="J81" s="149"/>
      <c r="K81" s="149"/>
      <c r="L81" s="52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31" s="2" customFormat="1" ht="24.95" customHeight="1">
      <c r="A82" s="35"/>
      <c r="B82" s="36"/>
      <c r="C82" s="24" t="s">
        <v>114</v>
      </c>
      <c r="D82" s="37"/>
      <c r="E82" s="37"/>
      <c r="F82" s="37"/>
      <c r="G82" s="37"/>
      <c r="H82" s="37"/>
      <c r="I82" s="37"/>
      <c r="J82" s="37"/>
      <c r="K82" s="37"/>
      <c r="L82" s="52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31" s="2" customFormat="1" ht="6.95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52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31" s="2" customFormat="1" ht="12" customHeight="1">
      <c r="A84" s="35"/>
      <c r="B84" s="36"/>
      <c r="C84" s="30" t="s">
        <v>16</v>
      </c>
      <c r="D84" s="37"/>
      <c r="E84" s="37"/>
      <c r="F84" s="37"/>
      <c r="G84" s="37"/>
      <c r="H84" s="37"/>
      <c r="I84" s="37"/>
      <c r="J84" s="37"/>
      <c r="K84" s="37"/>
      <c r="L84" s="52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31" s="2" customFormat="1" ht="16.5" customHeight="1">
      <c r="A85" s="35"/>
      <c r="B85" s="36"/>
      <c r="C85" s="37"/>
      <c r="D85" s="37"/>
      <c r="E85" s="321" t="str">
        <f>E7</f>
        <v>Mimoň - zpevněné plochy</v>
      </c>
      <c r="F85" s="322"/>
      <c r="G85" s="322"/>
      <c r="H85" s="322"/>
      <c r="I85" s="37"/>
      <c r="J85" s="37"/>
      <c r="K85" s="37"/>
      <c r="L85" s="52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31" s="1" customFormat="1" ht="12" customHeight="1">
      <c r="B86" s="22"/>
      <c r="C86" s="30" t="s">
        <v>109</v>
      </c>
      <c r="D86" s="23"/>
      <c r="E86" s="23"/>
      <c r="F86" s="23"/>
      <c r="G86" s="23"/>
      <c r="H86" s="23"/>
      <c r="I86" s="23"/>
      <c r="J86" s="23"/>
      <c r="K86" s="23"/>
      <c r="L86" s="21"/>
    </row>
    <row r="87" spans="1:31" s="2" customFormat="1" ht="16.5" customHeight="1">
      <c r="A87" s="35"/>
      <c r="B87" s="36"/>
      <c r="C87" s="37"/>
      <c r="D87" s="37"/>
      <c r="E87" s="321" t="s">
        <v>110</v>
      </c>
      <c r="F87" s="323"/>
      <c r="G87" s="323"/>
      <c r="H87" s="323"/>
      <c r="I87" s="37"/>
      <c r="J87" s="37"/>
      <c r="K87" s="37"/>
      <c r="L87" s="52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31" s="2" customFormat="1" ht="12" customHeight="1">
      <c r="A88" s="35"/>
      <c r="B88" s="36"/>
      <c r="C88" s="30" t="s">
        <v>111</v>
      </c>
      <c r="D88" s="37"/>
      <c r="E88" s="37"/>
      <c r="F88" s="37"/>
      <c r="G88" s="37"/>
      <c r="H88" s="37"/>
      <c r="I88" s="37"/>
      <c r="J88" s="37"/>
      <c r="K88" s="37"/>
      <c r="L88" s="52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31" s="2" customFormat="1" ht="16.5" customHeight="1">
      <c r="A89" s="35"/>
      <c r="B89" s="36"/>
      <c r="C89" s="37"/>
      <c r="D89" s="37"/>
      <c r="E89" s="269" t="str">
        <f>E11</f>
        <v>1 - Trasa 1</v>
      </c>
      <c r="F89" s="323"/>
      <c r="G89" s="323"/>
      <c r="H89" s="323"/>
      <c r="I89" s="37"/>
      <c r="J89" s="37"/>
      <c r="K89" s="37"/>
      <c r="L89" s="52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31" s="2" customFormat="1" ht="6.95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52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31" s="2" customFormat="1" ht="12" customHeight="1">
      <c r="A91" s="35"/>
      <c r="B91" s="36"/>
      <c r="C91" s="30" t="s">
        <v>22</v>
      </c>
      <c r="D91" s="37"/>
      <c r="E91" s="37"/>
      <c r="F91" s="28" t="str">
        <f>F14</f>
        <v>Mimoň</v>
      </c>
      <c r="G91" s="37"/>
      <c r="H91" s="37"/>
      <c r="I91" s="30" t="s">
        <v>24</v>
      </c>
      <c r="J91" s="67">
        <f>IF(J14="","",J14)</f>
        <v>44123</v>
      </c>
      <c r="K91" s="37"/>
      <c r="L91" s="52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31" s="2" customFormat="1" ht="6.95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52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31" s="2" customFormat="1" ht="25.7" customHeight="1">
      <c r="A93" s="35"/>
      <c r="B93" s="36"/>
      <c r="C93" s="30" t="s">
        <v>27</v>
      </c>
      <c r="D93" s="37"/>
      <c r="E93" s="37"/>
      <c r="F93" s="28" t="str">
        <f>E17</f>
        <v>Město Mimoň</v>
      </c>
      <c r="G93" s="37"/>
      <c r="H93" s="37"/>
      <c r="I93" s="30" t="s">
        <v>33</v>
      </c>
      <c r="J93" s="33" t="str">
        <f>E23</f>
        <v>Ing. Martina Hřebřinová</v>
      </c>
      <c r="K93" s="37"/>
      <c r="L93" s="52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31" s="2" customFormat="1" ht="15.2" customHeight="1">
      <c r="A94" s="35"/>
      <c r="B94" s="36"/>
      <c r="C94" s="30" t="s">
        <v>31</v>
      </c>
      <c r="D94" s="37"/>
      <c r="E94" s="37"/>
      <c r="F94" s="28" t="str">
        <f>IF(E20="","",E20)</f>
        <v>Vyplň údaj</v>
      </c>
      <c r="G94" s="37"/>
      <c r="H94" s="37"/>
      <c r="I94" s="30" t="s">
        <v>36</v>
      </c>
      <c r="J94" s="33" t="str">
        <f>E26</f>
        <v xml:space="preserve"> </v>
      </c>
      <c r="K94" s="37"/>
      <c r="L94" s="52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31" s="2" customFormat="1" ht="10.35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52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pans="1:31" s="2" customFormat="1" ht="29.25" customHeight="1">
      <c r="A96" s="35"/>
      <c r="B96" s="36"/>
      <c r="C96" s="150" t="s">
        <v>115</v>
      </c>
      <c r="D96" s="151"/>
      <c r="E96" s="151"/>
      <c r="F96" s="151"/>
      <c r="G96" s="151"/>
      <c r="H96" s="151"/>
      <c r="I96" s="151"/>
      <c r="J96" s="152" t="s">
        <v>116</v>
      </c>
      <c r="K96" s="151"/>
      <c r="L96" s="52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pans="1:47" s="2" customFormat="1" ht="10.35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52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pans="1:47" s="2" customFormat="1" ht="22.9" customHeight="1">
      <c r="A98" s="35"/>
      <c r="B98" s="36"/>
      <c r="C98" s="153" t="s">
        <v>117</v>
      </c>
      <c r="D98" s="37"/>
      <c r="E98" s="37"/>
      <c r="F98" s="37"/>
      <c r="G98" s="37"/>
      <c r="H98" s="37"/>
      <c r="I98" s="37"/>
      <c r="J98" s="85">
        <f>J130</f>
        <v>0</v>
      </c>
      <c r="K98" s="37"/>
      <c r="L98" s="52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8" t="s">
        <v>118</v>
      </c>
    </row>
    <row r="99" spans="1:47" s="9" customFormat="1" ht="24.95" customHeight="1">
      <c r="B99" s="154"/>
      <c r="C99" s="155"/>
      <c r="D99" s="156" t="s">
        <v>119</v>
      </c>
      <c r="E99" s="157"/>
      <c r="F99" s="157"/>
      <c r="G99" s="157"/>
      <c r="H99" s="157"/>
      <c r="I99" s="157"/>
      <c r="J99" s="158">
        <f>J131</f>
        <v>0</v>
      </c>
      <c r="K99" s="155"/>
      <c r="L99" s="159"/>
    </row>
    <row r="100" spans="1:47" s="10" customFormat="1" ht="19.899999999999999" customHeight="1">
      <c r="B100" s="160"/>
      <c r="C100" s="105"/>
      <c r="D100" s="161" t="s">
        <v>120</v>
      </c>
      <c r="E100" s="162"/>
      <c r="F100" s="162"/>
      <c r="G100" s="162"/>
      <c r="H100" s="162"/>
      <c r="I100" s="162"/>
      <c r="J100" s="163">
        <f>J132</f>
        <v>0</v>
      </c>
      <c r="K100" s="105"/>
      <c r="L100" s="164"/>
    </row>
    <row r="101" spans="1:47" s="10" customFormat="1" ht="19.899999999999999" customHeight="1">
      <c r="B101" s="160"/>
      <c r="C101" s="105"/>
      <c r="D101" s="161" t="s">
        <v>121</v>
      </c>
      <c r="E101" s="162"/>
      <c r="F101" s="162"/>
      <c r="G101" s="162"/>
      <c r="H101" s="162"/>
      <c r="I101" s="162"/>
      <c r="J101" s="163">
        <f>J194</f>
        <v>0</v>
      </c>
      <c r="K101" s="105"/>
      <c r="L101" s="164"/>
    </row>
    <row r="102" spans="1:47" s="10" customFormat="1" ht="19.899999999999999" customHeight="1">
      <c r="B102" s="160"/>
      <c r="C102" s="105"/>
      <c r="D102" s="161" t="s">
        <v>122</v>
      </c>
      <c r="E102" s="162"/>
      <c r="F102" s="162"/>
      <c r="G102" s="162"/>
      <c r="H102" s="162"/>
      <c r="I102" s="162"/>
      <c r="J102" s="163">
        <f>J214</f>
        <v>0</v>
      </c>
      <c r="K102" s="105"/>
      <c r="L102" s="164"/>
    </row>
    <row r="103" spans="1:47" s="10" customFormat="1" ht="19.899999999999999" customHeight="1">
      <c r="B103" s="160"/>
      <c r="C103" s="105"/>
      <c r="D103" s="161" t="s">
        <v>123</v>
      </c>
      <c r="E103" s="162"/>
      <c r="F103" s="162"/>
      <c r="G103" s="162"/>
      <c r="H103" s="162"/>
      <c r="I103" s="162"/>
      <c r="J103" s="163">
        <f>J229</f>
        <v>0</v>
      </c>
      <c r="K103" s="105"/>
      <c r="L103" s="164"/>
    </row>
    <row r="104" spans="1:47" s="10" customFormat="1" ht="19.899999999999999" customHeight="1">
      <c r="B104" s="160"/>
      <c r="C104" s="105"/>
      <c r="D104" s="161" t="s">
        <v>124</v>
      </c>
      <c r="E104" s="162"/>
      <c r="F104" s="162"/>
      <c r="G104" s="162"/>
      <c r="H104" s="162"/>
      <c r="I104" s="162"/>
      <c r="J104" s="163">
        <f>J252</f>
        <v>0</v>
      </c>
      <c r="K104" s="105"/>
      <c r="L104" s="164"/>
    </row>
    <row r="105" spans="1:47" s="10" customFormat="1" ht="19.899999999999999" customHeight="1">
      <c r="B105" s="160"/>
      <c r="C105" s="105"/>
      <c r="D105" s="161" t="s">
        <v>125</v>
      </c>
      <c r="E105" s="162"/>
      <c r="F105" s="162"/>
      <c r="G105" s="162"/>
      <c r="H105" s="162"/>
      <c r="I105" s="162"/>
      <c r="J105" s="163">
        <f>J255</f>
        <v>0</v>
      </c>
      <c r="K105" s="105"/>
      <c r="L105" s="164"/>
    </row>
    <row r="106" spans="1:47" s="10" customFormat="1" ht="19.899999999999999" customHeight="1">
      <c r="B106" s="160"/>
      <c r="C106" s="105"/>
      <c r="D106" s="161" t="s">
        <v>126</v>
      </c>
      <c r="E106" s="162"/>
      <c r="F106" s="162"/>
      <c r="G106" s="162"/>
      <c r="H106" s="162"/>
      <c r="I106" s="162"/>
      <c r="J106" s="163">
        <f>J296</f>
        <v>0</v>
      </c>
      <c r="K106" s="105"/>
      <c r="L106" s="164"/>
    </row>
    <row r="107" spans="1:47" s="10" customFormat="1" ht="19.899999999999999" customHeight="1">
      <c r="B107" s="160"/>
      <c r="C107" s="105"/>
      <c r="D107" s="161" t="s">
        <v>127</v>
      </c>
      <c r="E107" s="162"/>
      <c r="F107" s="162"/>
      <c r="G107" s="162"/>
      <c r="H107" s="162"/>
      <c r="I107" s="162"/>
      <c r="J107" s="163">
        <f>J305</f>
        <v>0</v>
      </c>
      <c r="K107" s="105"/>
      <c r="L107" s="164"/>
    </row>
    <row r="108" spans="1:47" s="9" customFormat="1" ht="24.95" customHeight="1">
      <c r="B108" s="154"/>
      <c r="C108" s="155"/>
      <c r="D108" s="156" t="s">
        <v>128</v>
      </c>
      <c r="E108" s="157"/>
      <c r="F108" s="157"/>
      <c r="G108" s="157"/>
      <c r="H108" s="157"/>
      <c r="I108" s="157"/>
      <c r="J108" s="158">
        <f>J308</f>
        <v>0</v>
      </c>
      <c r="K108" s="155"/>
      <c r="L108" s="159"/>
    </row>
    <row r="109" spans="1:47" s="2" customFormat="1" ht="21.75" customHeight="1">
      <c r="A109" s="35"/>
      <c r="B109" s="36"/>
      <c r="C109" s="37"/>
      <c r="D109" s="37"/>
      <c r="E109" s="37"/>
      <c r="F109" s="37"/>
      <c r="G109" s="37"/>
      <c r="H109" s="37"/>
      <c r="I109" s="37"/>
      <c r="J109" s="37"/>
      <c r="K109" s="37"/>
      <c r="L109" s="52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0" spans="1:47" s="2" customFormat="1" ht="6.95" customHeight="1">
      <c r="A110" s="35"/>
      <c r="B110" s="55"/>
      <c r="C110" s="56"/>
      <c r="D110" s="56"/>
      <c r="E110" s="56"/>
      <c r="F110" s="56"/>
      <c r="G110" s="56"/>
      <c r="H110" s="56"/>
      <c r="I110" s="56"/>
      <c r="J110" s="56"/>
      <c r="K110" s="56"/>
      <c r="L110" s="52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</row>
    <row r="114" spans="1:31" s="2" customFormat="1" ht="6.95" customHeight="1">
      <c r="A114" s="35"/>
      <c r="B114" s="57"/>
      <c r="C114" s="58"/>
      <c r="D114" s="58"/>
      <c r="E114" s="58"/>
      <c r="F114" s="58"/>
      <c r="G114" s="58"/>
      <c r="H114" s="58"/>
      <c r="I114" s="58"/>
      <c r="J114" s="58"/>
      <c r="K114" s="58"/>
      <c r="L114" s="52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pans="1:31" s="2" customFormat="1" ht="24.95" customHeight="1">
      <c r="A115" s="35"/>
      <c r="B115" s="36"/>
      <c r="C115" s="24" t="s">
        <v>129</v>
      </c>
      <c r="D115" s="37"/>
      <c r="E115" s="37"/>
      <c r="F115" s="37"/>
      <c r="G115" s="37"/>
      <c r="H115" s="37"/>
      <c r="I115" s="37"/>
      <c r="J115" s="37"/>
      <c r="K115" s="37"/>
      <c r="L115" s="52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pans="1:31" s="2" customFormat="1" ht="6.95" customHeight="1">
      <c r="A116" s="35"/>
      <c r="B116" s="36"/>
      <c r="C116" s="37"/>
      <c r="D116" s="37"/>
      <c r="E116" s="37"/>
      <c r="F116" s="37"/>
      <c r="G116" s="37"/>
      <c r="H116" s="37"/>
      <c r="I116" s="37"/>
      <c r="J116" s="37"/>
      <c r="K116" s="37"/>
      <c r="L116" s="52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pans="1:31" s="2" customFormat="1" ht="12" customHeight="1">
      <c r="A117" s="35"/>
      <c r="B117" s="36"/>
      <c r="C117" s="30" t="s">
        <v>16</v>
      </c>
      <c r="D117" s="37"/>
      <c r="E117" s="37"/>
      <c r="F117" s="37"/>
      <c r="G117" s="37"/>
      <c r="H117" s="37"/>
      <c r="I117" s="37"/>
      <c r="J117" s="37"/>
      <c r="K117" s="37"/>
      <c r="L117" s="52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pans="1:31" s="2" customFormat="1" ht="16.5" customHeight="1">
      <c r="A118" s="35"/>
      <c r="B118" s="36"/>
      <c r="C118" s="37"/>
      <c r="D118" s="37"/>
      <c r="E118" s="321" t="str">
        <f>E7</f>
        <v>Mimoň - zpevněné plochy</v>
      </c>
      <c r="F118" s="322"/>
      <c r="G118" s="322"/>
      <c r="H118" s="322"/>
      <c r="I118" s="37"/>
      <c r="J118" s="37"/>
      <c r="K118" s="37"/>
      <c r="L118" s="52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pans="1:31" s="1" customFormat="1" ht="12" customHeight="1">
      <c r="B119" s="22"/>
      <c r="C119" s="30" t="s">
        <v>109</v>
      </c>
      <c r="D119" s="23"/>
      <c r="E119" s="23"/>
      <c r="F119" s="23"/>
      <c r="G119" s="23"/>
      <c r="H119" s="23"/>
      <c r="I119" s="23"/>
      <c r="J119" s="23"/>
      <c r="K119" s="23"/>
      <c r="L119" s="21"/>
    </row>
    <row r="120" spans="1:31" s="2" customFormat="1" ht="16.5" customHeight="1">
      <c r="A120" s="35"/>
      <c r="B120" s="36"/>
      <c r="C120" s="37"/>
      <c r="D120" s="37"/>
      <c r="E120" s="321" t="s">
        <v>110</v>
      </c>
      <c r="F120" s="323"/>
      <c r="G120" s="323"/>
      <c r="H120" s="323"/>
      <c r="I120" s="37"/>
      <c r="J120" s="37"/>
      <c r="K120" s="37"/>
      <c r="L120" s="52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pans="1:31" s="2" customFormat="1" ht="12" customHeight="1">
      <c r="A121" s="35"/>
      <c r="B121" s="36"/>
      <c r="C121" s="30" t="s">
        <v>111</v>
      </c>
      <c r="D121" s="37"/>
      <c r="E121" s="37"/>
      <c r="F121" s="37"/>
      <c r="G121" s="37"/>
      <c r="H121" s="37"/>
      <c r="I121" s="37"/>
      <c r="J121" s="37"/>
      <c r="K121" s="37"/>
      <c r="L121" s="52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pans="1:31" s="2" customFormat="1" ht="16.5" customHeight="1">
      <c r="A122" s="35"/>
      <c r="B122" s="36"/>
      <c r="C122" s="37"/>
      <c r="D122" s="37"/>
      <c r="E122" s="269" t="str">
        <f>E11</f>
        <v>1 - Trasa 1</v>
      </c>
      <c r="F122" s="323"/>
      <c r="G122" s="323"/>
      <c r="H122" s="323"/>
      <c r="I122" s="37"/>
      <c r="J122" s="37"/>
      <c r="K122" s="37"/>
      <c r="L122" s="52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pans="1:31" s="2" customFormat="1" ht="6.95" customHeight="1">
      <c r="A123" s="35"/>
      <c r="B123" s="36"/>
      <c r="C123" s="37"/>
      <c r="D123" s="37"/>
      <c r="E123" s="37"/>
      <c r="F123" s="37"/>
      <c r="G123" s="37"/>
      <c r="H123" s="37"/>
      <c r="I123" s="37"/>
      <c r="J123" s="37"/>
      <c r="K123" s="37"/>
      <c r="L123" s="52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pans="1:31" s="2" customFormat="1" ht="12" customHeight="1">
      <c r="A124" s="35"/>
      <c r="B124" s="36"/>
      <c r="C124" s="30" t="s">
        <v>22</v>
      </c>
      <c r="D124" s="37"/>
      <c r="E124" s="37"/>
      <c r="F124" s="28" t="str">
        <f>F14</f>
        <v>Mimoň</v>
      </c>
      <c r="G124" s="37"/>
      <c r="H124" s="37"/>
      <c r="I124" s="30" t="s">
        <v>24</v>
      </c>
      <c r="J124" s="67">
        <f>IF(J14="","",J14)</f>
        <v>44123</v>
      </c>
      <c r="K124" s="37"/>
      <c r="L124" s="52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</row>
    <row r="125" spans="1:31" s="2" customFormat="1" ht="6.95" customHeight="1">
      <c r="A125" s="35"/>
      <c r="B125" s="36"/>
      <c r="C125" s="37"/>
      <c r="D125" s="37"/>
      <c r="E125" s="37"/>
      <c r="F125" s="37"/>
      <c r="G125" s="37"/>
      <c r="H125" s="37"/>
      <c r="I125" s="37"/>
      <c r="J125" s="37"/>
      <c r="K125" s="37"/>
      <c r="L125" s="52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</row>
    <row r="126" spans="1:31" s="2" customFormat="1" ht="25.7" customHeight="1">
      <c r="A126" s="35"/>
      <c r="B126" s="36"/>
      <c r="C126" s="30" t="s">
        <v>27</v>
      </c>
      <c r="D126" s="37"/>
      <c r="E126" s="37"/>
      <c r="F126" s="28" t="str">
        <f>E17</f>
        <v>Město Mimoň</v>
      </c>
      <c r="G126" s="37"/>
      <c r="H126" s="37"/>
      <c r="I126" s="30" t="s">
        <v>33</v>
      </c>
      <c r="J126" s="33" t="str">
        <f>E23</f>
        <v>Ing. Martina Hřebřinová</v>
      </c>
      <c r="K126" s="37"/>
      <c r="L126" s="52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</row>
    <row r="127" spans="1:31" s="2" customFormat="1" ht="15.2" customHeight="1">
      <c r="A127" s="35"/>
      <c r="B127" s="36"/>
      <c r="C127" s="30" t="s">
        <v>31</v>
      </c>
      <c r="D127" s="37"/>
      <c r="E127" s="37"/>
      <c r="F127" s="28" t="str">
        <f>IF(E20="","",E20)</f>
        <v>Vyplň údaj</v>
      </c>
      <c r="G127" s="37"/>
      <c r="H127" s="37"/>
      <c r="I127" s="30" t="s">
        <v>36</v>
      </c>
      <c r="J127" s="33" t="str">
        <f>E26</f>
        <v xml:space="preserve"> </v>
      </c>
      <c r="K127" s="37"/>
      <c r="L127" s="52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</row>
    <row r="128" spans="1:31" s="2" customFormat="1" ht="10.35" customHeight="1">
      <c r="A128" s="35"/>
      <c r="B128" s="36"/>
      <c r="C128" s="37"/>
      <c r="D128" s="37"/>
      <c r="E128" s="37"/>
      <c r="F128" s="37"/>
      <c r="G128" s="37"/>
      <c r="H128" s="37"/>
      <c r="I128" s="37"/>
      <c r="J128" s="37"/>
      <c r="K128" s="37"/>
      <c r="L128" s="52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</row>
    <row r="129" spans="1:65" s="11" customFormat="1" ht="29.25" customHeight="1">
      <c r="A129" s="165"/>
      <c r="B129" s="166"/>
      <c r="C129" s="167" t="s">
        <v>130</v>
      </c>
      <c r="D129" s="168" t="s">
        <v>63</v>
      </c>
      <c r="E129" s="168" t="s">
        <v>59</v>
      </c>
      <c r="F129" s="168" t="s">
        <v>60</v>
      </c>
      <c r="G129" s="168" t="s">
        <v>131</v>
      </c>
      <c r="H129" s="168" t="s">
        <v>132</v>
      </c>
      <c r="I129" s="168" t="s">
        <v>133</v>
      </c>
      <c r="J129" s="168" t="s">
        <v>116</v>
      </c>
      <c r="K129" s="169" t="s">
        <v>134</v>
      </c>
      <c r="L129" s="170"/>
      <c r="M129" s="76" t="s">
        <v>1</v>
      </c>
      <c r="N129" s="77" t="s">
        <v>42</v>
      </c>
      <c r="O129" s="77" t="s">
        <v>135</v>
      </c>
      <c r="P129" s="77" t="s">
        <v>136</v>
      </c>
      <c r="Q129" s="77" t="s">
        <v>137</v>
      </c>
      <c r="R129" s="77" t="s">
        <v>138</v>
      </c>
      <c r="S129" s="77" t="s">
        <v>139</v>
      </c>
      <c r="T129" s="78" t="s">
        <v>140</v>
      </c>
      <c r="U129" s="165"/>
      <c r="V129" s="165"/>
      <c r="W129" s="165"/>
      <c r="X129" s="165"/>
      <c r="Y129" s="165"/>
      <c r="Z129" s="165"/>
      <c r="AA129" s="165"/>
      <c r="AB129" s="165"/>
      <c r="AC129" s="165"/>
      <c r="AD129" s="165"/>
      <c r="AE129" s="165"/>
    </row>
    <row r="130" spans="1:65" s="2" customFormat="1" ht="22.9" customHeight="1">
      <c r="A130" s="35"/>
      <c r="B130" s="36"/>
      <c r="C130" s="83" t="s">
        <v>141</v>
      </c>
      <c r="D130" s="37"/>
      <c r="E130" s="37"/>
      <c r="F130" s="37"/>
      <c r="G130" s="37"/>
      <c r="H130" s="37"/>
      <c r="I130" s="37"/>
      <c r="J130" s="171">
        <f>BK130</f>
        <v>0</v>
      </c>
      <c r="K130" s="37"/>
      <c r="L130" s="40"/>
      <c r="M130" s="79"/>
      <c r="N130" s="172"/>
      <c r="O130" s="80"/>
      <c r="P130" s="173">
        <f>P131+P308</f>
        <v>0</v>
      </c>
      <c r="Q130" s="80"/>
      <c r="R130" s="173">
        <f>R131+R308</f>
        <v>219.79070857094001</v>
      </c>
      <c r="S130" s="80"/>
      <c r="T130" s="174">
        <f>T131+T308</f>
        <v>234.05899999999997</v>
      </c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T130" s="18" t="s">
        <v>77</v>
      </c>
      <c r="AU130" s="18" t="s">
        <v>118</v>
      </c>
      <c r="BK130" s="175">
        <f>BK131+BK308</f>
        <v>0</v>
      </c>
    </row>
    <row r="131" spans="1:65" s="12" customFormat="1" ht="25.9" customHeight="1">
      <c r="B131" s="176"/>
      <c r="C131" s="177"/>
      <c r="D131" s="178" t="s">
        <v>77</v>
      </c>
      <c r="E131" s="179" t="s">
        <v>142</v>
      </c>
      <c r="F131" s="179" t="s">
        <v>143</v>
      </c>
      <c r="G131" s="177"/>
      <c r="H131" s="177"/>
      <c r="I131" s="180"/>
      <c r="J131" s="181">
        <f>BK131</f>
        <v>0</v>
      </c>
      <c r="K131" s="177"/>
      <c r="L131" s="182"/>
      <c r="M131" s="183"/>
      <c r="N131" s="184"/>
      <c r="O131" s="184"/>
      <c r="P131" s="185">
        <f>P132+P194+P214+P229+P252+P255+P296+P305</f>
        <v>0</v>
      </c>
      <c r="Q131" s="184"/>
      <c r="R131" s="185">
        <f>R132+R194+R214+R229+R252+R255+R296+R305</f>
        <v>219.79070857094001</v>
      </c>
      <c r="S131" s="184"/>
      <c r="T131" s="186">
        <f>T132+T194+T214+T229+T252+T255+T296+T305</f>
        <v>234.05899999999997</v>
      </c>
      <c r="AR131" s="187" t="s">
        <v>21</v>
      </c>
      <c r="AT131" s="188" t="s">
        <v>77</v>
      </c>
      <c r="AU131" s="188" t="s">
        <v>78</v>
      </c>
      <c r="AY131" s="187" t="s">
        <v>144</v>
      </c>
      <c r="BK131" s="189">
        <f>BK132+BK194+BK214+BK229+BK252+BK255+BK296+BK305</f>
        <v>0</v>
      </c>
    </row>
    <row r="132" spans="1:65" s="12" customFormat="1" ht="22.9" customHeight="1">
      <c r="B132" s="176"/>
      <c r="C132" s="177"/>
      <c r="D132" s="178" t="s">
        <v>77</v>
      </c>
      <c r="E132" s="190" t="s">
        <v>21</v>
      </c>
      <c r="F132" s="190" t="s">
        <v>145</v>
      </c>
      <c r="G132" s="177"/>
      <c r="H132" s="177"/>
      <c r="I132" s="180"/>
      <c r="J132" s="191">
        <f>BK132</f>
        <v>0</v>
      </c>
      <c r="K132" s="177"/>
      <c r="L132" s="182"/>
      <c r="M132" s="183"/>
      <c r="N132" s="184"/>
      <c r="O132" s="184"/>
      <c r="P132" s="185">
        <f>SUM(P133:P193)</f>
        <v>0</v>
      </c>
      <c r="Q132" s="184"/>
      <c r="R132" s="185">
        <f>SUM(R133:R193)</f>
        <v>20.401499999999999</v>
      </c>
      <c r="S132" s="184"/>
      <c r="T132" s="186">
        <f>SUM(T133:T193)</f>
        <v>234.05899999999997</v>
      </c>
      <c r="AR132" s="187" t="s">
        <v>21</v>
      </c>
      <c r="AT132" s="188" t="s">
        <v>77</v>
      </c>
      <c r="AU132" s="188" t="s">
        <v>21</v>
      </c>
      <c r="AY132" s="187" t="s">
        <v>144</v>
      </c>
      <c r="BK132" s="189">
        <f>SUM(BK133:BK193)</f>
        <v>0</v>
      </c>
    </row>
    <row r="133" spans="1:65" s="2" customFormat="1" ht="24.2" customHeight="1">
      <c r="A133" s="35"/>
      <c r="B133" s="36"/>
      <c r="C133" s="192" t="s">
        <v>21</v>
      </c>
      <c r="D133" s="192" t="s">
        <v>146</v>
      </c>
      <c r="E133" s="193" t="s">
        <v>147</v>
      </c>
      <c r="F133" s="194" t="s">
        <v>148</v>
      </c>
      <c r="G133" s="195" t="s">
        <v>149</v>
      </c>
      <c r="H133" s="196">
        <v>3.4</v>
      </c>
      <c r="I133" s="197"/>
      <c r="J133" s="198">
        <f>ROUND(I133*H133,2)</f>
        <v>0</v>
      </c>
      <c r="K133" s="194" t="s">
        <v>150</v>
      </c>
      <c r="L133" s="40"/>
      <c r="M133" s="199" t="s">
        <v>1</v>
      </c>
      <c r="N133" s="200" t="s">
        <v>43</v>
      </c>
      <c r="O133" s="72"/>
      <c r="P133" s="201">
        <f>O133*H133</f>
        <v>0</v>
      </c>
      <c r="Q133" s="201">
        <v>0</v>
      </c>
      <c r="R133" s="201">
        <f>Q133*H133</f>
        <v>0</v>
      </c>
      <c r="S133" s="201">
        <v>0.26</v>
      </c>
      <c r="T133" s="202">
        <f>S133*H133</f>
        <v>0.88400000000000001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R133" s="203" t="s">
        <v>99</v>
      </c>
      <c r="AT133" s="203" t="s">
        <v>146</v>
      </c>
      <c r="AU133" s="203" t="s">
        <v>86</v>
      </c>
      <c r="AY133" s="18" t="s">
        <v>144</v>
      </c>
      <c r="BE133" s="204">
        <f>IF(N133="základní",J133,0)</f>
        <v>0</v>
      </c>
      <c r="BF133" s="204">
        <f>IF(N133="snížená",J133,0)</f>
        <v>0</v>
      </c>
      <c r="BG133" s="204">
        <f>IF(N133="zákl. přenesená",J133,0)</f>
        <v>0</v>
      </c>
      <c r="BH133" s="204">
        <f>IF(N133="sníž. přenesená",J133,0)</f>
        <v>0</v>
      </c>
      <c r="BI133" s="204">
        <f>IF(N133="nulová",J133,0)</f>
        <v>0</v>
      </c>
      <c r="BJ133" s="18" t="s">
        <v>21</v>
      </c>
      <c r="BK133" s="204">
        <f>ROUND(I133*H133,2)</f>
        <v>0</v>
      </c>
      <c r="BL133" s="18" t="s">
        <v>99</v>
      </c>
      <c r="BM133" s="203" t="s">
        <v>151</v>
      </c>
    </row>
    <row r="134" spans="1:65" s="2" customFormat="1" ht="39">
      <c r="A134" s="35"/>
      <c r="B134" s="36"/>
      <c r="C134" s="37"/>
      <c r="D134" s="205" t="s">
        <v>152</v>
      </c>
      <c r="E134" s="37"/>
      <c r="F134" s="206" t="s">
        <v>153</v>
      </c>
      <c r="G134" s="37"/>
      <c r="H134" s="37"/>
      <c r="I134" s="207"/>
      <c r="J134" s="37"/>
      <c r="K134" s="37"/>
      <c r="L134" s="40"/>
      <c r="M134" s="208"/>
      <c r="N134" s="209"/>
      <c r="O134" s="72"/>
      <c r="P134" s="72"/>
      <c r="Q134" s="72"/>
      <c r="R134" s="72"/>
      <c r="S134" s="72"/>
      <c r="T134" s="73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T134" s="18" t="s">
        <v>152</v>
      </c>
      <c r="AU134" s="18" t="s">
        <v>86</v>
      </c>
    </row>
    <row r="135" spans="1:65" s="13" customFormat="1" ht="11.25">
      <c r="B135" s="210"/>
      <c r="C135" s="211"/>
      <c r="D135" s="205" t="s">
        <v>154</v>
      </c>
      <c r="E135" s="212" t="s">
        <v>1</v>
      </c>
      <c r="F135" s="213" t="s">
        <v>155</v>
      </c>
      <c r="G135" s="211"/>
      <c r="H135" s="212" t="s">
        <v>1</v>
      </c>
      <c r="I135" s="214"/>
      <c r="J135" s="211"/>
      <c r="K135" s="211"/>
      <c r="L135" s="215"/>
      <c r="M135" s="216"/>
      <c r="N135" s="217"/>
      <c r="O135" s="217"/>
      <c r="P135" s="217"/>
      <c r="Q135" s="217"/>
      <c r="R135" s="217"/>
      <c r="S135" s="217"/>
      <c r="T135" s="218"/>
      <c r="AT135" s="219" t="s">
        <v>154</v>
      </c>
      <c r="AU135" s="219" t="s">
        <v>86</v>
      </c>
      <c r="AV135" s="13" t="s">
        <v>21</v>
      </c>
      <c r="AW135" s="13" t="s">
        <v>35</v>
      </c>
      <c r="AX135" s="13" t="s">
        <v>78</v>
      </c>
      <c r="AY135" s="219" t="s">
        <v>144</v>
      </c>
    </row>
    <row r="136" spans="1:65" s="14" customFormat="1" ht="11.25">
      <c r="B136" s="220"/>
      <c r="C136" s="221"/>
      <c r="D136" s="205" t="s">
        <v>154</v>
      </c>
      <c r="E136" s="222" t="s">
        <v>1</v>
      </c>
      <c r="F136" s="223" t="s">
        <v>156</v>
      </c>
      <c r="G136" s="221"/>
      <c r="H136" s="224">
        <v>3.4</v>
      </c>
      <c r="I136" s="225"/>
      <c r="J136" s="221"/>
      <c r="K136" s="221"/>
      <c r="L136" s="226"/>
      <c r="M136" s="227"/>
      <c r="N136" s="228"/>
      <c r="O136" s="228"/>
      <c r="P136" s="228"/>
      <c r="Q136" s="228"/>
      <c r="R136" s="228"/>
      <c r="S136" s="228"/>
      <c r="T136" s="229"/>
      <c r="AT136" s="230" t="s">
        <v>154</v>
      </c>
      <c r="AU136" s="230" t="s">
        <v>86</v>
      </c>
      <c r="AV136" s="14" t="s">
        <v>86</v>
      </c>
      <c r="AW136" s="14" t="s">
        <v>35</v>
      </c>
      <c r="AX136" s="14" t="s">
        <v>21</v>
      </c>
      <c r="AY136" s="230" t="s">
        <v>144</v>
      </c>
    </row>
    <row r="137" spans="1:65" s="2" customFormat="1" ht="24.2" customHeight="1">
      <c r="A137" s="35"/>
      <c r="B137" s="36"/>
      <c r="C137" s="192" t="s">
        <v>86</v>
      </c>
      <c r="D137" s="231" t="s">
        <v>146</v>
      </c>
      <c r="E137" s="193" t="s">
        <v>157</v>
      </c>
      <c r="F137" s="194" t="s">
        <v>158</v>
      </c>
      <c r="G137" s="195" t="s">
        <v>149</v>
      </c>
      <c r="H137" s="196">
        <v>310.89999999999998</v>
      </c>
      <c r="I137" s="197"/>
      <c r="J137" s="198">
        <f>ROUND(I137*H137,2)</f>
        <v>0</v>
      </c>
      <c r="K137" s="194" t="s">
        <v>150</v>
      </c>
      <c r="L137" s="40"/>
      <c r="M137" s="199" t="s">
        <v>1</v>
      </c>
      <c r="N137" s="200" t="s">
        <v>43</v>
      </c>
      <c r="O137" s="72"/>
      <c r="P137" s="201">
        <f>O137*H137</f>
        <v>0</v>
      </c>
      <c r="Q137" s="201">
        <v>0</v>
      </c>
      <c r="R137" s="201">
        <f>Q137*H137</f>
        <v>0</v>
      </c>
      <c r="S137" s="201">
        <v>0.75</v>
      </c>
      <c r="T137" s="202">
        <f>S137*H137</f>
        <v>233.17499999999998</v>
      </c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R137" s="203" t="s">
        <v>99</v>
      </c>
      <c r="AT137" s="203" t="s">
        <v>146</v>
      </c>
      <c r="AU137" s="203" t="s">
        <v>86</v>
      </c>
      <c r="AY137" s="18" t="s">
        <v>144</v>
      </c>
      <c r="BE137" s="204">
        <f>IF(N137="základní",J137,0)</f>
        <v>0</v>
      </c>
      <c r="BF137" s="204">
        <f>IF(N137="snížená",J137,0)</f>
        <v>0</v>
      </c>
      <c r="BG137" s="204">
        <f>IF(N137="zákl. přenesená",J137,0)</f>
        <v>0</v>
      </c>
      <c r="BH137" s="204">
        <f>IF(N137="sníž. přenesená",J137,0)</f>
        <v>0</v>
      </c>
      <c r="BI137" s="204">
        <f>IF(N137="nulová",J137,0)</f>
        <v>0</v>
      </c>
      <c r="BJ137" s="18" t="s">
        <v>21</v>
      </c>
      <c r="BK137" s="204">
        <f>ROUND(I137*H137,2)</f>
        <v>0</v>
      </c>
      <c r="BL137" s="18" t="s">
        <v>99</v>
      </c>
      <c r="BM137" s="203" t="s">
        <v>159</v>
      </c>
    </row>
    <row r="138" spans="1:65" s="2" customFormat="1" ht="39">
      <c r="A138" s="35"/>
      <c r="B138" s="36"/>
      <c r="C138" s="37"/>
      <c r="D138" s="205" t="s">
        <v>152</v>
      </c>
      <c r="E138" s="37"/>
      <c r="F138" s="206" t="s">
        <v>160</v>
      </c>
      <c r="G138" s="37"/>
      <c r="H138" s="37"/>
      <c r="I138" s="207"/>
      <c r="J138" s="37"/>
      <c r="K138" s="37"/>
      <c r="L138" s="40"/>
      <c r="M138" s="208"/>
      <c r="N138" s="209"/>
      <c r="O138" s="72"/>
      <c r="P138" s="72"/>
      <c r="Q138" s="72"/>
      <c r="R138" s="72"/>
      <c r="S138" s="72"/>
      <c r="T138" s="73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T138" s="18" t="s">
        <v>152</v>
      </c>
      <c r="AU138" s="18" t="s">
        <v>86</v>
      </c>
    </row>
    <row r="139" spans="1:65" s="13" customFormat="1" ht="11.25">
      <c r="B139" s="210"/>
      <c r="C139" s="211"/>
      <c r="D139" s="205" t="s">
        <v>154</v>
      </c>
      <c r="E139" s="212" t="s">
        <v>1</v>
      </c>
      <c r="F139" s="213" t="s">
        <v>161</v>
      </c>
      <c r="G139" s="211"/>
      <c r="H139" s="212" t="s">
        <v>1</v>
      </c>
      <c r="I139" s="214"/>
      <c r="J139" s="211"/>
      <c r="K139" s="211"/>
      <c r="L139" s="215"/>
      <c r="M139" s="216"/>
      <c r="N139" s="217"/>
      <c r="O139" s="217"/>
      <c r="P139" s="217"/>
      <c r="Q139" s="217"/>
      <c r="R139" s="217"/>
      <c r="S139" s="217"/>
      <c r="T139" s="218"/>
      <c r="AT139" s="219" t="s">
        <v>154</v>
      </c>
      <c r="AU139" s="219" t="s">
        <v>86</v>
      </c>
      <c r="AV139" s="13" t="s">
        <v>21</v>
      </c>
      <c r="AW139" s="13" t="s">
        <v>35</v>
      </c>
      <c r="AX139" s="13" t="s">
        <v>78</v>
      </c>
      <c r="AY139" s="219" t="s">
        <v>144</v>
      </c>
    </row>
    <row r="140" spans="1:65" s="14" customFormat="1" ht="11.25">
      <c r="B140" s="220"/>
      <c r="C140" s="221"/>
      <c r="D140" s="205" t="s">
        <v>154</v>
      </c>
      <c r="E140" s="222" t="s">
        <v>1</v>
      </c>
      <c r="F140" s="223" t="s">
        <v>162</v>
      </c>
      <c r="G140" s="221"/>
      <c r="H140" s="224">
        <v>310.89999999999998</v>
      </c>
      <c r="I140" s="225"/>
      <c r="J140" s="221"/>
      <c r="K140" s="221"/>
      <c r="L140" s="226"/>
      <c r="M140" s="227"/>
      <c r="N140" s="228"/>
      <c r="O140" s="228"/>
      <c r="P140" s="228"/>
      <c r="Q140" s="228"/>
      <c r="R140" s="228"/>
      <c r="S140" s="228"/>
      <c r="T140" s="229"/>
      <c r="AT140" s="230" t="s">
        <v>154</v>
      </c>
      <c r="AU140" s="230" t="s">
        <v>86</v>
      </c>
      <c r="AV140" s="14" t="s">
        <v>86</v>
      </c>
      <c r="AW140" s="14" t="s">
        <v>35</v>
      </c>
      <c r="AX140" s="14" t="s">
        <v>21</v>
      </c>
      <c r="AY140" s="230" t="s">
        <v>144</v>
      </c>
    </row>
    <row r="141" spans="1:65" s="2" customFormat="1" ht="24.2" customHeight="1">
      <c r="A141" s="35"/>
      <c r="B141" s="36"/>
      <c r="C141" s="192" t="s">
        <v>96</v>
      </c>
      <c r="D141" s="231" t="s">
        <v>146</v>
      </c>
      <c r="E141" s="193" t="s">
        <v>163</v>
      </c>
      <c r="F141" s="194" t="s">
        <v>164</v>
      </c>
      <c r="G141" s="195" t="s">
        <v>149</v>
      </c>
      <c r="H141" s="196">
        <v>283.10000000000002</v>
      </c>
      <c r="I141" s="197"/>
      <c r="J141" s="198">
        <f>ROUND(I141*H141,2)</f>
        <v>0</v>
      </c>
      <c r="K141" s="194" t="s">
        <v>150</v>
      </c>
      <c r="L141" s="40"/>
      <c r="M141" s="199" t="s">
        <v>1</v>
      </c>
      <c r="N141" s="200" t="s">
        <v>43</v>
      </c>
      <c r="O141" s="72"/>
      <c r="P141" s="201">
        <f>O141*H141</f>
        <v>0</v>
      </c>
      <c r="Q141" s="201">
        <v>0</v>
      </c>
      <c r="R141" s="201">
        <f>Q141*H141</f>
        <v>0</v>
      </c>
      <c r="S141" s="201">
        <v>0</v>
      </c>
      <c r="T141" s="202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203" t="s">
        <v>99</v>
      </c>
      <c r="AT141" s="203" t="s">
        <v>146</v>
      </c>
      <c r="AU141" s="203" t="s">
        <v>86</v>
      </c>
      <c r="AY141" s="18" t="s">
        <v>144</v>
      </c>
      <c r="BE141" s="204">
        <f>IF(N141="základní",J141,0)</f>
        <v>0</v>
      </c>
      <c r="BF141" s="204">
        <f>IF(N141="snížená",J141,0)</f>
        <v>0</v>
      </c>
      <c r="BG141" s="204">
        <f>IF(N141="zákl. přenesená",J141,0)</f>
        <v>0</v>
      </c>
      <c r="BH141" s="204">
        <f>IF(N141="sníž. přenesená",J141,0)</f>
        <v>0</v>
      </c>
      <c r="BI141" s="204">
        <f>IF(N141="nulová",J141,0)</f>
        <v>0</v>
      </c>
      <c r="BJ141" s="18" t="s">
        <v>21</v>
      </c>
      <c r="BK141" s="204">
        <f>ROUND(I141*H141,2)</f>
        <v>0</v>
      </c>
      <c r="BL141" s="18" t="s">
        <v>99</v>
      </c>
      <c r="BM141" s="203" t="s">
        <v>165</v>
      </c>
    </row>
    <row r="142" spans="1:65" s="2" customFormat="1" ht="19.5">
      <c r="A142" s="35"/>
      <c r="B142" s="36"/>
      <c r="C142" s="37"/>
      <c r="D142" s="205" t="s">
        <v>152</v>
      </c>
      <c r="E142" s="37"/>
      <c r="F142" s="206" t="s">
        <v>166</v>
      </c>
      <c r="G142" s="37"/>
      <c r="H142" s="37"/>
      <c r="I142" s="207"/>
      <c r="J142" s="37"/>
      <c r="K142" s="37"/>
      <c r="L142" s="40"/>
      <c r="M142" s="208"/>
      <c r="N142" s="209"/>
      <c r="O142" s="72"/>
      <c r="P142" s="72"/>
      <c r="Q142" s="72"/>
      <c r="R142" s="72"/>
      <c r="S142" s="72"/>
      <c r="T142" s="73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T142" s="18" t="s">
        <v>152</v>
      </c>
      <c r="AU142" s="18" t="s">
        <v>86</v>
      </c>
    </row>
    <row r="143" spans="1:65" s="13" customFormat="1" ht="11.25">
      <c r="B143" s="210"/>
      <c r="C143" s="211"/>
      <c r="D143" s="205" t="s">
        <v>154</v>
      </c>
      <c r="E143" s="212" t="s">
        <v>1</v>
      </c>
      <c r="F143" s="213" t="s">
        <v>167</v>
      </c>
      <c r="G143" s="211"/>
      <c r="H143" s="212" t="s">
        <v>1</v>
      </c>
      <c r="I143" s="214"/>
      <c r="J143" s="211"/>
      <c r="K143" s="211"/>
      <c r="L143" s="215"/>
      <c r="M143" s="216"/>
      <c r="N143" s="217"/>
      <c r="O143" s="217"/>
      <c r="P143" s="217"/>
      <c r="Q143" s="217"/>
      <c r="R143" s="217"/>
      <c r="S143" s="217"/>
      <c r="T143" s="218"/>
      <c r="AT143" s="219" t="s">
        <v>154</v>
      </c>
      <c r="AU143" s="219" t="s">
        <v>86</v>
      </c>
      <c r="AV143" s="13" t="s">
        <v>21</v>
      </c>
      <c r="AW143" s="13" t="s">
        <v>35</v>
      </c>
      <c r="AX143" s="13" t="s">
        <v>78</v>
      </c>
      <c r="AY143" s="219" t="s">
        <v>144</v>
      </c>
    </row>
    <row r="144" spans="1:65" s="14" customFormat="1" ht="11.25">
      <c r="B144" s="220"/>
      <c r="C144" s="221"/>
      <c r="D144" s="205" t="s">
        <v>154</v>
      </c>
      <c r="E144" s="222" t="s">
        <v>1</v>
      </c>
      <c r="F144" s="223" t="s">
        <v>168</v>
      </c>
      <c r="G144" s="221"/>
      <c r="H144" s="224">
        <v>283.10000000000002</v>
      </c>
      <c r="I144" s="225"/>
      <c r="J144" s="221"/>
      <c r="K144" s="221"/>
      <c r="L144" s="226"/>
      <c r="M144" s="227"/>
      <c r="N144" s="228"/>
      <c r="O144" s="228"/>
      <c r="P144" s="228"/>
      <c r="Q144" s="228"/>
      <c r="R144" s="228"/>
      <c r="S144" s="228"/>
      <c r="T144" s="229"/>
      <c r="AT144" s="230" t="s">
        <v>154</v>
      </c>
      <c r="AU144" s="230" t="s">
        <v>86</v>
      </c>
      <c r="AV144" s="14" t="s">
        <v>86</v>
      </c>
      <c r="AW144" s="14" t="s">
        <v>35</v>
      </c>
      <c r="AX144" s="14" t="s">
        <v>21</v>
      </c>
      <c r="AY144" s="230" t="s">
        <v>144</v>
      </c>
    </row>
    <row r="145" spans="1:65" s="2" customFormat="1" ht="24.2" customHeight="1">
      <c r="A145" s="35"/>
      <c r="B145" s="36"/>
      <c r="C145" s="192" t="s">
        <v>99</v>
      </c>
      <c r="D145" s="192" t="s">
        <v>146</v>
      </c>
      <c r="E145" s="193" t="s">
        <v>169</v>
      </c>
      <c r="F145" s="194" t="s">
        <v>170</v>
      </c>
      <c r="G145" s="195" t="s">
        <v>171</v>
      </c>
      <c r="H145" s="196">
        <v>16.2</v>
      </c>
      <c r="I145" s="197"/>
      <c r="J145" s="198">
        <f>ROUND(I145*H145,2)</f>
        <v>0</v>
      </c>
      <c r="K145" s="194" t="s">
        <v>150</v>
      </c>
      <c r="L145" s="40"/>
      <c r="M145" s="199" t="s">
        <v>1</v>
      </c>
      <c r="N145" s="200" t="s">
        <v>43</v>
      </c>
      <c r="O145" s="72"/>
      <c r="P145" s="201">
        <f>O145*H145</f>
        <v>0</v>
      </c>
      <c r="Q145" s="201">
        <v>0</v>
      </c>
      <c r="R145" s="201">
        <f>Q145*H145</f>
        <v>0</v>
      </c>
      <c r="S145" s="201">
        <v>0</v>
      </c>
      <c r="T145" s="202">
        <f>S145*H145</f>
        <v>0</v>
      </c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R145" s="203" t="s">
        <v>99</v>
      </c>
      <c r="AT145" s="203" t="s">
        <v>146</v>
      </c>
      <c r="AU145" s="203" t="s">
        <v>86</v>
      </c>
      <c r="AY145" s="18" t="s">
        <v>144</v>
      </c>
      <c r="BE145" s="204">
        <f>IF(N145="základní",J145,0)</f>
        <v>0</v>
      </c>
      <c r="BF145" s="204">
        <f>IF(N145="snížená",J145,0)</f>
        <v>0</v>
      </c>
      <c r="BG145" s="204">
        <f>IF(N145="zákl. přenesená",J145,0)</f>
        <v>0</v>
      </c>
      <c r="BH145" s="204">
        <f>IF(N145="sníž. přenesená",J145,0)</f>
        <v>0</v>
      </c>
      <c r="BI145" s="204">
        <f>IF(N145="nulová",J145,0)</f>
        <v>0</v>
      </c>
      <c r="BJ145" s="18" t="s">
        <v>21</v>
      </c>
      <c r="BK145" s="204">
        <f>ROUND(I145*H145,2)</f>
        <v>0</v>
      </c>
      <c r="BL145" s="18" t="s">
        <v>99</v>
      </c>
      <c r="BM145" s="203" t="s">
        <v>172</v>
      </c>
    </row>
    <row r="146" spans="1:65" s="2" customFormat="1" ht="29.25">
      <c r="A146" s="35"/>
      <c r="B146" s="36"/>
      <c r="C146" s="37"/>
      <c r="D146" s="205" t="s">
        <v>152</v>
      </c>
      <c r="E146" s="37"/>
      <c r="F146" s="206" t="s">
        <v>173</v>
      </c>
      <c r="G146" s="37"/>
      <c r="H146" s="37"/>
      <c r="I146" s="207"/>
      <c r="J146" s="37"/>
      <c r="K146" s="37"/>
      <c r="L146" s="40"/>
      <c r="M146" s="208"/>
      <c r="N146" s="209"/>
      <c r="O146" s="72"/>
      <c r="P146" s="72"/>
      <c r="Q146" s="72"/>
      <c r="R146" s="72"/>
      <c r="S146" s="72"/>
      <c r="T146" s="73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T146" s="18" t="s">
        <v>152</v>
      </c>
      <c r="AU146" s="18" t="s">
        <v>86</v>
      </c>
    </row>
    <row r="147" spans="1:65" s="13" customFormat="1" ht="11.25">
      <c r="B147" s="210"/>
      <c r="C147" s="211"/>
      <c r="D147" s="205" t="s">
        <v>154</v>
      </c>
      <c r="E147" s="212" t="s">
        <v>1</v>
      </c>
      <c r="F147" s="213" t="s">
        <v>174</v>
      </c>
      <c r="G147" s="211"/>
      <c r="H147" s="212" t="s">
        <v>1</v>
      </c>
      <c r="I147" s="214"/>
      <c r="J147" s="211"/>
      <c r="K147" s="211"/>
      <c r="L147" s="215"/>
      <c r="M147" s="216"/>
      <c r="N147" s="217"/>
      <c r="O147" s="217"/>
      <c r="P147" s="217"/>
      <c r="Q147" s="217"/>
      <c r="R147" s="217"/>
      <c r="S147" s="217"/>
      <c r="T147" s="218"/>
      <c r="AT147" s="219" t="s">
        <v>154</v>
      </c>
      <c r="AU147" s="219" t="s">
        <v>86</v>
      </c>
      <c r="AV147" s="13" t="s">
        <v>21</v>
      </c>
      <c r="AW147" s="13" t="s">
        <v>35</v>
      </c>
      <c r="AX147" s="13" t="s">
        <v>78</v>
      </c>
      <c r="AY147" s="219" t="s">
        <v>144</v>
      </c>
    </row>
    <row r="148" spans="1:65" s="14" customFormat="1" ht="11.25">
      <c r="B148" s="220"/>
      <c r="C148" s="221"/>
      <c r="D148" s="205" t="s">
        <v>154</v>
      </c>
      <c r="E148" s="222" t="s">
        <v>1</v>
      </c>
      <c r="F148" s="223" t="s">
        <v>175</v>
      </c>
      <c r="G148" s="221"/>
      <c r="H148" s="224">
        <v>10.199999999999999</v>
      </c>
      <c r="I148" s="225"/>
      <c r="J148" s="221"/>
      <c r="K148" s="221"/>
      <c r="L148" s="226"/>
      <c r="M148" s="227"/>
      <c r="N148" s="228"/>
      <c r="O148" s="228"/>
      <c r="P148" s="228"/>
      <c r="Q148" s="228"/>
      <c r="R148" s="228"/>
      <c r="S148" s="228"/>
      <c r="T148" s="229"/>
      <c r="AT148" s="230" t="s">
        <v>154</v>
      </c>
      <c r="AU148" s="230" t="s">
        <v>86</v>
      </c>
      <c r="AV148" s="14" t="s">
        <v>86</v>
      </c>
      <c r="AW148" s="14" t="s">
        <v>35</v>
      </c>
      <c r="AX148" s="14" t="s">
        <v>78</v>
      </c>
      <c r="AY148" s="230" t="s">
        <v>144</v>
      </c>
    </row>
    <row r="149" spans="1:65" s="13" customFormat="1" ht="11.25">
      <c r="B149" s="210"/>
      <c r="C149" s="211"/>
      <c r="D149" s="205" t="s">
        <v>154</v>
      </c>
      <c r="E149" s="212" t="s">
        <v>1</v>
      </c>
      <c r="F149" s="213" t="s">
        <v>176</v>
      </c>
      <c r="G149" s="211"/>
      <c r="H149" s="212" t="s">
        <v>1</v>
      </c>
      <c r="I149" s="214"/>
      <c r="J149" s="211"/>
      <c r="K149" s="211"/>
      <c r="L149" s="215"/>
      <c r="M149" s="216"/>
      <c r="N149" s="217"/>
      <c r="O149" s="217"/>
      <c r="P149" s="217"/>
      <c r="Q149" s="217"/>
      <c r="R149" s="217"/>
      <c r="S149" s="217"/>
      <c r="T149" s="218"/>
      <c r="AT149" s="219" t="s">
        <v>154</v>
      </c>
      <c r="AU149" s="219" t="s">
        <v>86</v>
      </c>
      <c r="AV149" s="13" t="s">
        <v>21</v>
      </c>
      <c r="AW149" s="13" t="s">
        <v>35</v>
      </c>
      <c r="AX149" s="13" t="s">
        <v>78</v>
      </c>
      <c r="AY149" s="219" t="s">
        <v>144</v>
      </c>
    </row>
    <row r="150" spans="1:65" s="14" customFormat="1" ht="11.25">
      <c r="B150" s="220"/>
      <c r="C150" s="221"/>
      <c r="D150" s="205" t="s">
        <v>154</v>
      </c>
      <c r="E150" s="222" t="s">
        <v>1</v>
      </c>
      <c r="F150" s="223" t="s">
        <v>177</v>
      </c>
      <c r="G150" s="221"/>
      <c r="H150" s="224">
        <v>6</v>
      </c>
      <c r="I150" s="225"/>
      <c r="J150" s="221"/>
      <c r="K150" s="221"/>
      <c r="L150" s="226"/>
      <c r="M150" s="227"/>
      <c r="N150" s="228"/>
      <c r="O150" s="228"/>
      <c r="P150" s="228"/>
      <c r="Q150" s="228"/>
      <c r="R150" s="228"/>
      <c r="S150" s="228"/>
      <c r="T150" s="229"/>
      <c r="AT150" s="230" t="s">
        <v>154</v>
      </c>
      <c r="AU150" s="230" t="s">
        <v>86</v>
      </c>
      <c r="AV150" s="14" t="s">
        <v>86</v>
      </c>
      <c r="AW150" s="14" t="s">
        <v>35</v>
      </c>
      <c r="AX150" s="14" t="s">
        <v>78</v>
      </c>
      <c r="AY150" s="230" t="s">
        <v>144</v>
      </c>
    </row>
    <row r="151" spans="1:65" s="15" customFormat="1" ht="11.25">
      <c r="B151" s="232"/>
      <c r="C151" s="233"/>
      <c r="D151" s="205" t="s">
        <v>154</v>
      </c>
      <c r="E151" s="234" t="s">
        <v>1</v>
      </c>
      <c r="F151" s="235" t="s">
        <v>178</v>
      </c>
      <c r="G151" s="233"/>
      <c r="H151" s="236">
        <v>16.2</v>
      </c>
      <c r="I151" s="237"/>
      <c r="J151" s="233"/>
      <c r="K151" s="233"/>
      <c r="L151" s="238"/>
      <c r="M151" s="239"/>
      <c r="N151" s="240"/>
      <c r="O151" s="240"/>
      <c r="P151" s="240"/>
      <c r="Q151" s="240"/>
      <c r="R151" s="240"/>
      <c r="S151" s="240"/>
      <c r="T151" s="241"/>
      <c r="AT151" s="242" t="s">
        <v>154</v>
      </c>
      <c r="AU151" s="242" t="s">
        <v>86</v>
      </c>
      <c r="AV151" s="15" t="s">
        <v>99</v>
      </c>
      <c r="AW151" s="15" t="s">
        <v>35</v>
      </c>
      <c r="AX151" s="15" t="s">
        <v>21</v>
      </c>
      <c r="AY151" s="242" t="s">
        <v>144</v>
      </c>
    </row>
    <row r="152" spans="1:65" s="2" customFormat="1" ht="24.2" customHeight="1">
      <c r="A152" s="35"/>
      <c r="B152" s="36"/>
      <c r="C152" s="192" t="s">
        <v>102</v>
      </c>
      <c r="D152" s="192" t="s">
        <v>146</v>
      </c>
      <c r="E152" s="193" t="s">
        <v>179</v>
      </c>
      <c r="F152" s="194" t="s">
        <v>180</v>
      </c>
      <c r="G152" s="195" t="s">
        <v>171</v>
      </c>
      <c r="H152" s="196">
        <v>16.2</v>
      </c>
      <c r="I152" s="197"/>
      <c r="J152" s="198">
        <f>ROUND(I152*H152,2)</f>
        <v>0</v>
      </c>
      <c r="K152" s="194" t="s">
        <v>1</v>
      </c>
      <c r="L152" s="40"/>
      <c r="M152" s="199" t="s">
        <v>1</v>
      </c>
      <c r="N152" s="200" t="s">
        <v>43</v>
      </c>
      <c r="O152" s="72"/>
      <c r="P152" s="201">
        <f>O152*H152</f>
        <v>0</v>
      </c>
      <c r="Q152" s="201">
        <v>0</v>
      </c>
      <c r="R152" s="201">
        <f>Q152*H152</f>
        <v>0</v>
      </c>
      <c r="S152" s="201">
        <v>0</v>
      </c>
      <c r="T152" s="202">
        <f>S152*H152</f>
        <v>0</v>
      </c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R152" s="203" t="s">
        <v>99</v>
      </c>
      <c r="AT152" s="203" t="s">
        <v>146</v>
      </c>
      <c r="AU152" s="203" t="s">
        <v>86</v>
      </c>
      <c r="AY152" s="18" t="s">
        <v>144</v>
      </c>
      <c r="BE152" s="204">
        <f>IF(N152="základní",J152,0)</f>
        <v>0</v>
      </c>
      <c r="BF152" s="204">
        <f>IF(N152="snížená",J152,0)</f>
        <v>0</v>
      </c>
      <c r="BG152" s="204">
        <f>IF(N152="zákl. přenesená",J152,0)</f>
        <v>0</v>
      </c>
      <c r="BH152" s="204">
        <f>IF(N152="sníž. přenesená",J152,0)</f>
        <v>0</v>
      </c>
      <c r="BI152" s="204">
        <f>IF(N152="nulová",J152,0)</f>
        <v>0</v>
      </c>
      <c r="BJ152" s="18" t="s">
        <v>21</v>
      </c>
      <c r="BK152" s="204">
        <f>ROUND(I152*H152,2)</f>
        <v>0</v>
      </c>
      <c r="BL152" s="18" t="s">
        <v>99</v>
      </c>
      <c r="BM152" s="203" t="s">
        <v>181</v>
      </c>
    </row>
    <row r="153" spans="1:65" s="2" customFormat="1" ht="19.5">
      <c r="A153" s="35"/>
      <c r="B153" s="36"/>
      <c r="C153" s="37"/>
      <c r="D153" s="205" t="s">
        <v>152</v>
      </c>
      <c r="E153" s="37"/>
      <c r="F153" s="206" t="s">
        <v>182</v>
      </c>
      <c r="G153" s="37"/>
      <c r="H153" s="37"/>
      <c r="I153" s="207"/>
      <c r="J153" s="37"/>
      <c r="K153" s="37"/>
      <c r="L153" s="40"/>
      <c r="M153" s="208"/>
      <c r="N153" s="209"/>
      <c r="O153" s="72"/>
      <c r="P153" s="72"/>
      <c r="Q153" s="72"/>
      <c r="R153" s="72"/>
      <c r="S153" s="72"/>
      <c r="T153" s="73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T153" s="18" t="s">
        <v>152</v>
      </c>
      <c r="AU153" s="18" t="s">
        <v>86</v>
      </c>
    </row>
    <row r="154" spans="1:65" s="14" customFormat="1" ht="11.25">
      <c r="B154" s="220"/>
      <c r="C154" s="221"/>
      <c r="D154" s="205" t="s">
        <v>154</v>
      </c>
      <c r="E154" s="222" t="s">
        <v>1</v>
      </c>
      <c r="F154" s="223" t="s">
        <v>183</v>
      </c>
      <c r="G154" s="221"/>
      <c r="H154" s="224">
        <v>16.2</v>
      </c>
      <c r="I154" s="225"/>
      <c r="J154" s="221"/>
      <c r="K154" s="221"/>
      <c r="L154" s="226"/>
      <c r="M154" s="227"/>
      <c r="N154" s="228"/>
      <c r="O154" s="228"/>
      <c r="P154" s="228"/>
      <c r="Q154" s="228"/>
      <c r="R154" s="228"/>
      <c r="S154" s="228"/>
      <c r="T154" s="229"/>
      <c r="AT154" s="230" t="s">
        <v>154</v>
      </c>
      <c r="AU154" s="230" t="s">
        <v>86</v>
      </c>
      <c r="AV154" s="14" t="s">
        <v>86</v>
      </c>
      <c r="AW154" s="14" t="s">
        <v>35</v>
      </c>
      <c r="AX154" s="14" t="s">
        <v>78</v>
      </c>
      <c r="AY154" s="230" t="s">
        <v>144</v>
      </c>
    </row>
    <row r="155" spans="1:65" s="15" customFormat="1" ht="11.25">
      <c r="B155" s="232"/>
      <c r="C155" s="233"/>
      <c r="D155" s="205" t="s">
        <v>154</v>
      </c>
      <c r="E155" s="234" t="s">
        <v>1</v>
      </c>
      <c r="F155" s="235" t="s">
        <v>178</v>
      </c>
      <c r="G155" s="233"/>
      <c r="H155" s="236">
        <v>16.2</v>
      </c>
      <c r="I155" s="237"/>
      <c r="J155" s="233"/>
      <c r="K155" s="233"/>
      <c r="L155" s="238"/>
      <c r="M155" s="239"/>
      <c r="N155" s="240"/>
      <c r="O155" s="240"/>
      <c r="P155" s="240"/>
      <c r="Q155" s="240"/>
      <c r="R155" s="240"/>
      <c r="S155" s="240"/>
      <c r="T155" s="241"/>
      <c r="AT155" s="242" t="s">
        <v>154</v>
      </c>
      <c r="AU155" s="242" t="s">
        <v>86</v>
      </c>
      <c r="AV155" s="15" t="s">
        <v>99</v>
      </c>
      <c r="AW155" s="15" t="s">
        <v>35</v>
      </c>
      <c r="AX155" s="15" t="s">
        <v>21</v>
      </c>
      <c r="AY155" s="242" t="s">
        <v>144</v>
      </c>
    </row>
    <row r="156" spans="1:65" s="2" customFormat="1" ht="24.2" customHeight="1">
      <c r="A156" s="35"/>
      <c r="B156" s="36"/>
      <c r="C156" s="192" t="s">
        <v>105</v>
      </c>
      <c r="D156" s="192" t="s">
        <v>146</v>
      </c>
      <c r="E156" s="193" t="s">
        <v>184</v>
      </c>
      <c r="F156" s="194" t="s">
        <v>185</v>
      </c>
      <c r="G156" s="195" t="s">
        <v>171</v>
      </c>
      <c r="H156" s="196">
        <v>16.2</v>
      </c>
      <c r="I156" s="197"/>
      <c r="J156" s="198">
        <f>ROUND(I156*H156,2)</f>
        <v>0</v>
      </c>
      <c r="K156" s="194" t="s">
        <v>150</v>
      </c>
      <c r="L156" s="40"/>
      <c r="M156" s="199" t="s">
        <v>1</v>
      </c>
      <c r="N156" s="200" t="s">
        <v>43</v>
      </c>
      <c r="O156" s="72"/>
      <c r="P156" s="201">
        <f>O156*H156</f>
        <v>0</v>
      </c>
      <c r="Q156" s="201">
        <v>0</v>
      </c>
      <c r="R156" s="201">
        <f>Q156*H156</f>
        <v>0</v>
      </c>
      <c r="S156" s="201">
        <v>0</v>
      </c>
      <c r="T156" s="202">
        <f>S156*H156</f>
        <v>0</v>
      </c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R156" s="203" t="s">
        <v>99</v>
      </c>
      <c r="AT156" s="203" t="s">
        <v>146</v>
      </c>
      <c r="AU156" s="203" t="s">
        <v>86</v>
      </c>
      <c r="AY156" s="18" t="s">
        <v>144</v>
      </c>
      <c r="BE156" s="204">
        <f>IF(N156="základní",J156,0)</f>
        <v>0</v>
      </c>
      <c r="BF156" s="204">
        <f>IF(N156="snížená",J156,0)</f>
        <v>0</v>
      </c>
      <c r="BG156" s="204">
        <f>IF(N156="zákl. přenesená",J156,0)</f>
        <v>0</v>
      </c>
      <c r="BH156" s="204">
        <f>IF(N156="sníž. přenesená",J156,0)</f>
        <v>0</v>
      </c>
      <c r="BI156" s="204">
        <f>IF(N156="nulová",J156,0)</f>
        <v>0</v>
      </c>
      <c r="BJ156" s="18" t="s">
        <v>21</v>
      </c>
      <c r="BK156" s="204">
        <f>ROUND(I156*H156,2)</f>
        <v>0</v>
      </c>
      <c r="BL156" s="18" t="s">
        <v>99</v>
      </c>
      <c r="BM156" s="203" t="s">
        <v>186</v>
      </c>
    </row>
    <row r="157" spans="1:65" s="2" customFormat="1" ht="29.25">
      <c r="A157" s="35"/>
      <c r="B157" s="36"/>
      <c r="C157" s="37"/>
      <c r="D157" s="205" t="s">
        <v>152</v>
      </c>
      <c r="E157" s="37"/>
      <c r="F157" s="206" t="s">
        <v>187</v>
      </c>
      <c r="G157" s="37"/>
      <c r="H157" s="37"/>
      <c r="I157" s="207"/>
      <c r="J157" s="37"/>
      <c r="K157" s="37"/>
      <c r="L157" s="40"/>
      <c r="M157" s="208"/>
      <c r="N157" s="209"/>
      <c r="O157" s="72"/>
      <c r="P157" s="72"/>
      <c r="Q157" s="72"/>
      <c r="R157" s="72"/>
      <c r="S157" s="72"/>
      <c r="T157" s="73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T157" s="18" t="s">
        <v>152</v>
      </c>
      <c r="AU157" s="18" t="s">
        <v>86</v>
      </c>
    </row>
    <row r="158" spans="1:65" s="14" customFormat="1" ht="11.25">
      <c r="B158" s="220"/>
      <c r="C158" s="221"/>
      <c r="D158" s="205" t="s">
        <v>154</v>
      </c>
      <c r="E158" s="222" t="s">
        <v>1</v>
      </c>
      <c r="F158" s="223" t="s">
        <v>183</v>
      </c>
      <c r="G158" s="221"/>
      <c r="H158" s="224">
        <v>16.2</v>
      </c>
      <c r="I158" s="225"/>
      <c r="J158" s="221"/>
      <c r="K158" s="221"/>
      <c r="L158" s="226"/>
      <c r="M158" s="227"/>
      <c r="N158" s="228"/>
      <c r="O158" s="228"/>
      <c r="P158" s="228"/>
      <c r="Q158" s="228"/>
      <c r="R158" s="228"/>
      <c r="S158" s="228"/>
      <c r="T158" s="229"/>
      <c r="AT158" s="230" t="s">
        <v>154</v>
      </c>
      <c r="AU158" s="230" t="s">
        <v>86</v>
      </c>
      <c r="AV158" s="14" t="s">
        <v>86</v>
      </c>
      <c r="AW158" s="14" t="s">
        <v>35</v>
      </c>
      <c r="AX158" s="14" t="s">
        <v>78</v>
      </c>
      <c r="AY158" s="230" t="s">
        <v>144</v>
      </c>
    </row>
    <row r="159" spans="1:65" s="15" customFormat="1" ht="11.25">
      <c r="B159" s="232"/>
      <c r="C159" s="233"/>
      <c r="D159" s="205" t="s">
        <v>154</v>
      </c>
      <c r="E159" s="234" t="s">
        <v>1</v>
      </c>
      <c r="F159" s="235" t="s">
        <v>178</v>
      </c>
      <c r="G159" s="233"/>
      <c r="H159" s="236">
        <v>16.2</v>
      </c>
      <c r="I159" s="237"/>
      <c r="J159" s="233"/>
      <c r="K159" s="233"/>
      <c r="L159" s="238"/>
      <c r="M159" s="239"/>
      <c r="N159" s="240"/>
      <c r="O159" s="240"/>
      <c r="P159" s="240"/>
      <c r="Q159" s="240"/>
      <c r="R159" s="240"/>
      <c r="S159" s="240"/>
      <c r="T159" s="241"/>
      <c r="AT159" s="242" t="s">
        <v>154</v>
      </c>
      <c r="AU159" s="242" t="s">
        <v>86</v>
      </c>
      <c r="AV159" s="15" t="s">
        <v>99</v>
      </c>
      <c r="AW159" s="15" t="s">
        <v>35</v>
      </c>
      <c r="AX159" s="15" t="s">
        <v>21</v>
      </c>
      <c r="AY159" s="242" t="s">
        <v>144</v>
      </c>
    </row>
    <row r="160" spans="1:65" s="2" customFormat="1" ht="24.2" customHeight="1">
      <c r="A160" s="35"/>
      <c r="B160" s="36"/>
      <c r="C160" s="192" t="s">
        <v>188</v>
      </c>
      <c r="D160" s="192" t="s">
        <v>146</v>
      </c>
      <c r="E160" s="193" t="s">
        <v>189</v>
      </c>
      <c r="F160" s="194" t="s">
        <v>190</v>
      </c>
      <c r="G160" s="195" t="s">
        <v>171</v>
      </c>
      <c r="H160" s="196">
        <v>12</v>
      </c>
      <c r="I160" s="197"/>
      <c r="J160" s="198">
        <f>ROUND(I160*H160,2)</f>
        <v>0</v>
      </c>
      <c r="K160" s="194" t="s">
        <v>150</v>
      </c>
      <c r="L160" s="40"/>
      <c r="M160" s="199" t="s">
        <v>1</v>
      </c>
      <c r="N160" s="200" t="s">
        <v>43</v>
      </c>
      <c r="O160" s="72"/>
      <c r="P160" s="201">
        <f>O160*H160</f>
        <v>0</v>
      </c>
      <c r="Q160" s="201">
        <v>0</v>
      </c>
      <c r="R160" s="201">
        <f>Q160*H160</f>
        <v>0</v>
      </c>
      <c r="S160" s="201">
        <v>0</v>
      </c>
      <c r="T160" s="202">
        <f>S160*H160</f>
        <v>0</v>
      </c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R160" s="203" t="s">
        <v>99</v>
      </c>
      <c r="AT160" s="203" t="s">
        <v>146</v>
      </c>
      <c r="AU160" s="203" t="s">
        <v>86</v>
      </c>
      <c r="AY160" s="18" t="s">
        <v>144</v>
      </c>
      <c r="BE160" s="204">
        <f>IF(N160="základní",J160,0)</f>
        <v>0</v>
      </c>
      <c r="BF160" s="204">
        <f>IF(N160="snížená",J160,0)</f>
        <v>0</v>
      </c>
      <c r="BG160" s="204">
        <f>IF(N160="zákl. přenesená",J160,0)</f>
        <v>0</v>
      </c>
      <c r="BH160" s="204">
        <f>IF(N160="sníž. přenesená",J160,0)</f>
        <v>0</v>
      </c>
      <c r="BI160" s="204">
        <f>IF(N160="nulová",J160,0)</f>
        <v>0</v>
      </c>
      <c r="BJ160" s="18" t="s">
        <v>21</v>
      </c>
      <c r="BK160" s="204">
        <f>ROUND(I160*H160,2)</f>
        <v>0</v>
      </c>
      <c r="BL160" s="18" t="s">
        <v>99</v>
      </c>
      <c r="BM160" s="203" t="s">
        <v>191</v>
      </c>
    </row>
    <row r="161" spans="1:65" s="2" customFormat="1" ht="29.25">
      <c r="A161" s="35"/>
      <c r="B161" s="36"/>
      <c r="C161" s="37"/>
      <c r="D161" s="205" t="s">
        <v>152</v>
      </c>
      <c r="E161" s="37"/>
      <c r="F161" s="206" t="s">
        <v>192</v>
      </c>
      <c r="G161" s="37"/>
      <c r="H161" s="37"/>
      <c r="I161" s="207"/>
      <c r="J161" s="37"/>
      <c r="K161" s="37"/>
      <c r="L161" s="40"/>
      <c r="M161" s="208"/>
      <c r="N161" s="209"/>
      <c r="O161" s="72"/>
      <c r="P161" s="72"/>
      <c r="Q161" s="72"/>
      <c r="R161" s="72"/>
      <c r="S161" s="72"/>
      <c r="T161" s="73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T161" s="18" t="s">
        <v>152</v>
      </c>
      <c r="AU161" s="18" t="s">
        <v>86</v>
      </c>
    </row>
    <row r="162" spans="1:65" s="13" customFormat="1" ht="11.25">
      <c r="B162" s="210"/>
      <c r="C162" s="211"/>
      <c r="D162" s="205" t="s">
        <v>154</v>
      </c>
      <c r="E162" s="212" t="s">
        <v>1</v>
      </c>
      <c r="F162" s="213" t="s">
        <v>193</v>
      </c>
      <c r="G162" s="211"/>
      <c r="H162" s="212" t="s">
        <v>1</v>
      </c>
      <c r="I162" s="214"/>
      <c r="J162" s="211"/>
      <c r="K162" s="211"/>
      <c r="L162" s="215"/>
      <c r="M162" s="216"/>
      <c r="N162" s="217"/>
      <c r="O162" s="217"/>
      <c r="P162" s="217"/>
      <c r="Q162" s="217"/>
      <c r="R162" s="217"/>
      <c r="S162" s="217"/>
      <c r="T162" s="218"/>
      <c r="AT162" s="219" t="s">
        <v>154</v>
      </c>
      <c r="AU162" s="219" t="s">
        <v>86</v>
      </c>
      <c r="AV162" s="13" t="s">
        <v>21</v>
      </c>
      <c r="AW162" s="13" t="s">
        <v>35</v>
      </c>
      <c r="AX162" s="13" t="s">
        <v>78</v>
      </c>
      <c r="AY162" s="219" t="s">
        <v>144</v>
      </c>
    </row>
    <row r="163" spans="1:65" s="14" customFormat="1" ht="11.25">
      <c r="B163" s="220"/>
      <c r="C163" s="221"/>
      <c r="D163" s="205" t="s">
        <v>154</v>
      </c>
      <c r="E163" s="222" t="s">
        <v>1</v>
      </c>
      <c r="F163" s="223" t="s">
        <v>194</v>
      </c>
      <c r="G163" s="221"/>
      <c r="H163" s="224">
        <v>12</v>
      </c>
      <c r="I163" s="225"/>
      <c r="J163" s="221"/>
      <c r="K163" s="221"/>
      <c r="L163" s="226"/>
      <c r="M163" s="227"/>
      <c r="N163" s="228"/>
      <c r="O163" s="228"/>
      <c r="P163" s="228"/>
      <c r="Q163" s="228"/>
      <c r="R163" s="228"/>
      <c r="S163" s="228"/>
      <c r="T163" s="229"/>
      <c r="AT163" s="230" t="s">
        <v>154</v>
      </c>
      <c r="AU163" s="230" t="s">
        <v>86</v>
      </c>
      <c r="AV163" s="14" t="s">
        <v>86</v>
      </c>
      <c r="AW163" s="14" t="s">
        <v>35</v>
      </c>
      <c r="AX163" s="14" t="s">
        <v>21</v>
      </c>
      <c r="AY163" s="230" t="s">
        <v>144</v>
      </c>
    </row>
    <row r="164" spans="1:65" s="2" customFormat="1" ht="14.45" customHeight="1">
      <c r="A164" s="35"/>
      <c r="B164" s="36"/>
      <c r="C164" s="192" t="s">
        <v>195</v>
      </c>
      <c r="D164" s="192" t="s">
        <v>146</v>
      </c>
      <c r="E164" s="193" t="s">
        <v>196</v>
      </c>
      <c r="F164" s="194" t="s">
        <v>197</v>
      </c>
      <c r="G164" s="195" t="s">
        <v>171</v>
      </c>
      <c r="H164" s="196">
        <v>16.2</v>
      </c>
      <c r="I164" s="197"/>
      <c r="J164" s="198">
        <f>ROUND(I164*H164,2)</f>
        <v>0</v>
      </c>
      <c r="K164" s="194" t="s">
        <v>150</v>
      </c>
      <c r="L164" s="40"/>
      <c r="M164" s="199" t="s">
        <v>1</v>
      </c>
      <c r="N164" s="200" t="s">
        <v>43</v>
      </c>
      <c r="O164" s="72"/>
      <c r="P164" s="201">
        <f>O164*H164</f>
        <v>0</v>
      </c>
      <c r="Q164" s="201">
        <v>0</v>
      </c>
      <c r="R164" s="201">
        <f>Q164*H164</f>
        <v>0</v>
      </c>
      <c r="S164" s="201">
        <v>0</v>
      </c>
      <c r="T164" s="202">
        <f>S164*H164</f>
        <v>0</v>
      </c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R164" s="203" t="s">
        <v>99</v>
      </c>
      <c r="AT164" s="203" t="s">
        <v>146</v>
      </c>
      <c r="AU164" s="203" t="s">
        <v>86</v>
      </c>
      <c r="AY164" s="18" t="s">
        <v>144</v>
      </c>
      <c r="BE164" s="204">
        <f>IF(N164="základní",J164,0)</f>
        <v>0</v>
      </c>
      <c r="BF164" s="204">
        <f>IF(N164="snížená",J164,0)</f>
        <v>0</v>
      </c>
      <c r="BG164" s="204">
        <f>IF(N164="zákl. přenesená",J164,0)</f>
        <v>0</v>
      </c>
      <c r="BH164" s="204">
        <f>IF(N164="sníž. přenesená",J164,0)</f>
        <v>0</v>
      </c>
      <c r="BI164" s="204">
        <f>IF(N164="nulová",J164,0)</f>
        <v>0</v>
      </c>
      <c r="BJ164" s="18" t="s">
        <v>21</v>
      </c>
      <c r="BK164" s="204">
        <f>ROUND(I164*H164,2)</f>
        <v>0</v>
      </c>
      <c r="BL164" s="18" t="s">
        <v>99</v>
      </c>
      <c r="BM164" s="203" t="s">
        <v>198</v>
      </c>
    </row>
    <row r="165" spans="1:65" s="2" customFormat="1" ht="11.25">
      <c r="A165" s="35"/>
      <c r="B165" s="36"/>
      <c r="C165" s="37"/>
      <c r="D165" s="205" t="s">
        <v>152</v>
      </c>
      <c r="E165" s="37"/>
      <c r="F165" s="206" t="s">
        <v>197</v>
      </c>
      <c r="G165" s="37"/>
      <c r="H165" s="37"/>
      <c r="I165" s="207"/>
      <c r="J165" s="37"/>
      <c r="K165" s="37"/>
      <c r="L165" s="40"/>
      <c r="M165" s="208"/>
      <c r="N165" s="209"/>
      <c r="O165" s="72"/>
      <c r="P165" s="72"/>
      <c r="Q165" s="72"/>
      <c r="R165" s="72"/>
      <c r="S165" s="72"/>
      <c r="T165" s="73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T165" s="18" t="s">
        <v>152</v>
      </c>
      <c r="AU165" s="18" t="s">
        <v>86</v>
      </c>
    </row>
    <row r="166" spans="1:65" s="14" customFormat="1" ht="11.25">
      <c r="B166" s="220"/>
      <c r="C166" s="221"/>
      <c r="D166" s="205" t="s">
        <v>154</v>
      </c>
      <c r="E166" s="222" t="s">
        <v>1</v>
      </c>
      <c r="F166" s="223" t="s">
        <v>183</v>
      </c>
      <c r="G166" s="221"/>
      <c r="H166" s="224">
        <v>16.2</v>
      </c>
      <c r="I166" s="225"/>
      <c r="J166" s="221"/>
      <c r="K166" s="221"/>
      <c r="L166" s="226"/>
      <c r="M166" s="227"/>
      <c r="N166" s="228"/>
      <c r="O166" s="228"/>
      <c r="P166" s="228"/>
      <c r="Q166" s="228"/>
      <c r="R166" s="228"/>
      <c r="S166" s="228"/>
      <c r="T166" s="229"/>
      <c r="AT166" s="230" t="s">
        <v>154</v>
      </c>
      <c r="AU166" s="230" t="s">
        <v>86</v>
      </c>
      <c r="AV166" s="14" t="s">
        <v>86</v>
      </c>
      <c r="AW166" s="14" t="s">
        <v>35</v>
      </c>
      <c r="AX166" s="14" t="s">
        <v>78</v>
      </c>
      <c r="AY166" s="230" t="s">
        <v>144</v>
      </c>
    </row>
    <row r="167" spans="1:65" s="15" customFormat="1" ht="11.25">
      <c r="B167" s="232"/>
      <c r="C167" s="233"/>
      <c r="D167" s="205" t="s">
        <v>154</v>
      </c>
      <c r="E167" s="234" t="s">
        <v>1</v>
      </c>
      <c r="F167" s="235" t="s">
        <v>178</v>
      </c>
      <c r="G167" s="233"/>
      <c r="H167" s="236">
        <v>16.2</v>
      </c>
      <c r="I167" s="237"/>
      <c r="J167" s="233"/>
      <c r="K167" s="233"/>
      <c r="L167" s="238"/>
      <c r="M167" s="239"/>
      <c r="N167" s="240"/>
      <c r="O167" s="240"/>
      <c r="P167" s="240"/>
      <c r="Q167" s="240"/>
      <c r="R167" s="240"/>
      <c r="S167" s="240"/>
      <c r="T167" s="241"/>
      <c r="AT167" s="242" t="s">
        <v>154</v>
      </c>
      <c r="AU167" s="242" t="s">
        <v>86</v>
      </c>
      <c r="AV167" s="15" t="s">
        <v>99</v>
      </c>
      <c r="AW167" s="15" t="s">
        <v>35</v>
      </c>
      <c r="AX167" s="15" t="s">
        <v>21</v>
      </c>
      <c r="AY167" s="242" t="s">
        <v>144</v>
      </c>
    </row>
    <row r="168" spans="1:65" s="2" customFormat="1" ht="24.2" customHeight="1">
      <c r="A168" s="35"/>
      <c r="B168" s="36"/>
      <c r="C168" s="192" t="s">
        <v>199</v>
      </c>
      <c r="D168" s="192" t="s">
        <v>146</v>
      </c>
      <c r="E168" s="193" t="s">
        <v>200</v>
      </c>
      <c r="F168" s="194" t="s">
        <v>201</v>
      </c>
      <c r="G168" s="195" t="s">
        <v>202</v>
      </c>
      <c r="H168" s="196">
        <v>27.54</v>
      </c>
      <c r="I168" s="197"/>
      <c r="J168" s="198">
        <f>ROUND(I168*H168,2)</f>
        <v>0</v>
      </c>
      <c r="K168" s="194" t="s">
        <v>1</v>
      </c>
      <c r="L168" s="40"/>
      <c r="M168" s="199" t="s">
        <v>1</v>
      </c>
      <c r="N168" s="200" t="s">
        <v>43</v>
      </c>
      <c r="O168" s="72"/>
      <c r="P168" s="201">
        <f>O168*H168</f>
        <v>0</v>
      </c>
      <c r="Q168" s="201">
        <v>0</v>
      </c>
      <c r="R168" s="201">
        <f>Q168*H168</f>
        <v>0</v>
      </c>
      <c r="S168" s="201">
        <v>0</v>
      </c>
      <c r="T168" s="202">
        <f>S168*H168</f>
        <v>0</v>
      </c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R168" s="203" t="s">
        <v>99</v>
      </c>
      <c r="AT168" s="203" t="s">
        <v>146</v>
      </c>
      <c r="AU168" s="203" t="s">
        <v>86</v>
      </c>
      <c r="AY168" s="18" t="s">
        <v>144</v>
      </c>
      <c r="BE168" s="204">
        <f>IF(N168="základní",J168,0)</f>
        <v>0</v>
      </c>
      <c r="BF168" s="204">
        <f>IF(N168="snížená",J168,0)</f>
        <v>0</v>
      </c>
      <c r="BG168" s="204">
        <f>IF(N168="zákl. přenesená",J168,0)</f>
        <v>0</v>
      </c>
      <c r="BH168" s="204">
        <f>IF(N168="sníž. přenesená",J168,0)</f>
        <v>0</v>
      </c>
      <c r="BI168" s="204">
        <f>IF(N168="nulová",J168,0)</f>
        <v>0</v>
      </c>
      <c r="BJ168" s="18" t="s">
        <v>21</v>
      </c>
      <c r="BK168" s="204">
        <f>ROUND(I168*H168,2)</f>
        <v>0</v>
      </c>
      <c r="BL168" s="18" t="s">
        <v>99</v>
      </c>
      <c r="BM168" s="203" t="s">
        <v>203</v>
      </c>
    </row>
    <row r="169" spans="1:65" s="2" customFormat="1" ht="11.25">
      <c r="A169" s="35"/>
      <c r="B169" s="36"/>
      <c r="C169" s="37"/>
      <c r="D169" s="205" t="s">
        <v>152</v>
      </c>
      <c r="E169" s="37"/>
      <c r="F169" s="206" t="s">
        <v>201</v>
      </c>
      <c r="G169" s="37"/>
      <c r="H169" s="37"/>
      <c r="I169" s="207"/>
      <c r="J169" s="37"/>
      <c r="K169" s="37"/>
      <c r="L169" s="40"/>
      <c r="M169" s="208"/>
      <c r="N169" s="209"/>
      <c r="O169" s="72"/>
      <c r="P169" s="72"/>
      <c r="Q169" s="72"/>
      <c r="R169" s="72"/>
      <c r="S169" s="72"/>
      <c r="T169" s="73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T169" s="18" t="s">
        <v>152</v>
      </c>
      <c r="AU169" s="18" t="s">
        <v>86</v>
      </c>
    </row>
    <row r="170" spans="1:65" s="14" customFormat="1" ht="11.25">
      <c r="B170" s="220"/>
      <c r="C170" s="221"/>
      <c r="D170" s="205" t="s">
        <v>154</v>
      </c>
      <c r="E170" s="222" t="s">
        <v>1</v>
      </c>
      <c r="F170" s="223" t="s">
        <v>204</v>
      </c>
      <c r="G170" s="221"/>
      <c r="H170" s="224">
        <v>27.54</v>
      </c>
      <c r="I170" s="225"/>
      <c r="J170" s="221"/>
      <c r="K170" s="221"/>
      <c r="L170" s="226"/>
      <c r="M170" s="227"/>
      <c r="N170" s="228"/>
      <c r="O170" s="228"/>
      <c r="P170" s="228"/>
      <c r="Q170" s="228"/>
      <c r="R170" s="228"/>
      <c r="S170" s="228"/>
      <c r="T170" s="229"/>
      <c r="AT170" s="230" t="s">
        <v>154</v>
      </c>
      <c r="AU170" s="230" t="s">
        <v>86</v>
      </c>
      <c r="AV170" s="14" t="s">
        <v>86</v>
      </c>
      <c r="AW170" s="14" t="s">
        <v>35</v>
      </c>
      <c r="AX170" s="14" t="s">
        <v>21</v>
      </c>
      <c r="AY170" s="230" t="s">
        <v>144</v>
      </c>
    </row>
    <row r="171" spans="1:65" s="2" customFormat="1" ht="24.2" customHeight="1">
      <c r="A171" s="35"/>
      <c r="B171" s="36"/>
      <c r="C171" s="192" t="s">
        <v>25</v>
      </c>
      <c r="D171" s="192" t="s">
        <v>146</v>
      </c>
      <c r="E171" s="193" t="s">
        <v>205</v>
      </c>
      <c r="F171" s="194" t="s">
        <v>206</v>
      </c>
      <c r="G171" s="195" t="s">
        <v>171</v>
      </c>
      <c r="H171" s="196">
        <v>12</v>
      </c>
      <c r="I171" s="197"/>
      <c r="J171" s="198">
        <f>ROUND(I171*H171,2)</f>
        <v>0</v>
      </c>
      <c r="K171" s="194" t="s">
        <v>150</v>
      </c>
      <c r="L171" s="40"/>
      <c r="M171" s="199" t="s">
        <v>1</v>
      </c>
      <c r="N171" s="200" t="s">
        <v>43</v>
      </c>
      <c r="O171" s="72"/>
      <c r="P171" s="201">
        <f>O171*H171</f>
        <v>0</v>
      </c>
      <c r="Q171" s="201">
        <v>0</v>
      </c>
      <c r="R171" s="201">
        <f>Q171*H171</f>
        <v>0</v>
      </c>
      <c r="S171" s="201">
        <v>0</v>
      </c>
      <c r="T171" s="202">
        <f>S171*H171</f>
        <v>0</v>
      </c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R171" s="203" t="s">
        <v>99</v>
      </c>
      <c r="AT171" s="203" t="s">
        <v>146</v>
      </c>
      <c r="AU171" s="203" t="s">
        <v>86</v>
      </c>
      <c r="AY171" s="18" t="s">
        <v>144</v>
      </c>
      <c r="BE171" s="204">
        <f>IF(N171="základní",J171,0)</f>
        <v>0</v>
      </c>
      <c r="BF171" s="204">
        <f>IF(N171="snížená",J171,0)</f>
        <v>0</v>
      </c>
      <c r="BG171" s="204">
        <f>IF(N171="zákl. přenesená",J171,0)</f>
        <v>0</v>
      </c>
      <c r="BH171" s="204">
        <f>IF(N171="sníž. přenesená",J171,0)</f>
        <v>0</v>
      </c>
      <c r="BI171" s="204">
        <f>IF(N171="nulová",J171,0)</f>
        <v>0</v>
      </c>
      <c r="BJ171" s="18" t="s">
        <v>21</v>
      </c>
      <c r="BK171" s="204">
        <f>ROUND(I171*H171,2)</f>
        <v>0</v>
      </c>
      <c r="BL171" s="18" t="s">
        <v>99</v>
      </c>
      <c r="BM171" s="203" t="s">
        <v>207</v>
      </c>
    </row>
    <row r="172" spans="1:65" s="2" customFormat="1" ht="29.25">
      <c r="A172" s="35"/>
      <c r="B172" s="36"/>
      <c r="C172" s="37"/>
      <c r="D172" s="205" t="s">
        <v>152</v>
      </c>
      <c r="E172" s="37"/>
      <c r="F172" s="206" t="s">
        <v>208</v>
      </c>
      <c r="G172" s="37"/>
      <c r="H172" s="37"/>
      <c r="I172" s="207"/>
      <c r="J172" s="37"/>
      <c r="K172" s="37"/>
      <c r="L172" s="40"/>
      <c r="M172" s="208"/>
      <c r="N172" s="209"/>
      <c r="O172" s="72"/>
      <c r="P172" s="72"/>
      <c r="Q172" s="72"/>
      <c r="R172" s="72"/>
      <c r="S172" s="72"/>
      <c r="T172" s="73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T172" s="18" t="s">
        <v>152</v>
      </c>
      <c r="AU172" s="18" t="s">
        <v>86</v>
      </c>
    </row>
    <row r="173" spans="1:65" s="13" customFormat="1" ht="22.5">
      <c r="B173" s="210"/>
      <c r="C173" s="211"/>
      <c r="D173" s="205" t="s">
        <v>154</v>
      </c>
      <c r="E173" s="212" t="s">
        <v>1</v>
      </c>
      <c r="F173" s="213" t="s">
        <v>209</v>
      </c>
      <c r="G173" s="211"/>
      <c r="H173" s="212" t="s">
        <v>1</v>
      </c>
      <c r="I173" s="214"/>
      <c r="J173" s="211"/>
      <c r="K173" s="211"/>
      <c r="L173" s="215"/>
      <c r="M173" s="216"/>
      <c r="N173" s="217"/>
      <c r="O173" s="217"/>
      <c r="P173" s="217"/>
      <c r="Q173" s="217"/>
      <c r="R173" s="217"/>
      <c r="S173" s="217"/>
      <c r="T173" s="218"/>
      <c r="AT173" s="219" t="s">
        <v>154</v>
      </c>
      <c r="AU173" s="219" t="s">
        <v>86</v>
      </c>
      <c r="AV173" s="13" t="s">
        <v>21</v>
      </c>
      <c r="AW173" s="13" t="s">
        <v>35</v>
      </c>
      <c r="AX173" s="13" t="s">
        <v>78</v>
      </c>
      <c r="AY173" s="219" t="s">
        <v>144</v>
      </c>
    </row>
    <row r="174" spans="1:65" s="14" customFormat="1" ht="11.25">
      <c r="B174" s="220"/>
      <c r="C174" s="221"/>
      <c r="D174" s="205" t="s">
        <v>154</v>
      </c>
      <c r="E174" s="222" t="s">
        <v>1</v>
      </c>
      <c r="F174" s="223" t="s">
        <v>194</v>
      </c>
      <c r="G174" s="221"/>
      <c r="H174" s="224">
        <v>12</v>
      </c>
      <c r="I174" s="225"/>
      <c r="J174" s="221"/>
      <c r="K174" s="221"/>
      <c r="L174" s="226"/>
      <c r="M174" s="227"/>
      <c r="N174" s="228"/>
      <c r="O174" s="228"/>
      <c r="P174" s="228"/>
      <c r="Q174" s="228"/>
      <c r="R174" s="228"/>
      <c r="S174" s="228"/>
      <c r="T174" s="229"/>
      <c r="AT174" s="230" t="s">
        <v>154</v>
      </c>
      <c r="AU174" s="230" t="s">
        <v>86</v>
      </c>
      <c r="AV174" s="14" t="s">
        <v>86</v>
      </c>
      <c r="AW174" s="14" t="s">
        <v>35</v>
      </c>
      <c r="AX174" s="14" t="s">
        <v>21</v>
      </c>
      <c r="AY174" s="230" t="s">
        <v>144</v>
      </c>
    </row>
    <row r="175" spans="1:65" s="2" customFormat="1" ht="14.45" customHeight="1">
      <c r="A175" s="35"/>
      <c r="B175" s="36"/>
      <c r="C175" s="243" t="s">
        <v>210</v>
      </c>
      <c r="D175" s="243" t="s">
        <v>211</v>
      </c>
      <c r="E175" s="244" t="s">
        <v>212</v>
      </c>
      <c r="F175" s="245" t="s">
        <v>213</v>
      </c>
      <c r="G175" s="246" t="s">
        <v>202</v>
      </c>
      <c r="H175" s="247">
        <v>20.399999999999999</v>
      </c>
      <c r="I175" s="248"/>
      <c r="J175" s="249">
        <f>ROUND(I175*H175,2)</f>
        <v>0</v>
      </c>
      <c r="K175" s="245" t="s">
        <v>150</v>
      </c>
      <c r="L175" s="250"/>
      <c r="M175" s="251" t="s">
        <v>1</v>
      </c>
      <c r="N175" s="252" t="s">
        <v>43</v>
      </c>
      <c r="O175" s="72"/>
      <c r="P175" s="201">
        <f>O175*H175</f>
        <v>0</v>
      </c>
      <c r="Q175" s="201">
        <v>1</v>
      </c>
      <c r="R175" s="201">
        <f>Q175*H175</f>
        <v>20.399999999999999</v>
      </c>
      <c r="S175" s="201">
        <v>0</v>
      </c>
      <c r="T175" s="202">
        <f>S175*H175</f>
        <v>0</v>
      </c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R175" s="203" t="s">
        <v>195</v>
      </c>
      <c r="AT175" s="203" t="s">
        <v>211</v>
      </c>
      <c r="AU175" s="203" t="s">
        <v>86</v>
      </c>
      <c r="AY175" s="18" t="s">
        <v>144</v>
      </c>
      <c r="BE175" s="204">
        <f>IF(N175="základní",J175,0)</f>
        <v>0</v>
      </c>
      <c r="BF175" s="204">
        <f>IF(N175="snížená",J175,0)</f>
        <v>0</v>
      </c>
      <c r="BG175" s="204">
        <f>IF(N175="zákl. přenesená",J175,0)</f>
        <v>0</v>
      </c>
      <c r="BH175" s="204">
        <f>IF(N175="sníž. přenesená",J175,0)</f>
        <v>0</v>
      </c>
      <c r="BI175" s="204">
        <f>IF(N175="nulová",J175,0)</f>
        <v>0</v>
      </c>
      <c r="BJ175" s="18" t="s">
        <v>21</v>
      </c>
      <c r="BK175" s="204">
        <f>ROUND(I175*H175,2)</f>
        <v>0</v>
      </c>
      <c r="BL175" s="18" t="s">
        <v>99</v>
      </c>
      <c r="BM175" s="203" t="s">
        <v>214</v>
      </c>
    </row>
    <row r="176" spans="1:65" s="2" customFormat="1" ht="11.25">
      <c r="A176" s="35"/>
      <c r="B176" s="36"/>
      <c r="C176" s="37"/>
      <c r="D176" s="205" t="s">
        <v>152</v>
      </c>
      <c r="E176" s="37"/>
      <c r="F176" s="206" t="s">
        <v>215</v>
      </c>
      <c r="G176" s="37"/>
      <c r="H176" s="37"/>
      <c r="I176" s="207"/>
      <c r="J176" s="37"/>
      <c r="K176" s="37"/>
      <c r="L176" s="40"/>
      <c r="M176" s="208"/>
      <c r="N176" s="209"/>
      <c r="O176" s="72"/>
      <c r="P176" s="72"/>
      <c r="Q176" s="72"/>
      <c r="R176" s="72"/>
      <c r="S176" s="72"/>
      <c r="T176" s="73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T176" s="18" t="s">
        <v>152</v>
      </c>
      <c r="AU176" s="18" t="s">
        <v>86</v>
      </c>
    </row>
    <row r="177" spans="1:65" s="13" customFormat="1" ht="11.25">
      <c r="B177" s="210"/>
      <c r="C177" s="211"/>
      <c r="D177" s="205" t="s">
        <v>154</v>
      </c>
      <c r="E177" s="212" t="s">
        <v>1</v>
      </c>
      <c r="F177" s="213" t="s">
        <v>216</v>
      </c>
      <c r="G177" s="211"/>
      <c r="H177" s="212" t="s">
        <v>1</v>
      </c>
      <c r="I177" s="214"/>
      <c r="J177" s="211"/>
      <c r="K177" s="211"/>
      <c r="L177" s="215"/>
      <c r="M177" s="216"/>
      <c r="N177" s="217"/>
      <c r="O177" s="217"/>
      <c r="P177" s="217"/>
      <c r="Q177" s="217"/>
      <c r="R177" s="217"/>
      <c r="S177" s="217"/>
      <c r="T177" s="218"/>
      <c r="AT177" s="219" t="s">
        <v>154</v>
      </c>
      <c r="AU177" s="219" t="s">
        <v>86</v>
      </c>
      <c r="AV177" s="13" t="s">
        <v>21</v>
      </c>
      <c r="AW177" s="13" t="s">
        <v>35</v>
      </c>
      <c r="AX177" s="13" t="s">
        <v>78</v>
      </c>
      <c r="AY177" s="219" t="s">
        <v>144</v>
      </c>
    </row>
    <row r="178" spans="1:65" s="14" customFormat="1" ht="11.25">
      <c r="B178" s="220"/>
      <c r="C178" s="221"/>
      <c r="D178" s="205" t="s">
        <v>154</v>
      </c>
      <c r="E178" s="222" t="s">
        <v>1</v>
      </c>
      <c r="F178" s="223" t="s">
        <v>217</v>
      </c>
      <c r="G178" s="221"/>
      <c r="H178" s="224">
        <v>20.399999999999999</v>
      </c>
      <c r="I178" s="225"/>
      <c r="J178" s="221"/>
      <c r="K178" s="221"/>
      <c r="L178" s="226"/>
      <c r="M178" s="227"/>
      <c r="N178" s="228"/>
      <c r="O178" s="228"/>
      <c r="P178" s="228"/>
      <c r="Q178" s="228"/>
      <c r="R178" s="228"/>
      <c r="S178" s="228"/>
      <c r="T178" s="229"/>
      <c r="AT178" s="230" t="s">
        <v>154</v>
      </c>
      <c r="AU178" s="230" t="s">
        <v>86</v>
      </c>
      <c r="AV178" s="14" t="s">
        <v>86</v>
      </c>
      <c r="AW178" s="14" t="s">
        <v>35</v>
      </c>
      <c r="AX178" s="14" t="s">
        <v>21</v>
      </c>
      <c r="AY178" s="230" t="s">
        <v>144</v>
      </c>
    </row>
    <row r="179" spans="1:65" s="2" customFormat="1" ht="24.2" customHeight="1">
      <c r="A179" s="35"/>
      <c r="B179" s="36"/>
      <c r="C179" s="192" t="s">
        <v>218</v>
      </c>
      <c r="D179" s="192" t="s">
        <v>146</v>
      </c>
      <c r="E179" s="193" t="s">
        <v>219</v>
      </c>
      <c r="F179" s="194" t="s">
        <v>220</v>
      </c>
      <c r="G179" s="195" t="s">
        <v>149</v>
      </c>
      <c r="H179" s="196">
        <v>100</v>
      </c>
      <c r="I179" s="197"/>
      <c r="J179" s="198">
        <f>ROUND(I179*H179,2)</f>
        <v>0</v>
      </c>
      <c r="K179" s="194" t="s">
        <v>1</v>
      </c>
      <c r="L179" s="40"/>
      <c r="M179" s="199" t="s">
        <v>1</v>
      </c>
      <c r="N179" s="200" t="s">
        <v>43</v>
      </c>
      <c r="O179" s="72"/>
      <c r="P179" s="201">
        <f>O179*H179</f>
        <v>0</v>
      </c>
      <c r="Q179" s="201">
        <v>0</v>
      </c>
      <c r="R179" s="201">
        <f>Q179*H179</f>
        <v>0</v>
      </c>
      <c r="S179" s="201">
        <v>0</v>
      </c>
      <c r="T179" s="202">
        <f>S179*H179</f>
        <v>0</v>
      </c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R179" s="203" t="s">
        <v>99</v>
      </c>
      <c r="AT179" s="203" t="s">
        <v>146</v>
      </c>
      <c r="AU179" s="203" t="s">
        <v>86</v>
      </c>
      <c r="AY179" s="18" t="s">
        <v>144</v>
      </c>
      <c r="BE179" s="204">
        <f>IF(N179="základní",J179,0)</f>
        <v>0</v>
      </c>
      <c r="BF179" s="204">
        <f>IF(N179="snížená",J179,0)</f>
        <v>0</v>
      </c>
      <c r="BG179" s="204">
        <f>IF(N179="zákl. přenesená",J179,0)</f>
        <v>0</v>
      </c>
      <c r="BH179" s="204">
        <f>IF(N179="sníž. přenesená",J179,0)</f>
        <v>0</v>
      </c>
      <c r="BI179" s="204">
        <f>IF(N179="nulová",J179,0)</f>
        <v>0</v>
      </c>
      <c r="BJ179" s="18" t="s">
        <v>21</v>
      </c>
      <c r="BK179" s="204">
        <f>ROUND(I179*H179,2)</f>
        <v>0</v>
      </c>
      <c r="BL179" s="18" t="s">
        <v>99</v>
      </c>
      <c r="BM179" s="203" t="s">
        <v>221</v>
      </c>
    </row>
    <row r="180" spans="1:65" s="2" customFormat="1" ht="19.5">
      <c r="A180" s="35"/>
      <c r="B180" s="36"/>
      <c r="C180" s="37"/>
      <c r="D180" s="205" t="s">
        <v>152</v>
      </c>
      <c r="E180" s="37"/>
      <c r="F180" s="206" t="s">
        <v>222</v>
      </c>
      <c r="G180" s="37"/>
      <c r="H180" s="37"/>
      <c r="I180" s="207"/>
      <c r="J180" s="37"/>
      <c r="K180" s="37"/>
      <c r="L180" s="40"/>
      <c r="M180" s="208"/>
      <c r="N180" s="209"/>
      <c r="O180" s="72"/>
      <c r="P180" s="72"/>
      <c r="Q180" s="72"/>
      <c r="R180" s="72"/>
      <c r="S180" s="72"/>
      <c r="T180" s="73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T180" s="18" t="s">
        <v>152</v>
      </c>
      <c r="AU180" s="18" t="s">
        <v>86</v>
      </c>
    </row>
    <row r="181" spans="1:65" s="13" customFormat="1" ht="11.25">
      <c r="B181" s="210"/>
      <c r="C181" s="211"/>
      <c r="D181" s="205" t="s">
        <v>154</v>
      </c>
      <c r="E181" s="212" t="s">
        <v>1</v>
      </c>
      <c r="F181" s="213" t="s">
        <v>223</v>
      </c>
      <c r="G181" s="211"/>
      <c r="H181" s="212" t="s">
        <v>1</v>
      </c>
      <c r="I181" s="214"/>
      <c r="J181" s="211"/>
      <c r="K181" s="211"/>
      <c r="L181" s="215"/>
      <c r="M181" s="216"/>
      <c r="N181" s="217"/>
      <c r="O181" s="217"/>
      <c r="P181" s="217"/>
      <c r="Q181" s="217"/>
      <c r="R181" s="217"/>
      <c r="S181" s="217"/>
      <c r="T181" s="218"/>
      <c r="AT181" s="219" t="s">
        <v>154</v>
      </c>
      <c r="AU181" s="219" t="s">
        <v>86</v>
      </c>
      <c r="AV181" s="13" t="s">
        <v>21</v>
      </c>
      <c r="AW181" s="13" t="s">
        <v>35</v>
      </c>
      <c r="AX181" s="13" t="s">
        <v>78</v>
      </c>
      <c r="AY181" s="219" t="s">
        <v>144</v>
      </c>
    </row>
    <row r="182" spans="1:65" s="14" customFormat="1" ht="11.25">
      <c r="B182" s="220"/>
      <c r="C182" s="221"/>
      <c r="D182" s="205" t="s">
        <v>154</v>
      </c>
      <c r="E182" s="222" t="s">
        <v>1</v>
      </c>
      <c r="F182" s="223" t="s">
        <v>224</v>
      </c>
      <c r="G182" s="221"/>
      <c r="H182" s="224">
        <v>100</v>
      </c>
      <c r="I182" s="225"/>
      <c r="J182" s="221"/>
      <c r="K182" s="221"/>
      <c r="L182" s="226"/>
      <c r="M182" s="227"/>
      <c r="N182" s="228"/>
      <c r="O182" s="228"/>
      <c r="P182" s="228"/>
      <c r="Q182" s="228"/>
      <c r="R182" s="228"/>
      <c r="S182" s="228"/>
      <c r="T182" s="229"/>
      <c r="AT182" s="230" t="s">
        <v>154</v>
      </c>
      <c r="AU182" s="230" t="s">
        <v>86</v>
      </c>
      <c r="AV182" s="14" t="s">
        <v>86</v>
      </c>
      <c r="AW182" s="14" t="s">
        <v>35</v>
      </c>
      <c r="AX182" s="14" t="s">
        <v>21</v>
      </c>
      <c r="AY182" s="230" t="s">
        <v>144</v>
      </c>
    </row>
    <row r="183" spans="1:65" s="2" customFormat="1" ht="37.9" customHeight="1">
      <c r="A183" s="35"/>
      <c r="B183" s="36"/>
      <c r="C183" s="192" t="s">
        <v>225</v>
      </c>
      <c r="D183" s="192" t="s">
        <v>146</v>
      </c>
      <c r="E183" s="193" t="s">
        <v>226</v>
      </c>
      <c r="F183" s="194" t="s">
        <v>227</v>
      </c>
      <c r="G183" s="195" t="s">
        <v>149</v>
      </c>
      <c r="H183" s="196">
        <v>100</v>
      </c>
      <c r="I183" s="197"/>
      <c r="J183" s="198">
        <f>ROUND(I183*H183,2)</f>
        <v>0</v>
      </c>
      <c r="K183" s="194" t="s">
        <v>1</v>
      </c>
      <c r="L183" s="40"/>
      <c r="M183" s="199" t="s">
        <v>1</v>
      </c>
      <c r="N183" s="200" t="s">
        <v>43</v>
      </c>
      <c r="O183" s="72"/>
      <c r="P183" s="201">
        <f>O183*H183</f>
        <v>0</v>
      </c>
      <c r="Q183" s="201">
        <v>0</v>
      </c>
      <c r="R183" s="201">
        <f>Q183*H183</f>
        <v>0</v>
      </c>
      <c r="S183" s="201">
        <v>0</v>
      </c>
      <c r="T183" s="202">
        <f>S183*H183</f>
        <v>0</v>
      </c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R183" s="203" t="s">
        <v>99</v>
      </c>
      <c r="AT183" s="203" t="s">
        <v>146</v>
      </c>
      <c r="AU183" s="203" t="s">
        <v>86</v>
      </c>
      <c r="AY183" s="18" t="s">
        <v>144</v>
      </c>
      <c r="BE183" s="204">
        <f>IF(N183="základní",J183,0)</f>
        <v>0</v>
      </c>
      <c r="BF183" s="204">
        <f>IF(N183="snížená",J183,0)</f>
        <v>0</v>
      </c>
      <c r="BG183" s="204">
        <f>IF(N183="zákl. přenesená",J183,0)</f>
        <v>0</v>
      </c>
      <c r="BH183" s="204">
        <f>IF(N183="sníž. přenesená",J183,0)</f>
        <v>0</v>
      </c>
      <c r="BI183" s="204">
        <f>IF(N183="nulová",J183,0)</f>
        <v>0</v>
      </c>
      <c r="BJ183" s="18" t="s">
        <v>21</v>
      </c>
      <c r="BK183" s="204">
        <f>ROUND(I183*H183,2)</f>
        <v>0</v>
      </c>
      <c r="BL183" s="18" t="s">
        <v>99</v>
      </c>
      <c r="BM183" s="203" t="s">
        <v>228</v>
      </c>
    </row>
    <row r="184" spans="1:65" s="2" customFormat="1" ht="19.5">
      <c r="A184" s="35"/>
      <c r="B184" s="36"/>
      <c r="C184" s="37"/>
      <c r="D184" s="205" t="s">
        <v>152</v>
      </c>
      <c r="E184" s="37"/>
      <c r="F184" s="206" t="s">
        <v>229</v>
      </c>
      <c r="G184" s="37"/>
      <c r="H184" s="37"/>
      <c r="I184" s="207"/>
      <c r="J184" s="37"/>
      <c r="K184" s="37"/>
      <c r="L184" s="40"/>
      <c r="M184" s="208"/>
      <c r="N184" s="209"/>
      <c r="O184" s="72"/>
      <c r="P184" s="72"/>
      <c r="Q184" s="72"/>
      <c r="R184" s="72"/>
      <c r="S184" s="72"/>
      <c r="T184" s="73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T184" s="18" t="s">
        <v>152</v>
      </c>
      <c r="AU184" s="18" t="s">
        <v>86</v>
      </c>
    </row>
    <row r="185" spans="1:65" s="13" customFormat="1" ht="11.25">
      <c r="B185" s="210"/>
      <c r="C185" s="211"/>
      <c r="D185" s="205" t="s">
        <v>154</v>
      </c>
      <c r="E185" s="212" t="s">
        <v>1</v>
      </c>
      <c r="F185" s="213" t="s">
        <v>223</v>
      </c>
      <c r="G185" s="211"/>
      <c r="H185" s="212" t="s">
        <v>1</v>
      </c>
      <c r="I185" s="214"/>
      <c r="J185" s="211"/>
      <c r="K185" s="211"/>
      <c r="L185" s="215"/>
      <c r="M185" s="216"/>
      <c r="N185" s="217"/>
      <c r="O185" s="217"/>
      <c r="P185" s="217"/>
      <c r="Q185" s="217"/>
      <c r="R185" s="217"/>
      <c r="S185" s="217"/>
      <c r="T185" s="218"/>
      <c r="AT185" s="219" t="s">
        <v>154</v>
      </c>
      <c r="AU185" s="219" t="s">
        <v>86</v>
      </c>
      <c r="AV185" s="13" t="s">
        <v>21</v>
      </c>
      <c r="AW185" s="13" t="s">
        <v>35</v>
      </c>
      <c r="AX185" s="13" t="s">
        <v>78</v>
      </c>
      <c r="AY185" s="219" t="s">
        <v>144</v>
      </c>
    </row>
    <row r="186" spans="1:65" s="14" customFormat="1" ht="11.25">
      <c r="B186" s="220"/>
      <c r="C186" s="221"/>
      <c r="D186" s="205" t="s">
        <v>154</v>
      </c>
      <c r="E186" s="222" t="s">
        <v>1</v>
      </c>
      <c r="F186" s="223" t="s">
        <v>224</v>
      </c>
      <c r="G186" s="221"/>
      <c r="H186" s="224">
        <v>100</v>
      </c>
      <c r="I186" s="225"/>
      <c r="J186" s="221"/>
      <c r="K186" s="221"/>
      <c r="L186" s="226"/>
      <c r="M186" s="227"/>
      <c r="N186" s="228"/>
      <c r="O186" s="228"/>
      <c r="P186" s="228"/>
      <c r="Q186" s="228"/>
      <c r="R186" s="228"/>
      <c r="S186" s="228"/>
      <c r="T186" s="229"/>
      <c r="AT186" s="230" t="s">
        <v>154</v>
      </c>
      <c r="AU186" s="230" t="s">
        <v>86</v>
      </c>
      <c r="AV186" s="14" t="s">
        <v>86</v>
      </c>
      <c r="AW186" s="14" t="s">
        <v>35</v>
      </c>
      <c r="AX186" s="14" t="s">
        <v>21</v>
      </c>
      <c r="AY186" s="230" t="s">
        <v>144</v>
      </c>
    </row>
    <row r="187" spans="1:65" s="2" customFormat="1" ht="14.45" customHeight="1">
      <c r="A187" s="35"/>
      <c r="B187" s="36"/>
      <c r="C187" s="243" t="s">
        <v>8</v>
      </c>
      <c r="D187" s="243" t="s">
        <v>211</v>
      </c>
      <c r="E187" s="244" t="s">
        <v>230</v>
      </c>
      <c r="F187" s="245" t="s">
        <v>231</v>
      </c>
      <c r="G187" s="246" t="s">
        <v>232</v>
      </c>
      <c r="H187" s="247">
        <v>1.5</v>
      </c>
      <c r="I187" s="248"/>
      <c r="J187" s="249">
        <f>ROUND(I187*H187,2)</f>
        <v>0</v>
      </c>
      <c r="K187" s="245" t="s">
        <v>150</v>
      </c>
      <c r="L187" s="250"/>
      <c r="M187" s="251" t="s">
        <v>1</v>
      </c>
      <c r="N187" s="252" t="s">
        <v>43</v>
      </c>
      <c r="O187" s="72"/>
      <c r="P187" s="201">
        <f>O187*H187</f>
        <v>0</v>
      </c>
      <c r="Q187" s="201">
        <v>1E-3</v>
      </c>
      <c r="R187" s="201">
        <f>Q187*H187</f>
        <v>1.5E-3</v>
      </c>
      <c r="S187" s="201">
        <v>0</v>
      </c>
      <c r="T187" s="202">
        <f>S187*H187</f>
        <v>0</v>
      </c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R187" s="203" t="s">
        <v>195</v>
      </c>
      <c r="AT187" s="203" t="s">
        <v>211</v>
      </c>
      <c r="AU187" s="203" t="s">
        <v>86</v>
      </c>
      <c r="AY187" s="18" t="s">
        <v>144</v>
      </c>
      <c r="BE187" s="204">
        <f>IF(N187="základní",J187,0)</f>
        <v>0</v>
      </c>
      <c r="BF187" s="204">
        <f>IF(N187="snížená",J187,0)</f>
        <v>0</v>
      </c>
      <c r="BG187" s="204">
        <f>IF(N187="zákl. přenesená",J187,0)</f>
        <v>0</v>
      </c>
      <c r="BH187" s="204">
        <f>IF(N187="sníž. přenesená",J187,0)</f>
        <v>0</v>
      </c>
      <c r="BI187" s="204">
        <f>IF(N187="nulová",J187,0)</f>
        <v>0</v>
      </c>
      <c r="BJ187" s="18" t="s">
        <v>21</v>
      </c>
      <c r="BK187" s="204">
        <f>ROUND(I187*H187,2)</f>
        <v>0</v>
      </c>
      <c r="BL187" s="18" t="s">
        <v>99</v>
      </c>
      <c r="BM187" s="203" t="s">
        <v>233</v>
      </c>
    </row>
    <row r="188" spans="1:65" s="2" customFormat="1" ht="11.25">
      <c r="A188" s="35"/>
      <c r="B188" s="36"/>
      <c r="C188" s="37"/>
      <c r="D188" s="205" t="s">
        <v>152</v>
      </c>
      <c r="E188" s="37"/>
      <c r="F188" s="206" t="s">
        <v>231</v>
      </c>
      <c r="G188" s="37"/>
      <c r="H188" s="37"/>
      <c r="I188" s="207"/>
      <c r="J188" s="37"/>
      <c r="K188" s="37"/>
      <c r="L188" s="40"/>
      <c r="M188" s="208"/>
      <c r="N188" s="209"/>
      <c r="O188" s="72"/>
      <c r="P188" s="72"/>
      <c r="Q188" s="72"/>
      <c r="R188" s="72"/>
      <c r="S188" s="72"/>
      <c r="T188" s="73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T188" s="18" t="s">
        <v>152</v>
      </c>
      <c r="AU188" s="18" t="s">
        <v>86</v>
      </c>
    </row>
    <row r="189" spans="1:65" s="14" customFormat="1" ht="11.25">
      <c r="B189" s="220"/>
      <c r="C189" s="221"/>
      <c r="D189" s="205" t="s">
        <v>154</v>
      </c>
      <c r="E189" s="221"/>
      <c r="F189" s="223" t="s">
        <v>234</v>
      </c>
      <c r="G189" s="221"/>
      <c r="H189" s="224">
        <v>1.5</v>
      </c>
      <c r="I189" s="225"/>
      <c r="J189" s="221"/>
      <c r="K189" s="221"/>
      <c r="L189" s="226"/>
      <c r="M189" s="227"/>
      <c r="N189" s="228"/>
      <c r="O189" s="228"/>
      <c r="P189" s="228"/>
      <c r="Q189" s="228"/>
      <c r="R189" s="228"/>
      <c r="S189" s="228"/>
      <c r="T189" s="229"/>
      <c r="AT189" s="230" t="s">
        <v>154</v>
      </c>
      <c r="AU189" s="230" t="s">
        <v>86</v>
      </c>
      <c r="AV189" s="14" t="s">
        <v>86</v>
      </c>
      <c r="AW189" s="14" t="s">
        <v>4</v>
      </c>
      <c r="AX189" s="14" t="s">
        <v>21</v>
      </c>
      <c r="AY189" s="230" t="s">
        <v>144</v>
      </c>
    </row>
    <row r="190" spans="1:65" s="2" customFormat="1" ht="24.2" customHeight="1">
      <c r="A190" s="35"/>
      <c r="B190" s="36"/>
      <c r="C190" s="192" t="s">
        <v>235</v>
      </c>
      <c r="D190" s="192" t="s">
        <v>146</v>
      </c>
      <c r="E190" s="193" t="s">
        <v>236</v>
      </c>
      <c r="F190" s="194" t="s">
        <v>237</v>
      </c>
      <c r="G190" s="195" t="s">
        <v>149</v>
      </c>
      <c r="H190" s="196">
        <v>594</v>
      </c>
      <c r="I190" s="197"/>
      <c r="J190" s="198">
        <f>ROUND(I190*H190,2)</f>
        <v>0</v>
      </c>
      <c r="K190" s="194" t="s">
        <v>150</v>
      </c>
      <c r="L190" s="40"/>
      <c r="M190" s="199" t="s">
        <v>1</v>
      </c>
      <c r="N190" s="200" t="s">
        <v>43</v>
      </c>
      <c r="O190" s="72"/>
      <c r="P190" s="201">
        <f>O190*H190</f>
        <v>0</v>
      </c>
      <c r="Q190" s="201">
        <v>0</v>
      </c>
      <c r="R190" s="201">
        <f>Q190*H190</f>
        <v>0</v>
      </c>
      <c r="S190" s="201">
        <v>0</v>
      </c>
      <c r="T190" s="202">
        <f>S190*H190</f>
        <v>0</v>
      </c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R190" s="203" t="s">
        <v>99</v>
      </c>
      <c r="AT190" s="203" t="s">
        <v>146</v>
      </c>
      <c r="AU190" s="203" t="s">
        <v>86</v>
      </c>
      <c r="AY190" s="18" t="s">
        <v>144</v>
      </c>
      <c r="BE190" s="204">
        <f>IF(N190="základní",J190,0)</f>
        <v>0</v>
      </c>
      <c r="BF190" s="204">
        <f>IF(N190="snížená",J190,0)</f>
        <v>0</v>
      </c>
      <c r="BG190" s="204">
        <f>IF(N190="zákl. přenesená",J190,0)</f>
        <v>0</v>
      </c>
      <c r="BH190" s="204">
        <f>IF(N190="sníž. přenesená",J190,0)</f>
        <v>0</v>
      </c>
      <c r="BI190" s="204">
        <f>IF(N190="nulová",J190,0)</f>
        <v>0</v>
      </c>
      <c r="BJ190" s="18" t="s">
        <v>21</v>
      </c>
      <c r="BK190" s="204">
        <f>ROUND(I190*H190,2)</f>
        <v>0</v>
      </c>
      <c r="BL190" s="18" t="s">
        <v>99</v>
      </c>
      <c r="BM190" s="203" t="s">
        <v>238</v>
      </c>
    </row>
    <row r="191" spans="1:65" s="2" customFormat="1" ht="19.5">
      <c r="A191" s="35"/>
      <c r="B191" s="36"/>
      <c r="C191" s="37"/>
      <c r="D191" s="205" t="s">
        <v>152</v>
      </c>
      <c r="E191" s="37"/>
      <c r="F191" s="206" t="s">
        <v>239</v>
      </c>
      <c r="G191" s="37"/>
      <c r="H191" s="37"/>
      <c r="I191" s="207"/>
      <c r="J191" s="37"/>
      <c r="K191" s="37"/>
      <c r="L191" s="40"/>
      <c r="M191" s="208"/>
      <c r="N191" s="209"/>
      <c r="O191" s="72"/>
      <c r="P191" s="72"/>
      <c r="Q191" s="72"/>
      <c r="R191" s="72"/>
      <c r="S191" s="72"/>
      <c r="T191" s="73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T191" s="18" t="s">
        <v>152</v>
      </c>
      <c r="AU191" s="18" t="s">
        <v>86</v>
      </c>
    </row>
    <row r="192" spans="1:65" s="13" customFormat="1" ht="11.25">
      <c r="B192" s="210"/>
      <c r="C192" s="211"/>
      <c r="D192" s="205" t="s">
        <v>154</v>
      </c>
      <c r="E192" s="212" t="s">
        <v>1</v>
      </c>
      <c r="F192" s="213" t="s">
        <v>240</v>
      </c>
      <c r="G192" s="211"/>
      <c r="H192" s="212" t="s">
        <v>1</v>
      </c>
      <c r="I192" s="214"/>
      <c r="J192" s="211"/>
      <c r="K192" s="211"/>
      <c r="L192" s="215"/>
      <c r="M192" s="216"/>
      <c r="N192" s="217"/>
      <c r="O192" s="217"/>
      <c r="P192" s="217"/>
      <c r="Q192" s="217"/>
      <c r="R192" s="217"/>
      <c r="S192" s="217"/>
      <c r="T192" s="218"/>
      <c r="AT192" s="219" t="s">
        <v>154</v>
      </c>
      <c r="AU192" s="219" t="s">
        <v>86</v>
      </c>
      <c r="AV192" s="13" t="s">
        <v>21</v>
      </c>
      <c r="AW192" s="13" t="s">
        <v>35</v>
      </c>
      <c r="AX192" s="13" t="s">
        <v>78</v>
      </c>
      <c r="AY192" s="219" t="s">
        <v>144</v>
      </c>
    </row>
    <row r="193" spans="1:65" s="14" customFormat="1" ht="11.25">
      <c r="B193" s="220"/>
      <c r="C193" s="221"/>
      <c r="D193" s="205" t="s">
        <v>154</v>
      </c>
      <c r="E193" s="222" t="s">
        <v>1</v>
      </c>
      <c r="F193" s="223" t="s">
        <v>241</v>
      </c>
      <c r="G193" s="221"/>
      <c r="H193" s="224">
        <v>594</v>
      </c>
      <c r="I193" s="225"/>
      <c r="J193" s="221"/>
      <c r="K193" s="221"/>
      <c r="L193" s="226"/>
      <c r="M193" s="227"/>
      <c r="N193" s="228"/>
      <c r="O193" s="228"/>
      <c r="P193" s="228"/>
      <c r="Q193" s="228"/>
      <c r="R193" s="228"/>
      <c r="S193" s="228"/>
      <c r="T193" s="229"/>
      <c r="AT193" s="230" t="s">
        <v>154</v>
      </c>
      <c r="AU193" s="230" t="s">
        <v>86</v>
      </c>
      <c r="AV193" s="14" t="s">
        <v>86</v>
      </c>
      <c r="AW193" s="14" t="s">
        <v>35</v>
      </c>
      <c r="AX193" s="14" t="s">
        <v>21</v>
      </c>
      <c r="AY193" s="230" t="s">
        <v>144</v>
      </c>
    </row>
    <row r="194" spans="1:65" s="12" customFormat="1" ht="22.9" customHeight="1">
      <c r="B194" s="176"/>
      <c r="C194" s="177"/>
      <c r="D194" s="178" t="s">
        <v>77</v>
      </c>
      <c r="E194" s="190" t="s">
        <v>86</v>
      </c>
      <c r="F194" s="190" t="s">
        <v>242</v>
      </c>
      <c r="G194" s="177"/>
      <c r="H194" s="177"/>
      <c r="I194" s="180"/>
      <c r="J194" s="191">
        <f>BK194</f>
        <v>0</v>
      </c>
      <c r="K194" s="177"/>
      <c r="L194" s="182"/>
      <c r="M194" s="183"/>
      <c r="N194" s="184"/>
      <c r="O194" s="184"/>
      <c r="P194" s="185">
        <f>SUM(P195:P213)</f>
        <v>0</v>
      </c>
      <c r="Q194" s="184"/>
      <c r="R194" s="185">
        <f>SUM(R195:R213)</f>
        <v>42.547709999999995</v>
      </c>
      <c r="S194" s="184"/>
      <c r="T194" s="186">
        <f>SUM(T195:T213)</f>
        <v>0</v>
      </c>
      <c r="AR194" s="187" t="s">
        <v>21</v>
      </c>
      <c r="AT194" s="188" t="s">
        <v>77</v>
      </c>
      <c r="AU194" s="188" t="s">
        <v>21</v>
      </c>
      <c r="AY194" s="187" t="s">
        <v>144</v>
      </c>
      <c r="BK194" s="189">
        <f>SUM(BK195:BK213)</f>
        <v>0</v>
      </c>
    </row>
    <row r="195" spans="1:65" s="2" customFormat="1" ht="24.2" customHeight="1">
      <c r="A195" s="35"/>
      <c r="B195" s="36"/>
      <c r="C195" s="192" t="s">
        <v>243</v>
      </c>
      <c r="D195" s="192" t="s">
        <v>146</v>
      </c>
      <c r="E195" s="193" t="s">
        <v>244</v>
      </c>
      <c r="F195" s="194" t="s">
        <v>245</v>
      </c>
      <c r="G195" s="195" t="s">
        <v>171</v>
      </c>
      <c r="H195" s="196">
        <v>5</v>
      </c>
      <c r="I195" s="197"/>
      <c r="J195" s="198">
        <f>ROUND(I195*H195,2)</f>
        <v>0</v>
      </c>
      <c r="K195" s="194" t="s">
        <v>1</v>
      </c>
      <c r="L195" s="40"/>
      <c r="M195" s="199" t="s">
        <v>1</v>
      </c>
      <c r="N195" s="200" t="s">
        <v>43</v>
      </c>
      <c r="O195" s="72"/>
      <c r="P195" s="201">
        <f>O195*H195</f>
        <v>0</v>
      </c>
      <c r="Q195" s="201">
        <v>1.63</v>
      </c>
      <c r="R195" s="201">
        <f>Q195*H195</f>
        <v>8.1499999999999986</v>
      </c>
      <c r="S195" s="201">
        <v>0</v>
      </c>
      <c r="T195" s="202">
        <f>S195*H195</f>
        <v>0</v>
      </c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R195" s="203" t="s">
        <v>99</v>
      </c>
      <c r="AT195" s="203" t="s">
        <v>146</v>
      </c>
      <c r="AU195" s="203" t="s">
        <v>86</v>
      </c>
      <c r="AY195" s="18" t="s">
        <v>144</v>
      </c>
      <c r="BE195" s="204">
        <f>IF(N195="základní",J195,0)</f>
        <v>0</v>
      </c>
      <c r="BF195" s="204">
        <f>IF(N195="snížená",J195,0)</f>
        <v>0</v>
      </c>
      <c r="BG195" s="204">
        <f>IF(N195="zákl. přenesená",J195,0)</f>
        <v>0</v>
      </c>
      <c r="BH195" s="204">
        <f>IF(N195="sníž. přenesená",J195,0)</f>
        <v>0</v>
      </c>
      <c r="BI195" s="204">
        <f>IF(N195="nulová",J195,0)</f>
        <v>0</v>
      </c>
      <c r="BJ195" s="18" t="s">
        <v>21</v>
      </c>
      <c r="BK195" s="204">
        <f>ROUND(I195*H195,2)</f>
        <v>0</v>
      </c>
      <c r="BL195" s="18" t="s">
        <v>99</v>
      </c>
      <c r="BM195" s="203" t="s">
        <v>246</v>
      </c>
    </row>
    <row r="196" spans="1:65" s="2" customFormat="1" ht="29.25">
      <c r="A196" s="35"/>
      <c r="B196" s="36"/>
      <c r="C196" s="37"/>
      <c r="D196" s="205" t="s">
        <v>152</v>
      </c>
      <c r="E196" s="37"/>
      <c r="F196" s="206" t="s">
        <v>247</v>
      </c>
      <c r="G196" s="37"/>
      <c r="H196" s="37"/>
      <c r="I196" s="207"/>
      <c r="J196" s="37"/>
      <c r="K196" s="37"/>
      <c r="L196" s="40"/>
      <c r="M196" s="208"/>
      <c r="N196" s="209"/>
      <c r="O196" s="72"/>
      <c r="P196" s="72"/>
      <c r="Q196" s="72"/>
      <c r="R196" s="72"/>
      <c r="S196" s="72"/>
      <c r="T196" s="73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T196" s="18" t="s">
        <v>152</v>
      </c>
      <c r="AU196" s="18" t="s">
        <v>86</v>
      </c>
    </row>
    <row r="197" spans="1:65" s="13" customFormat="1" ht="11.25">
      <c r="B197" s="210"/>
      <c r="C197" s="211"/>
      <c r="D197" s="205" t="s">
        <v>154</v>
      </c>
      <c r="E197" s="212" t="s">
        <v>1</v>
      </c>
      <c r="F197" s="213" t="s">
        <v>176</v>
      </c>
      <c r="G197" s="211"/>
      <c r="H197" s="212" t="s">
        <v>1</v>
      </c>
      <c r="I197" s="214"/>
      <c r="J197" s="211"/>
      <c r="K197" s="211"/>
      <c r="L197" s="215"/>
      <c r="M197" s="216"/>
      <c r="N197" s="217"/>
      <c r="O197" s="217"/>
      <c r="P197" s="217"/>
      <c r="Q197" s="217"/>
      <c r="R197" s="217"/>
      <c r="S197" s="217"/>
      <c r="T197" s="218"/>
      <c r="AT197" s="219" t="s">
        <v>154</v>
      </c>
      <c r="AU197" s="219" t="s">
        <v>86</v>
      </c>
      <c r="AV197" s="13" t="s">
        <v>21</v>
      </c>
      <c r="AW197" s="13" t="s">
        <v>35</v>
      </c>
      <c r="AX197" s="13" t="s">
        <v>78</v>
      </c>
      <c r="AY197" s="219" t="s">
        <v>144</v>
      </c>
    </row>
    <row r="198" spans="1:65" s="14" customFormat="1" ht="11.25">
      <c r="B198" s="220"/>
      <c r="C198" s="221"/>
      <c r="D198" s="205" t="s">
        <v>154</v>
      </c>
      <c r="E198" s="222" t="s">
        <v>1</v>
      </c>
      <c r="F198" s="223" t="s">
        <v>248</v>
      </c>
      <c r="G198" s="221"/>
      <c r="H198" s="224">
        <v>5</v>
      </c>
      <c r="I198" s="225"/>
      <c r="J198" s="221"/>
      <c r="K198" s="221"/>
      <c r="L198" s="226"/>
      <c r="M198" s="227"/>
      <c r="N198" s="228"/>
      <c r="O198" s="228"/>
      <c r="P198" s="228"/>
      <c r="Q198" s="228"/>
      <c r="R198" s="228"/>
      <c r="S198" s="228"/>
      <c r="T198" s="229"/>
      <c r="AT198" s="230" t="s">
        <v>154</v>
      </c>
      <c r="AU198" s="230" t="s">
        <v>86</v>
      </c>
      <c r="AV198" s="14" t="s">
        <v>86</v>
      </c>
      <c r="AW198" s="14" t="s">
        <v>35</v>
      </c>
      <c r="AX198" s="14" t="s">
        <v>21</v>
      </c>
      <c r="AY198" s="230" t="s">
        <v>144</v>
      </c>
    </row>
    <row r="199" spans="1:65" s="2" customFormat="1" ht="24.2" customHeight="1">
      <c r="A199" s="35"/>
      <c r="B199" s="36"/>
      <c r="C199" s="192" t="s">
        <v>249</v>
      </c>
      <c r="D199" s="192" t="s">
        <v>146</v>
      </c>
      <c r="E199" s="193" t="s">
        <v>250</v>
      </c>
      <c r="F199" s="194" t="s">
        <v>251</v>
      </c>
      <c r="G199" s="195" t="s">
        <v>171</v>
      </c>
      <c r="H199" s="196">
        <v>10.199999999999999</v>
      </c>
      <c r="I199" s="197"/>
      <c r="J199" s="198">
        <f>ROUND(I199*H199,2)</f>
        <v>0</v>
      </c>
      <c r="K199" s="194" t="s">
        <v>1</v>
      </c>
      <c r="L199" s="40"/>
      <c r="M199" s="199" t="s">
        <v>1</v>
      </c>
      <c r="N199" s="200" t="s">
        <v>43</v>
      </c>
      <c r="O199" s="72"/>
      <c r="P199" s="201">
        <f>O199*H199</f>
        <v>0</v>
      </c>
      <c r="Q199" s="201">
        <v>1.665</v>
      </c>
      <c r="R199" s="201">
        <f>Q199*H199</f>
        <v>16.983000000000001</v>
      </c>
      <c r="S199" s="201">
        <v>0</v>
      </c>
      <c r="T199" s="202">
        <f>S199*H199</f>
        <v>0</v>
      </c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R199" s="203" t="s">
        <v>99</v>
      </c>
      <c r="AT199" s="203" t="s">
        <v>146</v>
      </c>
      <c r="AU199" s="203" t="s">
        <v>86</v>
      </c>
      <c r="AY199" s="18" t="s">
        <v>144</v>
      </c>
      <c r="BE199" s="204">
        <f>IF(N199="základní",J199,0)</f>
        <v>0</v>
      </c>
      <c r="BF199" s="204">
        <f>IF(N199="snížená",J199,0)</f>
        <v>0</v>
      </c>
      <c r="BG199" s="204">
        <f>IF(N199="zákl. přenesená",J199,0)</f>
        <v>0</v>
      </c>
      <c r="BH199" s="204">
        <f>IF(N199="sníž. přenesená",J199,0)</f>
        <v>0</v>
      </c>
      <c r="BI199" s="204">
        <f>IF(N199="nulová",J199,0)</f>
        <v>0</v>
      </c>
      <c r="BJ199" s="18" t="s">
        <v>21</v>
      </c>
      <c r="BK199" s="204">
        <f>ROUND(I199*H199,2)</f>
        <v>0</v>
      </c>
      <c r="BL199" s="18" t="s">
        <v>99</v>
      </c>
      <c r="BM199" s="203" t="s">
        <v>252</v>
      </c>
    </row>
    <row r="200" spans="1:65" s="2" customFormat="1" ht="29.25">
      <c r="A200" s="35"/>
      <c r="B200" s="36"/>
      <c r="C200" s="37"/>
      <c r="D200" s="205" t="s">
        <v>152</v>
      </c>
      <c r="E200" s="37"/>
      <c r="F200" s="206" t="s">
        <v>253</v>
      </c>
      <c r="G200" s="37"/>
      <c r="H200" s="37"/>
      <c r="I200" s="207"/>
      <c r="J200" s="37"/>
      <c r="K200" s="37"/>
      <c r="L200" s="40"/>
      <c r="M200" s="208"/>
      <c r="N200" s="209"/>
      <c r="O200" s="72"/>
      <c r="P200" s="72"/>
      <c r="Q200" s="72"/>
      <c r="R200" s="72"/>
      <c r="S200" s="72"/>
      <c r="T200" s="73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T200" s="18" t="s">
        <v>152</v>
      </c>
      <c r="AU200" s="18" t="s">
        <v>86</v>
      </c>
    </row>
    <row r="201" spans="1:65" s="13" customFormat="1" ht="11.25">
      <c r="B201" s="210"/>
      <c r="C201" s="211"/>
      <c r="D201" s="205" t="s">
        <v>154</v>
      </c>
      <c r="E201" s="212" t="s">
        <v>1</v>
      </c>
      <c r="F201" s="213" t="s">
        <v>254</v>
      </c>
      <c r="G201" s="211"/>
      <c r="H201" s="212" t="s">
        <v>1</v>
      </c>
      <c r="I201" s="214"/>
      <c r="J201" s="211"/>
      <c r="K201" s="211"/>
      <c r="L201" s="215"/>
      <c r="M201" s="216"/>
      <c r="N201" s="217"/>
      <c r="O201" s="217"/>
      <c r="P201" s="217"/>
      <c r="Q201" s="217"/>
      <c r="R201" s="217"/>
      <c r="S201" s="217"/>
      <c r="T201" s="218"/>
      <c r="AT201" s="219" t="s">
        <v>154</v>
      </c>
      <c r="AU201" s="219" t="s">
        <v>86</v>
      </c>
      <c r="AV201" s="13" t="s">
        <v>21</v>
      </c>
      <c r="AW201" s="13" t="s">
        <v>35</v>
      </c>
      <c r="AX201" s="13" t="s">
        <v>78</v>
      </c>
      <c r="AY201" s="219" t="s">
        <v>144</v>
      </c>
    </row>
    <row r="202" spans="1:65" s="14" customFormat="1" ht="11.25">
      <c r="B202" s="220"/>
      <c r="C202" s="221"/>
      <c r="D202" s="205" t="s">
        <v>154</v>
      </c>
      <c r="E202" s="222" t="s">
        <v>1</v>
      </c>
      <c r="F202" s="223" t="s">
        <v>175</v>
      </c>
      <c r="G202" s="221"/>
      <c r="H202" s="224">
        <v>10.199999999999999</v>
      </c>
      <c r="I202" s="225"/>
      <c r="J202" s="221"/>
      <c r="K202" s="221"/>
      <c r="L202" s="226"/>
      <c r="M202" s="227"/>
      <c r="N202" s="228"/>
      <c r="O202" s="228"/>
      <c r="P202" s="228"/>
      <c r="Q202" s="228"/>
      <c r="R202" s="228"/>
      <c r="S202" s="228"/>
      <c r="T202" s="229"/>
      <c r="AT202" s="230" t="s">
        <v>154</v>
      </c>
      <c r="AU202" s="230" t="s">
        <v>86</v>
      </c>
      <c r="AV202" s="14" t="s">
        <v>86</v>
      </c>
      <c r="AW202" s="14" t="s">
        <v>35</v>
      </c>
      <c r="AX202" s="14" t="s">
        <v>21</v>
      </c>
      <c r="AY202" s="230" t="s">
        <v>144</v>
      </c>
    </row>
    <row r="203" spans="1:65" s="2" customFormat="1" ht="24.2" customHeight="1">
      <c r="A203" s="35"/>
      <c r="B203" s="36"/>
      <c r="C203" s="192" t="s">
        <v>255</v>
      </c>
      <c r="D203" s="192" t="s">
        <v>146</v>
      </c>
      <c r="E203" s="193" t="s">
        <v>256</v>
      </c>
      <c r="F203" s="194" t="s">
        <v>257</v>
      </c>
      <c r="G203" s="195" t="s">
        <v>149</v>
      </c>
      <c r="H203" s="196">
        <v>22</v>
      </c>
      <c r="I203" s="197"/>
      <c r="J203" s="198">
        <f>ROUND(I203*H203,2)</f>
        <v>0</v>
      </c>
      <c r="K203" s="194" t="s">
        <v>150</v>
      </c>
      <c r="L203" s="40"/>
      <c r="M203" s="199" t="s">
        <v>1</v>
      </c>
      <c r="N203" s="200" t="s">
        <v>43</v>
      </c>
      <c r="O203" s="72"/>
      <c r="P203" s="201">
        <f>O203*H203</f>
        <v>0</v>
      </c>
      <c r="Q203" s="201">
        <v>3.1E-4</v>
      </c>
      <c r="R203" s="201">
        <f>Q203*H203</f>
        <v>6.8199999999999997E-3</v>
      </c>
      <c r="S203" s="201">
        <v>0</v>
      </c>
      <c r="T203" s="202">
        <f>S203*H203</f>
        <v>0</v>
      </c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R203" s="203" t="s">
        <v>99</v>
      </c>
      <c r="AT203" s="203" t="s">
        <v>146</v>
      </c>
      <c r="AU203" s="203" t="s">
        <v>86</v>
      </c>
      <c r="AY203" s="18" t="s">
        <v>144</v>
      </c>
      <c r="BE203" s="204">
        <f>IF(N203="základní",J203,0)</f>
        <v>0</v>
      </c>
      <c r="BF203" s="204">
        <f>IF(N203="snížená",J203,0)</f>
        <v>0</v>
      </c>
      <c r="BG203" s="204">
        <f>IF(N203="zákl. přenesená",J203,0)</f>
        <v>0</v>
      </c>
      <c r="BH203" s="204">
        <f>IF(N203="sníž. přenesená",J203,0)</f>
        <v>0</v>
      </c>
      <c r="BI203" s="204">
        <f>IF(N203="nulová",J203,0)</f>
        <v>0</v>
      </c>
      <c r="BJ203" s="18" t="s">
        <v>21</v>
      </c>
      <c r="BK203" s="204">
        <f>ROUND(I203*H203,2)</f>
        <v>0</v>
      </c>
      <c r="BL203" s="18" t="s">
        <v>99</v>
      </c>
      <c r="BM203" s="203" t="s">
        <v>258</v>
      </c>
    </row>
    <row r="204" spans="1:65" s="2" customFormat="1" ht="29.25">
      <c r="A204" s="35"/>
      <c r="B204" s="36"/>
      <c r="C204" s="37"/>
      <c r="D204" s="205" t="s">
        <v>152</v>
      </c>
      <c r="E204" s="37"/>
      <c r="F204" s="206" t="s">
        <v>259</v>
      </c>
      <c r="G204" s="37"/>
      <c r="H204" s="37"/>
      <c r="I204" s="207"/>
      <c r="J204" s="37"/>
      <c r="K204" s="37"/>
      <c r="L204" s="40"/>
      <c r="M204" s="208"/>
      <c r="N204" s="209"/>
      <c r="O204" s="72"/>
      <c r="P204" s="72"/>
      <c r="Q204" s="72"/>
      <c r="R204" s="72"/>
      <c r="S204" s="72"/>
      <c r="T204" s="73"/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T204" s="18" t="s">
        <v>152</v>
      </c>
      <c r="AU204" s="18" t="s">
        <v>86</v>
      </c>
    </row>
    <row r="205" spans="1:65" s="13" customFormat="1" ht="11.25">
      <c r="B205" s="210"/>
      <c r="C205" s="211"/>
      <c r="D205" s="205" t="s">
        <v>154</v>
      </c>
      <c r="E205" s="212" t="s">
        <v>1</v>
      </c>
      <c r="F205" s="213" t="s">
        <v>176</v>
      </c>
      <c r="G205" s="211"/>
      <c r="H205" s="212" t="s">
        <v>1</v>
      </c>
      <c r="I205" s="214"/>
      <c r="J205" s="211"/>
      <c r="K205" s="211"/>
      <c r="L205" s="215"/>
      <c r="M205" s="216"/>
      <c r="N205" s="217"/>
      <c r="O205" s="217"/>
      <c r="P205" s="217"/>
      <c r="Q205" s="217"/>
      <c r="R205" s="217"/>
      <c r="S205" s="217"/>
      <c r="T205" s="218"/>
      <c r="AT205" s="219" t="s">
        <v>154</v>
      </c>
      <c r="AU205" s="219" t="s">
        <v>86</v>
      </c>
      <c r="AV205" s="13" t="s">
        <v>21</v>
      </c>
      <c r="AW205" s="13" t="s">
        <v>35</v>
      </c>
      <c r="AX205" s="13" t="s">
        <v>78</v>
      </c>
      <c r="AY205" s="219" t="s">
        <v>144</v>
      </c>
    </row>
    <row r="206" spans="1:65" s="14" customFormat="1" ht="11.25">
      <c r="B206" s="220"/>
      <c r="C206" s="221"/>
      <c r="D206" s="205" t="s">
        <v>154</v>
      </c>
      <c r="E206" s="222" t="s">
        <v>1</v>
      </c>
      <c r="F206" s="223" t="s">
        <v>260</v>
      </c>
      <c r="G206" s="221"/>
      <c r="H206" s="224">
        <v>22</v>
      </c>
      <c r="I206" s="225"/>
      <c r="J206" s="221"/>
      <c r="K206" s="221"/>
      <c r="L206" s="226"/>
      <c r="M206" s="227"/>
      <c r="N206" s="228"/>
      <c r="O206" s="228"/>
      <c r="P206" s="228"/>
      <c r="Q206" s="228"/>
      <c r="R206" s="228"/>
      <c r="S206" s="228"/>
      <c r="T206" s="229"/>
      <c r="AT206" s="230" t="s">
        <v>154</v>
      </c>
      <c r="AU206" s="230" t="s">
        <v>86</v>
      </c>
      <c r="AV206" s="14" t="s">
        <v>86</v>
      </c>
      <c r="AW206" s="14" t="s">
        <v>35</v>
      </c>
      <c r="AX206" s="14" t="s">
        <v>21</v>
      </c>
      <c r="AY206" s="230" t="s">
        <v>144</v>
      </c>
    </row>
    <row r="207" spans="1:65" s="2" customFormat="1" ht="24.2" customHeight="1">
      <c r="A207" s="35"/>
      <c r="B207" s="36"/>
      <c r="C207" s="243" t="s">
        <v>261</v>
      </c>
      <c r="D207" s="243" t="s">
        <v>211</v>
      </c>
      <c r="E207" s="244" t="s">
        <v>262</v>
      </c>
      <c r="F207" s="245" t="s">
        <v>263</v>
      </c>
      <c r="G207" s="246" t="s">
        <v>149</v>
      </c>
      <c r="H207" s="247">
        <v>23.1</v>
      </c>
      <c r="I207" s="248"/>
      <c r="J207" s="249">
        <f>ROUND(I207*H207,2)</f>
        <v>0</v>
      </c>
      <c r="K207" s="245" t="s">
        <v>150</v>
      </c>
      <c r="L207" s="250"/>
      <c r="M207" s="251" t="s">
        <v>1</v>
      </c>
      <c r="N207" s="252" t="s">
        <v>43</v>
      </c>
      <c r="O207" s="72"/>
      <c r="P207" s="201">
        <f>O207*H207</f>
        <v>0</v>
      </c>
      <c r="Q207" s="201">
        <v>4.0000000000000002E-4</v>
      </c>
      <c r="R207" s="201">
        <f>Q207*H207</f>
        <v>9.2400000000000017E-3</v>
      </c>
      <c r="S207" s="201">
        <v>0</v>
      </c>
      <c r="T207" s="202">
        <f>S207*H207</f>
        <v>0</v>
      </c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R207" s="203" t="s">
        <v>195</v>
      </c>
      <c r="AT207" s="203" t="s">
        <v>211</v>
      </c>
      <c r="AU207" s="203" t="s">
        <v>86</v>
      </c>
      <c r="AY207" s="18" t="s">
        <v>144</v>
      </c>
      <c r="BE207" s="204">
        <f>IF(N207="základní",J207,0)</f>
        <v>0</v>
      </c>
      <c r="BF207" s="204">
        <f>IF(N207="snížená",J207,0)</f>
        <v>0</v>
      </c>
      <c r="BG207" s="204">
        <f>IF(N207="zákl. přenesená",J207,0)</f>
        <v>0</v>
      </c>
      <c r="BH207" s="204">
        <f>IF(N207="sníž. přenesená",J207,0)</f>
        <v>0</v>
      </c>
      <c r="BI207" s="204">
        <f>IF(N207="nulová",J207,0)</f>
        <v>0</v>
      </c>
      <c r="BJ207" s="18" t="s">
        <v>21</v>
      </c>
      <c r="BK207" s="204">
        <f>ROUND(I207*H207,2)</f>
        <v>0</v>
      </c>
      <c r="BL207" s="18" t="s">
        <v>99</v>
      </c>
      <c r="BM207" s="203" t="s">
        <v>264</v>
      </c>
    </row>
    <row r="208" spans="1:65" s="2" customFormat="1" ht="19.5">
      <c r="A208" s="35"/>
      <c r="B208" s="36"/>
      <c r="C208" s="37"/>
      <c r="D208" s="205" t="s">
        <v>152</v>
      </c>
      <c r="E208" s="37"/>
      <c r="F208" s="206" t="s">
        <v>263</v>
      </c>
      <c r="G208" s="37"/>
      <c r="H208" s="37"/>
      <c r="I208" s="207"/>
      <c r="J208" s="37"/>
      <c r="K208" s="37"/>
      <c r="L208" s="40"/>
      <c r="M208" s="208"/>
      <c r="N208" s="209"/>
      <c r="O208" s="72"/>
      <c r="P208" s="72"/>
      <c r="Q208" s="72"/>
      <c r="R208" s="72"/>
      <c r="S208" s="72"/>
      <c r="T208" s="73"/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T208" s="18" t="s">
        <v>152</v>
      </c>
      <c r="AU208" s="18" t="s">
        <v>86</v>
      </c>
    </row>
    <row r="209" spans="1:65" s="14" customFormat="1" ht="11.25">
      <c r="B209" s="220"/>
      <c r="C209" s="221"/>
      <c r="D209" s="205" t="s">
        <v>154</v>
      </c>
      <c r="E209" s="221"/>
      <c r="F209" s="223" t="s">
        <v>265</v>
      </c>
      <c r="G209" s="221"/>
      <c r="H209" s="224">
        <v>23.1</v>
      </c>
      <c r="I209" s="225"/>
      <c r="J209" s="221"/>
      <c r="K209" s="221"/>
      <c r="L209" s="226"/>
      <c r="M209" s="227"/>
      <c r="N209" s="228"/>
      <c r="O209" s="228"/>
      <c r="P209" s="228"/>
      <c r="Q209" s="228"/>
      <c r="R209" s="228"/>
      <c r="S209" s="228"/>
      <c r="T209" s="229"/>
      <c r="AT209" s="230" t="s">
        <v>154</v>
      </c>
      <c r="AU209" s="230" t="s">
        <v>86</v>
      </c>
      <c r="AV209" s="14" t="s">
        <v>86</v>
      </c>
      <c r="AW209" s="14" t="s">
        <v>4</v>
      </c>
      <c r="AX209" s="14" t="s">
        <v>21</v>
      </c>
      <c r="AY209" s="230" t="s">
        <v>144</v>
      </c>
    </row>
    <row r="210" spans="1:65" s="2" customFormat="1" ht="37.9" customHeight="1">
      <c r="A210" s="35"/>
      <c r="B210" s="36"/>
      <c r="C210" s="192" t="s">
        <v>7</v>
      </c>
      <c r="D210" s="192" t="s">
        <v>146</v>
      </c>
      <c r="E210" s="193" t="s">
        <v>266</v>
      </c>
      <c r="F210" s="194" t="s">
        <v>267</v>
      </c>
      <c r="G210" s="195" t="s">
        <v>268</v>
      </c>
      <c r="H210" s="196">
        <v>85</v>
      </c>
      <c r="I210" s="197"/>
      <c r="J210" s="198">
        <f>ROUND(I210*H210,2)</f>
        <v>0</v>
      </c>
      <c r="K210" s="194" t="s">
        <v>150</v>
      </c>
      <c r="L210" s="40"/>
      <c r="M210" s="199" t="s">
        <v>1</v>
      </c>
      <c r="N210" s="200" t="s">
        <v>43</v>
      </c>
      <c r="O210" s="72"/>
      <c r="P210" s="201">
        <f>O210*H210</f>
        <v>0</v>
      </c>
      <c r="Q210" s="201">
        <v>0.20469000000000001</v>
      </c>
      <c r="R210" s="201">
        <f>Q210*H210</f>
        <v>17.39865</v>
      </c>
      <c r="S210" s="201">
        <v>0</v>
      </c>
      <c r="T210" s="202">
        <f>S210*H210</f>
        <v>0</v>
      </c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R210" s="203" t="s">
        <v>99</v>
      </c>
      <c r="AT210" s="203" t="s">
        <v>146</v>
      </c>
      <c r="AU210" s="203" t="s">
        <v>86</v>
      </c>
      <c r="AY210" s="18" t="s">
        <v>144</v>
      </c>
      <c r="BE210" s="204">
        <f>IF(N210="základní",J210,0)</f>
        <v>0</v>
      </c>
      <c r="BF210" s="204">
        <f>IF(N210="snížená",J210,0)</f>
        <v>0</v>
      </c>
      <c r="BG210" s="204">
        <f>IF(N210="zákl. přenesená",J210,0)</f>
        <v>0</v>
      </c>
      <c r="BH210" s="204">
        <f>IF(N210="sníž. přenesená",J210,0)</f>
        <v>0</v>
      </c>
      <c r="BI210" s="204">
        <f>IF(N210="nulová",J210,0)</f>
        <v>0</v>
      </c>
      <c r="BJ210" s="18" t="s">
        <v>21</v>
      </c>
      <c r="BK210" s="204">
        <f>ROUND(I210*H210,2)</f>
        <v>0</v>
      </c>
      <c r="BL210" s="18" t="s">
        <v>99</v>
      </c>
      <c r="BM210" s="203" t="s">
        <v>269</v>
      </c>
    </row>
    <row r="211" spans="1:65" s="2" customFormat="1" ht="39">
      <c r="A211" s="35"/>
      <c r="B211" s="36"/>
      <c r="C211" s="37"/>
      <c r="D211" s="205" t="s">
        <v>152</v>
      </c>
      <c r="E211" s="37"/>
      <c r="F211" s="206" t="s">
        <v>270</v>
      </c>
      <c r="G211" s="37"/>
      <c r="H211" s="37"/>
      <c r="I211" s="207"/>
      <c r="J211" s="37"/>
      <c r="K211" s="37"/>
      <c r="L211" s="40"/>
      <c r="M211" s="208"/>
      <c r="N211" s="209"/>
      <c r="O211" s="72"/>
      <c r="P211" s="72"/>
      <c r="Q211" s="72"/>
      <c r="R211" s="72"/>
      <c r="S211" s="72"/>
      <c r="T211" s="73"/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T211" s="18" t="s">
        <v>152</v>
      </c>
      <c r="AU211" s="18" t="s">
        <v>86</v>
      </c>
    </row>
    <row r="212" spans="1:65" s="13" customFormat="1" ht="11.25">
      <c r="B212" s="210"/>
      <c r="C212" s="211"/>
      <c r="D212" s="205" t="s">
        <v>154</v>
      </c>
      <c r="E212" s="212" t="s">
        <v>1</v>
      </c>
      <c r="F212" s="213" t="s">
        <v>254</v>
      </c>
      <c r="G212" s="211"/>
      <c r="H212" s="212" t="s">
        <v>1</v>
      </c>
      <c r="I212" s="214"/>
      <c r="J212" s="211"/>
      <c r="K212" s="211"/>
      <c r="L212" s="215"/>
      <c r="M212" s="216"/>
      <c r="N212" s="217"/>
      <c r="O212" s="217"/>
      <c r="P212" s="217"/>
      <c r="Q212" s="217"/>
      <c r="R212" s="217"/>
      <c r="S212" s="217"/>
      <c r="T212" s="218"/>
      <c r="AT212" s="219" t="s">
        <v>154</v>
      </c>
      <c r="AU212" s="219" t="s">
        <v>86</v>
      </c>
      <c r="AV212" s="13" t="s">
        <v>21</v>
      </c>
      <c r="AW212" s="13" t="s">
        <v>35</v>
      </c>
      <c r="AX212" s="13" t="s">
        <v>78</v>
      </c>
      <c r="AY212" s="219" t="s">
        <v>144</v>
      </c>
    </row>
    <row r="213" spans="1:65" s="14" customFormat="1" ht="11.25">
      <c r="B213" s="220"/>
      <c r="C213" s="221"/>
      <c r="D213" s="205" t="s">
        <v>154</v>
      </c>
      <c r="E213" s="222" t="s">
        <v>1</v>
      </c>
      <c r="F213" s="223" t="s">
        <v>271</v>
      </c>
      <c r="G213" s="221"/>
      <c r="H213" s="224">
        <v>85</v>
      </c>
      <c r="I213" s="225"/>
      <c r="J213" s="221"/>
      <c r="K213" s="221"/>
      <c r="L213" s="226"/>
      <c r="M213" s="227"/>
      <c r="N213" s="228"/>
      <c r="O213" s="228"/>
      <c r="P213" s="228"/>
      <c r="Q213" s="228"/>
      <c r="R213" s="228"/>
      <c r="S213" s="228"/>
      <c r="T213" s="229"/>
      <c r="AT213" s="230" t="s">
        <v>154</v>
      </c>
      <c r="AU213" s="230" t="s">
        <v>86</v>
      </c>
      <c r="AV213" s="14" t="s">
        <v>86</v>
      </c>
      <c r="AW213" s="14" t="s">
        <v>35</v>
      </c>
      <c r="AX213" s="14" t="s">
        <v>21</v>
      </c>
      <c r="AY213" s="230" t="s">
        <v>144</v>
      </c>
    </row>
    <row r="214" spans="1:65" s="12" customFormat="1" ht="22.9" customHeight="1">
      <c r="B214" s="176"/>
      <c r="C214" s="177"/>
      <c r="D214" s="178" t="s">
        <v>77</v>
      </c>
      <c r="E214" s="190" t="s">
        <v>99</v>
      </c>
      <c r="F214" s="190" t="s">
        <v>272</v>
      </c>
      <c r="G214" s="177"/>
      <c r="H214" s="177"/>
      <c r="I214" s="180"/>
      <c r="J214" s="191">
        <f>BK214</f>
        <v>0</v>
      </c>
      <c r="K214" s="177"/>
      <c r="L214" s="182"/>
      <c r="M214" s="183"/>
      <c r="N214" s="184"/>
      <c r="O214" s="184"/>
      <c r="P214" s="185">
        <f>SUM(P215:P228)</f>
        <v>0</v>
      </c>
      <c r="Q214" s="184"/>
      <c r="R214" s="185">
        <f>SUM(R215:R228)</f>
        <v>1.0267949999999999</v>
      </c>
      <c r="S214" s="184"/>
      <c r="T214" s="186">
        <f>SUM(T215:T228)</f>
        <v>0</v>
      </c>
      <c r="AR214" s="187" t="s">
        <v>21</v>
      </c>
      <c r="AT214" s="188" t="s">
        <v>77</v>
      </c>
      <c r="AU214" s="188" t="s">
        <v>21</v>
      </c>
      <c r="AY214" s="187" t="s">
        <v>144</v>
      </c>
      <c r="BK214" s="189">
        <f>SUM(BK215:BK228)</f>
        <v>0</v>
      </c>
    </row>
    <row r="215" spans="1:65" s="2" customFormat="1" ht="14.45" customHeight="1">
      <c r="A215" s="35"/>
      <c r="B215" s="36"/>
      <c r="C215" s="192" t="s">
        <v>273</v>
      </c>
      <c r="D215" s="192" t="s">
        <v>146</v>
      </c>
      <c r="E215" s="193" t="s">
        <v>274</v>
      </c>
      <c r="F215" s="194" t="s">
        <v>275</v>
      </c>
      <c r="G215" s="195" t="s">
        <v>149</v>
      </c>
      <c r="H215" s="196">
        <v>462</v>
      </c>
      <c r="I215" s="197"/>
      <c r="J215" s="198">
        <f>ROUND(I215*H215,2)</f>
        <v>0</v>
      </c>
      <c r="K215" s="194" t="s">
        <v>150</v>
      </c>
      <c r="L215" s="40"/>
      <c r="M215" s="199" t="s">
        <v>1</v>
      </c>
      <c r="N215" s="200" t="s">
        <v>43</v>
      </c>
      <c r="O215" s="72"/>
      <c r="P215" s="201">
        <f>O215*H215</f>
        <v>0</v>
      </c>
      <c r="Q215" s="201">
        <v>2.7999999999999998E-4</v>
      </c>
      <c r="R215" s="201">
        <f>Q215*H215</f>
        <v>0.12935999999999998</v>
      </c>
      <c r="S215" s="201">
        <v>0</v>
      </c>
      <c r="T215" s="202">
        <f>S215*H215</f>
        <v>0</v>
      </c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R215" s="203" t="s">
        <v>99</v>
      </c>
      <c r="AT215" s="203" t="s">
        <v>146</v>
      </c>
      <c r="AU215" s="203" t="s">
        <v>86</v>
      </c>
      <c r="AY215" s="18" t="s">
        <v>144</v>
      </c>
      <c r="BE215" s="204">
        <f>IF(N215="základní",J215,0)</f>
        <v>0</v>
      </c>
      <c r="BF215" s="204">
        <f>IF(N215="snížená",J215,0)</f>
        <v>0</v>
      </c>
      <c r="BG215" s="204">
        <f>IF(N215="zákl. přenesená",J215,0)</f>
        <v>0</v>
      </c>
      <c r="BH215" s="204">
        <f>IF(N215="sníž. přenesená",J215,0)</f>
        <v>0</v>
      </c>
      <c r="BI215" s="204">
        <f>IF(N215="nulová",J215,0)</f>
        <v>0</v>
      </c>
      <c r="BJ215" s="18" t="s">
        <v>21</v>
      </c>
      <c r="BK215" s="204">
        <f>ROUND(I215*H215,2)</f>
        <v>0</v>
      </c>
      <c r="BL215" s="18" t="s">
        <v>99</v>
      </c>
      <c r="BM215" s="203" t="s">
        <v>276</v>
      </c>
    </row>
    <row r="216" spans="1:65" s="2" customFormat="1" ht="29.25">
      <c r="A216" s="35"/>
      <c r="B216" s="36"/>
      <c r="C216" s="37"/>
      <c r="D216" s="205" t="s">
        <v>152</v>
      </c>
      <c r="E216" s="37"/>
      <c r="F216" s="206" t="s">
        <v>277</v>
      </c>
      <c r="G216" s="37"/>
      <c r="H216" s="37"/>
      <c r="I216" s="207"/>
      <c r="J216" s="37"/>
      <c r="K216" s="37"/>
      <c r="L216" s="40"/>
      <c r="M216" s="208"/>
      <c r="N216" s="209"/>
      <c r="O216" s="72"/>
      <c r="P216" s="72"/>
      <c r="Q216" s="72"/>
      <c r="R216" s="72"/>
      <c r="S216" s="72"/>
      <c r="T216" s="73"/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T216" s="18" t="s">
        <v>152</v>
      </c>
      <c r="AU216" s="18" t="s">
        <v>86</v>
      </c>
    </row>
    <row r="217" spans="1:65" s="13" customFormat="1" ht="22.5">
      <c r="B217" s="210"/>
      <c r="C217" s="211"/>
      <c r="D217" s="205" t="s">
        <v>154</v>
      </c>
      <c r="E217" s="212" t="s">
        <v>1</v>
      </c>
      <c r="F217" s="213" t="s">
        <v>278</v>
      </c>
      <c r="G217" s="211"/>
      <c r="H217" s="212" t="s">
        <v>1</v>
      </c>
      <c r="I217" s="214"/>
      <c r="J217" s="211"/>
      <c r="K217" s="211"/>
      <c r="L217" s="215"/>
      <c r="M217" s="216"/>
      <c r="N217" s="217"/>
      <c r="O217" s="217"/>
      <c r="P217" s="217"/>
      <c r="Q217" s="217"/>
      <c r="R217" s="217"/>
      <c r="S217" s="217"/>
      <c r="T217" s="218"/>
      <c r="AT217" s="219" t="s">
        <v>154</v>
      </c>
      <c r="AU217" s="219" t="s">
        <v>86</v>
      </c>
      <c r="AV217" s="13" t="s">
        <v>21</v>
      </c>
      <c r="AW217" s="13" t="s">
        <v>35</v>
      </c>
      <c r="AX217" s="13" t="s">
        <v>78</v>
      </c>
      <c r="AY217" s="219" t="s">
        <v>144</v>
      </c>
    </row>
    <row r="218" spans="1:65" s="14" customFormat="1" ht="11.25">
      <c r="B218" s="220"/>
      <c r="C218" s="221"/>
      <c r="D218" s="205" t="s">
        <v>154</v>
      </c>
      <c r="E218" s="222" t="s">
        <v>1</v>
      </c>
      <c r="F218" s="223" t="s">
        <v>279</v>
      </c>
      <c r="G218" s="221"/>
      <c r="H218" s="224">
        <v>462</v>
      </c>
      <c r="I218" s="225"/>
      <c r="J218" s="221"/>
      <c r="K218" s="221"/>
      <c r="L218" s="226"/>
      <c r="M218" s="227"/>
      <c r="N218" s="228"/>
      <c r="O218" s="228"/>
      <c r="P218" s="228"/>
      <c r="Q218" s="228"/>
      <c r="R218" s="228"/>
      <c r="S218" s="228"/>
      <c r="T218" s="229"/>
      <c r="AT218" s="230" t="s">
        <v>154</v>
      </c>
      <c r="AU218" s="230" t="s">
        <v>86</v>
      </c>
      <c r="AV218" s="14" t="s">
        <v>86</v>
      </c>
      <c r="AW218" s="14" t="s">
        <v>35</v>
      </c>
      <c r="AX218" s="14" t="s">
        <v>21</v>
      </c>
      <c r="AY218" s="230" t="s">
        <v>144</v>
      </c>
    </row>
    <row r="219" spans="1:65" s="2" customFormat="1" ht="24.2" customHeight="1">
      <c r="A219" s="35"/>
      <c r="B219" s="36"/>
      <c r="C219" s="243" t="s">
        <v>280</v>
      </c>
      <c r="D219" s="243" t="s">
        <v>211</v>
      </c>
      <c r="E219" s="244" t="s">
        <v>281</v>
      </c>
      <c r="F219" s="245" t="s">
        <v>282</v>
      </c>
      <c r="G219" s="246" t="s">
        <v>149</v>
      </c>
      <c r="H219" s="247">
        <v>485.1</v>
      </c>
      <c r="I219" s="248"/>
      <c r="J219" s="249">
        <f>ROUND(I219*H219,2)</f>
        <v>0</v>
      </c>
      <c r="K219" s="245" t="s">
        <v>1</v>
      </c>
      <c r="L219" s="250"/>
      <c r="M219" s="251" t="s">
        <v>1</v>
      </c>
      <c r="N219" s="252" t="s">
        <v>43</v>
      </c>
      <c r="O219" s="72"/>
      <c r="P219" s="201">
        <f>O219*H219</f>
        <v>0</v>
      </c>
      <c r="Q219" s="201">
        <v>5.0000000000000001E-4</v>
      </c>
      <c r="R219" s="201">
        <f>Q219*H219</f>
        <v>0.24255000000000002</v>
      </c>
      <c r="S219" s="201">
        <v>0</v>
      </c>
      <c r="T219" s="202">
        <f>S219*H219</f>
        <v>0</v>
      </c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R219" s="203" t="s">
        <v>283</v>
      </c>
      <c r="AT219" s="203" t="s">
        <v>211</v>
      </c>
      <c r="AU219" s="203" t="s">
        <v>86</v>
      </c>
      <c r="AY219" s="18" t="s">
        <v>144</v>
      </c>
      <c r="BE219" s="204">
        <f>IF(N219="základní",J219,0)</f>
        <v>0</v>
      </c>
      <c r="BF219" s="204">
        <f>IF(N219="snížená",J219,0)</f>
        <v>0</v>
      </c>
      <c r="BG219" s="204">
        <f>IF(N219="zákl. přenesená",J219,0)</f>
        <v>0</v>
      </c>
      <c r="BH219" s="204">
        <f>IF(N219="sníž. přenesená",J219,0)</f>
        <v>0</v>
      </c>
      <c r="BI219" s="204">
        <f>IF(N219="nulová",J219,0)</f>
        <v>0</v>
      </c>
      <c r="BJ219" s="18" t="s">
        <v>21</v>
      </c>
      <c r="BK219" s="204">
        <f>ROUND(I219*H219,2)</f>
        <v>0</v>
      </c>
      <c r="BL219" s="18" t="s">
        <v>283</v>
      </c>
      <c r="BM219" s="203" t="s">
        <v>284</v>
      </c>
    </row>
    <row r="220" spans="1:65" s="2" customFormat="1" ht="11.25">
      <c r="A220" s="35"/>
      <c r="B220" s="36"/>
      <c r="C220" s="37"/>
      <c r="D220" s="205" t="s">
        <v>152</v>
      </c>
      <c r="E220" s="37"/>
      <c r="F220" s="206" t="s">
        <v>282</v>
      </c>
      <c r="G220" s="37"/>
      <c r="H220" s="37"/>
      <c r="I220" s="207"/>
      <c r="J220" s="37"/>
      <c r="K220" s="37"/>
      <c r="L220" s="40"/>
      <c r="M220" s="208"/>
      <c r="N220" s="209"/>
      <c r="O220" s="72"/>
      <c r="P220" s="72"/>
      <c r="Q220" s="72"/>
      <c r="R220" s="72"/>
      <c r="S220" s="72"/>
      <c r="T220" s="73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T220" s="18" t="s">
        <v>152</v>
      </c>
      <c r="AU220" s="18" t="s">
        <v>86</v>
      </c>
    </row>
    <row r="221" spans="1:65" s="14" customFormat="1" ht="11.25">
      <c r="B221" s="220"/>
      <c r="C221" s="221"/>
      <c r="D221" s="205" t="s">
        <v>154</v>
      </c>
      <c r="E221" s="221"/>
      <c r="F221" s="223" t="s">
        <v>285</v>
      </c>
      <c r="G221" s="221"/>
      <c r="H221" s="224">
        <v>485.1</v>
      </c>
      <c r="I221" s="225"/>
      <c r="J221" s="221"/>
      <c r="K221" s="221"/>
      <c r="L221" s="226"/>
      <c r="M221" s="227"/>
      <c r="N221" s="228"/>
      <c r="O221" s="228"/>
      <c r="P221" s="228"/>
      <c r="Q221" s="228"/>
      <c r="R221" s="228"/>
      <c r="S221" s="228"/>
      <c r="T221" s="229"/>
      <c r="AT221" s="230" t="s">
        <v>154</v>
      </c>
      <c r="AU221" s="230" t="s">
        <v>86</v>
      </c>
      <c r="AV221" s="14" t="s">
        <v>86</v>
      </c>
      <c r="AW221" s="14" t="s">
        <v>4</v>
      </c>
      <c r="AX221" s="14" t="s">
        <v>21</v>
      </c>
      <c r="AY221" s="230" t="s">
        <v>144</v>
      </c>
    </row>
    <row r="222" spans="1:65" s="2" customFormat="1" ht="14.45" customHeight="1">
      <c r="A222" s="35"/>
      <c r="B222" s="36"/>
      <c r="C222" s="192" t="s">
        <v>286</v>
      </c>
      <c r="D222" s="192" t="s">
        <v>146</v>
      </c>
      <c r="E222" s="193" t="s">
        <v>287</v>
      </c>
      <c r="F222" s="194" t="s">
        <v>288</v>
      </c>
      <c r="G222" s="195" t="s">
        <v>149</v>
      </c>
      <c r="H222" s="196">
        <v>231</v>
      </c>
      <c r="I222" s="197"/>
      <c r="J222" s="198">
        <f>ROUND(I222*H222,2)</f>
        <v>0</v>
      </c>
      <c r="K222" s="194" t="s">
        <v>1</v>
      </c>
      <c r="L222" s="40"/>
      <c r="M222" s="199" t="s">
        <v>1</v>
      </c>
      <c r="N222" s="200" t="s">
        <v>43</v>
      </c>
      <c r="O222" s="72"/>
      <c r="P222" s="201">
        <f>O222*H222</f>
        <v>0</v>
      </c>
      <c r="Q222" s="201">
        <v>2.1000000000000001E-4</v>
      </c>
      <c r="R222" s="201">
        <f>Q222*H222</f>
        <v>4.8510000000000005E-2</v>
      </c>
      <c r="S222" s="201">
        <v>0</v>
      </c>
      <c r="T222" s="202">
        <f>S222*H222</f>
        <v>0</v>
      </c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R222" s="203" t="s">
        <v>99</v>
      </c>
      <c r="AT222" s="203" t="s">
        <v>146</v>
      </c>
      <c r="AU222" s="203" t="s">
        <v>86</v>
      </c>
      <c r="AY222" s="18" t="s">
        <v>144</v>
      </c>
      <c r="BE222" s="204">
        <f>IF(N222="základní",J222,0)</f>
        <v>0</v>
      </c>
      <c r="BF222" s="204">
        <f>IF(N222="snížená",J222,0)</f>
        <v>0</v>
      </c>
      <c r="BG222" s="204">
        <f>IF(N222="zákl. přenesená",J222,0)</f>
        <v>0</v>
      </c>
      <c r="BH222" s="204">
        <f>IF(N222="sníž. přenesená",J222,0)</f>
        <v>0</v>
      </c>
      <c r="BI222" s="204">
        <f>IF(N222="nulová",J222,0)</f>
        <v>0</v>
      </c>
      <c r="BJ222" s="18" t="s">
        <v>21</v>
      </c>
      <c r="BK222" s="204">
        <f>ROUND(I222*H222,2)</f>
        <v>0</v>
      </c>
      <c r="BL222" s="18" t="s">
        <v>99</v>
      </c>
      <c r="BM222" s="203" t="s">
        <v>289</v>
      </c>
    </row>
    <row r="223" spans="1:65" s="2" customFormat="1" ht="29.25">
      <c r="A223" s="35"/>
      <c r="B223" s="36"/>
      <c r="C223" s="37"/>
      <c r="D223" s="205" t="s">
        <v>152</v>
      </c>
      <c r="E223" s="37"/>
      <c r="F223" s="206" t="s">
        <v>290</v>
      </c>
      <c r="G223" s="37"/>
      <c r="H223" s="37"/>
      <c r="I223" s="207"/>
      <c r="J223" s="37"/>
      <c r="K223" s="37"/>
      <c r="L223" s="40"/>
      <c r="M223" s="208"/>
      <c r="N223" s="209"/>
      <c r="O223" s="72"/>
      <c r="P223" s="72"/>
      <c r="Q223" s="72"/>
      <c r="R223" s="72"/>
      <c r="S223" s="72"/>
      <c r="T223" s="73"/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T223" s="18" t="s">
        <v>152</v>
      </c>
      <c r="AU223" s="18" t="s">
        <v>86</v>
      </c>
    </row>
    <row r="224" spans="1:65" s="13" customFormat="1" ht="11.25">
      <c r="B224" s="210"/>
      <c r="C224" s="211"/>
      <c r="D224" s="205" t="s">
        <v>154</v>
      </c>
      <c r="E224" s="212" t="s">
        <v>1</v>
      </c>
      <c r="F224" s="213" t="s">
        <v>291</v>
      </c>
      <c r="G224" s="211"/>
      <c r="H224" s="212" t="s">
        <v>1</v>
      </c>
      <c r="I224" s="214"/>
      <c r="J224" s="211"/>
      <c r="K224" s="211"/>
      <c r="L224" s="215"/>
      <c r="M224" s="216"/>
      <c r="N224" s="217"/>
      <c r="O224" s="217"/>
      <c r="P224" s="217"/>
      <c r="Q224" s="217"/>
      <c r="R224" s="217"/>
      <c r="S224" s="217"/>
      <c r="T224" s="218"/>
      <c r="AT224" s="219" t="s">
        <v>154</v>
      </c>
      <c r="AU224" s="219" t="s">
        <v>86</v>
      </c>
      <c r="AV224" s="13" t="s">
        <v>21</v>
      </c>
      <c r="AW224" s="13" t="s">
        <v>35</v>
      </c>
      <c r="AX224" s="13" t="s">
        <v>78</v>
      </c>
      <c r="AY224" s="219" t="s">
        <v>144</v>
      </c>
    </row>
    <row r="225" spans="1:65" s="14" customFormat="1" ht="11.25">
      <c r="B225" s="220"/>
      <c r="C225" s="221"/>
      <c r="D225" s="205" t="s">
        <v>154</v>
      </c>
      <c r="E225" s="222" t="s">
        <v>1</v>
      </c>
      <c r="F225" s="223" t="s">
        <v>292</v>
      </c>
      <c r="G225" s="221"/>
      <c r="H225" s="224">
        <v>231</v>
      </c>
      <c r="I225" s="225"/>
      <c r="J225" s="221"/>
      <c r="K225" s="221"/>
      <c r="L225" s="226"/>
      <c r="M225" s="227"/>
      <c r="N225" s="228"/>
      <c r="O225" s="228"/>
      <c r="P225" s="228"/>
      <c r="Q225" s="228"/>
      <c r="R225" s="228"/>
      <c r="S225" s="228"/>
      <c r="T225" s="229"/>
      <c r="AT225" s="230" t="s">
        <v>154</v>
      </c>
      <c r="AU225" s="230" t="s">
        <v>86</v>
      </c>
      <c r="AV225" s="14" t="s">
        <v>86</v>
      </c>
      <c r="AW225" s="14" t="s">
        <v>35</v>
      </c>
      <c r="AX225" s="14" t="s">
        <v>21</v>
      </c>
      <c r="AY225" s="230" t="s">
        <v>144</v>
      </c>
    </row>
    <row r="226" spans="1:65" s="2" customFormat="1" ht="37.9" customHeight="1">
      <c r="A226" s="35"/>
      <c r="B226" s="36"/>
      <c r="C226" s="243" t="s">
        <v>293</v>
      </c>
      <c r="D226" s="243" t="s">
        <v>211</v>
      </c>
      <c r="E226" s="244" t="s">
        <v>294</v>
      </c>
      <c r="F226" s="245" t="s">
        <v>295</v>
      </c>
      <c r="G226" s="246" t="s">
        <v>149</v>
      </c>
      <c r="H226" s="247">
        <v>242.55</v>
      </c>
      <c r="I226" s="248"/>
      <c r="J226" s="249">
        <f>ROUND(I226*H226,2)</f>
        <v>0</v>
      </c>
      <c r="K226" s="245" t="s">
        <v>150</v>
      </c>
      <c r="L226" s="250"/>
      <c r="M226" s="251" t="s">
        <v>1</v>
      </c>
      <c r="N226" s="252" t="s">
        <v>43</v>
      </c>
      <c r="O226" s="72"/>
      <c r="P226" s="201">
        <f>O226*H226</f>
        <v>0</v>
      </c>
      <c r="Q226" s="201">
        <v>2.5000000000000001E-3</v>
      </c>
      <c r="R226" s="201">
        <f>Q226*H226</f>
        <v>0.606375</v>
      </c>
      <c r="S226" s="201">
        <v>0</v>
      </c>
      <c r="T226" s="202">
        <f>S226*H226</f>
        <v>0</v>
      </c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R226" s="203" t="s">
        <v>283</v>
      </c>
      <c r="AT226" s="203" t="s">
        <v>211</v>
      </c>
      <c r="AU226" s="203" t="s">
        <v>86</v>
      </c>
      <c r="AY226" s="18" t="s">
        <v>144</v>
      </c>
      <c r="BE226" s="204">
        <f>IF(N226="základní",J226,0)</f>
        <v>0</v>
      </c>
      <c r="BF226" s="204">
        <f>IF(N226="snížená",J226,0)</f>
        <v>0</v>
      </c>
      <c r="BG226" s="204">
        <f>IF(N226="zákl. přenesená",J226,0)</f>
        <v>0</v>
      </c>
      <c r="BH226" s="204">
        <f>IF(N226="sníž. přenesená",J226,0)</f>
        <v>0</v>
      </c>
      <c r="BI226" s="204">
        <f>IF(N226="nulová",J226,0)</f>
        <v>0</v>
      </c>
      <c r="BJ226" s="18" t="s">
        <v>21</v>
      </c>
      <c r="BK226" s="204">
        <f>ROUND(I226*H226,2)</f>
        <v>0</v>
      </c>
      <c r="BL226" s="18" t="s">
        <v>283</v>
      </c>
      <c r="BM226" s="203" t="s">
        <v>296</v>
      </c>
    </row>
    <row r="227" spans="1:65" s="2" customFormat="1" ht="19.5">
      <c r="A227" s="35"/>
      <c r="B227" s="36"/>
      <c r="C227" s="37"/>
      <c r="D227" s="205" t="s">
        <v>152</v>
      </c>
      <c r="E227" s="37"/>
      <c r="F227" s="206" t="s">
        <v>295</v>
      </c>
      <c r="G227" s="37"/>
      <c r="H227" s="37"/>
      <c r="I227" s="207"/>
      <c r="J227" s="37"/>
      <c r="K227" s="37"/>
      <c r="L227" s="40"/>
      <c r="M227" s="208"/>
      <c r="N227" s="209"/>
      <c r="O227" s="72"/>
      <c r="P227" s="72"/>
      <c r="Q227" s="72"/>
      <c r="R227" s="72"/>
      <c r="S227" s="72"/>
      <c r="T227" s="73"/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T227" s="18" t="s">
        <v>152</v>
      </c>
      <c r="AU227" s="18" t="s">
        <v>86</v>
      </c>
    </row>
    <row r="228" spans="1:65" s="14" customFormat="1" ht="11.25">
      <c r="B228" s="220"/>
      <c r="C228" s="221"/>
      <c r="D228" s="205" t="s">
        <v>154</v>
      </c>
      <c r="E228" s="221"/>
      <c r="F228" s="223" t="s">
        <v>297</v>
      </c>
      <c r="G228" s="221"/>
      <c r="H228" s="224">
        <v>242.55</v>
      </c>
      <c r="I228" s="225"/>
      <c r="J228" s="221"/>
      <c r="K228" s="221"/>
      <c r="L228" s="226"/>
      <c r="M228" s="227"/>
      <c r="N228" s="228"/>
      <c r="O228" s="228"/>
      <c r="P228" s="228"/>
      <c r="Q228" s="228"/>
      <c r="R228" s="228"/>
      <c r="S228" s="228"/>
      <c r="T228" s="229"/>
      <c r="AT228" s="230" t="s">
        <v>154</v>
      </c>
      <c r="AU228" s="230" t="s">
        <v>86</v>
      </c>
      <c r="AV228" s="14" t="s">
        <v>86</v>
      </c>
      <c r="AW228" s="14" t="s">
        <v>4</v>
      </c>
      <c r="AX228" s="14" t="s">
        <v>21</v>
      </c>
      <c r="AY228" s="230" t="s">
        <v>144</v>
      </c>
    </row>
    <row r="229" spans="1:65" s="12" customFormat="1" ht="22.9" customHeight="1">
      <c r="B229" s="176"/>
      <c r="C229" s="177"/>
      <c r="D229" s="178" t="s">
        <v>77</v>
      </c>
      <c r="E229" s="190" t="s">
        <v>102</v>
      </c>
      <c r="F229" s="190" t="s">
        <v>298</v>
      </c>
      <c r="G229" s="177"/>
      <c r="H229" s="177"/>
      <c r="I229" s="180"/>
      <c r="J229" s="191">
        <f>BK229</f>
        <v>0</v>
      </c>
      <c r="K229" s="177"/>
      <c r="L229" s="182"/>
      <c r="M229" s="183"/>
      <c r="N229" s="184"/>
      <c r="O229" s="184"/>
      <c r="P229" s="185">
        <f>SUM(P230:P251)</f>
        <v>0</v>
      </c>
      <c r="Q229" s="184"/>
      <c r="R229" s="185">
        <f>SUM(R230:R251)</f>
        <v>119.57212500000001</v>
      </c>
      <c r="S229" s="184"/>
      <c r="T229" s="186">
        <f>SUM(T230:T251)</f>
        <v>0</v>
      </c>
      <c r="AR229" s="187" t="s">
        <v>21</v>
      </c>
      <c r="AT229" s="188" t="s">
        <v>77</v>
      </c>
      <c r="AU229" s="188" t="s">
        <v>21</v>
      </c>
      <c r="AY229" s="187" t="s">
        <v>144</v>
      </c>
      <c r="BK229" s="189">
        <f>SUM(BK230:BK251)</f>
        <v>0</v>
      </c>
    </row>
    <row r="230" spans="1:65" s="2" customFormat="1" ht="14.45" customHeight="1">
      <c r="A230" s="35"/>
      <c r="B230" s="36"/>
      <c r="C230" s="192" t="s">
        <v>299</v>
      </c>
      <c r="D230" s="192" t="s">
        <v>146</v>
      </c>
      <c r="E230" s="193" t="s">
        <v>300</v>
      </c>
      <c r="F230" s="194" t="s">
        <v>301</v>
      </c>
      <c r="G230" s="195" t="s">
        <v>149</v>
      </c>
      <c r="H230" s="196">
        <v>1.5</v>
      </c>
      <c r="I230" s="197"/>
      <c r="J230" s="198">
        <f>ROUND(I230*H230,2)</f>
        <v>0</v>
      </c>
      <c r="K230" s="194" t="s">
        <v>150</v>
      </c>
      <c r="L230" s="40"/>
      <c r="M230" s="199" t="s">
        <v>1</v>
      </c>
      <c r="N230" s="200" t="s">
        <v>43</v>
      </c>
      <c r="O230" s="72"/>
      <c r="P230" s="201">
        <f>O230*H230</f>
        <v>0</v>
      </c>
      <c r="Q230" s="201">
        <v>0</v>
      </c>
      <c r="R230" s="201">
        <f>Q230*H230</f>
        <v>0</v>
      </c>
      <c r="S230" s="201">
        <v>0</v>
      </c>
      <c r="T230" s="202">
        <f>S230*H230</f>
        <v>0</v>
      </c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R230" s="203" t="s">
        <v>99</v>
      </c>
      <c r="AT230" s="203" t="s">
        <v>146</v>
      </c>
      <c r="AU230" s="203" t="s">
        <v>86</v>
      </c>
      <c r="AY230" s="18" t="s">
        <v>144</v>
      </c>
      <c r="BE230" s="204">
        <f>IF(N230="základní",J230,0)</f>
        <v>0</v>
      </c>
      <c r="BF230" s="204">
        <f>IF(N230="snížená",J230,0)</f>
        <v>0</v>
      </c>
      <c r="BG230" s="204">
        <f>IF(N230="zákl. přenesená",J230,0)</f>
        <v>0</v>
      </c>
      <c r="BH230" s="204">
        <f>IF(N230="sníž. přenesená",J230,0)</f>
        <v>0</v>
      </c>
      <c r="BI230" s="204">
        <f>IF(N230="nulová",J230,0)</f>
        <v>0</v>
      </c>
      <c r="BJ230" s="18" t="s">
        <v>21</v>
      </c>
      <c r="BK230" s="204">
        <f>ROUND(I230*H230,2)</f>
        <v>0</v>
      </c>
      <c r="BL230" s="18" t="s">
        <v>99</v>
      </c>
      <c r="BM230" s="203" t="s">
        <v>302</v>
      </c>
    </row>
    <row r="231" spans="1:65" s="2" customFormat="1" ht="19.5">
      <c r="A231" s="35"/>
      <c r="B231" s="36"/>
      <c r="C231" s="37"/>
      <c r="D231" s="205" t="s">
        <v>152</v>
      </c>
      <c r="E231" s="37"/>
      <c r="F231" s="206" t="s">
        <v>303</v>
      </c>
      <c r="G231" s="37"/>
      <c r="H231" s="37"/>
      <c r="I231" s="207"/>
      <c r="J231" s="37"/>
      <c r="K231" s="37"/>
      <c r="L231" s="40"/>
      <c r="M231" s="208"/>
      <c r="N231" s="209"/>
      <c r="O231" s="72"/>
      <c r="P231" s="72"/>
      <c r="Q231" s="72"/>
      <c r="R231" s="72"/>
      <c r="S231" s="72"/>
      <c r="T231" s="73"/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T231" s="18" t="s">
        <v>152</v>
      </c>
      <c r="AU231" s="18" t="s">
        <v>86</v>
      </c>
    </row>
    <row r="232" spans="1:65" s="13" customFormat="1" ht="11.25">
      <c r="B232" s="210"/>
      <c r="C232" s="211"/>
      <c r="D232" s="205" t="s">
        <v>154</v>
      </c>
      <c r="E232" s="212" t="s">
        <v>1</v>
      </c>
      <c r="F232" s="213" t="s">
        <v>304</v>
      </c>
      <c r="G232" s="211"/>
      <c r="H232" s="212" t="s">
        <v>1</v>
      </c>
      <c r="I232" s="214"/>
      <c r="J232" s="211"/>
      <c r="K232" s="211"/>
      <c r="L232" s="215"/>
      <c r="M232" s="216"/>
      <c r="N232" s="217"/>
      <c r="O232" s="217"/>
      <c r="P232" s="217"/>
      <c r="Q232" s="217"/>
      <c r="R232" s="217"/>
      <c r="S232" s="217"/>
      <c r="T232" s="218"/>
      <c r="AT232" s="219" t="s">
        <v>154</v>
      </c>
      <c r="AU232" s="219" t="s">
        <v>86</v>
      </c>
      <c r="AV232" s="13" t="s">
        <v>21</v>
      </c>
      <c r="AW232" s="13" t="s">
        <v>35</v>
      </c>
      <c r="AX232" s="13" t="s">
        <v>78</v>
      </c>
      <c r="AY232" s="219" t="s">
        <v>144</v>
      </c>
    </row>
    <row r="233" spans="1:65" s="14" customFormat="1" ht="11.25">
      <c r="B233" s="220"/>
      <c r="C233" s="221"/>
      <c r="D233" s="205" t="s">
        <v>154</v>
      </c>
      <c r="E233" s="222" t="s">
        <v>1</v>
      </c>
      <c r="F233" s="223" t="s">
        <v>305</v>
      </c>
      <c r="G233" s="221"/>
      <c r="H233" s="224">
        <v>1.5</v>
      </c>
      <c r="I233" s="225"/>
      <c r="J233" s="221"/>
      <c r="K233" s="221"/>
      <c r="L233" s="226"/>
      <c r="M233" s="227"/>
      <c r="N233" s="228"/>
      <c r="O233" s="228"/>
      <c r="P233" s="228"/>
      <c r="Q233" s="228"/>
      <c r="R233" s="228"/>
      <c r="S233" s="228"/>
      <c r="T233" s="229"/>
      <c r="AT233" s="230" t="s">
        <v>154</v>
      </c>
      <c r="AU233" s="230" t="s">
        <v>86</v>
      </c>
      <c r="AV233" s="14" t="s">
        <v>86</v>
      </c>
      <c r="AW233" s="14" t="s">
        <v>35</v>
      </c>
      <c r="AX233" s="14" t="s">
        <v>21</v>
      </c>
      <c r="AY233" s="230" t="s">
        <v>144</v>
      </c>
    </row>
    <row r="234" spans="1:65" s="2" customFormat="1" ht="24.2" customHeight="1">
      <c r="A234" s="35"/>
      <c r="B234" s="36"/>
      <c r="C234" s="192" t="s">
        <v>306</v>
      </c>
      <c r="D234" s="192" t="s">
        <v>146</v>
      </c>
      <c r="E234" s="193" t="s">
        <v>307</v>
      </c>
      <c r="F234" s="194" t="s">
        <v>308</v>
      </c>
      <c r="G234" s="195" t="s">
        <v>149</v>
      </c>
      <c r="H234" s="196">
        <v>564</v>
      </c>
      <c r="I234" s="197"/>
      <c r="J234" s="198">
        <f>ROUND(I234*H234,2)</f>
        <v>0</v>
      </c>
      <c r="K234" s="194" t="s">
        <v>1</v>
      </c>
      <c r="L234" s="40"/>
      <c r="M234" s="199" t="s">
        <v>1</v>
      </c>
      <c r="N234" s="200" t="s">
        <v>43</v>
      </c>
      <c r="O234" s="72"/>
      <c r="P234" s="201">
        <f>O234*H234</f>
        <v>0</v>
      </c>
      <c r="Q234" s="201">
        <v>0</v>
      </c>
      <c r="R234" s="201">
        <f>Q234*H234</f>
        <v>0</v>
      </c>
      <c r="S234" s="201">
        <v>0</v>
      </c>
      <c r="T234" s="202">
        <f>S234*H234</f>
        <v>0</v>
      </c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R234" s="203" t="s">
        <v>99</v>
      </c>
      <c r="AT234" s="203" t="s">
        <v>146</v>
      </c>
      <c r="AU234" s="203" t="s">
        <v>86</v>
      </c>
      <c r="AY234" s="18" t="s">
        <v>144</v>
      </c>
      <c r="BE234" s="204">
        <f>IF(N234="základní",J234,0)</f>
        <v>0</v>
      </c>
      <c r="BF234" s="204">
        <f>IF(N234="snížená",J234,0)</f>
        <v>0</v>
      </c>
      <c r="BG234" s="204">
        <f>IF(N234="zákl. přenesená",J234,0)</f>
        <v>0</v>
      </c>
      <c r="BH234" s="204">
        <f>IF(N234="sníž. přenesená",J234,0)</f>
        <v>0</v>
      </c>
      <c r="BI234" s="204">
        <f>IF(N234="nulová",J234,0)</f>
        <v>0</v>
      </c>
      <c r="BJ234" s="18" t="s">
        <v>21</v>
      </c>
      <c r="BK234" s="204">
        <f>ROUND(I234*H234,2)</f>
        <v>0</v>
      </c>
      <c r="BL234" s="18" t="s">
        <v>99</v>
      </c>
      <c r="BM234" s="203" t="s">
        <v>309</v>
      </c>
    </row>
    <row r="235" spans="1:65" s="2" customFormat="1" ht="11.25">
      <c r="A235" s="35"/>
      <c r="B235" s="36"/>
      <c r="C235" s="37"/>
      <c r="D235" s="205" t="s">
        <v>152</v>
      </c>
      <c r="E235" s="37"/>
      <c r="F235" s="206" t="s">
        <v>308</v>
      </c>
      <c r="G235" s="37"/>
      <c r="H235" s="37"/>
      <c r="I235" s="207"/>
      <c r="J235" s="37"/>
      <c r="K235" s="37"/>
      <c r="L235" s="40"/>
      <c r="M235" s="208"/>
      <c r="N235" s="209"/>
      <c r="O235" s="72"/>
      <c r="P235" s="72"/>
      <c r="Q235" s="72"/>
      <c r="R235" s="72"/>
      <c r="S235" s="72"/>
      <c r="T235" s="73"/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T235" s="18" t="s">
        <v>152</v>
      </c>
      <c r="AU235" s="18" t="s">
        <v>86</v>
      </c>
    </row>
    <row r="236" spans="1:65" s="13" customFormat="1" ht="11.25">
      <c r="B236" s="210"/>
      <c r="C236" s="211"/>
      <c r="D236" s="205" t="s">
        <v>154</v>
      </c>
      <c r="E236" s="212" t="s">
        <v>1</v>
      </c>
      <c r="F236" s="213" t="s">
        <v>310</v>
      </c>
      <c r="G236" s="211"/>
      <c r="H236" s="212" t="s">
        <v>1</v>
      </c>
      <c r="I236" s="214"/>
      <c r="J236" s="211"/>
      <c r="K236" s="211"/>
      <c r="L236" s="215"/>
      <c r="M236" s="216"/>
      <c r="N236" s="217"/>
      <c r="O236" s="217"/>
      <c r="P236" s="217"/>
      <c r="Q236" s="217"/>
      <c r="R236" s="217"/>
      <c r="S236" s="217"/>
      <c r="T236" s="218"/>
      <c r="AT236" s="219" t="s">
        <v>154</v>
      </c>
      <c r="AU236" s="219" t="s">
        <v>86</v>
      </c>
      <c r="AV236" s="13" t="s">
        <v>21</v>
      </c>
      <c r="AW236" s="13" t="s">
        <v>35</v>
      </c>
      <c r="AX236" s="13" t="s">
        <v>78</v>
      </c>
      <c r="AY236" s="219" t="s">
        <v>144</v>
      </c>
    </row>
    <row r="237" spans="1:65" s="14" customFormat="1" ht="11.25">
      <c r="B237" s="220"/>
      <c r="C237" s="221"/>
      <c r="D237" s="205" t="s">
        <v>154</v>
      </c>
      <c r="E237" s="222" t="s">
        <v>1</v>
      </c>
      <c r="F237" s="223" t="s">
        <v>311</v>
      </c>
      <c r="G237" s="221"/>
      <c r="H237" s="224">
        <v>564</v>
      </c>
      <c r="I237" s="225"/>
      <c r="J237" s="221"/>
      <c r="K237" s="221"/>
      <c r="L237" s="226"/>
      <c r="M237" s="227"/>
      <c r="N237" s="228"/>
      <c r="O237" s="228"/>
      <c r="P237" s="228"/>
      <c r="Q237" s="228"/>
      <c r="R237" s="228"/>
      <c r="S237" s="228"/>
      <c r="T237" s="229"/>
      <c r="AT237" s="230" t="s">
        <v>154</v>
      </c>
      <c r="AU237" s="230" t="s">
        <v>86</v>
      </c>
      <c r="AV237" s="14" t="s">
        <v>86</v>
      </c>
      <c r="AW237" s="14" t="s">
        <v>35</v>
      </c>
      <c r="AX237" s="14" t="s">
        <v>21</v>
      </c>
      <c r="AY237" s="230" t="s">
        <v>144</v>
      </c>
    </row>
    <row r="238" spans="1:65" s="2" customFormat="1" ht="24.2" customHeight="1">
      <c r="A238" s="35"/>
      <c r="B238" s="36"/>
      <c r="C238" s="192" t="s">
        <v>312</v>
      </c>
      <c r="D238" s="192" t="s">
        <v>146</v>
      </c>
      <c r="E238" s="193" t="s">
        <v>313</v>
      </c>
      <c r="F238" s="194" t="s">
        <v>314</v>
      </c>
      <c r="G238" s="195" t="s">
        <v>149</v>
      </c>
      <c r="H238" s="196">
        <v>1.5</v>
      </c>
      <c r="I238" s="197"/>
      <c r="J238" s="198">
        <f>ROUND(I238*H238,2)</f>
        <v>0</v>
      </c>
      <c r="K238" s="194" t="s">
        <v>150</v>
      </c>
      <c r="L238" s="40"/>
      <c r="M238" s="199" t="s">
        <v>1</v>
      </c>
      <c r="N238" s="200" t="s">
        <v>43</v>
      </c>
      <c r="O238" s="72"/>
      <c r="P238" s="201">
        <f>O238*H238</f>
        <v>0</v>
      </c>
      <c r="Q238" s="201">
        <v>8.4250000000000005E-2</v>
      </c>
      <c r="R238" s="201">
        <f>Q238*H238</f>
        <v>0.12637500000000002</v>
      </c>
      <c r="S238" s="201">
        <v>0</v>
      </c>
      <c r="T238" s="202">
        <f>S238*H238</f>
        <v>0</v>
      </c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R238" s="203" t="s">
        <v>99</v>
      </c>
      <c r="AT238" s="203" t="s">
        <v>146</v>
      </c>
      <c r="AU238" s="203" t="s">
        <v>86</v>
      </c>
      <c r="AY238" s="18" t="s">
        <v>144</v>
      </c>
      <c r="BE238" s="204">
        <f>IF(N238="základní",J238,0)</f>
        <v>0</v>
      </c>
      <c r="BF238" s="204">
        <f>IF(N238="snížená",J238,0)</f>
        <v>0</v>
      </c>
      <c r="BG238" s="204">
        <f>IF(N238="zákl. přenesená",J238,0)</f>
        <v>0</v>
      </c>
      <c r="BH238" s="204">
        <f>IF(N238="sníž. přenesená",J238,0)</f>
        <v>0</v>
      </c>
      <c r="BI238" s="204">
        <f>IF(N238="nulová",J238,0)</f>
        <v>0</v>
      </c>
      <c r="BJ238" s="18" t="s">
        <v>21</v>
      </c>
      <c r="BK238" s="204">
        <f>ROUND(I238*H238,2)</f>
        <v>0</v>
      </c>
      <c r="BL238" s="18" t="s">
        <v>99</v>
      </c>
      <c r="BM238" s="203" t="s">
        <v>315</v>
      </c>
    </row>
    <row r="239" spans="1:65" s="2" customFormat="1" ht="48.75">
      <c r="A239" s="35"/>
      <c r="B239" s="36"/>
      <c r="C239" s="37"/>
      <c r="D239" s="205" t="s">
        <v>152</v>
      </c>
      <c r="E239" s="37"/>
      <c r="F239" s="206" t="s">
        <v>316</v>
      </c>
      <c r="G239" s="37"/>
      <c r="H239" s="37"/>
      <c r="I239" s="207"/>
      <c r="J239" s="37"/>
      <c r="K239" s="37"/>
      <c r="L239" s="40"/>
      <c r="M239" s="208"/>
      <c r="N239" s="209"/>
      <c r="O239" s="72"/>
      <c r="P239" s="72"/>
      <c r="Q239" s="72"/>
      <c r="R239" s="72"/>
      <c r="S239" s="72"/>
      <c r="T239" s="73"/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T239" s="18" t="s">
        <v>152</v>
      </c>
      <c r="AU239" s="18" t="s">
        <v>86</v>
      </c>
    </row>
    <row r="240" spans="1:65" s="13" customFormat="1" ht="11.25">
      <c r="B240" s="210"/>
      <c r="C240" s="211"/>
      <c r="D240" s="205" t="s">
        <v>154</v>
      </c>
      <c r="E240" s="212" t="s">
        <v>1</v>
      </c>
      <c r="F240" s="213" t="s">
        <v>317</v>
      </c>
      <c r="G240" s="211"/>
      <c r="H240" s="212" t="s">
        <v>1</v>
      </c>
      <c r="I240" s="214"/>
      <c r="J240" s="211"/>
      <c r="K240" s="211"/>
      <c r="L240" s="215"/>
      <c r="M240" s="216"/>
      <c r="N240" s="217"/>
      <c r="O240" s="217"/>
      <c r="P240" s="217"/>
      <c r="Q240" s="217"/>
      <c r="R240" s="217"/>
      <c r="S240" s="217"/>
      <c r="T240" s="218"/>
      <c r="AT240" s="219" t="s">
        <v>154</v>
      </c>
      <c r="AU240" s="219" t="s">
        <v>86</v>
      </c>
      <c r="AV240" s="13" t="s">
        <v>21</v>
      </c>
      <c r="AW240" s="13" t="s">
        <v>35</v>
      </c>
      <c r="AX240" s="13" t="s">
        <v>78</v>
      </c>
      <c r="AY240" s="219" t="s">
        <v>144</v>
      </c>
    </row>
    <row r="241" spans="1:65" s="14" customFormat="1" ht="11.25">
      <c r="B241" s="220"/>
      <c r="C241" s="221"/>
      <c r="D241" s="205" t="s">
        <v>154</v>
      </c>
      <c r="E241" s="222" t="s">
        <v>1</v>
      </c>
      <c r="F241" s="223" t="s">
        <v>305</v>
      </c>
      <c r="G241" s="221"/>
      <c r="H241" s="224">
        <v>1.5</v>
      </c>
      <c r="I241" s="225"/>
      <c r="J241" s="221"/>
      <c r="K241" s="221"/>
      <c r="L241" s="226"/>
      <c r="M241" s="227"/>
      <c r="N241" s="228"/>
      <c r="O241" s="228"/>
      <c r="P241" s="228"/>
      <c r="Q241" s="228"/>
      <c r="R241" s="228"/>
      <c r="S241" s="228"/>
      <c r="T241" s="229"/>
      <c r="AT241" s="230" t="s">
        <v>154</v>
      </c>
      <c r="AU241" s="230" t="s">
        <v>86</v>
      </c>
      <c r="AV241" s="14" t="s">
        <v>86</v>
      </c>
      <c r="AW241" s="14" t="s">
        <v>35</v>
      </c>
      <c r="AX241" s="14" t="s">
        <v>21</v>
      </c>
      <c r="AY241" s="230" t="s">
        <v>144</v>
      </c>
    </row>
    <row r="242" spans="1:65" s="2" customFormat="1" ht="14.45" customHeight="1">
      <c r="A242" s="35"/>
      <c r="B242" s="36"/>
      <c r="C242" s="243" t="s">
        <v>318</v>
      </c>
      <c r="D242" s="243" t="s">
        <v>211</v>
      </c>
      <c r="E242" s="244" t="s">
        <v>319</v>
      </c>
      <c r="F242" s="245" t="s">
        <v>320</v>
      </c>
      <c r="G242" s="246" t="s">
        <v>149</v>
      </c>
      <c r="H242" s="247">
        <v>1.65</v>
      </c>
      <c r="I242" s="248"/>
      <c r="J242" s="249">
        <f>ROUND(I242*H242,2)</f>
        <v>0</v>
      </c>
      <c r="K242" s="245" t="s">
        <v>150</v>
      </c>
      <c r="L242" s="250"/>
      <c r="M242" s="251" t="s">
        <v>1</v>
      </c>
      <c r="N242" s="252" t="s">
        <v>43</v>
      </c>
      <c r="O242" s="72"/>
      <c r="P242" s="201">
        <f>O242*H242</f>
        <v>0</v>
      </c>
      <c r="Q242" s="201">
        <v>0.13100000000000001</v>
      </c>
      <c r="R242" s="201">
        <f>Q242*H242</f>
        <v>0.21615000000000001</v>
      </c>
      <c r="S242" s="201">
        <v>0</v>
      </c>
      <c r="T242" s="202">
        <f>S242*H242</f>
        <v>0</v>
      </c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R242" s="203" t="s">
        <v>283</v>
      </c>
      <c r="AT242" s="203" t="s">
        <v>211</v>
      </c>
      <c r="AU242" s="203" t="s">
        <v>86</v>
      </c>
      <c r="AY242" s="18" t="s">
        <v>144</v>
      </c>
      <c r="BE242" s="204">
        <f>IF(N242="základní",J242,0)</f>
        <v>0</v>
      </c>
      <c r="BF242" s="204">
        <f>IF(N242="snížená",J242,0)</f>
        <v>0</v>
      </c>
      <c r="BG242" s="204">
        <f>IF(N242="zákl. přenesená",J242,0)</f>
        <v>0</v>
      </c>
      <c r="BH242" s="204">
        <f>IF(N242="sníž. přenesená",J242,0)</f>
        <v>0</v>
      </c>
      <c r="BI242" s="204">
        <f>IF(N242="nulová",J242,0)</f>
        <v>0</v>
      </c>
      <c r="BJ242" s="18" t="s">
        <v>21</v>
      </c>
      <c r="BK242" s="204">
        <f>ROUND(I242*H242,2)</f>
        <v>0</v>
      </c>
      <c r="BL242" s="18" t="s">
        <v>283</v>
      </c>
      <c r="BM242" s="203" t="s">
        <v>321</v>
      </c>
    </row>
    <row r="243" spans="1:65" s="2" customFormat="1" ht="11.25">
      <c r="A243" s="35"/>
      <c r="B243" s="36"/>
      <c r="C243" s="37"/>
      <c r="D243" s="205" t="s">
        <v>152</v>
      </c>
      <c r="E243" s="37"/>
      <c r="F243" s="206" t="s">
        <v>322</v>
      </c>
      <c r="G243" s="37"/>
      <c r="H243" s="37"/>
      <c r="I243" s="207"/>
      <c r="J243" s="37"/>
      <c r="K243" s="37"/>
      <c r="L243" s="40"/>
      <c r="M243" s="208"/>
      <c r="N243" s="209"/>
      <c r="O243" s="72"/>
      <c r="P243" s="72"/>
      <c r="Q243" s="72"/>
      <c r="R243" s="72"/>
      <c r="S243" s="72"/>
      <c r="T243" s="73"/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35"/>
      <c r="AT243" s="18" t="s">
        <v>152</v>
      </c>
      <c r="AU243" s="18" t="s">
        <v>86</v>
      </c>
    </row>
    <row r="244" spans="1:65" s="14" customFormat="1" ht="11.25">
      <c r="B244" s="220"/>
      <c r="C244" s="221"/>
      <c r="D244" s="205" t="s">
        <v>154</v>
      </c>
      <c r="E244" s="221"/>
      <c r="F244" s="223" t="s">
        <v>323</v>
      </c>
      <c r="G244" s="221"/>
      <c r="H244" s="224">
        <v>1.65</v>
      </c>
      <c r="I244" s="225"/>
      <c r="J244" s="221"/>
      <c r="K244" s="221"/>
      <c r="L244" s="226"/>
      <c r="M244" s="227"/>
      <c r="N244" s="228"/>
      <c r="O244" s="228"/>
      <c r="P244" s="228"/>
      <c r="Q244" s="228"/>
      <c r="R244" s="228"/>
      <c r="S244" s="228"/>
      <c r="T244" s="229"/>
      <c r="AT244" s="230" t="s">
        <v>154</v>
      </c>
      <c r="AU244" s="230" t="s">
        <v>86</v>
      </c>
      <c r="AV244" s="14" t="s">
        <v>86</v>
      </c>
      <c r="AW244" s="14" t="s">
        <v>4</v>
      </c>
      <c r="AX244" s="14" t="s">
        <v>21</v>
      </c>
      <c r="AY244" s="230" t="s">
        <v>144</v>
      </c>
    </row>
    <row r="245" spans="1:65" s="2" customFormat="1" ht="24.2" customHeight="1">
      <c r="A245" s="35"/>
      <c r="B245" s="36"/>
      <c r="C245" s="192" t="s">
        <v>324</v>
      </c>
      <c r="D245" s="192" t="s">
        <v>146</v>
      </c>
      <c r="E245" s="193" t="s">
        <v>325</v>
      </c>
      <c r="F245" s="194" t="s">
        <v>326</v>
      </c>
      <c r="G245" s="195" t="s">
        <v>149</v>
      </c>
      <c r="H245" s="196">
        <v>564</v>
      </c>
      <c r="I245" s="197"/>
      <c r="J245" s="198">
        <f>ROUND(I245*H245,2)</f>
        <v>0</v>
      </c>
      <c r="K245" s="194" t="s">
        <v>150</v>
      </c>
      <c r="L245" s="40"/>
      <c r="M245" s="199" t="s">
        <v>1</v>
      </c>
      <c r="N245" s="200" t="s">
        <v>43</v>
      </c>
      <c r="O245" s="72"/>
      <c r="P245" s="201">
        <f>O245*H245</f>
        <v>0</v>
      </c>
      <c r="Q245" s="201">
        <v>9.8000000000000004E-2</v>
      </c>
      <c r="R245" s="201">
        <f>Q245*H245</f>
        <v>55.272000000000006</v>
      </c>
      <c r="S245" s="201">
        <v>0</v>
      </c>
      <c r="T245" s="202">
        <f>S245*H245</f>
        <v>0</v>
      </c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R245" s="203" t="s">
        <v>99</v>
      </c>
      <c r="AT245" s="203" t="s">
        <v>146</v>
      </c>
      <c r="AU245" s="203" t="s">
        <v>86</v>
      </c>
      <c r="AY245" s="18" t="s">
        <v>144</v>
      </c>
      <c r="BE245" s="204">
        <f>IF(N245="základní",J245,0)</f>
        <v>0</v>
      </c>
      <c r="BF245" s="204">
        <f>IF(N245="snížená",J245,0)</f>
        <v>0</v>
      </c>
      <c r="BG245" s="204">
        <f>IF(N245="zákl. přenesená",J245,0)</f>
        <v>0</v>
      </c>
      <c r="BH245" s="204">
        <f>IF(N245="sníž. přenesená",J245,0)</f>
        <v>0</v>
      </c>
      <c r="BI245" s="204">
        <f>IF(N245="nulová",J245,0)</f>
        <v>0</v>
      </c>
      <c r="BJ245" s="18" t="s">
        <v>21</v>
      </c>
      <c r="BK245" s="204">
        <f>ROUND(I245*H245,2)</f>
        <v>0</v>
      </c>
      <c r="BL245" s="18" t="s">
        <v>99</v>
      </c>
      <c r="BM245" s="203" t="s">
        <v>327</v>
      </c>
    </row>
    <row r="246" spans="1:65" s="2" customFormat="1" ht="39">
      <c r="A246" s="35"/>
      <c r="B246" s="36"/>
      <c r="C246" s="37"/>
      <c r="D246" s="205" t="s">
        <v>152</v>
      </c>
      <c r="E246" s="37"/>
      <c r="F246" s="206" t="s">
        <v>328</v>
      </c>
      <c r="G246" s="37"/>
      <c r="H246" s="37"/>
      <c r="I246" s="207"/>
      <c r="J246" s="37"/>
      <c r="K246" s="37"/>
      <c r="L246" s="40"/>
      <c r="M246" s="208"/>
      <c r="N246" s="209"/>
      <c r="O246" s="72"/>
      <c r="P246" s="72"/>
      <c r="Q246" s="72"/>
      <c r="R246" s="72"/>
      <c r="S246" s="72"/>
      <c r="T246" s="73"/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T246" s="18" t="s">
        <v>152</v>
      </c>
      <c r="AU246" s="18" t="s">
        <v>86</v>
      </c>
    </row>
    <row r="247" spans="1:65" s="13" customFormat="1" ht="11.25">
      <c r="B247" s="210"/>
      <c r="C247" s="211"/>
      <c r="D247" s="205" t="s">
        <v>154</v>
      </c>
      <c r="E247" s="212" t="s">
        <v>1</v>
      </c>
      <c r="F247" s="213" t="s">
        <v>329</v>
      </c>
      <c r="G247" s="211"/>
      <c r="H247" s="212" t="s">
        <v>1</v>
      </c>
      <c r="I247" s="214"/>
      <c r="J247" s="211"/>
      <c r="K247" s="211"/>
      <c r="L247" s="215"/>
      <c r="M247" s="216"/>
      <c r="N247" s="217"/>
      <c r="O247" s="217"/>
      <c r="P247" s="217"/>
      <c r="Q247" s="217"/>
      <c r="R247" s="217"/>
      <c r="S247" s="217"/>
      <c r="T247" s="218"/>
      <c r="AT247" s="219" t="s">
        <v>154</v>
      </c>
      <c r="AU247" s="219" t="s">
        <v>86</v>
      </c>
      <c r="AV247" s="13" t="s">
        <v>21</v>
      </c>
      <c r="AW247" s="13" t="s">
        <v>35</v>
      </c>
      <c r="AX247" s="13" t="s">
        <v>78</v>
      </c>
      <c r="AY247" s="219" t="s">
        <v>144</v>
      </c>
    </row>
    <row r="248" spans="1:65" s="14" customFormat="1" ht="11.25">
      <c r="B248" s="220"/>
      <c r="C248" s="221"/>
      <c r="D248" s="205" t="s">
        <v>154</v>
      </c>
      <c r="E248" s="222" t="s">
        <v>1</v>
      </c>
      <c r="F248" s="223" t="s">
        <v>311</v>
      </c>
      <c r="G248" s="221"/>
      <c r="H248" s="224">
        <v>564</v>
      </c>
      <c r="I248" s="225"/>
      <c r="J248" s="221"/>
      <c r="K248" s="221"/>
      <c r="L248" s="226"/>
      <c r="M248" s="227"/>
      <c r="N248" s="228"/>
      <c r="O248" s="228"/>
      <c r="P248" s="228"/>
      <c r="Q248" s="228"/>
      <c r="R248" s="228"/>
      <c r="S248" s="228"/>
      <c r="T248" s="229"/>
      <c r="AT248" s="230" t="s">
        <v>154</v>
      </c>
      <c r="AU248" s="230" t="s">
        <v>86</v>
      </c>
      <c r="AV248" s="14" t="s">
        <v>86</v>
      </c>
      <c r="AW248" s="14" t="s">
        <v>35</v>
      </c>
      <c r="AX248" s="14" t="s">
        <v>21</v>
      </c>
      <c r="AY248" s="230" t="s">
        <v>144</v>
      </c>
    </row>
    <row r="249" spans="1:65" s="2" customFormat="1" ht="14.45" customHeight="1">
      <c r="A249" s="35"/>
      <c r="B249" s="36"/>
      <c r="C249" s="243" t="s">
        <v>330</v>
      </c>
      <c r="D249" s="243" t="s">
        <v>211</v>
      </c>
      <c r="E249" s="244" t="s">
        <v>331</v>
      </c>
      <c r="F249" s="245" t="s">
        <v>332</v>
      </c>
      <c r="G249" s="246" t="s">
        <v>149</v>
      </c>
      <c r="H249" s="247">
        <v>592.20000000000005</v>
      </c>
      <c r="I249" s="248"/>
      <c r="J249" s="249">
        <f>ROUND(I249*H249,2)</f>
        <v>0</v>
      </c>
      <c r="K249" s="245" t="s">
        <v>1</v>
      </c>
      <c r="L249" s="250"/>
      <c r="M249" s="251" t="s">
        <v>1</v>
      </c>
      <c r="N249" s="252" t="s">
        <v>43</v>
      </c>
      <c r="O249" s="72"/>
      <c r="P249" s="201">
        <f>O249*H249</f>
        <v>0</v>
      </c>
      <c r="Q249" s="201">
        <v>0.108</v>
      </c>
      <c r="R249" s="201">
        <f>Q249*H249</f>
        <v>63.957600000000006</v>
      </c>
      <c r="S249" s="201">
        <v>0</v>
      </c>
      <c r="T249" s="202">
        <f>S249*H249</f>
        <v>0</v>
      </c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35"/>
      <c r="AR249" s="203" t="s">
        <v>195</v>
      </c>
      <c r="AT249" s="203" t="s">
        <v>211</v>
      </c>
      <c r="AU249" s="203" t="s">
        <v>86</v>
      </c>
      <c r="AY249" s="18" t="s">
        <v>144</v>
      </c>
      <c r="BE249" s="204">
        <f>IF(N249="základní",J249,0)</f>
        <v>0</v>
      </c>
      <c r="BF249" s="204">
        <f>IF(N249="snížená",J249,0)</f>
        <v>0</v>
      </c>
      <c r="BG249" s="204">
        <f>IF(N249="zákl. přenesená",J249,0)</f>
        <v>0</v>
      </c>
      <c r="BH249" s="204">
        <f>IF(N249="sníž. přenesená",J249,0)</f>
        <v>0</v>
      </c>
      <c r="BI249" s="204">
        <f>IF(N249="nulová",J249,0)</f>
        <v>0</v>
      </c>
      <c r="BJ249" s="18" t="s">
        <v>21</v>
      </c>
      <c r="BK249" s="204">
        <f>ROUND(I249*H249,2)</f>
        <v>0</v>
      </c>
      <c r="BL249" s="18" t="s">
        <v>99</v>
      </c>
      <c r="BM249" s="203" t="s">
        <v>333</v>
      </c>
    </row>
    <row r="250" spans="1:65" s="2" customFormat="1" ht="11.25">
      <c r="A250" s="35"/>
      <c r="B250" s="36"/>
      <c r="C250" s="37"/>
      <c r="D250" s="205" t="s">
        <v>152</v>
      </c>
      <c r="E250" s="37"/>
      <c r="F250" s="206" t="s">
        <v>334</v>
      </c>
      <c r="G250" s="37"/>
      <c r="H250" s="37"/>
      <c r="I250" s="207"/>
      <c r="J250" s="37"/>
      <c r="K250" s="37"/>
      <c r="L250" s="40"/>
      <c r="M250" s="208"/>
      <c r="N250" s="209"/>
      <c r="O250" s="72"/>
      <c r="P250" s="72"/>
      <c r="Q250" s="72"/>
      <c r="R250" s="72"/>
      <c r="S250" s="72"/>
      <c r="T250" s="73"/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T250" s="18" t="s">
        <v>152</v>
      </c>
      <c r="AU250" s="18" t="s">
        <v>86</v>
      </c>
    </row>
    <row r="251" spans="1:65" s="14" customFormat="1" ht="11.25">
      <c r="B251" s="220"/>
      <c r="C251" s="221"/>
      <c r="D251" s="205" t="s">
        <v>154</v>
      </c>
      <c r="E251" s="221"/>
      <c r="F251" s="223" t="s">
        <v>335</v>
      </c>
      <c r="G251" s="221"/>
      <c r="H251" s="224">
        <v>592.20000000000005</v>
      </c>
      <c r="I251" s="225"/>
      <c r="J251" s="221"/>
      <c r="K251" s="221"/>
      <c r="L251" s="226"/>
      <c r="M251" s="227"/>
      <c r="N251" s="228"/>
      <c r="O251" s="228"/>
      <c r="P251" s="228"/>
      <c r="Q251" s="228"/>
      <c r="R251" s="228"/>
      <c r="S251" s="228"/>
      <c r="T251" s="229"/>
      <c r="AT251" s="230" t="s">
        <v>154</v>
      </c>
      <c r="AU251" s="230" t="s">
        <v>86</v>
      </c>
      <c r="AV251" s="14" t="s">
        <v>86</v>
      </c>
      <c r="AW251" s="14" t="s">
        <v>4</v>
      </c>
      <c r="AX251" s="14" t="s">
        <v>21</v>
      </c>
      <c r="AY251" s="230" t="s">
        <v>144</v>
      </c>
    </row>
    <row r="252" spans="1:65" s="12" customFormat="1" ht="22.9" customHeight="1">
      <c r="B252" s="176"/>
      <c r="C252" s="177"/>
      <c r="D252" s="178" t="s">
        <v>77</v>
      </c>
      <c r="E252" s="190" t="s">
        <v>195</v>
      </c>
      <c r="F252" s="190" t="s">
        <v>336</v>
      </c>
      <c r="G252" s="177"/>
      <c r="H252" s="177"/>
      <c r="I252" s="180"/>
      <c r="J252" s="191">
        <f>BK252</f>
        <v>0</v>
      </c>
      <c r="K252" s="177"/>
      <c r="L252" s="182"/>
      <c r="M252" s="183"/>
      <c r="N252" s="184"/>
      <c r="O252" s="184"/>
      <c r="P252" s="185">
        <f>SUM(P253:P254)</f>
        <v>0</v>
      </c>
      <c r="Q252" s="184"/>
      <c r="R252" s="185">
        <f>SUM(R253:R254)</f>
        <v>0</v>
      </c>
      <c r="S252" s="184"/>
      <c r="T252" s="186">
        <f>SUM(T253:T254)</f>
        <v>0</v>
      </c>
      <c r="AR252" s="187" t="s">
        <v>21</v>
      </c>
      <c r="AT252" s="188" t="s">
        <v>77</v>
      </c>
      <c r="AU252" s="188" t="s">
        <v>21</v>
      </c>
      <c r="AY252" s="187" t="s">
        <v>144</v>
      </c>
      <c r="BK252" s="189">
        <f>SUM(BK253:BK254)</f>
        <v>0</v>
      </c>
    </row>
    <row r="253" spans="1:65" s="2" customFormat="1" ht="14.45" customHeight="1">
      <c r="A253" s="35"/>
      <c r="B253" s="36"/>
      <c r="C253" s="192" t="s">
        <v>337</v>
      </c>
      <c r="D253" s="192" t="s">
        <v>146</v>
      </c>
      <c r="E253" s="193" t="s">
        <v>338</v>
      </c>
      <c r="F253" s="194" t="s">
        <v>339</v>
      </c>
      <c r="G253" s="195" t="s">
        <v>340</v>
      </c>
      <c r="H253" s="196">
        <v>1</v>
      </c>
      <c r="I253" s="197"/>
      <c r="J253" s="198">
        <f>ROUND(I253*H253,2)</f>
        <v>0</v>
      </c>
      <c r="K253" s="194" t="s">
        <v>1</v>
      </c>
      <c r="L253" s="40"/>
      <c r="M253" s="199" t="s">
        <v>1</v>
      </c>
      <c r="N253" s="200" t="s">
        <v>43</v>
      </c>
      <c r="O253" s="72"/>
      <c r="P253" s="201">
        <f>O253*H253</f>
        <v>0</v>
      </c>
      <c r="Q253" s="201">
        <v>0</v>
      </c>
      <c r="R253" s="201">
        <f>Q253*H253</f>
        <v>0</v>
      </c>
      <c r="S253" s="201">
        <v>0</v>
      </c>
      <c r="T253" s="202">
        <f>S253*H253</f>
        <v>0</v>
      </c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35"/>
      <c r="AR253" s="203" t="s">
        <v>99</v>
      </c>
      <c r="AT253" s="203" t="s">
        <v>146</v>
      </c>
      <c r="AU253" s="203" t="s">
        <v>86</v>
      </c>
      <c r="AY253" s="18" t="s">
        <v>144</v>
      </c>
      <c r="BE253" s="204">
        <f>IF(N253="základní",J253,0)</f>
        <v>0</v>
      </c>
      <c r="BF253" s="204">
        <f>IF(N253="snížená",J253,0)</f>
        <v>0</v>
      </c>
      <c r="BG253" s="204">
        <f>IF(N253="zákl. přenesená",J253,0)</f>
        <v>0</v>
      </c>
      <c r="BH253" s="204">
        <f>IF(N253="sníž. přenesená",J253,0)</f>
        <v>0</v>
      </c>
      <c r="BI253" s="204">
        <f>IF(N253="nulová",J253,0)</f>
        <v>0</v>
      </c>
      <c r="BJ253" s="18" t="s">
        <v>21</v>
      </c>
      <c r="BK253" s="204">
        <f>ROUND(I253*H253,2)</f>
        <v>0</v>
      </c>
      <c r="BL253" s="18" t="s">
        <v>99</v>
      </c>
      <c r="BM253" s="203" t="s">
        <v>341</v>
      </c>
    </row>
    <row r="254" spans="1:65" s="2" customFormat="1" ht="11.25">
      <c r="A254" s="35"/>
      <c r="B254" s="36"/>
      <c r="C254" s="37"/>
      <c r="D254" s="205" t="s">
        <v>152</v>
      </c>
      <c r="E254" s="37"/>
      <c r="F254" s="206" t="s">
        <v>339</v>
      </c>
      <c r="G254" s="37"/>
      <c r="H254" s="37"/>
      <c r="I254" s="207"/>
      <c r="J254" s="37"/>
      <c r="K254" s="37"/>
      <c r="L254" s="40"/>
      <c r="M254" s="208"/>
      <c r="N254" s="209"/>
      <c r="O254" s="72"/>
      <c r="P254" s="72"/>
      <c r="Q254" s="72"/>
      <c r="R254" s="72"/>
      <c r="S254" s="72"/>
      <c r="T254" s="73"/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T254" s="18" t="s">
        <v>152</v>
      </c>
      <c r="AU254" s="18" t="s">
        <v>86</v>
      </c>
    </row>
    <row r="255" spans="1:65" s="12" customFormat="1" ht="22.9" customHeight="1">
      <c r="B255" s="176"/>
      <c r="C255" s="177"/>
      <c r="D255" s="178" t="s">
        <v>77</v>
      </c>
      <c r="E255" s="190" t="s">
        <v>199</v>
      </c>
      <c r="F255" s="190" t="s">
        <v>342</v>
      </c>
      <c r="G255" s="177"/>
      <c r="H255" s="177"/>
      <c r="I255" s="180"/>
      <c r="J255" s="191">
        <f>BK255</f>
        <v>0</v>
      </c>
      <c r="K255" s="177"/>
      <c r="L255" s="182"/>
      <c r="M255" s="183"/>
      <c r="N255" s="184"/>
      <c r="O255" s="184"/>
      <c r="P255" s="185">
        <f>SUM(P256:P295)</f>
        <v>0</v>
      </c>
      <c r="Q255" s="184"/>
      <c r="R255" s="185">
        <f>SUM(R256:R295)</f>
        <v>36.242578570939997</v>
      </c>
      <c r="S255" s="184"/>
      <c r="T255" s="186">
        <f>SUM(T256:T295)</f>
        <v>0</v>
      </c>
      <c r="AR255" s="187" t="s">
        <v>21</v>
      </c>
      <c r="AT255" s="188" t="s">
        <v>77</v>
      </c>
      <c r="AU255" s="188" t="s">
        <v>21</v>
      </c>
      <c r="AY255" s="187" t="s">
        <v>144</v>
      </c>
      <c r="BK255" s="189">
        <f>SUM(BK256:BK295)</f>
        <v>0</v>
      </c>
    </row>
    <row r="256" spans="1:65" s="2" customFormat="1" ht="24.2" customHeight="1">
      <c r="A256" s="35"/>
      <c r="B256" s="36"/>
      <c r="C256" s="192" t="s">
        <v>343</v>
      </c>
      <c r="D256" s="192" t="s">
        <v>146</v>
      </c>
      <c r="E256" s="193" t="s">
        <v>344</v>
      </c>
      <c r="F256" s="194" t="s">
        <v>345</v>
      </c>
      <c r="G256" s="195" t="s">
        <v>340</v>
      </c>
      <c r="H256" s="196">
        <v>1</v>
      </c>
      <c r="I256" s="197"/>
      <c r="J256" s="198">
        <f>ROUND(I256*H256,2)</f>
        <v>0</v>
      </c>
      <c r="K256" s="194" t="s">
        <v>150</v>
      </c>
      <c r="L256" s="40"/>
      <c r="M256" s="199" t="s">
        <v>1</v>
      </c>
      <c r="N256" s="200" t="s">
        <v>43</v>
      </c>
      <c r="O256" s="72"/>
      <c r="P256" s="201">
        <f>O256*H256</f>
        <v>0</v>
      </c>
      <c r="Q256" s="201">
        <v>6.9999999999999999E-4</v>
      </c>
      <c r="R256" s="201">
        <f>Q256*H256</f>
        <v>6.9999999999999999E-4</v>
      </c>
      <c r="S256" s="201">
        <v>0</v>
      </c>
      <c r="T256" s="202">
        <f>S256*H256</f>
        <v>0</v>
      </c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R256" s="203" t="s">
        <v>99</v>
      </c>
      <c r="AT256" s="203" t="s">
        <v>146</v>
      </c>
      <c r="AU256" s="203" t="s">
        <v>86</v>
      </c>
      <c r="AY256" s="18" t="s">
        <v>144</v>
      </c>
      <c r="BE256" s="204">
        <f>IF(N256="základní",J256,0)</f>
        <v>0</v>
      </c>
      <c r="BF256" s="204">
        <f>IF(N256="snížená",J256,0)</f>
        <v>0</v>
      </c>
      <c r="BG256" s="204">
        <f>IF(N256="zákl. přenesená",J256,0)</f>
        <v>0</v>
      </c>
      <c r="BH256" s="204">
        <f>IF(N256="sníž. přenesená",J256,0)</f>
        <v>0</v>
      </c>
      <c r="BI256" s="204">
        <f>IF(N256="nulová",J256,0)</f>
        <v>0</v>
      </c>
      <c r="BJ256" s="18" t="s">
        <v>21</v>
      </c>
      <c r="BK256" s="204">
        <f>ROUND(I256*H256,2)</f>
        <v>0</v>
      </c>
      <c r="BL256" s="18" t="s">
        <v>99</v>
      </c>
      <c r="BM256" s="203" t="s">
        <v>346</v>
      </c>
    </row>
    <row r="257" spans="1:65" s="2" customFormat="1" ht="19.5">
      <c r="A257" s="35"/>
      <c r="B257" s="36"/>
      <c r="C257" s="37"/>
      <c r="D257" s="205" t="s">
        <v>152</v>
      </c>
      <c r="E257" s="37"/>
      <c r="F257" s="206" t="s">
        <v>347</v>
      </c>
      <c r="G257" s="37"/>
      <c r="H257" s="37"/>
      <c r="I257" s="207"/>
      <c r="J257" s="37"/>
      <c r="K257" s="37"/>
      <c r="L257" s="40"/>
      <c r="M257" s="208"/>
      <c r="N257" s="209"/>
      <c r="O257" s="72"/>
      <c r="P257" s="72"/>
      <c r="Q257" s="72"/>
      <c r="R257" s="72"/>
      <c r="S257" s="72"/>
      <c r="T257" s="73"/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35"/>
      <c r="AT257" s="18" t="s">
        <v>152</v>
      </c>
      <c r="AU257" s="18" t="s">
        <v>86</v>
      </c>
    </row>
    <row r="258" spans="1:65" s="14" customFormat="1" ht="11.25">
      <c r="B258" s="220"/>
      <c r="C258" s="221"/>
      <c r="D258" s="205" t="s">
        <v>154</v>
      </c>
      <c r="E258" s="222" t="s">
        <v>1</v>
      </c>
      <c r="F258" s="223" t="s">
        <v>348</v>
      </c>
      <c r="G258" s="221"/>
      <c r="H258" s="224">
        <v>1</v>
      </c>
      <c r="I258" s="225"/>
      <c r="J258" s="221"/>
      <c r="K258" s="221"/>
      <c r="L258" s="226"/>
      <c r="M258" s="227"/>
      <c r="N258" s="228"/>
      <c r="O258" s="228"/>
      <c r="P258" s="228"/>
      <c r="Q258" s="228"/>
      <c r="R258" s="228"/>
      <c r="S258" s="228"/>
      <c r="T258" s="229"/>
      <c r="AT258" s="230" t="s">
        <v>154</v>
      </c>
      <c r="AU258" s="230" t="s">
        <v>86</v>
      </c>
      <c r="AV258" s="14" t="s">
        <v>86</v>
      </c>
      <c r="AW258" s="14" t="s">
        <v>35</v>
      </c>
      <c r="AX258" s="14" t="s">
        <v>78</v>
      </c>
      <c r="AY258" s="230" t="s">
        <v>144</v>
      </c>
    </row>
    <row r="259" spans="1:65" s="2" customFormat="1" ht="24.2" customHeight="1">
      <c r="A259" s="35"/>
      <c r="B259" s="36"/>
      <c r="C259" s="243" t="s">
        <v>349</v>
      </c>
      <c r="D259" s="243" t="s">
        <v>211</v>
      </c>
      <c r="E259" s="244" t="s">
        <v>350</v>
      </c>
      <c r="F259" s="245" t="s">
        <v>351</v>
      </c>
      <c r="G259" s="246" t="s">
        <v>340</v>
      </c>
      <c r="H259" s="247">
        <v>1</v>
      </c>
      <c r="I259" s="248"/>
      <c r="J259" s="249">
        <f>ROUND(I259*H259,2)</f>
        <v>0</v>
      </c>
      <c r="K259" s="245" t="s">
        <v>150</v>
      </c>
      <c r="L259" s="250"/>
      <c r="M259" s="251" t="s">
        <v>1</v>
      </c>
      <c r="N259" s="252" t="s">
        <v>43</v>
      </c>
      <c r="O259" s="72"/>
      <c r="P259" s="201">
        <f>O259*H259</f>
        <v>0</v>
      </c>
      <c r="Q259" s="201">
        <v>3.5000000000000001E-3</v>
      </c>
      <c r="R259" s="201">
        <f>Q259*H259</f>
        <v>3.5000000000000001E-3</v>
      </c>
      <c r="S259" s="201">
        <v>0</v>
      </c>
      <c r="T259" s="202">
        <f>S259*H259</f>
        <v>0</v>
      </c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35"/>
      <c r="AR259" s="203" t="s">
        <v>283</v>
      </c>
      <c r="AT259" s="203" t="s">
        <v>211</v>
      </c>
      <c r="AU259" s="203" t="s">
        <v>86</v>
      </c>
      <c r="AY259" s="18" t="s">
        <v>144</v>
      </c>
      <c r="BE259" s="204">
        <f>IF(N259="základní",J259,0)</f>
        <v>0</v>
      </c>
      <c r="BF259" s="204">
        <f>IF(N259="snížená",J259,0)</f>
        <v>0</v>
      </c>
      <c r="BG259" s="204">
        <f>IF(N259="zákl. přenesená",J259,0)</f>
        <v>0</v>
      </c>
      <c r="BH259" s="204">
        <f>IF(N259="sníž. přenesená",J259,0)</f>
        <v>0</v>
      </c>
      <c r="BI259" s="204">
        <f>IF(N259="nulová",J259,0)</f>
        <v>0</v>
      </c>
      <c r="BJ259" s="18" t="s">
        <v>21</v>
      </c>
      <c r="BK259" s="204">
        <f>ROUND(I259*H259,2)</f>
        <v>0</v>
      </c>
      <c r="BL259" s="18" t="s">
        <v>283</v>
      </c>
      <c r="BM259" s="203" t="s">
        <v>352</v>
      </c>
    </row>
    <row r="260" spans="1:65" s="2" customFormat="1" ht="11.25">
      <c r="A260" s="35"/>
      <c r="B260" s="36"/>
      <c r="C260" s="37"/>
      <c r="D260" s="205" t="s">
        <v>152</v>
      </c>
      <c r="E260" s="37"/>
      <c r="F260" s="206" t="s">
        <v>351</v>
      </c>
      <c r="G260" s="37"/>
      <c r="H260" s="37"/>
      <c r="I260" s="207"/>
      <c r="J260" s="37"/>
      <c r="K260" s="37"/>
      <c r="L260" s="40"/>
      <c r="M260" s="208"/>
      <c r="N260" s="209"/>
      <c r="O260" s="72"/>
      <c r="P260" s="72"/>
      <c r="Q260" s="72"/>
      <c r="R260" s="72"/>
      <c r="S260" s="72"/>
      <c r="T260" s="73"/>
      <c r="U260" s="35"/>
      <c r="V260" s="35"/>
      <c r="W260" s="35"/>
      <c r="X260" s="35"/>
      <c r="Y260" s="35"/>
      <c r="Z260" s="35"/>
      <c r="AA260" s="35"/>
      <c r="AB260" s="35"/>
      <c r="AC260" s="35"/>
      <c r="AD260" s="35"/>
      <c r="AE260" s="35"/>
      <c r="AT260" s="18" t="s">
        <v>152</v>
      </c>
      <c r="AU260" s="18" t="s">
        <v>86</v>
      </c>
    </row>
    <row r="261" spans="1:65" s="14" customFormat="1" ht="11.25">
      <c r="B261" s="220"/>
      <c r="C261" s="221"/>
      <c r="D261" s="205" t="s">
        <v>154</v>
      </c>
      <c r="E261" s="222" t="s">
        <v>1</v>
      </c>
      <c r="F261" s="223" t="s">
        <v>348</v>
      </c>
      <c r="G261" s="221"/>
      <c r="H261" s="224">
        <v>1</v>
      </c>
      <c r="I261" s="225"/>
      <c r="J261" s="221"/>
      <c r="K261" s="221"/>
      <c r="L261" s="226"/>
      <c r="M261" s="227"/>
      <c r="N261" s="228"/>
      <c r="O261" s="228"/>
      <c r="P261" s="228"/>
      <c r="Q261" s="228"/>
      <c r="R261" s="228"/>
      <c r="S261" s="228"/>
      <c r="T261" s="229"/>
      <c r="AT261" s="230" t="s">
        <v>154</v>
      </c>
      <c r="AU261" s="230" t="s">
        <v>86</v>
      </c>
      <c r="AV261" s="14" t="s">
        <v>86</v>
      </c>
      <c r="AW261" s="14" t="s">
        <v>35</v>
      </c>
      <c r="AX261" s="14" t="s">
        <v>78</v>
      </c>
      <c r="AY261" s="230" t="s">
        <v>144</v>
      </c>
    </row>
    <row r="262" spans="1:65" s="15" customFormat="1" ht="11.25">
      <c r="B262" s="232"/>
      <c r="C262" s="233"/>
      <c r="D262" s="205" t="s">
        <v>154</v>
      </c>
      <c r="E262" s="234" t="s">
        <v>1</v>
      </c>
      <c r="F262" s="235" t="s">
        <v>178</v>
      </c>
      <c r="G262" s="233"/>
      <c r="H262" s="236">
        <v>1</v>
      </c>
      <c r="I262" s="237"/>
      <c r="J262" s="233"/>
      <c r="K262" s="233"/>
      <c r="L262" s="238"/>
      <c r="M262" s="239"/>
      <c r="N262" s="240"/>
      <c r="O262" s="240"/>
      <c r="P262" s="240"/>
      <c r="Q262" s="240"/>
      <c r="R262" s="240"/>
      <c r="S262" s="240"/>
      <c r="T262" s="241"/>
      <c r="AT262" s="242" t="s">
        <v>154</v>
      </c>
      <c r="AU262" s="242" t="s">
        <v>86</v>
      </c>
      <c r="AV262" s="15" t="s">
        <v>99</v>
      </c>
      <c r="AW262" s="15" t="s">
        <v>4</v>
      </c>
      <c r="AX262" s="15" t="s">
        <v>21</v>
      </c>
      <c r="AY262" s="242" t="s">
        <v>144</v>
      </c>
    </row>
    <row r="263" spans="1:65" s="2" customFormat="1" ht="24.2" customHeight="1">
      <c r="A263" s="35"/>
      <c r="B263" s="36"/>
      <c r="C263" s="192" t="s">
        <v>353</v>
      </c>
      <c r="D263" s="192" t="s">
        <v>146</v>
      </c>
      <c r="E263" s="193" t="s">
        <v>354</v>
      </c>
      <c r="F263" s="194" t="s">
        <v>355</v>
      </c>
      <c r="G263" s="195" t="s">
        <v>340</v>
      </c>
      <c r="H263" s="196">
        <v>1</v>
      </c>
      <c r="I263" s="197"/>
      <c r="J263" s="198">
        <f>ROUND(I263*H263,2)</f>
        <v>0</v>
      </c>
      <c r="K263" s="194" t="s">
        <v>150</v>
      </c>
      <c r="L263" s="40"/>
      <c r="M263" s="199" t="s">
        <v>1</v>
      </c>
      <c r="N263" s="200" t="s">
        <v>43</v>
      </c>
      <c r="O263" s="72"/>
      <c r="P263" s="201">
        <f>O263*H263</f>
        <v>0</v>
      </c>
      <c r="Q263" s="201">
        <v>0.109405</v>
      </c>
      <c r="R263" s="201">
        <f>Q263*H263</f>
        <v>0.109405</v>
      </c>
      <c r="S263" s="201">
        <v>0</v>
      </c>
      <c r="T263" s="202">
        <f>S263*H263</f>
        <v>0</v>
      </c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R263" s="203" t="s">
        <v>99</v>
      </c>
      <c r="AT263" s="203" t="s">
        <v>146</v>
      </c>
      <c r="AU263" s="203" t="s">
        <v>86</v>
      </c>
      <c r="AY263" s="18" t="s">
        <v>144</v>
      </c>
      <c r="BE263" s="204">
        <f>IF(N263="základní",J263,0)</f>
        <v>0</v>
      </c>
      <c r="BF263" s="204">
        <f>IF(N263="snížená",J263,0)</f>
        <v>0</v>
      </c>
      <c r="BG263" s="204">
        <f>IF(N263="zákl. přenesená",J263,0)</f>
        <v>0</v>
      </c>
      <c r="BH263" s="204">
        <f>IF(N263="sníž. přenesená",J263,0)</f>
        <v>0</v>
      </c>
      <c r="BI263" s="204">
        <f>IF(N263="nulová",J263,0)</f>
        <v>0</v>
      </c>
      <c r="BJ263" s="18" t="s">
        <v>21</v>
      </c>
      <c r="BK263" s="204">
        <f>ROUND(I263*H263,2)</f>
        <v>0</v>
      </c>
      <c r="BL263" s="18" t="s">
        <v>99</v>
      </c>
      <c r="BM263" s="203" t="s">
        <v>356</v>
      </c>
    </row>
    <row r="264" spans="1:65" s="2" customFormat="1" ht="19.5">
      <c r="A264" s="35"/>
      <c r="B264" s="36"/>
      <c r="C264" s="37"/>
      <c r="D264" s="205" t="s">
        <v>152</v>
      </c>
      <c r="E264" s="37"/>
      <c r="F264" s="206" t="s">
        <v>357</v>
      </c>
      <c r="G264" s="37"/>
      <c r="H264" s="37"/>
      <c r="I264" s="207"/>
      <c r="J264" s="37"/>
      <c r="K264" s="37"/>
      <c r="L264" s="40"/>
      <c r="M264" s="208"/>
      <c r="N264" s="209"/>
      <c r="O264" s="72"/>
      <c r="P264" s="72"/>
      <c r="Q264" s="72"/>
      <c r="R264" s="72"/>
      <c r="S264" s="72"/>
      <c r="T264" s="73"/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T264" s="18" t="s">
        <v>152</v>
      </c>
      <c r="AU264" s="18" t="s">
        <v>86</v>
      </c>
    </row>
    <row r="265" spans="1:65" s="14" customFormat="1" ht="11.25">
      <c r="B265" s="220"/>
      <c r="C265" s="221"/>
      <c r="D265" s="205" t="s">
        <v>154</v>
      </c>
      <c r="E265" s="222" t="s">
        <v>1</v>
      </c>
      <c r="F265" s="223" t="s">
        <v>358</v>
      </c>
      <c r="G265" s="221"/>
      <c r="H265" s="224">
        <v>1</v>
      </c>
      <c r="I265" s="225"/>
      <c r="J265" s="221"/>
      <c r="K265" s="221"/>
      <c r="L265" s="226"/>
      <c r="M265" s="227"/>
      <c r="N265" s="228"/>
      <c r="O265" s="228"/>
      <c r="P265" s="228"/>
      <c r="Q265" s="228"/>
      <c r="R265" s="228"/>
      <c r="S265" s="228"/>
      <c r="T265" s="229"/>
      <c r="AT265" s="230" t="s">
        <v>154</v>
      </c>
      <c r="AU265" s="230" t="s">
        <v>86</v>
      </c>
      <c r="AV265" s="14" t="s">
        <v>86</v>
      </c>
      <c r="AW265" s="14" t="s">
        <v>35</v>
      </c>
      <c r="AX265" s="14" t="s">
        <v>21</v>
      </c>
      <c r="AY265" s="230" t="s">
        <v>144</v>
      </c>
    </row>
    <row r="266" spans="1:65" s="2" customFormat="1" ht="14.45" customHeight="1">
      <c r="A266" s="35"/>
      <c r="B266" s="36"/>
      <c r="C266" s="243" t="s">
        <v>359</v>
      </c>
      <c r="D266" s="243" t="s">
        <v>211</v>
      </c>
      <c r="E266" s="244" t="s">
        <v>360</v>
      </c>
      <c r="F266" s="245" t="s">
        <v>361</v>
      </c>
      <c r="G266" s="246" t="s">
        <v>340</v>
      </c>
      <c r="H266" s="247">
        <v>1</v>
      </c>
      <c r="I266" s="248"/>
      <c r="J266" s="249">
        <f>ROUND(I266*H266,2)</f>
        <v>0</v>
      </c>
      <c r="K266" s="245" t="s">
        <v>150</v>
      </c>
      <c r="L266" s="250"/>
      <c r="M266" s="251" t="s">
        <v>1</v>
      </c>
      <c r="N266" s="252" t="s">
        <v>43</v>
      </c>
      <c r="O266" s="72"/>
      <c r="P266" s="201">
        <f>O266*H266</f>
        <v>0</v>
      </c>
      <c r="Q266" s="201">
        <v>6.1000000000000004E-3</v>
      </c>
      <c r="R266" s="201">
        <f>Q266*H266</f>
        <v>6.1000000000000004E-3</v>
      </c>
      <c r="S266" s="201">
        <v>0</v>
      </c>
      <c r="T266" s="202">
        <f>S266*H266</f>
        <v>0</v>
      </c>
      <c r="U266" s="35"/>
      <c r="V266" s="35"/>
      <c r="W266" s="35"/>
      <c r="X266" s="35"/>
      <c r="Y266" s="35"/>
      <c r="Z266" s="35"/>
      <c r="AA266" s="35"/>
      <c r="AB266" s="35"/>
      <c r="AC266" s="35"/>
      <c r="AD266" s="35"/>
      <c r="AE266" s="35"/>
      <c r="AR266" s="203" t="s">
        <v>195</v>
      </c>
      <c r="AT266" s="203" t="s">
        <v>211</v>
      </c>
      <c r="AU266" s="203" t="s">
        <v>86</v>
      </c>
      <c r="AY266" s="18" t="s">
        <v>144</v>
      </c>
      <c r="BE266" s="204">
        <f>IF(N266="základní",J266,0)</f>
        <v>0</v>
      </c>
      <c r="BF266" s="204">
        <f>IF(N266="snížená",J266,0)</f>
        <v>0</v>
      </c>
      <c r="BG266" s="204">
        <f>IF(N266="zákl. přenesená",J266,0)</f>
        <v>0</v>
      </c>
      <c r="BH266" s="204">
        <f>IF(N266="sníž. přenesená",J266,0)</f>
        <v>0</v>
      </c>
      <c r="BI266" s="204">
        <f>IF(N266="nulová",J266,0)</f>
        <v>0</v>
      </c>
      <c r="BJ266" s="18" t="s">
        <v>21</v>
      </c>
      <c r="BK266" s="204">
        <f>ROUND(I266*H266,2)</f>
        <v>0</v>
      </c>
      <c r="BL266" s="18" t="s">
        <v>99</v>
      </c>
      <c r="BM266" s="203" t="s">
        <v>362</v>
      </c>
    </row>
    <row r="267" spans="1:65" s="2" customFormat="1" ht="11.25">
      <c r="A267" s="35"/>
      <c r="B267" s="36"/>
      <c r="C267" s="37"/>
      <c r="D267" s="205" t="s">
        <v>152</v>
      </c>
      <c r="E267" s="37"/>
      <c r="F267" s="206" t="s">
        <v>361</v>
      </c>
      <c r="G267" s="37"/>
      <c r="H267" s="37"/>
      <c r="I267" s="207"/>
      <c r="J267" s="37"/>
      <c r="K267" s="37"/>
      <c r="L267" s="40"/>
      <c r="M267" s="208"/>
      <c r="N267" s="209"/>
      <c r="O267" s="72"/>
      <c r="P267" s="72"/>
      <c r="Q267" s="72"/>
      <c r="R267" s="72"/>
      <c r="S267" s="72"/>
      <c r="T267" s="73"/>
      <c r="U267" s="35"/>
      <c r="V267" s="35"/>
      <c r="W267" s="35"/>
      <c r="X267" s="35"/>
      <c r="Y267" s="35"/>
      <c r="Z267" s="35"/>
      <c r="AA267" s="35"/>
      <c r="AB267" s="35"/>
      <c r="AC267" s="35"/>
      <c r="AD267" s="35"/>
      <c r="AE267" s="35"/>
      <c r="AT267" s="18" t="s">
        <v>152</v>
      </c>
      <c r="AU267" s="18" t="s">
        <v>86</v>
      </c>
    </row>
    <row r="268" spans="1:65" s="2" customFormat="1" ht="14.45" customHeight="1">
      <c r="A268" s="35"/>
      <c r="B268" s="36"/>
      <c r="C268" s="243" t="s">
        <v>363</v>
      </c>
      <c r="D268" s="243" t="s">
        <v>211</v>
      </c>
      <c r="E268" s="244" t="s">
        <v>364</v>
      </c>
      <c r="F268" s="245" t="s">
        <v>365</v>
      </c>
      <c r="G268" s="246" t="s">
        <v>340</v>
      </c>
      <c r="H268" s="247">
        <v>1</v>
      </c>
      <c r="I268" s="248"/>
      <c r="J268" s="249">
        <f>ROUND(I268*H268,2)</f>
        <v>0</v>
      </c>
      <c r="K268" s="245" t="s">
        <v>150</v>
      </c>
      <c r="L268" s="250"/>
      <c r="M268" s="251" t="s">
        <v>1</v>
      </c>
      <c r="N268" s="252" t="s">
        <v>43</v>
      </c>
      <c r="O268" s="72"/>
      <c r="P268" s="201">
        <f>O268*H268</f>
        <v>0</v>
      </c>
      <c r="Q268" s="201">
        <v>1E-4</v>
      </c>
      <c r="R268" s="201">
        <f>Q268*H268</f>
        <v>1E-4</v>
      </c>
      <c r="S268" s="201">
        <v>0</v>
      </c>
      <c r="T268" s="202">
        <f>S268*H268</f>
        <v>0</v>
      </c>
      <c r="U268" s="35"/>
      <c r="V268" s="35"/>
      <c r="W268" s="35"/>
      <c r="X268" s="35"/>
      <c r="Y268" s="35"/>
      <c r="Z268" s="35"/>
      <c r="AA268" s="35"/>
      <c r="AB268" s="35"/>
      <c r="AC268" s="35"/>
      <c r="AD268" s="35"/>
      <c r="AE268" s="35"/>
      <c r="AR268" s="203" t="s">
        <v>195</v>
      </c>
      <c r="AT268" s="203" t="s">
        <v>211</v>
      </c>
      <c r="AU268" s="203" t="s">
        <v>86</v>
      </c>
      <c r="AY268" s="18" t="s">
        <v>144</v>
      </c>
      <c r="BE268" s="204">
        <f>IF(N268="základní",J268,0)</f>
        <v>0</v>
      </c>
      <c r="BF268" s="204">
        <f>IF(N268="snížená",J268,0)</f>
        <v>0</v>
      </c>
      <c r="BG268" s="204">
        <f>IF(N268="zákl. přenesená",J268,0)</f>
        <v>0</v>
      </c>
      <c r="BH268" s="204">
        <f>IF(N268="sníž. přenesená",J268,0)</f>
        <v>0</v>
      </c>
      <c r="BI268" s="204">
        <f>IF(N268="nulová",J268,0)</f>
        <v>0</v>
      </c>
      <c r="BJ268" s="18" t="s">
        <v>21</v>
      </c>
      <c r="BK268" s="204">
        <f>ROUND(I268*H268,2)</f>
        <v>0</v>
      </c>
      <c r="BL268" s="18" t="s">
        <v>99</v>
      </c>
      <c r="BM268" s="203" t="s">
        <v>366</v>
      </c>
    </row>
    <row r="269" spans="1:65" s="2" customFormat="1" ht="11.25">
      <c r="A269" s="35"/>
      <c r="B269" s="36"/>
      <c r="C269" s="37"/>
      <c r="D269" s="205" t="s">
        <v>152</v>
      </c>
      <c r="E269" s="37"/>
      <c r="F269" s="206" t="s">
        <v>365</v>
      </c>
      <c r="G269" s="37"/>
      <c r="H269" s="37"/>
      <c r="I269" s="207"/>
      <c r="J269" s="37"/>
      <c r="K269" s="37"/>
      <c r="L269" s="40"/>
      <c r="M269" s="208"/>
      <c r="N269" s="209"/>
      <c r="O269" s="72"/>
      <c r="P269" s="72"/>
      <c r="Q269" s="72"/>
      <c r="R269" s="72"/>
      <c r="S269" s="72"/>
      <c r="T269" s="73"/>
      <c r="U269" s="35"/>
      <c r="V269" s="35"/>
      <c r="W269" s="35"/>
      <c r="X269" s="35"/>
      <c r="Y269" s="35"/>
      <c r="Z269" s="35"/>
      <c r="AA269" s="35"/>
      <c r="AB269" s="35"/>
      <c r="AC269" s="35"/>
      <c r="AD269" s="35"/>
      <c r="AE269" s="35"/>
      <c r="AT269" s="18" t="s">
        <v>152</v>
      </c>
      <c r="AU269" s="18" t="s">
        <v>86</v>
      </c>
    </row>
    <row r="270" spans="1:65" s="2" customFormat="1" ht="24.2" customHeight="1">
      <c r="A270" s="35"/>
      <c r="B270" s="36"/>
      <c r="C270" s="192" t="s">
        <v>367</v>
      </c>
      <c r="D270" s="192" t="s">
        <v>146</v>
      </c>
      <c r="E270" s="193" t="s">
        <v>368</v>
      </c>
      <c r="F270" s="194" t="s">
        <v>369</v>
      </c>
      <c r="G270" s="195" t="s">
        <v>149</v>
      </c>
      <c r="H270" s="196">
        <v>11.063000000000001</v>
      </c>
      <c r="I270" s="197"/>
      <c r="J270" s="198">
        <f>ROUND(I270*H270,2)</f>
        <v>0</v>
      </c>
      <c r="K270" s="194" t="s">
        <v>150</v>
      </c>
      <c r="L270" s="40"/>
      <c r="M270" s="199" t="s">
        <v>1</v>
      </c>
      <c r="N270" s="200" t="s">
        <v>43</v>
      </c>
      <c r="O270" s="72"/>
      <c r="P270" s="201">
        <f>O270*H270</f>
        <v>0</v>
      </c>
      <c r="Q270" s="201">
        <v>2.5999999999999999E-3</v>
      </c>
      <c r="R270" s="201">
        <f>Q270*H270</f>
        <v>2.8763799999999999E-2</v>
      </c>
      <c r="S270" s="201">
        <v>0</v>
      </c>
      <c r="T270" s="202">
        <f>S270*H270</f>
        <v>0</v>
      </c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R270" s="203" t="s">
        <v>99</v>
      </c>
      <c r="AT270" s="203" t="s">
        <v>146</v>
      </c>
      <c r="AU270" s="203" t="s">
        <v>86</v>
      </c>
      <c r="AY270" s="18" t="s">
        <v>144</v>
      </c>
      <c r="BE270" s="204">
        <f>IF(N270="základní",J270,0)</f>
        <v>0</v>
      </c>
      <c r="BF270" s="204">
        <f>IF(N270="snížená",J270,0)</f>
        <v>0</v>
      </c>
      <c r="BG270" s="204">
        <f>IF(N270="zákl. přenesená",J270,0)</f>
        <v>0</v>
      </c>
      <c r="BH270" s="204">
        <f>IF(N270="sníž. přenesená",J270,0)</f>
        <v>0</v>
      </c>
      <c r="BI270" s="204">
        <f>IF(N270="nulová",J270,0)</f>
        <v>0</v>
      </c>
      <c r="BJ270" s="18" t="s">
        <v>21</v>
      </c>
      <c r="BK270" s="204">
        <f>ROUND(I270*H270,2)</f>
        <v>0</v>
      </c>
      <c r="BL270" s="18" t="s">
        <v>99</v>
      </c>
      <c r="BM270" s="203" t="s">
        <v>370</v>
      </c>
    </row>
    <row r="271" spans="1:65" s="2" customFormat="1" ht="19.5">
      <c r="A271" s="35"/>
      <c r="B271" s="36"/>
      <c r="C271" s="37"/>
      <c r="D271" s="205" t="s">
        <v>152</v>
      </c>
      <c r="E271" s="37"/>
      <c r="F271" s="206" t="s">
        <v>371</v>
      </c>
      <c r="G271" s="37"/>
      <c r="H271" s="37"/>
      <c r="I271" s="207"/>
      <c r="J271" s="37"/>
      <c r="K271" s="37"/>
      <c r="L271" s="40"/>
      <c r="M271" s="208"/>
      <c r="N271" s="209"/>
      <c r="O271" s="72"/>
      <c r="P271" s="72"/>
      <c r="Q271" s="72"/>
      <c r="R271" s="72"/>
      <c r="S271" s="72"/>
      <c r="T271" s="73"/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T271" s="18" t="s">
        <v>152</v>
      </c>
      <c r="AU271" s="18" t="s">
        <v>86</v>
      </c>
    </row>
    <row r="272" spans="1:65" s="13" customFormat="1" ht="11.25">
      <c r="B272" s="210"/>
      <c r="C272" s="211"/>
      <c r="D272" s="205" t="s">
        <v>154</v>
      </c>
      <c r="E272" s="212" t="s">
        <v>1</v>
      </c>
      <c r="F272" s="213" t="s">
        <v>372</v>
      </c>
      <c r="G272" s="211"/>
      <c r="H272" s="212" t="s">
        <v>1</v>
      </c>
      <c r="I272" s="214"/>
      <c r="J272" s="211"/>
      <c r="K272" s="211"/>
      <c r="L272" s="215"/>
      <c r="M272" s="216"/>
      <c r="N272" s="217"/>
      <c r="O272" s="217"/>
      <c r="P272" s="217"/>
      <c r="Q272" s="217"/>
      <c r="R272" s="217"/>
      <c r="S272" s="217"/>
      <c r="T272" s="218"/>
      <c r="AT272" s="219" t="s">
        <v>154</v>
      </c>
      <c r="AU272" s="219" t="s">
        <v>86</v>
      </c>
      <c r="AV272" s="13" t="s">
        <v>21</v>
      </c>
      <c r="AW272" s="13" t="s">
        <v>35</v>
      </c>
      <c r="AX272" s="13" t="s">
        <v>78</v>
      </c>
      <c r="AY272" s="219" t="s">
        <v>144</v>
      </c>
    </row>
    <row r="273" spans="1:65" s="14" customFormat="1" ht="11.25">
      <c r="B273" s="220"/>
      <c r="C273" s="221"/>
      <c r="D273" s="205" t="s">
        <v>154</v>
      </c>
      <c r="E273" s="222" t="s">
        <v>1</v>
      </c>
      <c r="F273" s="223" t="s">
        <v>373</v>
      </c>
      <c r="G273" s="221"/>
      <c r="H273" s="224">
        <v>9.5630000000000006</v>
      </c>
      <c r="I273" s="225"/>
      <c r="J273" s="221"/>
      <c r="K273" s="221"/>
      <c r="L273" s="226"/>
      <c r="M273" s="227"/>
      <c r="N273" s="228"/>
      <c r="O273" s="228"/>
      <c r="P273" s="228"/>
      <c r="Q273" s="228"/>
      <c r="R273" s="228"/>
      <c r="S273" s="228"/>
      <c r="T273" s="229"/>
      <c r="AT273" s="230" t="s">
        <v>154</v>
      </c>
      <c r="AU273" s="230" t="s">
        <v>86</v>
      </c>
      <c r="AV273" s="14" t="s">
        <v>86</v>
      </c>
      <c r="AW273" s="14" t="s">
        <v>35</v>
      </c>
      <c r="AX273" s="14" t="s">
        <v>78</v>
      </c>
      <c r="AY273" s="230" t="s">
        <v>144</v>
      </c>
    </row>
    <row r="274" spans="1:65" s="14" customFormat="1" ht="11.25">
      <c r="B274" s="220"/>
      <c r="C274" s="221"/>
      <c r="D274" s="205" t="s">
        <v>154</v>
      </c>
      <c r="E274" s="222" t="s">
        <v>1</v>
      </c>
      <c r="F274" s="223" t="s">
        <v>305</v>
      </c>
      <c r="G274" s="221"/>
      <c r="H274" s="224">
        <v>1.5</v>
      </c>
      <c r="I274" s="225"/>
      <c r="J274" s="221"/>
      <c r="K274" s="221"/>
      <c r="L274" s="226"/>
      <c r="M274" s="227"/>
      <c r="N274" s="228"/>
      <c r="O274" s="228"/>
      <c r="P274" s="228"/>
      <c r="Q274" s="228"/>
      <c r="R274" s="228"/>
      <c r="S274" s="228"/>
      <c r="T274" s="229"/>
      <c r="AT274" s="230" t="s">
        <v>154</v>
      </c>
      <c r="AU274" s="230" t="s">
        <v>86</v>
      </c>
      <c r="AV274" s="14" t="s">
        <v>86</v>
      </c>
      <c r="AW274" s="14" t="s">
        <v>35</v>
      </c>
      <c r="AX274" s="14" t="s">
        <v>78</v>
      </c>
      <c r="AY274" s="230" t="s">
        <v>144</v>
      </c>
    </row>
    <row r="275" spans="1:65" s="15" customFormat="1" ht="11.25">
      <c r="B275" s="232"/>
      <c r="C275" s="233"/>
      <c r="D275" s="205" t="s">
        <v>154</v>
      </c>
      <c r="E275" s="234" t="s">
        <v>1</v>
      </c>
      <c r="F275" s="235" t="s">
        <v>178</v>
      </c>
      <c r="G275" s="233"/>
      <c r="H275" s="236">
        <v>11.063000000000001</v>
      </c>
      <c r="I275" s="237"/>
      <c r="J275" s="233"/>
      <c r="K275" s="233"/>
      <c r="L275" s="238"/>
      <c r="M275" s="239"/>
      <c r="N275" s="240"/>
      <c r="O275" s="240"/>
      <c r="P275" s="240"/>
      <c r="Q275" s="240"/>
      <c r="R275" s="240"/>
      <c r="S275" s="240"/>
      <c r="T275" s="241"/>
      <c r="AT275" s="242" t="s">
        <v>154</v>
      </c>
      <c r="AU275" s="242" t="s">
        <v>86</v>
      </c>
      <c r="AV275" s="15" t="s">
        <v>99</v>
      </c>
      <c r="AW275" s="15" t="s">
        <v>35</v>
      </c>
      <c r="AX275" s="15" t="s">
        <v>21</v>
      </c>
      <c r="AY275" s="242" t="s">
        <v>144</v>
      </c>
    </row>
    <row r="276" spans="1:65" s="2" customFormat="1" ht="14.45" customHeight="1">
      <c r="A276" s="35"/>
      <c r="B276" s="36"/>
      <c r="C276" s="192" t="s">
        <v>374</v>
      </c>
      <c r="D276" s="192" t="s">
        <v>146</v>
      </c>
      <c r="E276" s="193" t="s">
        <v>375</v>
      </c>
      <c r="F276" s="194" t="s">
        <v>376</v>
      </c>
      <c r="G276" s="195" t="s">
        <v>149</v>
      </c>
      <c r="H276" s="196">
        <v>11.063000000000001</v>
      </c>
      <c r="I276" s="197"/>
      <c r="J276" s="198">
        <f>ROUND(I276*H276,2)</f>
        <v>0</v>
      </c>
      <c r="K276" s="194" t="s">
        <v>150</v>
      </c>
      <c r="L276" s="40"/>
      <c r="M276" s="199" t="s">
        <v>1</v>
      </c>
      <c r="N276" s="200" t="s">
        <v>43</v>
      </c>
      <c r="O276" s="72"/>
      <c r="P276" s="201">
        <f>O276*H276</f>
        <v>0</v>
      </c>
      <c r="Q276" s="201">
        <v>9.38E-6</v>
      </c>
      <c r="R276" s="201">
        <f>Q276*H276</f>
        <v>1.0377094E-4</v>
      </c>
      <c r="S276" s="201">
        <v>0</v>
      </c>
      <c r="T276" s="202">
        <f>S276*H276</f>
        <v>0</v>
      </c>
      <c r="U276" s="35"/>
      <c r="V276" s="35"/>
      <c r="W276" s="35"/>
      <c r="X276" s="35"/>
      <c r="Y276" s="35"/>
      <c r="Z276" s="35"/>
      <c r="AA276" s="35"/>
      <c r="AB276" s="35"/>
      <c r="AC276" s="35"/>
      <c r="AD276" s="35"/>
      <c r="AE276" s="35"/>
      <c r="AR276" s="203" t="s">
        <v>99</v>
      </c>
      <c r="AT276" s="203" t="s">
        <v>146</v>
      </c>
      <c r="AU276" s="203" t="s">
        <v>86</v>
      </c>
      <c r="AY276" s="18" t="s">
        <v>144</v>
      </c>
      <c r="BE276" s="204">
        <f>IF(N276="základní",J276,0)</f>
        <v>0</v>
      </c>
      <c r="BF276" s="204">
        <f>IF(N276="snížená",J276,0)</f>
        <v>0</v>
      </c>
      <c r="BG276" s="204">
        <f>IF(N276="zákl. přenesená",J276,0)</f>
        <v>0</v>
      </c>
      <c r="BH276" s="204">
        <f>IF(N276="sníž. přenesená",J276,0)</f>
        <v>0</v>
      </c>
      <c r="BI276" s="204">
        <f>IF(N276="nulová",J276,0)</f>
        <v>0</v>
      </c>
      <c r="BJ276" s="18" t="s">
        <v>21</v>
      </c>
      <c r="BK276" s="204">
        <f>ROUND(I276*H276,2)</f>
        <v>0</v>
      </c>
      <c r="BL276" s="18" t="s">
        <v>99</v>
      </c>
      <c r="BM276" s="203" t="s">
        <v>377</v>
      </c>
    </row>
    <row r="277" spans="1:65" s="2" customFormat="1" ht="19.5">
      <c r="A277" s="35"/>
      <c r="B277" s="36"/>
      <c r="C277" s="37"/>
      <c r="D277" s="205" t="s">
        <v>152</v>
      </c>
      <c r="E277" s="37"/>
      <c r="F277" s="206" t="s">
        <v>378</v>
      </c>
      <c r="G277" s="37"/>
      <c r="H277" s="37"/>
      <c r="I277" s="207"/>
      <c r="J277" s="37"/>
      <c r="K277" s="37"/>
      <c r="L277" s="40"/>
      <c r="M277" s="208"/>
      <c r="N277" s="209"/>
      <c r="O277" s="72"/>
      <c r="P277" s="72"/>
      <c r="Q277" s="72"/>
      <c r="R277" s="72"/>
      <c r="S277" s="72"/>
      <c r="T277" s="73"/>
      <c r="U277" s="35"/>
      <c r="V277" s="35"/>
      <c r="W277" s="35"/>
      <c r="X277" s="35"/>
      <c r="Y277" s="35"/>
      <c r="Z277" s="35"/>
      <c r="AA277" s="35"/>
      <c r="AB277" s="35"/>
      <c r="AC277" s="35"/>
      <c r="AD277" s="35"/>
      <c r="AE277" s="35"/>
      <c r="AT277" s="18" t="s">
        <v>152</v>
      </c>
      <c r="AU277" s="18" t="s">
        <v>86</v>
      </c>
    </row>
    <row r="278" spans="1:65" s="13" customFormat="1" ht="11.25">
      <c r="B278" s="210"/>
      <c r="C278" s="211"/>
      <c r="D278" s="205" t="s">
        <v>154</v>
      </c>
      <c r="E278" s="212" t="s">
        <v>1</v>
      </c>
      <c r="F278" s="213" t="s">
        <v>372</v>
      </c>
      <c r="G278" s="211"/>
      <c r="H278" s="212" t="s">
        <v>1</v>
      </c>
      <c r="I278" s="214"/>
      <c r="J278" s="211"/>
      <c r="K278" s="211"/>
      <c r="L278" s="215"/>
      <c r="M278" s="216"/>
      <c r="N278" s="217"/>
      <c r="O278" s="217"/>
      <c r="P278" s="217"/>
      <c r="Q278" s="217"/>
      <c r="R278" s="217"/>
      <c r="S278" s="217"/>
      <c r="T278" s="218"/>
      <c r="AT278" s="219" t="s">
        <v>154</v>
      </c>
      <c r="AU278" s="219" t="s">
        <v>86</v>
      </c>
      <c r="AV278" s="13" t="s">
        <v>21</v>
      </c>
      <c r="AW278" s="13" t="s">
        <v>35</v>
      </c>
      <c r="AX278" s="13" t="s">
        <v>78</v>
      </c>
      <c r="AY278" s="219" t="s">
        <v>144</v>
      </c>
    </row>
    <row r="279" spans="1:65" s="14" customFormat="1" ht="11.25">
      <c r="B279" s="220"/>
      <c r="C279" s="221"/>
      <c r="D279" s="205" t="s">
        <v>154</v>
      </c>
      <c r="E279" s="222" t="s">
        <v>1</v>
      </c>
      <c r="F279" s="223" t="s">
        <v>373</v>
      </c>
      <c r="G279" s="221"/>
      <c r="H279" s="224">
        <v>9.5630000000000006</v>
      </c>
      <c r="I279" s="225"/>
      <c r="J279" s="221"/>
      <c r="K279" s="221"/>
      <c r="L279" s="226"/>
      <c r="M279" s="227"/>
      <c r="N279" s="228"/>
      <c r="O279" s="228"/>
      <c r="P279" s="228"/>
      <c r="Q279" s="228"/>
      <c r="R279" s="228"/>
      <c r="S279" s="228"/>
      <c r="T279" s="229"/>
      <c r="AT279" s="230" t="s">
        <v>154</v>
      </c>
      <c r="AU279" s="230" t="s">
        <v>86</v>
      </c>
      <c r="AV279" s="14" t="s">
        <v>86</v>
      </c>
      <c r="AW279" s="14" t="s">
        <v>35</v>
      </c>
      <c r="AX279" s="14" t="s">
        <v>78</v>
      </c>
      <c r="AY279" s="230" t="s">
        <v>144</v>
      </c>
    </row>
    <row r="280" spans="1:65" s="14" customFormat="1" ht="11.25">
      <c r="B280" s="220"/>
      <c r="C280" s="221"/>
      <c r="D280" s="205" t="s">
        <v>154</v>
      </c>
      <c r="E280" s="222" t="s">
        <v>1</v>
      </c>
      <c r="F280" s="223" t="s">
        <v>305</v>
      </c>
      <c r="G280" s="221"/>
      <c r="H280" s="224">
        <v>1.5</v>
      </c>
      <c r="I280" s="225"/>
      <c r="J280" s="221"/>
      <c r="K280" s="221"/>
      <c r="L280" s="226"/>
      <c r="M280" s="227"/>
      <c r="N280" s="228"/>
      <c r="O280" s="228"/>
      <c r="P280" s="228"/>
      <c r="Q280" s="228"/>
      <c r="R280" s="228"/>
      <c r="S280" s="228"/>
      <c r="T280" s="229"/>
      <c r="AT280" s="230" t="s">
        <v>154</v>
      </c>
      <c r="AU280" s="230" t="s">
        <v>86</v>
      </c>
      <c r="AV280" s="14" t="s">
        <v>86</v>
      </c>
      <c r="AW280" s="14" t="s">
        <v>35</v>
      </c>
      <c r="AX280" s="14" t="s">
        <v>78</v>
      </c>
      <c r="AY280" s="230" t="s">
        <v>144</v>
      </c>
    </row>
    <row r="281" spans="1:65" s="15" customFormat="1" ht="11.25">
      <c r="B281" s="232"/>
      <c r="C281" s="233"/>
      <c r="D281" s="205" t="s">
        <v>154</v>
      </c>
      <c r="E281" s="234" t="s">
        <v>1</v>
      </c>
      <c r="F281" s="235" t="s">
        <v>178</v>
      </c>
      <c r="G281" s="233"/>
      <c r="H281" s="236">
        <v>11.063000000000001</v>
      </c>
      <c r="I281" s="237"/>
      <c r="J281" s="233"/>
      <c r="K281" s="233"/>
      <c r="L281" s="238"/>
      <c r="M281" s="239"/>
      <c r="N281" s="240"/>
      <c r="O281" s="240"/>
      <c r="P281" s="240"/>
      <c r="Q281" s="240"/>
      <c r="R281" s="240"/>
      <c r="S281" s="240"/>
      <c r="T281" s="241"/>
      <c r="AT281" s="242" t="s">
        <v>154</v>
      </c>
      <c r="AU281" s="242" t="s">
        <v>86</v>
      </c>
      <c r="AV281" s="15" t="s">
        <v>99</v>
      </c>
      <c r="AW281" s="15" t="s">
        <v>35</v>
      </c>
      <c r="AX281" s="15" t="s">
        <v>21</v>
      </c>
      <c r="AY281" s="242" t="s">
        <v>144</v>
      </c>
    </row>
    <row r="282" spans="1:65" s="2" customFormat="1" ht="24.2" customHeight="1">
      <c r="A282" s="35"/>
      <c r="B282" s="36"/>
      <c r="C282" s="192" t="s">
        <v>379</v>
      </c>
      <c r="D282" s="192" t="s">
        <v>146</v>
      </c>
      <c r="E282" s="193" t="s">
        <v>380</v>
      </c>
      <c r="F282" s="194" t="s">
        <v>381</v>
      </c>
      <c r="G282" s="195" t="s">
        <v>268</v>
      </c>
      <c r="H282" s="196">
        <v>57.5</v>
      </c>
      <c r="I282" s="197"/>
      <c r="J282" s="198">
        <f>ROUND(I282*H282,2)</f>
        <v>0</v>
      </c>
      <c r="K282" s="194" t="s">
        <v>150</v>
      </c>
      <c r="L282" s="40"/>
      <c r="M282" s="199" t="s">
        <v>1</v>
      </c>
      <c r="N282" s="200" t="s">
        <v>43</v>
      </c>
      <c r="O282" s="72"/>
      <c r="P282" s="201">
        <f>O282*H282</f>
        <v>0</v>
      </c>
      <c r="Q282" s="201">
        <v>0.15539952000000001</v>
      </c>
      <c r="R282" s="201">
        <f>Q282*H282</f>
        <v>8.9354724000000001</v>
      </c>
      <c r="S282" s="201">
        <v>0</v>
      </c>
      <c r="T282" s="202">
        <f>S282*H282</f>
        <v>0</v>
      </c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35"/>
      <c r="AR282" s="203" t="s">
        <v>99</v>
      </c>
      <c r="AT282" s="203" t="s">
        <v>146</v>
      </c>
      <c r="AU282" s="203" t="s">
        <v>86</v>
      </c>
      <c r="AY282" s="18" t="s">
        <v>144</v>
      </c>
      <c r="BE282" s="204">
        <f>IF(N282="základní",J282,0)</f>
        <v>0</v>
      </c>
      <c r="BF282" s="204">
        <f>IF(N282="snížená",J282,0)</f>
        <v>0</v>
      </c>
      <c r="BG282" s="204">
        <f>IF(N282="zákl. přenesená",J282,0)</f>
        <v>0</v>
      </c>
      <c r="BH282" s="204">
        <f>IF(N282="sníž. přenesená",J282,0)</f>
        <v>0</v>
      </c>
      <c r="BI282" s="204">
        <f>IF(N282="nulová",J282,0)</f>
        <v>0</v>
      </c>
      <c r="BJ282" s="18" t="s">
        <v>21</v>
      </c>
      <c r="BK282" s="204">
        <f>ROUND(I282*H282,2)</f>
        <v>0</v>
      </c>
      <c r="BL282" s="18" t="s">
        <v>99</v>
      </c>
      <c r="BM282" s="203" t="s">
        <v>382</v>
      </c>
    </row>
    <row r="283" spans="1:65" s="2" customFormat="1" ht="29.25">
      <c r="A283" s="35"/>
      <c r="B283" s="36"/>
      <c r="C283" s="37"/>
      <c r="D283" s="205" t="s">
        <v>152</v>
      </c>
      <c r="E283" s="37"/>
      <c r="F283" s="206" t="s">
        <v>383</v>
      </c>
      <c r="G283" s="37"/>
      <c r="H283" s="37"/>
      <c r="I283" s="207"/>
      <c r="J283" s="37"/>
      <c r="K283" s="37"/>
      <c r="L283" s="40"/>
      <c r="M283" s="208"/>
      <c r="N283" s="209"/>
      <c r="O283" s="72"/>
      <c r="P283" s="72"/>
      <c r="Q283" s="72"/>
      <c r="R283" s="72"/>
      <c r="S283" s="72"/>
      <c r="T283" s="73"/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T283" s="18" t="s">
        <v>152</v>
      </c>
      <c r="AU283" s="18" t="s">
        <v>86</v>
      </c>
    </row>
    <row r="284" spans="1:65" s="13" customFormat="1" ht="11.25">
      <c r="B284" s="210"/>
      <c r="C284" s="211"/>
      <c r="D284" s="205" t="s">
        <v>154</v>
      </c>
      <c r="E284" s="212" t="s">
        <v>1</v>
      </c>
      <c r="F284" s="213" t="s">
        <v>384</v>
      </c>
      <c r="G284" s="211"/>
      <c r="H284" s="212" t="s">
        <v>1</v>
      </c>
      <c r="I284" s="214"/>
      <c r="J284" s="211"/>
      <c r="K284" s="211"/>
      <c r="L284" s="215"/>
      <c r="M284" s="216"/>
      <c r="N284" s="217"/>
      <c r="O284" s="217"/>
      <c r="P284" s="217"/>
      <c r="Q284" s="217"/>
      <c r="R284" s="217"/>
      <c r="S284" s="217"/>
      <c r="T284" s="218"/>
      <c r="AT284" s="219" t="s">
        <v>154</v>
      </c>
      <c r="AU284" s="219" t="s">
        <v>86</v>
      </c>
      <c r="AV284" s="13" t="s">
        <v>21</v>
      </c>
      <c r="AW284" s="13" t="s">
        <v>35</v>
      </c>
      <c r="AX284" s="13" t="s">
        <v>78</v>
      </c>
      <c r="AY284" s="219" t="s">
        <v>144</v>
      </c>
    </row>
    <row r="285" spans="1:65" s="14" customFormat="1" ht="11.25">
      <c r="B285" s="220"/>
      <c r="C285" s="221"/>
      <c r="D285" s="205" t="s">
        <v>154</v>
      </c>
      <c r="E285" s="222" t="s">
        <v>1</v>
      </c>
      <c r="F285" s="223" t="s">
        <v>385</v>
      </c>
      <c r="G285" s="221"/>
      <c r="H285" s="224">
        <v>57.5</v>
      </c>
      <c r="I285" s="225"/>
      <c r="J285" s="221"/>
      <c r="K285" s="221"/>
      <c r="L285" s="226"/>
      <c r="M285" s="227"/>
      <c r="N285" s="228"/>
      <c r="O285" s="228"/>
      <c r="P285" s="228"/>
      <c r="Q285" s="228"/>
      <c r="R285" s="228"/>
      <c r="S285" s="228"/>
      <c r="T285" s="229"/>
      <c r="AT285" s="230" t="s">
        <v>154</v>
      </c>
      <c r="AU285" s="230" t="s">
        <v>86</v>
      </c>
      <c r="AV285" s="14" t="s">
        <v>86</v>
      </c>
      <c r="AW285" s="14" t="s">
        <v>35</v>
      </c>
      <c r="AX285" s="14" t="s">
        <v>21</v>
      </c>
      <c r="AY285" s="230" t="s">
        <v>144</v>
      </c>
    </row>
    <row r="286" spans="1:65" s="2" customFormat="1" ht="14.45" customHeight="1">
      <c r="A286" s="35"/>
      <c r="B286" s="36"/>
      <c r="C286" s="243" t="s">
        <v>386</v>
      </c>
      <c r="D286" s="243" t="s">
        <v>211</v>
      </c>
      <c r="E286" s="244" t="s">
        <v>387</v>
      </c>
      <c r="F286" s="245" t="s">
        <v>388</v>
      </c>
      <c r="G286" s="246" t="s">
        <v>268</v>
      </c>
      <c r="H286" s="247">
        <v>60.375</v>
      </c>
      <c r="I286" s="248"/>
      <c r="J286" s="249">
        <f>ROUND(I286*H286,2)</f>
        <v>0</v>
      </c>
      <c r="K286" s="245" t="s">
        <v>150</v>
      </c>
      <c r="L286" s="250"/>
      <c r="M286" s="251" t="s">
        <v>1</v>
      </c>
      <c r="N286" s="252" t="s">
        <v>43</v>
      </c>
      <c r="O286" s="72"/>
      <c r="P286" s="201">
        <f>O286*H286</f>
        <v>0</v>
      </c>
      <c r="Q286" s="201">
        <v>0.08</v>
      </c>
      <c r="R286" s="201">
        <f>Q286*H286</f>
        <v>4.83</v>
      </c>
      <c r="S286" s="201">
        <v>0</v>
      </c>
      <c r="T286" s="202">
        <f>S286*H286</f>
        <v>0</v>
      </c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35"/>
      <c r="AR286" s="203" t="s">
        <v>195</v>
      </c>
      <c r="AT286" s="203" t="s">
        <v>211</v>
      </c>
      <c r="AU286" s="203" t="s">
        <v>86</v>
      </c>
      <c r="AY286" s="18" t="s">
        <v>144</v>
      </c>
      <c r="BE286" s="204">
        <f>IF(N286="základní",J286,0)</f>
        <v>0</v>
      </c>
      <c r="BF286" s="204">
        <f>IF(N286="snížená",J286,0)</f>
        <v>0</v>
      </c>
      <c r="BG286" s="204">
        <f>IF(N286="zákl. přenesená",J286,0)</f>
        <v>0</v>
      </c>
      <c r="BH286" s="204">
        <f>IF(N286="sníž. přenesená",J286,0)</f>
        <v>0</v>
      </c>
      <c r="BI286" s="204">
        <f>IF(N286="nulová",J286,0)</f>
        <v>0</v>
      </c>
      <c r="BJ286" s="18" t="s">
        <v>21</v>
      </c>
      <c r="BK286" s="204">
        <f>ROUND(I286*H286,2)</f>
        <v>0</v>
      </c>
      <c r="BL286" s="18" t="s">
        <v>99</v>
      </c>
      <c r="BM286" s="203" t="s">
        <v>389</v>
      </c>
    </row>
    <row r="287" spans="1:65" s="2" customFormat="1" ht="11.25">
      <c r="A287" s="35"/>
      <c r="B287" s="36"/>
      <c r="C287" s="37"/>
      <c r="D287" s="205" t="s">
        <v>152</v>
      </c>
      <c r="E287" s="37"/>
      <c r="F287" s="206" t="s">
        <v>390</v>
      </c>
      <c r="G287" s="37"/>
      <c r="H287" s="37"/>
      <c r="I287" s="207"/>
      <c r="J287" s="37"/>
      <c r="K287" s="37"/>
      <c r="L287" s="40"/>
      <c r="M287" s="208"/>
      <c r="N287" s="209"/>
      <c r="O287" s="72"/>
      <c r="P287" s="72"/>
      <c r="Q287" s="72"/>
      <c r="R287" s="72"/>
      <c r="S287" s="72"/>
      <c r="T287" s="73"/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T287" s="18" t="s">
        <v>152</v>
      </c>
      <c r="AU287" s="18" t="s">
        <v>86</v>
      </c>
    </row>
    <row r="288" spans="1:65" s="14" customFormat="1" ht="11.25">
      <c r="B288" s="220"/>
      <c r="C288" s="221"/>
      <c r="D288" s="205" t="s">
        <v>154</v>
      </c>
      <c r="E288" s="221"/>
      <c r="F288" s="223" t="s">
        <v>391</v>
      </c>
      <c r="G288" s="221"/>
      <c r="H288" s="224">
        <v>60.375</v>
      </c>
      <c r="I288" s="225"/>
      <c r="J288" s="221"/>
      <c r="K288" s="221"/>
      <c r="L288" s="226"/>
      <c r="M288" s="227"/>
      <c r="N288" s="228"/>
      <c r="O288" s="228"/>
      <c r="P288" s="228"/>
      <c r="Q288" s="228"/>
      <c r="R288" s="228"/>
      <c r="S288" s="228"/>
      <c r="T288" s="229"/>
      <c r="AT288" s="230" t="s">
        <v>154</v>
      </c>
      <c r="AU288" s="230" t="s">
        <v>86</v>
      </c>
      <c r="AV288" s="14" t="s">
        <v>86</v>
      </c>
      <c r="AW288" s="14" t="s">
        <v>4</v>
      </c>
      <c r="AX288" s="14" t="s">
        <v>21</v>
      </c>
      <c r="AY288" s="230" t="s">
        <v>144</v>
      </c>
    </row>
    <row r="289" spans="1:65" s="2" customFormat="1" ht="24.2" customHeight="1">
      <c r="A289" s="35"/>
      <c r="B289" s="36"/>
      <c r="C289" s="192" t="s">
        <v>392</v>
      </c>
      <c r="D289" s="192" t="s">
        <v>146</v>
      </c>
      <c r="E289" s="193" t="s">
        <v>393</v>
      </c>
      <c r="F289" s="194" t="s">
        <v>394</v>
      </c>
      <c r="G289" s="195" t="s">
        <v>268</v>
      </c>
      <c r="H289" s="196">
        <v>118.5</v>
      </c>
      <c r="I289" s="197"/>
      <c r="J289" s="198">
        <f>ROUND(I289*H289,2)</f>
        <v>0</v>
      </c>
      <c r="K289" s="194" t="s">
        <v>150</v>
      </c>
      <c r="L289" s="40"/>
      <c r="M289" s="199" t="s">
        <v>1</v>
      </c>
      <c r="N289" s="200" t="s">
        <v>43</v>
      </c>
      <c r="O289" s="72"/>
      <c r="P289" s="201">
        <f>O289*H289</f>
        <v>0</v>
      </c>
      <c r="Q289" s="201">
        <v>0.12949959999999999</v>
      </c>
      <c r="R289" s="201">
        <f>Q289*H289</f>
        <v>15.345702599999999</v>
      </c>
      <c r="S289" s="201">
        <v>0</v>
      </c>
      <c r="T289" s="202">
        <f>S289*H289</f>
        <v>0</v>
      </c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35"/>
      <c r="AR289" s="203" t="s">
        <v>99</v>
      </c>
      <c r="AT289" s="203" t="s">
        <v>146</v>
      </c>
      <c r="AU289" s="203" t="s">
        <v>86</v>
      </c>
      <c r="AY289" s="18" t="s">
        <v>144</v>
      </c>
      <c r="BE289" s="204">
        <f>IF(N289="základní",J289,0)</f>
        <v>0</v>
      </c>
      <c r="BF289" s="204">
        <f>IF(N289="snížená",J289,0)</f>
        <v>0</v>
      </c>
      <c r="BG289" s="204">
        <f>IF(N289="zákl. přenesená",J289,0)</f>
        <v>0</v>
      </c>
      <c r="BH289" s="204">
        <f>IF(N289="sníž. přenesená",J289,0)</f>
        <v>0</v>
      </c>
      <c r="BI289" s="204">
        <f>IF(N289="nulová",J289,0)</f>
        <v>0</v>
      </c>
      <c r="BJ289" s="18" t="s">
        <v>21</v>
      </c>
      <c r="BK289" s="204">
        <f>ROUND(I289*H289,2)</f>
        <v>0</v>
      </c>
      <c r="BL289" s="18" t="s">
        <v>99</v>
      </c>
      <c r="BM289" s="203" t="s">
        <v>395</v>
      </c>
    </row>
    <row r="290" spans="1:65" s="2" customFormat="1" ht="29.25">
      <c r="A290" s="35"/>
      <c r="B290" s="36"/>
      <c r="C290" s="37"/>
      <c r="D290" s="205" t="s">
        <v>152</v>
      </c>
      <c r="E290" s="37"/>
      <c r="F290" s="206" t="s">
        <v>396</v>
      </c>
      <c r="G290" s="37"/>
      <c r="H290" s="37"/>
      <c r="I290" s="207"/>
      <c r="J290" s="37"/>
      <c r="K290" s="37"/>
      <c r="L290" s="40"/>
      <c r="M290" s="208"/>
      <c r="N290" s="209"/>
      <c r="O290" s="72"/>
      <c r="P290" s="72"/>
      <c r="Q290" s="72"/>
      <c r="R290" s="72"/>
      <c r="S290" s="72"/>
      <c r="T290" s="73"/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35"/>
      <c r="AT290" s="18" t="s">
        <v>152</v>
      </c>
      <c r="AU290" s="18" t="s">
        <v>86</v>
      </c>
    </row>
    <row r="291" spans="1:65" s="13" customFormat="1" ht="11.25">
      <c r="B291" s="210"/>
      <c r="C291" s="211"/>
      <c r="D291" s="205" t="s">
        <v>154</v>
      </c>
      <c r="E291" s="212" t="s">
        <v>1</v>
      </c>
      <c r="F291" s="213" t="s">
        <v>397</v>
      </c>
      <c r="G291" s="211"/>
      <c r="H291" s="212" t="s">
        <v>1</v>
      </c>
      <c r="I291" s="214"/>
      <c r="J291" s="211"/>
      <c r="K291" s="211"/>
      <c r="L291" s="215"/>
      <c r="M291" s="216"/>
      <c r="N291" s="217"/>
      <c r="O291" s="217"/>
      <c r="P291" s="217"/>
      <c r="Q291" s="217"/>
      <c r="R291" s="217"/>
      <c r="S291" s="217"/>
      <c r="T291" s="218"/>
      <c r="AT291" s="219" t="s">
        <v>154</v>
      </c>
      <c r="AU291" s="219" t="s">
        <v>86</v>
      </c>
      <c r="AV291" s="13" t="s">
        <v>21</v>
      </c>
      <c r="AW291" s="13" t="s">
        <v>35</v>
      </c>
      <c r="AX291" s="13" t="s">
        <v>78</v>
      </c>
      <c r="AY291" s="219" t="s">
        <v>144</v>
      </c>
    </row>
    <row r="292" spans="1:65" s="14" customFormat="1" ht="11.25">
      <c r="B292" s="220"/>
      <c r="C292" s="221"/>
      <c r="D292" s="205" t="s">
        <v>154</v>
      </c>
      <c r="E292" s="222" t="s">
        <v>1</v>
      </c>
      <c r="F292" s="223" t="s">
        <v>398</v>
      </c>
      <c r="G292" s="221"/>
      <c r="H292" s="224">
        <v>118.5</v>
      </c>
      <c r="I292" s="225"/>
      <c r="J292" s="221"/>
      <c r="K292" s="221"/>
      <c r="L292" s="226"/>
      <c r="M292" s="227"/>
      <c r="N292" s="228"/>
      <c r="O292" s="228"/>
      <c r="P292" s="228"/>
      <c r="Q292" s="228"/>
      <c r="R292" s="228"/>
      <c r="S292" s="228"/>
      <c r="T292" s="229"/>
      <c r="AT292" s="230" t="s">
        <v>154</v>
      </c>
      <c r="AU292" s="230" t="s">
        <v>86</v>
      </c>
      <c r="AV292" s="14" t="s">
        <v>86</v>
      </c>
      <c r="AW292" s="14" t="s">
        <v>35</v>
      </c>
      <c r="AX292" s="14" t="s">
        <v>21</v>
      </c>
      <c r="AY292" s="230" t="s">
        <v>144</v>
      </c>
    </row>
    <row r="293" spans="1:65" s="2" customFormat="1" ht="14.45" customHeight="1">
      <c r="A293" s="35"/>
      <c r="B293" s="36"/>
      <c r="C293" s="243" t="s">
        <v>399</v>
      </c>
      <c r="D293" s="243" t="s">
        <v>211</v>
      </c>
      <c r="E293" s="244" t="s">
        <v>400</v>
      </c>
      <c r="F293" s="245" t="s">
        <v>401</v>
      </c>
      <c r="G293" s="246" t="s">
        <v>268</v>
      </c>
      <c r="H293" s="247">
        <v>124.425</v>
      </c>
      <c r="I293" s="248"/>
      <c r="J293" s="249">
        <f>ROUND(I293*H293,2)</f>
        <v>0</v>
      </c>
      <c r="K293" s="245" t="s">
        <v>150</v>
      </c>
      <c r="L293" s="250"/>
      <c r="M293" s="251" t="s">
        <v>1</v>
      </c>
      <c r="N293" s="252" t="s">
        <v>43</v>
      </c>
      <c r="O293" s="72"/>
      <c r="P293" s="201">
        <f>O293*H293</f>
        <v>0</v>
      </c>
      <c r="Q293" s="201">
        <v>5.6120000000000003E-2</v>
      </c>
      <c r="R293" s="201">
        <f>Q293*H293</f>
        <v>6.9827310000000002</v>
      </c>
      <c r="S293" s="201">
        <v>0</v>
      </c>
      <c r="T293" s="202">
        <f>S293*H293</f>
        <v>0</v>
      </c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R293" s="203" t="s">
        <v>195</v>
      </c>
      <c r="AT293" s="203" t="s">
        <v>211</v>
      </c>
      <c r="AU293" s="203" t="s">
        <v>86</v>
      </c>
      <c r="AY293" s="18" t="s">
        <v>144</v>
      </c>
      <c r="BE293" s="204">
        <f>IF(N293="základní",J293,0)</f>
        <v>0</v>
      </c>
      <c r="BF293" s="204">
        <f>IF(N293="snížená",J293,0)</f>
        <v>0</v>
      </c>
      <c r="BG293" s="204">
        <f>IF(N293="zákl. přenesená",J293,0)</f>
        <v>0</v>
      </c>
      <c r="BH293" s="204">
        <f>IF(N293="sníž. přenesená",J293,0)</f>
        <v>0</v>
      </c>
      <c r="BI293" s="204">
        <f>IF(N293="nulová",J293,0)</f>
        <v>0</v>
      </c>
      <c r="BJ293" s="18" t="s">
        <v>21</v>
      </c>
      <c r="BK293" s="204">
        <f>ROUND(I293*H293,2)</f>
        <v>0</v>
      </c>
      <c r="BL293" s="18" t="s">
        <v>99</v>
      </c>
      <c r="BM293" s="203" t="s">
        <v>402</v>
      </c>
    </row>
    <row r="294" spans="1:65" s="2" customFormat="1" ht="11.25">
      <c r="A294" s="35"/>
      <c r="B294" s="36"/>
      <c r="C294" s="37"/>
      <c r="D294" s="205" t="s">
        <v>152</v>
      </c>
      <c r="E294" s="37"/>
      <c r="F294" s="206" t="s">
        <v>401</v>
      </c>
      <c r="G294" s="37"/>
      <c r="H294" s="37"/>
      <c r="I294" s="207"/>
      <c r="J294" s="37"/>
      <c r="K294" s="37"/>
      <c r="L294" s="40"/>
      <c r="M294" s="208"/>
      <c r="N294" s="209"/>
      <c r="O294" s="72"/>
      <c r="P294" s="72"/>
      <c r="Q294" s="72"/>
      <c r="R294" s="72"/>
      <c r="S294" s="72"/>
      <c r="T294" s="73"/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T294" s="18" t="s">
        <v>152</v>
      </c>
      <c r="AU294" s="18" t="s">
        <v>86</v>
      </c>
    </row>
    <row r="295" spans="1:65" s="14" customFormat="1" ht="11.25">
      <c r="B295" s="220"/>
      <c r="C295" s="221"/>
      <c r="D295" s="205" t="s">
        <v>154</v>
      </c>
      <c r="E295" s="221"/>
      <c r="F295" s="223" t="s">
        <v>403</v>
      </c>
      <c r="G295" s="221"/>
      <c r="H295" s="224">
        <v>124.425</v>
      </c>
      <c r="I295" s="225"/>
      <c r="J295" s="221"/>
      <c r="K295" s="221"/>
      <c r="L295" s="226"/>
      <c r="M295" s="227"/>
      <c r="N295" s="228"/>
      <c r="O295" s="228"/>
      <c r="P295" s="228"/>
      <c r="Q295" s="228"/>
      <c r="R295" s="228"/>
      <c r="S295" s="228"/>
      <c r="T295" s="229"/>
      <c r="AT295" s="230" t="s">
        <v>154</v>
      </c>
      <c r="AU295" s="230" t="s">
        <v>86</v>
      </c>
      <c r="AV295" s="14" t="s">
        <v>86</v>
      </c>
      <c r="AW295" s="14" t="s">
        <v>4</v>
      </c>
      <c r="AX295" s="14" t="s">
        <v>21</v>
      </c>
      <c r="AY295" s="230" t="s">
        <v>144</v>
      </c>
    </row>
    <row r="296" spans="1:65" s="12" customFormat="1" ht="22.9" customHeight="1">
      <c r="B296" s="176"/>
      <c r="C296" s="177"/>
      <c r="D296" s="178" t="s">
        <v>77</v>
      </c>
      <c r="E296" s="190" t="s">
        <v>404</v>
      </c>
      <c r="F296" s="190" t="s">
        <v>405</v>
      </c>
      <c r="G296" s="177"/>
      <c r="H296" s="177"/>
      <c r="I296" s="180"/>
      <c r="J296" s="191">
        <f>BK296</f>
        <v>0</v>
      </c>
      <c r="K296" s="177"/>
      <c r="L296" s="182"/>
      <c r="M296" s="183"/>
      <c r="N296" s="184"/>
      <c r="O296" s="184"/>
      <c r="P296" s="185">
        <f>SUM(P297:P304)</f>
        <v>0</v>
      </c>
      <c r="Q296" s="184"/>
      <c r="R296" s="185">
        <f>SUM(R297:R304)</f>
        <v>0</v>
      </c>
      <c r="S296" s="184"/>
      <c r="T296" s="186">
        <f>SUM(T297:T304)</f>
        <v>0</v>
      </c>
      <c r="AR296" s="187" t="s">
        <v>21</v>
      </c>
      <c r="AT296" s="188" t="s">
        <v>77</v>
      </c>
      <c r="AU296" s="188" t="s">
        <v>21</v>
      </c>
      <c r="AY296" s="187" t="s">
        <v>144</v>
      </c>
      <c r="BK296" s="189">
        <f>SUM(BK297:BK304)</f>
        <v>0</v>
      </c>
    </row>
    <row r="297" spans="1:65" s="2" customFormat="1" ht="24.2" customHeight="1">
      <c r="A297" s="35"/>
      <c r="B297" s="36"/>
      <c r="C297" s="192" t="s">
        <v>406</v>
      </c>
      <c r="D297" s="231" t="s">
        <v>146</v>
      </c>
      <c r="E297" s="193" t="s">
        <v>407</v>
      </c>
      <c r="F297" s="194" t="s">
        <v>408</v>
      </c>
      <c r="G297" s="195" t="s">
        <v>202</v>
      </c>
      <c r="H297" s="196">
        <v>234.059</v>
      </c>
      <c r="I297" s="197"/>
      <c r="J297" s="198">
        <f>ROUND(I297*H297,2)</f>
        <v>0</v>
      </c>
      <c r="K297" s="194" t="s">
        <v>1</v>
      </c>
      <c r="L297" s="40"/>
      <c r="M297" s="199" t="s">
        <v>1</v>
      </c>
      <c r="N297" s="200" t="s">
        <v>43</v>
      </c>
      <c r="O297" s="72"/>
      <c r="P297" s="201">
        <f>O297*H297</f>
        <v>0</v>
      </c>
      <c r="Q297" s="201">
        <v>0</v>
      </c>
      <c r="R297" s="201">
        <f>Q297*H297</f>
        <v>0</v>
      </c>
      <c r="S297" s="201">
        <v>0</v>
      </c>
      <c r="T297" s="202">
        <f>S297*H297</f>
        <v>0</v>
      </c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R297" s="203" t="s">
        <v>99</v>
      </c>
      <c r="AT297" s="203" t="s">
        <v>146</v>
      </c>
      <c r="AU297" s="203" t="s">
        <v>86</v>
      </c>
      <c r="AY297" s="18" t="s">
        <v>144</v>
      </c>
      <c r="BE297" s="204">
        <f>IF(N297="základní",J297,0)</f>
        <v>0</v>
      </c>
      <c r="BF297" s="204">
        <f>IF(N297="snížená",J297,0)</f>
        <v>0</v>
      </c>
      <c r="BG297" s="204">
        <f>IF(N297="zákl. přenesená",J297,0)</f>
        <v>0</v>
      </c>
      <c r="BH297" s="204">
        <f>IF(N297="sníž. přenesená",J297,0)</f>
        <v>0</v>
      </c>
      <c r="BI297" s="204">
        <f>IF(N297="nulová",J297,0)</f>
        <v>0</v>
      </c>
      <c r="BJ297" s="18" t="s">
        <v>21</v>
      </c>
      <c r="BK297" s="204">
        <f>ROUND(I297*H297,2)</f>
        <v>0</v>
      </c>
      <c r="BL297" s="18" t="s">
        <v>99</v>
      </c>
      <c r="BM297" s="203" t="s">
        <v>409</v>
      </c>
    </row>
    <row r="298" spans="1:65" s="2" customFormat="1" ht="24.2" customHeight="1">
      <c r="A298" s="35"/>
      <c r="B298" s="36"/>
      <c r="C298" s="192" t="s">
        <v>410</v>
      </c>
      <c r="D298" s="192" t="s">
        <v>146</v>
      </c>
      <c r="E298" s="193" t="s">
        <v>411</v>
      </c>
      <c r="F298" s="194" t="s">
        <v>412</v>
      </c>
      <c r="G298" s="195" t="s">
        <v>202</v>
      </c>
      <c r="H298" s="196">
        <v>0.88400000000000001</v>
      </c>
      <c r="I298" s="197"/>
      <c r="J298" s="198">
        <f>ROUND(I298*H298,2)</f>
        <v>0</v>
      </c>
      <c r="K298" s="194" t="s">
        <v>150</v>
      </c>
      <c r="L298" s="40"/>
      <c r="M298" s="199" t="s">
        <v>1</v>
      </c>
      <c r="N298" s="200" t="s">
        <v>43</v>
      </c>
      <c r="O298" s="72"/>
      <c r="P298" s="201">
        <f>O298*H298</f>
        <v>0</v>
      </c>
      <c r="Q298" s="201">
        <v>0</v>
      </c>
      <c r="R298" s="201">
        <f>Q298*H298</f>
        <v>0</v>
      </c>
      <c r="S298" s="201">
        <v>0</v>
      </c>
      <c r="T298" s="202">
        <f>S298*H298</f>
        <v>0</v>
      </c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R298" s="203" t="s">
        <v>99</v>
      </c>
      <c r="AT298" s="203" t="s">
        <v>146</v>
      </c>
      <c r="AU298" s="203" t="s">
        <v>86</v>
      </c>
      <c r="AY298" s="18" t="s">
        <v>144</v>
      </c>
      <c r="BE298" s="204">
        <f>IF(N298="základní",J298,0)</f>
        <v>0</v>
      </c>
      <c r="BF298" s="204">
        <f>IF(N298="snížená",J298,0)</f>
        <v>0</v>
      </c>
      <c r="BG298" s="204">
        <f>IF(N298="zákl. přenesená",J298,0)</f>
        <v>0</v>
      </c>
      <c r="BH298" s="204">
        <f>IF(N298="sníž. přenesená",J298,0)</f>
        <v>0</v>
      </c>
      <c r="BI298" s="204">
        <f>IF(N298="nulová",J298,0)</f>
        <v>0</v>
      </c>
      <c r="BJ298" s="18" t="s">
        <v>21</v>
      </c>
      <c r="BK298" s="204">
        <f>ROUND(I298*H298,2)</f>
        <v>0</v>
      </c>
      <c r="BL298" s="18" t="s">
        <v>99</v>
      </c>
      <c r="BM298" s="203" t="s">
        <v>413</v>
      </c>
    </row>
    <row r="299" spans="1:65" s="2" customFormat="1" ht="24.2" customHeight="1">
      <c r="A299" s="35"/>
      <c r="B299" s="36"/>
      <c r="C299" s="192" t="s">
        <v>414</v>
      </c>
      <c r="D299" s="231" t="s">
        <v>146</v>
      </c>
      <c r="E299" s="193" t="s">
        <v>415</v>
      </c>
      <c r="F299" s="194" t="s">
        <v>416</v>
      </c>
      <c r="G299" s="195" t="s">
        <v>202</v>
      </c>
      <c r="H299" s="196">
        <v>234.059</v>
      </c>
      <c r="I299" s="197"/>
      <c r="J299" s="198">
        <f>ROUND(I299*H299,2)</f>
        <v>0</v>
      </c>
      <c r="K299" s="194" t="s">
        <v>1</v>
      </c>
      <c r="L299" s="40"/>
      <c r="M299" s="199" t="s">
        <v>1</v>
      </c>
      <c r="N299" s="200" t="s">
        <v>43</v>
      </c>
      <c r="O299" s="72"/>
      <c r="P299" s="201">
        <f>O299*H299</f>
        <v>0</v>
      </c>
      <c r="Q299" s="201">
        <v>0</v>
      </c>
      <c r="R299" s="201">
        <f>Q299*H299</f>
        <v>0</v>
      </c>
      <c r="S299" s="201">
        <v>0</v>
      </c>
      <c r="T299" s="202">
        <f>S299*H299</f>
        <v>0</v>
      </c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R299" s="203" t="s">
        <v>99</v>
      </c>
      <c r="AT299" s="203" t="s">
        <v>146</v>
      </c>
      <c r="AU299" s="203" t="s">
        <v>86</v>
      </c>
      <c r="AY299" s="18" t="s">
        <v>144</v>
      </c>
      <c r="BE299" s="204">
        <f>IF(N299="základní",J299,0)</f>
        <v>0</v>
      </c>
      <c r="BF299" s="204">
        <f>IF(N299="snížená",J299,0)</f>
        <v>0</v>
      </c>
      <c r="BG299" s="204">
        <f>IF(N299="zákl. přenesená",J299,0)</f>
        <v>0</v>
      </c>
      <c r="BH299" s="204">
        <f>IF(N299="sníž. přenesená",J299,0)</f>
        <v>0</v>
      </c>
      <c r="BI299" s="204">
        <f>IF(N299="nulová",J299,0)</f>
        <v>0</v>
      </c>
      <c r="BJ299" s="18" t="s">
        <v>21</v>
      </c>
      <c r="BK299" s="204">
        <f>ROUND(I299*H299,2)</f>
        <v>0</v>
      </c>
      <c r="BL299" s="18" t="s">
        <v>99</v>
      </c>
      <c r="BM299" s="203" t="s">
        <v>417</v>
      </c>
    </row>
    <row r="300" spans="1:65" s="2" customFormat="1" ht="11.25">
      <c r="A300" s="35"/>
      <c r="B300" s="36"/>
      <c r="C300" s="37"/>
      <c r="D300" s="205" t="s">
        <v>152</v>
      </c>
      <c r="E300" s="37"/>
      <c r="F300" s="206" t="s">
        <v>418</v>
      </c>
      <c r="G300" s="37"/>
      <c r="H300" s="37"/>
      <c r="I300" s="207"/>
      <c r="J300" s="37"/>
      <c r="K300" s="37"/>
      <c r="L300" s="40"/>
      <c r="M300" s="208"/>
      <c r="N300" s="209"/>
      <c r="O300" s="72"/>
      <c r="P300" s="72"/>
      <c r="Q300" s="72"/>
      <c r="R300" s="72"/>
      <c r="S300" s="72"/>
      <c r="T300" s="73"/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  <c r="AT300" s="18" t="s">
        <v>152</v>
      </c>
      <c r="AU300" s="18" t="s">
        <v>86</v>
      </c>
    </row>
    <row r="301" spans="1:65" s="2" customFormat="1" ht="37.9" customHeight="1">
      <c r="A301" s="35"/>
      <c r="B301" s="36"/>
      <c r="C301" s="192" t="s">
        <v>419</v>
      </c>
      <c r="D301" s="192" t="s">
        <v>146</v>
      </c>
      <c r="E301" s="193" t="s">
        <v>420</v>
      </c>
      <c r="F301" s="194" t="s">
        <v>421</v>
      </c>
      <c r="G301" s="195" t="s">
        <v>202</v>
      </c>
      <c r="H301" s="196">
        <v>0.88400000000000001</v>
      </c>
      <c r="I301" s="197"/>
      <c r="J301" s="198">
        <f>ROUND(I301*H301,2)</f>
        <v>0</v>
      </c>
      <c r="K301" s="194" t="s">
        <v>150</v>
      </c>
      <c r="L301" s="40"/>
      <c r="M301" s="199" t="s">
        <v>1</v>
      </c>
      <c r="N301" s="200" t="s">
        <v>43</v>
      </c>
      <c r="O301" s="72"/>
      <c r="P301" s="201">
        <f>O301*H301</f>
        <v>0</v>
      </c>
      <c r="Q301" s="201">
        <v>0</v>
      </c>
      <c r="R301" s="201">
        <f>Q301*H301</f>
        <v>0</v>
      </c>
      <c r="S301" s="201">
        <v>0</v>
      </c>
      <c r="T301" s="202">
        <f>S301*H301</f>
        <v>0</v>
      </c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35"/>
      <c r="AR301" s="203" t="s">
        <v>99</v>
      </c>
      <c r="AT301" s="203" t="s">
        <v>146</v>
      </c>
      <c r="AU301" s="203" t="s">
        <v>86</v>
      </c>
      <c r="AY301" s="18" t="s">
        <v>144</v>
      </c>
      <c r="BE301" s="204">
        <f>IF(N301="základní",J301,0)</f>
        <v>0</v>
      </c>
      <c r="BF301" s="204">
        <f>IF(N301="snížená",J301,0)</f>
        <v>0</v>
      </c>
      <c r="BG301" s="204">
        <f>IF(N301="zákl. přenesená",J301,0)</f>
        <v>0</v>
      </c>
      <c r="BH301" s="204">
        <f>IF(N301="sníž. přenesená",J301,0)</f>
        <v>0</v>
      </c>
      <c r="BI301" s="204">
        <f>IF(N301="nulová",J301,0)</f>
        <v>0</v>
      </c>
      <c r="BJ301" s="18" t="s">
        <v>21</v>
      </c>
      <c r="BK301" s="204">
        <f>ROUND(I301*H301,2)</f>
        <v>0</v>
      </c>
      <c r="BL301" s="18" t="s">
        <v>99</v>
      </c>
      <c r="BM301" s="203" t="s">
        <v>422</v>
      </c>
    </row>
    <row r="302" spans="1:65" s="2" customFormat="1" ht="29.25">
      <c r="A302" s="35"/>
      <c r="B302" s="36"/>
      <c r="C302" s="37"/>
      <c r="D302" s="205" t="s">
        <v>152</v>
      </c>
      <c r="E302" s="37"/>
      <c r="F302" s="206" t="s">
        <v>423</v>
      </c>
      <c r="G302" s="37"/>
      <c r="H302" s="37"/>
      <c r="I302" s="207"/>
      <c r="J302" s="37"/>
      <c r="K302" s="37"/>
      <c r="L302" s="40"/>
      <c r="M302" s="208"/>
      <c r="N302" s="209"/>
      <c r="O302" s="72"/>
      <c r="P302" s="72"/>
      <c r="Q302" s="72"/>
      <c r="R302" s="72"/>
      <c r="S302" s="72"/>
      <c r="T302" s="73"/>
      <c r="U302" s="35"/>
      <c r="V302" s="35"/>
      <c r="W302" s="35"/>
      <c r="X302" s="35"/>
      <c r="Y302" s="35"/>
      <c r="Z302" s="35"/>
      <c r="AA302" s="35"/>
      <c r="AB302" s="35"/>
      <c r="AC302" s="35"/>
      <c r="AD302" s="35"/>
      <c r="AE302" s="35"/>
      <c r="AT302" s="18" t="s">
        <v>152</v>
      </c>
      <c r="AU302" s="18" t="s">
        <v>86</v>
      </c>
    </row>
    <row r="303" spans="1:65" s="2" customFormat="1" ht="37.9" customHeight="1">
      <c r="A303" s="35"/>
      <c r="B303" s="36"/>
      <c r="C303" s="192" t="s">
        <v>424</v>
      </c>
      <c r="D303" s="231" t="s">
        <v>146</v>
      </c>
      <c r="E303" s="193" t="s">
        <v>425</v>
      </c>
      <c r="F303" s="194" t="s">
        <v>426</v>
      </c>
      <c r="G303" s="195" t="s">
        <v>202</v>
      </c>
      <c r="H303" s="196">
        <v>234.059</v>
      </c>
      <c r="I303" s="197"/>
      <c r="J303" s="198">
        <f>ROUND(I303*H303,2)</f>
        <v>0</v>
      </c>
      <c r="K303" s="194" t="s">
        <v>150</v>
      </c>
      <c r="L303" s="40"/>
      <c r="M303" s="199" t="s">
        <v>1</v>
      </c>
      <c r="N303" s="200" t="s">
        <v>43</v>
      </c>
      <c r="O303" s="72"/>
      <c r="P303" s="201">
        <f>O303*H303</f>
        <v>0</v>
      </c>
      <c r="Q303" s="201">
        <v>0</v>
      </c>
      <c r="R303" s="201">
        <f>Q303*H303</f>
        <v>0</v>
      </c>
      <c r="S303" s="201">
        <v>0</v>
      </c>
      <c r="T303" s="202">
        <f>S303*H303</f>
        <v>0</v>
      </c>
      <c r="U303" s="35"/>
      <c r="V303" s="35"/>
      <c r="W303" s="35"/>
      <c r="X303" s="35"/>
      <c r="Y303" s="35"/>
      <c r="Z303" s="35"/>
      <c r="AA303" s="35"/>
      <c r="AB303" s="35"/>
      <c r="AC303" s="35"/>
      <c r="AD303" s="35"/>
      <c r="AE303" s="35"/>
      <c r="AR303" s="203" t="s">
        <v>99</v>
      </c>
      <c r="AT303" s="203" t="s">
        <v>146</v>
      </c>
      <c r="AU303" s="203" t="s">
        <v>86</v>
      </c>
      <c r="AY303" s="18" t="s">
        <v>144</v>
      </c>
      <c r="BE303" s="204">
        <f>IF(N303="základní",J303,0)</f>
        <v>0</v>
      </c>
      <c r="BF303" s="204">
        <f>IF(N303="snížená",J303,0)</f>
        <v>0</v>
      </c>
      <c r="BG303" s="204">
        <f>IF(N303="zákl. přenesená",J303,0)</f>
        <v>0</v>
      </c>
      <c r="BH303" s="204">
        <f>IF(N303="sníž. přenesená",J303,0)</f>
        <v>0</v>
      </c>
      <c r="BI303" s="204">
        <f>IF(N303="nulová",J303,0)</f>
        <v>0</v>
      </c>
      <c r="BJ303" s="18" t="s">
        <v>21</v>
      </c>
      <c r="BK303" s="204">
        <f>ROUND(I303*H303,2)</f>
        <v>0</v>
      </c>
      <c r="BL303" s="18" t="s">
        <v>99</v>
      </c>
      <c r="BM303" s="203" t="s">
        <v>427</v>
      </c>
    </row>
    <row r="304" spans="1:65" s="2" customFormat="1" ht="29.25">
      <c r="A304" s="35"/>
      <c r="B304" s="36"/>
      <c r="C304" s="37"/>
      <c r="D304" s="205" t="s">
        <v>152</v>
      </c>
      <c r="E304" s="37"/>
      <c r="F304" s="206" t="s">
        <v>426</v>
      </c>
      <c r="G304" s="37"/>
      <c r="H304" s="37"/>
      <c r="I304" s="207"/>
      <c r="J304" s="37"/>
      <c r="K304" s="37"/>
      <c r="L304" s="40"/>
      <c r="M304" s="208"/>
      <c r="N304" s="209"/>
      <c r="O304" s="72"/>
      <c r="P304" s="72"/>
      <c r="Q304" s="72"/>
      <c r="R304" s="72"/>
      <c r="S304" s="72"/>
      <c r="T304" s="73"/>
      <c r="U304" s="35"/>
      <c r="V304" s="35"/>
      <c r="W304" s="35"/>
      <c r="X304" s="35"/>
      <c r="Y304" s="35"/>
      <c r="Z304" s="35"/>
      <c r="AA304" s="35"/>
      <c r="AB304" s="35"/>
      <c r="AC304" s="35"/>
      <c r="AD304" s="35"/>
      <c r="AE304" s="35"/>
      <c r="AT304" s="18" t="s">
        <v>152</v>
      </c>
      <c r="AU304" s="18" t="s">
        <v>86</v>
      </c>
    </row>
    <row r="305" spans="1:65" s="12" customFormat="1" ht="22.9" customHeight="1">
      <c r="B305" s="176"/>
      <c r="C305" s="177"/>
      <c r="D305" s="178" t="s">
        <v>77</v>
      </c>
      <c r="E305" s="190" t="s">
        <v>428</v>
      </c>
      <c r="F305" s="190" t="s">
        <v>429</v>
      </c>
      <c r="G305" s="177"/>
      <c r="H305" s="177"/>
      <c r="I305" s="180"/>
      <c r="J305" s="191">
        <f>BK305</f>
        <v>0</v>
      </c>
      <c r="K305" s="177"/>
      <c r="L305" s="182"/>
      <c r="M305" s="183"/>
      <c r="N305" s="184"/>
      <c r="O305" s="184"/>
      <c r="P305" s="185">
        <f>SUM(P306:P307)</f>
        <v>0</v>
      </c>
      <c r="Q305" s="184"/>
      <c r="R305" s="185">
        <f>SUM(R306:R307)</f>
        <v>0</v>
      </c>
      <c r="S305" s="184"/>
      <c r="T305" s="186">
        <f>SUM(T306:T307)</f>
        <v>0</v>
      </c>
      <c r="AR305" s="187" t="s">
        <v>21</v>
      </c>
      <c r="AT305" s="188" t="s">
        <v>77</v>
      </c>
      <c r="AU305" s="188" t="s">
        <v>21</v>
      </c>
      <c r="AY305" s="187" t="s">
        <v>144</v>
      </c>
      <c r="BK305" s="189">
        <f>SUM(BK306:BK307)</f>
        <v>0</v>
      </c>
    </row>
    <row r="306" spans="1:65" s="2" customFormat="1" ht="24.2" customHeight="1">
      <c r="A306" s="35"/>
      <c r="B306" s="36"/>
      <c r="C306" s="192" t="s">
        <v>430</v>
      </c>
      <c r="D306" s="192" t="s">
        <v>146</v>
      </c>
      <c r="E306" s="193" t="s">
        <v>431</v>
      </c>
      <c r="F306" s="194" t="s">
        <v>432</v>
      </c>
      <c r="G306" s="195" t="s">
        <v>202</v>
      </c>
      <c r="H306" s="196">
        <v>218.72200000000001</v>
      </c>
      <c r="I306" s="197"/>
      <c r="J306" s="198">
        <f>ROUND(I306*H306,2)</f>
        <v>0</v>
      </c>
      <c r="K306" s="194" t="s">
        <v>150</v>
      </c>
      <c r="L306" s="40"/>
      <c r="M306" s="199" t="s">
        <v>1</v>
      </c>
      <c r="N306" s="200" t="s">
        <v>43</v>
      </c>
      <c r="O306" s="72"/>
      <c r="P306" s="201">
        <f>O306*H306</f>
        <v>0</v>
      </c>
      <c r="Q306" s="201">
        <v>0</v>
      </c>
      <c r="R306" s="201">
        <f>Q306*H306</f>
        <v>0</v>
      </c>
      <c r="S306" s="201">
        <v>0</v>
      </c>
      <c r="T306" s="202">
        <f>S306*H306</f>
        <v>0</v>
      </c>
      <c r="U306" s="35"/>
      <c r="V306" s="35"/>
      <c r="W306" s="35"/>
      <c r="X306" s="35"/>
      <c r="Y306" s="35"/>
      <c r="Z306" s="35"/>
      <c r="AA306" s="35"/>
      <c r="AB306" s="35"/>
      <c r="AC306" s="35"/>
      <c r="AD306" s="35"/>
      <c r="AE306" s="35"/>
      <c r="AR306" s="203" t="s">
        <v>99</v>
      </c>
      <c r="AT306" s="203" t="s">
        <v>146</v>
      </c>
      <c r="AU306" s="203" t="s">
        <v>86</v>
      </c>
      <c r="AY306" s="18" t="s">
        <v>144</v>
      </c>
      <c r="BE306" s="204">
        <f>IF(N306="základní",J306,0)</f>
        <v>0</v>
      </c>
      <c r="BF306" s="204">
        <f>IF(N306="snížená",J306,0)</f>
        <v>0</v>
      </c>
      <c r="BG306" s="204">
        <f>IF(N306="zákl. přenesená",J306,0)</f>
        <v>0</v>
      </c>
      <c r="BH306" s="204">
        <f>IF(N306="sníž. přenesená",J306,0)</f>
        <v>0</v>
      </c>
      <c r="BI306" s="204">
        <f>IF(N306="nulová",J306,0)</f>
        <v>0</v>
      </c>
      <c r="BJ306" s="18" t="s">
        <v>21</v>
      </c>
      <c r="BK306" s="204">
        <f>ROUND(I306*H306,2)</f>
        <v>0</v>
      </c>
      <c r="BL306" s="18" t="s">
        <v>99</v>
      </c>
      <c r="BM306" s="203" t="s">
        <v>433</v>
      </c>
    </row>
    <row r="307" spans="1:65" s="2" customFormat="1" ht="19.5">
      <c r="A307" s="35"/>
      <c r="B307" s="36"/>
      <c r="C307" s="37"/>
      <c r="D307" s="205" t="s">
        <v>152</v>
      </c>
      <c r="E307" s="37"/>
      <c r="F307" s="206" t="s">
        <v>434</v>
      </c>
      <c r="G307" s="37"/>
      <c r="H307" s="37"/>
      <c r="I307" s="207"/>
      <c r="J307" s="37"/>
      <c r="K307" s="37"/>
      <c r="L307" s="40"/>
      <c r="M307" s="208"/>
      <c r="N307" s="209"/>
      <c r="O307" s="72"/>
      <c r="P307" s="72"/>
      <c r="Q307" s="72"/>
      <c r="R307" s="72"/>
      <c r="S307" s="72"/>
      <c r="T307" s="73"/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35"/>
      <c r="AT307" s="18" t="s">
        <v>152</v>
      </c>
      <c r="AU307" s="18" t="s">
        <v>86</v>
      </c>
    </row>
    <row r="308" spans="1:65" s="12" customFormat="1" ht="25.9" customHeight="1">
      <c r="B308" s="176"/>
      <c r="C308" s="177"/>
      <c r="D308" s="178" t="s">
        <v>77</v>
      </c>
      <c r="E308" s="179" t="s">
        <v>435</v>
      </c>
      <c r="F308" s="179" t="s">
        <v>436</v>
      </c>
      <c r="G308" s="177"/>
      <c r="H308" s="177"/>
      <c r="I308" s="180"/>
      <c r="J308" s="181">
        <f>BK308</f>
        <v>0</v>
      </c>
      <c r="K308" s="177"/>
      <c r="L308" s="182"/>
      <c r="M308" s="183"/>
      <c r="N308" s="184"/>
      <c r="O308" s="184"/>
      <c r="P308" s="185">
        <f>SUM(P309:P325)</f>
        <v>0</v>
      </c>
      <c r="Q308" s="184"/>
      <c r="R308" s="185">
        <f>SUM(R309:R325)</f>
        <v>0</v>
      </c>
      <c r="S308" s="184"/>
      <c r="T308" s="186">
        <f>SUM(T309:T325)</f>
        <v>0</v>
      </c>
      <c r="AR308" s="187" t="s">
        <v>102</v>
      </c>
      <c r="AT308" s="188" t="s">
        <v>77</v>
      </c>
      <c r="AU308" s="188" t="s">
        <v>78</v>
      </c>
      <c r="AY308" s="187" t="s">
        <v>144</v>
      </c>
      <c r="BK308" s="189">
        <f>SUM(BK309:BK325)</f>
        <v>0</v>
      </c>
    </row>
    <row r="309" spans="1:65" s="2" customFormat="1" ht="24.2" customHeight="1">
      <c r="A309" s="35"/>
      <c r="B309" s="36"/>
      <c r="C309" s="192" t="s">
        <v>437</v>
      </c>
      <c r="D309" s="192" t="s">
        <v>146</v>
      </c>
      <c r="E309" s="193" t="s">
        <v>438</v>
      </c>
      <c r="F309" s="194" t="s">
        <v>439</v>
      </c>
      <c r="G309" s="195" t="s">
        <v>440</v>
      </c>
      <c r="H309" s="196">
        <v>1</v>
      </c>
      <c r="I309" s="197"/>
      <c r="J309" s="198">
        <f>ROUND(I309*H309,2)</f>
        <v>0</v>
      </c>
      <c r="K309" s="194" t="s">
        <v>150</v>
      </c>
      <c r="L309" s="40"/>
      <c r="M309" s="199" t="s">
        <v>1</v>
      </c>
      <c r="N309" s="200" t="s">
        <v>43</v>
      </c>
      <c r="O309" s="72"/>
      <c r="P309" s="201">
        <f>O309*H309</f>
        <v>0</v>
      </c>
      <c r="Q309" s="201">
        <v>0</v>
      </c>
      <c r="R309" s="201">
        <f>Q309*H309</f>
        <v>0</v>
      </c>
      <c r="S309" s="201">
        <v>0</v>
      </c>
      <c r="T309" s="202">
        <f>S309*H309</f>
        <v>0</v>
      </c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35"/>
      <c r="AR309" s="203" t="s">
        <v>441</v>
      </c>
      <c r="AT309" s="203" t="s">
        <v>146</v>
      </c>
      <c r="AU309" s="203" t="s">
        <v>21</v>
      </c>
      <c r="AY309" s="18" t="s">
        <v>144</v>
      </c>
      <c r="BE309" s="204">
        <f>IF(N309="základní",J309,0)</f>
        <v>0</v>
      </c>
      <c r="BF309" s="204">
        <f>IF(N309="snížená",J309,0)</f>
        <v>0</v>
      </c>
      <c r="BG309" s="204">
        <f>IF(N309="zákl. přenesená",J309,0)</f>
        <v>0</v>
      </c>
      <c r="BH309" s="204">
        <f>IF(N309="sníž. přenesená",J309,0)</f>
        <v>0</v>
      </c>
      <c r="BI309" s="204">
        <f>IF(N309="nulová",J309,0)</f>
        <v>0</v>
      </c>
      <c r="BJ309" s="18" t="s">
        <v>21</v>
      </c>
      <c r="BK309" s="204">
        <f>ROUND(I309*H309,2)</f>
        <v>0</v>
      </c>
      <c r="BL309" s="18" t="s">
        <v>441</v>
      </c>
      <c r="BM309" s="203" t="s">
        <v>442</v>
      </c>
    </row>
    <row r="310" spans="1:65" s="2" customFormat="1" ht="11.25">
      <c r="A310" s="35"/>
      <c r="B310" s="36"/>
      <c r="C310" s="37"/>
      <c r="D310" s="205" t="s">
        <v>152</v>
      </c>
      <c r="E310" s="37"/>
      <c r="F310" s="206" t="s">
        <v>443</v>
      </c>
      <c r="G310" s="37"/>
      <c r="H310" s="37"/>
      <c r="I310" s="207"/>
      <c r="J310" s="37"/>
      <c r="K310" s="37"/>
      <c r="L310" s="40"/>
      <c r="M310" s="208"/>
      <c r="N310" s="209"/>
      <c r="O310" s="72"/>
      <c r="P310" s="72"/>
      <c r="Q310" s="72"/>
      <c r="R310" s="72"/>
      <c r="S310" s="72"/>
      <c r="T310" s="73"/>
      <c r="U310" s="35"/>
      <c r="V310" s="35"/>
      <c r="W310" s="35"/>
      <c r="X310" s="35"/>
      <c r="Y310" s="35"/>
      <c r="Z310" s="35"/>
      <c r="AA310" s="35"/>
      <c r="AB310" s="35"/>
      <c r="AC310" s="35"/>
      <c r="AD310" s="35"/>
      <c r="AE310" s="35"/>
      <c r="AT310" s="18" t="s">
        <v>152</v>
      </c>
      <c r="AU310" s="18" t="s">
        <v>21</v>
      </c>
    </row>
    <row r="311" spans="1:65" s="2" customFormat="1" ht="14.45" customHeight="1">
      <c r="A311" s="35"/>
      <c r="B311" s="36"/>
      <c r="C311" s="192" t="s">
        <v>444</v>
      </c>
      <c r="D311" s="192" t="s">
        <v>146</v>
      </c>
      <c r="E311" s="193" t="s">
        <v>445</v>
      </c>
      <c r="F311" s="194" t="s">
        <v>446</v>
      </c>
      <c r="G311" s="195" t="s">
        <v>440</v>
      </c>
      <c r="H311" s="196">
        <v>1</v>
      </c>
      <c r="I311" s="197"/>
      <c r="J311" s="198">
        <f>ROUND(I311*H311,2)</f>
        <v>0</v>
      </c>
      <c r="K311" s="194" t="s">
        <v>150</v>
      </c>
      <c r="L311" s="40"/>
      <c r="M311" s="199" t="s">
        <v>1</v>
      </c>
      <c r="N311" s="200" t="s">
        <v>43</v>
      </c>
      <c r="O311" s="72"/>
      <c r="P311" s="201">
        <f>O311*H311</f>
        <v>0</v>
      </c>
      <c r="Q311" s="201">
        <v>0</v>
      </c>
      <c r="R311" s="201">
        <f>Q311*H311</f>
        <v>0</v>
      </c>
      <c r="S311" s="201">
        <v>0</v>
      </c>
      <c r="T311" s="202">
        <f>S311*H311</f>
        <v>0</v>
      </c>
      <c r="U311" s="35"/>
      <c r="V311" s="35"/>
      <c r="W311" s="35"/>
      <c r="X311" s="35"/>
      <c r="Y311" s="35"/>
      <c r="Z311" s="35"/>
      <c r="AA311" s="35"/>
      <c r="AB311" s="35"/>
      <c r="AC311" s="35"/>
      <c r="AD311" s="35"/>
      <c r="AE311" s="35"/>
      <c r="AR311" s="203" t="s">
        <v>441</v>
      </c>
      <c r="AT311" s="203" t="s">
        <v>146</v>
      </c>
      <c r="AU311" s="203" t="s">
        <v>21</v>
      </c>
      <c r="AY311" s="18" t="s">
        <v>144</v>
      </c>
      <c r="BE311" s="204">
        <f>IF(N311="základní",J311,0)</f>
        <v>0</v>
      </c>
      <c r="BF311" s="204">
        <f>IF(N311="snížená",J311,0)</f>
        <v>0</v>
      </c>
      <c r="BG311" s="204">
        <f>IF(N311="zákl. přenesená",J311,0)</f>
        <v>0</v>
      </c>
      <c r="BH311" s="204">
        <f>IF(N311="sníž. přenesená",J311,0)</f>
        <v>0</v>
      </c>
      <c r="BI311" s="204">
        <f>IF(N311="nulová",J311,0)</f>
        <v>0</v>
      </c>
      <c r="BJ311" s="18" t="s">
        <v>21</v>
      </c>
      <c r="BK311" s="204">
        <f>ROUND(I311*H311,2)</f>
        <v>0</v>
      </c>
      <c r="BL311" s="18" t="s">
        <v>441</v>
      </c>
      <c r="BM311" s="203" t="s">
        <v>447</v>
      </c>
    </row>
    <row r="312" spans="1:65" s="2" customFormat="1" ht="146.25">
      <c r="A312" s="35"/>
      <c r="B312" s="36"/>
      <c r="C312" s="37"/>
      <c r="D312" s="205" t="s">
        <v>152</v>
      </c>
      <c r="E312" s="37"/>
      <c r="F312" s="206" t="s">
        <v>448</v>
      </c>
      <c r="G312" s="37"/>
      <c r="H312" s="37"/>
      <c r="I312" s="207"/>
      <c r="J312" s="37"/>
      <c r="K312" s="37"/>
      <c r="L312" s="40"/>
      <c r="M312" s="208"/>
      <c r="N312" s="209"/>
      <c r="O312" s="72"/>
      <c r="P312" s="72"/>
      <c r="Q312" s="72"/>
      <c r="R312" s="72"/>
      <c r="S312" s="72"/>
      <c r="T312" s="73"/>
      <c r="U312" s="35"/>
      <c r="V312" s="35"/>
      <c r="W312" s="35"/>
      <c r="X312" s="35"/>
      <c r="Y312" s="35"/>
      <c r="Z312" s="35"/>
      <c r="AA312" s="35"/>
      <c r="AB312" s="35"/>
      <c r="AC312" s="35"/>
      <c r="AD312" s="35"/>
      <c r="AE312" s="35"/>
      <c r="AT312" s="18" t="s">
        <v>152</v>
      </c>
      <c r="AU312" s="18" t="s">
        <v>21</v>
      </c>
    </row>
    <row r="313" spans="1:65" s="2" customFormat="1" ht="29.25">
      <c r="A313" s="35"/>
      <c r="B313" s="36"/>
      <c r="C313" s="37"/>
      <c r="D313" s="205" t="s">
        <v>449</v>
      </c>
      <c r="E313" s="37"/>
      <c r="F313" s="253" t="s">
        <v>450</v>
      </c>
      <c r="G313" s="37"/>
      <c r="H313" s="37"/>
      <c r="I313" s="207"/>
      <c r="J313" s="37"/>
      <c r="K313" s="37"/>
      <c r="L313" s="40"/>
      <c r="M313" s="208"/>
      <c r="N313" s="209"/>
      <c r="O313" s="72"/>
      <c r="P313" s="72"/>
      <c r="Q313" s="72"/>
      <c r="R313" s="72"/>
      <c r="S313" s="72"/>
      <c r="T313" s="73"/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35"/>
      <c r="AT313" s="18" t="s">
        <v>449</v>
      </c>
      <c r="AU313" s="18" t="s">
        <v>21</v>
      </c>
    </row>
    <row r="314" spans="1:65" s="2" customFormat="1" ht="14.45" customHeight="1">
      <c r="A314" s="35"/>
      <c r="B314" s="36"/>
      <c r="C314" s="192" t="s">
        <v>451</v>
      </c>
      <c r="D314" s="192" t="s">
        <v>146</v>
      </c>
      <c r="E314" s="193" t="s">
        <v>452</v>
      </c>
      <c r="F314" s="194" t="s">
        <v>453</v>
      </c>
      <c r="G314" s="195" t="s">
        <v>440</v>
      </c>
      <c r="H314" s="196">
        <v>1</v>
      </c>
      <c r="I314" s="197"/>
      <c r="J314" s="198">
        <f>ROUND(I314*H314,2)</f>
        <v>0</v>
      </c>
      <c r="K314" s="194" t="s">
        <v>150</v>
      </c>
      <c r="L314" s="40"/>
      <c r="M314" s="199" t="s">
        <v>1</v>
      </c>
      <c r="N314" s="200" t="s">
        <v>43</v>
      </c>
      <c r="O314" s="72"/>
      <c r="P314" s="201">
        <f>O314*H314</f>
        <v>0</v>
      </c>
      <c r="Q314" s="201">
        <v>0</v>
      </c>
      <c r="R314" s="201">
        <f>Q314*H314</f>
        <v>0</v>
      </c>
      <c r="S314" s="201">
        <v>0</v>
      </c>
      <c r="T314" s="202">
        <f>S314*H314</f>
        <v>0</v>
      </c>
      <c r="U314" s="35"/>
      <c r="V314" s="35"/>
      <c r="W314" s="35"/>
      <c r="X314" s="35"/>
      <c r="Y314" s="35"/>
      <c r="Z314" s="35"/>
      <c r="AA314" s="35"/>
      <c r="AB314" s="35"/>
      <c r="AC314" s="35"/>
      <c r="AD314" s="35"/>
      <c r="AE314" s="35"/>
      <c r="AR314" s="203" t="s">
        <v>441</v>
      </c>
      <c r="AT314" s="203" t="s">
        <v>146</v>
      </c>
      <c r="AU314" s="203" t="s">
        <v>21</v>
      </c>
      <c r="AY314" s="18" t="s">
        <v>144</v>
      </c>
      <c r="BE314" s="204">
        <f>IF(N314="základní",J314,0)</f>
        <v>0</v>
      </c>
      <c r="BF314" s="204">
        <f>IF(N314="snížená",J314,0)</f>
        <v>0</v>
      </c>
      <c r="BG314" s="204">
        <f>IF(N314="zákl. přenesená",J314,0)</f>
        <v>0</v>
      </c>
      <c r="BH314" s="204">
        <f>IF(N314="sníž. přenesená",J314,0)</f>
        <v>0</v>
      </c>
      <c r="BI314" s="204">
        <f>IF(N314="nulová",J314,0)</f>
        <v>0</v>
      </c>
      <c r="BJ314" s="18" t="s">
        <v>21</v>
      </c>
      <c r="BK314" s="204">
        <f>ROUND(I314*H314,2)</f>
        <v>0</v>
      </c>
      <c r="BL314" s="18" t="s">
        <v>441</v>
      </c>
      <c r="BM314" s="203" t="s">
        <v>454</v>
      </c>
    </row>
    <row r="315" spans="1:65" s="2" customFormat="1" ht="136.5">
      <c r="A315" s="35"/>
      <c r="B315" s="36"/>
      <c r="C315" s="37"/>
      <c r="D315" s="205" t="s">
        <v>152</v>
      </c>
      <c r="E315" s="37"/>
      <c r="F315" s="206" t="s">
        <v>455</v>
      </c>
      <c r="G315" s="37"/>
      <c r="H315" s="37"/>
      <c r="I315" s="207"/>
      <c r="J315" s="37"/>
      <c r="K315" s="37"/>
      <c r="L315" s="40"/>
      <c r="M315" s="208"/>
      <c r="N315" s="209"/>
      <c r="O315" s="72"/>
      <c r="P315" s="72"/>
      <c r="Q315" s="72"/>
      <c r="R315" s="72"/>
      <c r="S315" s="72"/>
      <c r="T315" s="73"/>
      <c r="U315" s="35"/>
      <c r="V315" s="35"/>
      <c r="W315" s="35"/>
      <c r="X315" s="35"/>
      <c r="Y315" s="35"/>
      <c r="Z315" s="35"/>
      <c r="AA315" s="35"/>
      <c r="AB315" s="35"/>
      <c r="AC315" s="35"/>
      <c r="AD315" s="35"/>
      <c r="AE315" s="35"/>
      <c r="AT315" s="18" t="s">
        <v>152</v>
      </c>
      <c r="AU315" s="18" t="s">
        <v>21</v>
      </c>
    </row>
    <row r="316" spans="1:65" s="2" customFormat="1" ht="14.45" customHeight="1">
      <c r="A316" s="35"/>
      <c r="B316" s="36"/>
      <c r="C316" s="192" t="s">
        <v>456</v>
      </c>
      <c r="D316" s="192" t="s">
        <v>146</v>
      </c>
      <c r="E316" s="193" t="s">
        <v>457</v>
      </c>
      <c r="F316" s="194" t="s">
        <v>458</v>
      </c>
      <c r="G316" s="195" t="s">
        <v>440</v>
      </c>
      <c r="H316" s="196">
        <v>1</v>
      </c>
      <c r="I316" s="197"/>
      <c r="J316" s="198">
        <f>ROUND(I316*H316,2)</f>
        <v>0</v>
      </c>
      <c r="K316" s="194" t="s">
        <v>150</v>
      </c>
      <c r="L316" s="40"/>
      <c r="M316" s="199" t="s">
        <v>1</v>
      </c>
      <c r="N316" s="200" t="s">
        <v>43</v>
      </c>
      <c r="O316" s="72"/>
      <c r="P316" s="201">
        <f>O316*H316</f>
        <v>0</v>
      </c>
      <c r="Q316" s="201">
        <v>0</v>
      </c>
      <c r="R316" s="201">
        <f>Q316*H316</f>
        <v>0</v>
      </c>
      <c r="S316" s="201">
        <v>0</v>
      </c>
      <c r="T316" s="202">
        <f>S316*H316</f>
        <v>0</v>
      </c>
      <c r="U316" s="35"/>
      <c r="V316" s="35"/>
      <c r="W316" s="35"/>
      <c r="X316" s="35"/>
      <c r="Y316" s="35"/>
      <c r="Z316" s="35"/>
      <c r="AA316" s="35"/>
      <c r="AB316" s="35"/>
      <c r="AC316" s="35"/>
      <c r="AD316" s="35"/>
      <c r="AE316" s="35"/>
      <c r="AR316" s="203" t="s">
        <v>441</v>
      </c>
      <c r="AT316" s="203" t="s">
        <v>146</v>
      </c>
      <c r="AU316" s="203" t="s">
        <v>21</v>
      </c>
      <c r="AY316" s="18" t="s">
        <v>144</v>
      </c>
      <c r="BE316" s="204">
        <f>IF(N316="základní",J316,0)</f>
        <v>0</v>
      </c>
      <c r="BF316" s="204">
        <f>IF(N316="snížená",J316,0)</f>
        <v>0</v>
      </c>
      <c r="BG316" s="204">
        <f>IF(N316="zákl. přenesená",J316,0)</f>
        <v>0</v>
      </c>
      <c r="BH316" s="204">
        <f>IF(N316="sníž. přenesená",J316,0)</f>
        <v>0</v>
      </c>
      <c r="BI316" s="204">
        <f>IF(N316="nulová",J316,0)</f>
        <v>0</v>
      </c>
      <c r="BJ316" s="18" t="s">
        <v>21</v>
      </c>
      <c r="BK316" s="204">
        <f>ROUND(I316*H316,2)</f>
        <v>0</v>
      </c>
      <c r="BL316" s="18" t="s">
        <v>441</v>
      </c>
      <c r="BM316" s="203" t="s">
        <v>459</v>
      </c>
    </row>
    <row r="317" spans="1:65" s="2" customFormat="1" ht="68.25">
      <c r="A317" s="35"/>
      <c r="B317" s="36"/>
      <c r="C317" s="37"/>
      <c r="D317" s="205" t="s">
        <v>152</v>
      </c>
      <c r="E317" s="37"/>
      <c r="F317" s="206" t="s">
        <v>460</v>
      </c>
      <c r="G317" s="37"/>
      <c r="H317" s="37"/>
      <c r="I317" s="207"/>
      <c r="J317" s="37"/>
      <c r="K317" s="37"/>
      <c r="L317" s="40"/>
      <c r="M317" s="208"/>
      <c r="N317" s="209"/>
      <c r="O317" s="72"/>
      <c r="P317" s="72"/>
      <c r="Q317" s="72"/>
      <c r="R317" s="72"/>
      <c r="S317" s="72"/>
      <c r="T317" s="73"/>
      <c r="U317" s="35"/>
      <c r="V317" s="35"/>
      <c r="W317" s="35"/>
      <c r="X317" s="35"/>
      <c r="Y317" s="35"/>
      <c r="Z317" s="35"/>
      <c r="AA317" s="35"/>
      <c r="AB317" s="35"/>
      <c r="AC317" s="35"/>
      <c r="AD317" s="35"/>
      <c r="AE317" s="35"/>
      <c r="AT317" s="18" t="s">
        <v>152</v>
      </c>
      <c r="AU317" s="18" t="s">
        <v>21</v>
      </c>
    </row>
    <row r="318" spans="1:65" s="2" customFormat="1" ht="14.45" customHeight="1">
      <c r="A318" s="35"/>
      <c r="B318" s="36"/>
      <c r="C318" s="192" t="s">
        <v>461</v>
      </c>
      <c r="D318" s="192" t="s">
        <v>146</v>
      </c>
      <c r="E318" s="193" t="s">
        <v>462</v>
      </c>
      <c r="F318" s="194" t="s">
        <v>463</v>
      </c>
      <c r="G318" s="195" t="s">
        <v>440</v>
      </c>
      <c r="H318" s="196">
        <v>1</v>
      </c>
      <c r="I318" s="197"/>
      <c r="J318" s="198">
        <f>ROUND(I318*H318,2)</f>
        <v>0</v>
      </c>
      <c r="K318" s="194" t="s">
        <v>150</v>
      </c>
      <c r="L318" s="40"/>
      <c r="M318" s="199" t="s">
        <v>1</v>
      </c>
      <c r="N318" s="200" t="s">
        <v>43</v>
      </c>
      <c r="O318" s="72"/>
      <c r="P318" s="201">
        <f>O318*H318</f>
        <v>0</v>
      </c>
      <c r="Q318" s="201">
        <v>0</v>
      </c>
      <c r="R318" s="201">
        <f>Q318*H318</f>
        <v>0</v>
      </c>
      <c r="S318" s="201">
        <v>0</v>
      </c>
      <c r="T318" s="202">
        <f>S318*H318</f>
        <v>0</v>
      </c>
      <c r="U318" s="35"/>
      <c r="V318" s="35"/>
      <c r="W318" s="35"/>
      <c r="X318" s="35"/>
      <c r="Y318" s="35"/>
      <c r="Z318" s="35"/>
      <c r="AA318" s="35"/>
      <c r="AB318" s="35"/>
      <c r="AC318" s="35"/>
      <c r="AD318" s="35"/>
      <c r="AE318" s="35"/>
      <c r="AR318" s="203" t="s">
        <v>441</v>
      </c>
      <c r="AT318" s="203" t="s">
        <v>146</v>
      </c>
      <c r="AU318" s="203" t="s">
        <v>21</v>
      </c>
      <c r="AY318" s="18" t="s">
        <v>144</v>
      </c>
      <c r="BE318" s="204">
        <f>IF(N318="základní",J318,0)</f>
        <v>0</v>
      </c>
      <c r="BF318" s="204">
        <f>IF(N318="snížená",J318,0)</f>
        <v>0</v>
      </c>
      <c r="BG318" s="204">
        <f>IF(N318="zákl. přenesená",J318,0)</f>
        <v>0</v>
      </c>
      <c r="BH318" s="204">
        <f>IF(N318="sníž. přenesená",J318,0)</f>
        <v>0</v>
      </c>
      <c r="BI318" s="204">
        <f>IF(N318="nulová",J318,0)</f>
        <v>0</v>
      </c>
      <c r="BJ318" s="18" t="s">
        <v>21</v>
      </c>
      <c r="BK318" s="204">
        <f>ROUND(I318*H318,2)</f>
        <v>0</v>
      </c>
      <c r="BL318" s="18" t="s">
        <v>441</v>
      </c>
      <c r="BM318" s="203" t="s">
        <v>464</v>
      </c>
    </row>
    <row r="319" spans="1:65" s="2" customFormat="1" ht="11.25">
      <c r="A319" s="35"/>
      <c r="B319" s="36"/>
      <c r="C319" s="37"/>
      <c r="D319" s="205" t="s">
        <v>152</v>
      </c>
      <c r="E319" s="37"/>
      <c r="F319" s="206" t="s">
        <v>465</v>
      </c>
      <c r="G319" s="37"/>
      <c r="H319" s="37"/>
      <c r="I319" s="207"/>
      <c r="J319" s="37"/>
      <c r="K319" s="37"/>
      <c r="L319" s="40"/>
      <c r="M319" s="208"/>
      <c r="N319" s="209"/>
      <c r="O319" s="72"/>
      <c r="P319" s="72"/>
      <c r="Q319" s="72"/>
      <c r="R319" s="72"/>
      <c r="S319" s="72"/>
      <c r="T319" s="73"/>
      <c r="U319" s="35"/>
      <c r="V319" s="35"/>
      <c r="W319" s="35"/>
      <c r="X319" s="35"/>
      <c r="Y319" s="35"/>
      <c r="Z319" s="35"/>
      <c r="AA319" s="35"/>
      <c r="AB319" s="35"/>
      <c r="AC319" s="35"/>
      <c r="AD319" s="35"/>
      <c r="AE319" s="35"/>
      <c r="AT319" s="18" t="s">
        <v>152</v>
      </c>
      <c r="AU319" s="18" t="s">
        <v>21</v>
      </c>
    </row>
    <row r="320" spans="1:65" s="2" customFormat="1" ht="24.2" customHeight="1">
      <c r="A320" s="35"/>
      <c r="B320" s="36"/>
      <c r="C320" s="192" t="s">
        <v>466</v>
      </c>
      <c r="D320" s="192" t="s">
        <v>146</v>
      </c>
      <c r="E320" s="193" t="s">
        <v>467</v>
      </c>
      <c r="F320" s="194" t="s">
        <v>468</v>
      </c>
      <c r="G320" s="195" t="s">
        <v>440</v>
      </c>
      <c r="H320" s="196">
        <v>1</v>
      </c>
      <c r="I320" s="197"/>
      <c r="J320" s="198">
        <f>ROUND(I320*H320,2)</f>
        <v>0</v>
      </c>
      <c r="K320" s="194" t="s">
        <v>1</v>
      </c>
      <c r="L320" s="40"/>
      <c r="M320" s="199" t="s">
        <v>1</v>
      </c>
      <c r="N320" s="200" t="s">
        <v>43</v>
      </c>
      <c r="O320" s="72"/>
      <c r="P320" s="201">
        <f>O320*H320</f>
        <v>0</v>
      </c>
      <c r="Q320" s="201">
        <v>0</v>
      </c>
      <c r="R320" s="201">
        <f>Q320*H320</f>
        <v>0</v>
      </c>
      <c r="S320" s="201">
        <v>0</v>
      </c>
      <c r="T320" s="202">
        <f>S320*H320</f>
        <v>0</v>
      </c>
      <c r="U320" s="35"/>
      <c r="V320" s="35"/>
      <c r="W320" s="35"/>
      <c r="X320" s="35"/>
      <c r="Y320" s="35"/>
      <c r="Z320" s="35"/>
      <c r="AA320" s="35"/>
      <c r="AB320" s="35"/>
      <c r="AC320" s="35"/>
      <c r="AD320" s="35"/>
      <c r="AE320" s="35"/>
      <c r="AR320" s="203" t="s">
        <v>441</v>
      </c>
      <c r="AT320" s="203" t="s">
        <v>146</v>
      </c>
      <c r="AU320" s="203" t="s">
        <v>21</v>
      </c>
      <c r="AY320" s="18" t="s">
        <v>144</v>
      </c>
      <c r="BE320" s="204">
        <f>IF(N320="základní",J320,0)</f>
        <v>0</v>
      </c>
      <c r="BF320" s="204">
        <f>IF(N320="snížená",J320,0)</f>
        <v>0</v>
      </c>
      <c r="BG320" s="204">
        <f>IF(N320="zákl. přenesená",J320,0)</f>
        <v>0</v>
      </c>
      <c r="BH320" s="204">
        <f>IF(N320="sníž. přenesená",J320,0)</f>
        <v>0</v>
      </c>
      <c r="BI320" s="204">
        <f>IF(N320="nulová",J320,0)</f>
        <v>0</v>
      </c>
      <c r="BJ320" s="18" t="s">
        <v>21</v>
      </c>
      <c r="BK320" s="204">
        <f>ROUND(I320*H320,2)</f>
        <v>0</v>
      </c>
      <c r="BL320" s="18" t="s">
        <v>441</v>
      </c>
      <c r="BM320" s="203" t="s">
        <v>469</v>
      </c>
    </row>
    <row r="321" spans="1:65" s="2" customFormat="1" ht="39">
      <c r="A321" s="35"/>
      <c r="B321" s="36"/>
      <c r="C321" s="37"/>
      <c r="D321" s="205" t="s">
        <v>152</v>
      </c>
      <c r="E321" s="37"/>
      <c r="F321" s="206" t="s">
        <v>470</v>
      </c>
      <c r="G321" s="37"/>
      <c r="H321" s="37"/>
      <c r="I321" s="207"/>
      <c r="J321" s="37"/>
      <c r="K321" s="37"/>
      <c r="L321" s="40"/>
      <c r="M321" s="208"/>
      <c r="N321" s="209"/>
      <c r="O321" s="72"/>
      <c r="P321" s="72"/>
      <c r="Q321" s="72"/>
      <c r="R321" s="72"/>
      <c r="S321" s="72"/>
      <c r="T321" s="73"/>
      <c r="U321" s="35"/>
      <c r="V321" s="35"/>
      <c r="W321" s="35"/>
      <c r="X321" s="35"/>
      <c r="Y321" s="35"/>
      <c r="Z321" s="35"/>
      <c r="AA321" s="35"/>
      <c r="AB321" s="35"/>
      <c r="AC321" s="35"/>
      <c r="AD321" s="35"/>
      <c r="AE321" s="35"/>
      <c r="AT321" s="18" t="s">
        <v>152</v>
      </c>
      <c r="AU321" s="18" t="s">
        <v>21</v>
      </c>
    </row>
    <row r="322" spans="1:65" s="2" customFormat="1" ht="24.2" customHeight="1">
      <c r="A322" s="35"/>
      <c r="B322" s="36"/>
      <c r="C322" s="192" t="s">
        <v>471</v>
      </c>
      <c r="D322" s="192" t="s">
        <v>146</v>
      </c>
      <c r="E322" s="193" t="s">
        <v>472</v>
      </c>
      <c r="F322" s="194" t="s">
        <v>473</v>
      </c>
      <c r="G322" s="195" t="s">
        <v>440</v>
      </c>
      <c r="H322" s="196">
        <v>1</v>
      </c>
      <c r="I322" s="197"/>
      <c r="J322" s="198">
        <f>ROUND(I322*H322,2)</f>
        <v>0</v>
      </c>
      <c r="K322" s="194" t="s">
        <v>150</v>
      </c>
      <c r="L322" s="40"/>
      <c r="M322" s="199" t="s">
        <v>1</v>
      </c>
      <c r="N322" s="200" t="s">
        <v>43</v>
      </c>
      <c r="O322" s="72"/>
      <c r="P322" s="201">
        <f>O322*H322</f>
        <v>0</v>
      </c>
      <c r="Q322" s="201">
        <v>0</v>
      </c>
      <c r="R322" s="201">
        <f>Q322*H322</f>
        <v>0</v>
      </c>
      <c r="S322" s="201">
        <v>0</v>
      </c>
      <c r="T322" s="202">
        <f>S322*H322</f>
        <v>0</v>
      </c>
      <c r="U322" s="35"/>
      <c r="V322" s="35"/>
      <c r="W322" s="35"/>
      <c r="X322" s="35"/>
      <c r="Y322" s="35"/>
      <c r="Z322" s="35"/>
      <c r="AA322" s="35"/>
      <c r="AB322" s="35"/>
      <c r="AC322" s="35"/>
      <c r="AD322" s="35"/>
      <c r="AE322" s="35"/>
      <c r="AR322" s="203" t="s">
        <v>441</v>
      </c>
      <c r="AT322" s="203" t="s">
        <v>146</v>
      </c>
      <c r="AU322" s="203" t="s">
        <v>21</v>
      </c>
      <c r="AY322" s="18" t="s">
        <v>144</v>
      </c>
      <c r="BE322" s="204">
        <f>IF(N322="základní",J322,0)</f>
        <v>0</v>
      </c>
      <c r="BF322" s="204">
        <f>IF(N322="snížená",J322,0)</f>
        <v>0</v>
      </c>
      <c r="BG322" s="204">
        <f>IF(N322="zákl. přenesená",J322,0)</f>
        <v>0</v>
      </c>
      <c r="BH322" s="204">
        <f>IF(N322="sníž. přenesená",J322,0)</f>
        <v>0</v>
      </c>
      <c r="BI322" s="204">
        <f>IF(N322="nulová",J322,0)</f>
        <v>0</v>
      </c>
      <c r="BJ322" s="18" t="s">
        <v>21</v>
      </c>
      <c r="BK322" s="204">
        <f>ROUND(I322*H322,2)</f>
        <v>0</v>
      </c>
      <c r="BL322" s="18" t="s">
        <v>441</v>
      </c>
      <c r="BM322" s="203" t="s">
        <v>474</v>
      </c>
    </row>
    <row r="323" spans="1:65" s="2" customFormat="1" ht="11.25">
      <c r="A323" s="35"/>
      <c r="B323" s="36"/>
      <c r="C323" s="37"/>
      <c r="D323" s="205" t="s">
        <v>152</v>
      </c>
      <c r="E323" s="37"/>
      <c r="F323" s="206" t="s">
        <v>475</v>
      </c>
      <c r="G323" s="37"/>
      <c r="H323" s="37"/>
      <c r="I323" s="207"/>
      <c r="J323" s="37"/>
      <c r="K323" s="37"/>
      <c r="L323" s="40"/>
      <c r="M323" s="208"/>
      <c r="N323" s="209"/>
      <c r="O323" s="72"/>
      <c r="P323" s="72"/>
      <c r="Q323" s="72"/>
      <c r="R323" s="72"/>
      <c r="S323" s="72"/>
      <c r="T323" s="73"/>
      <c r="U323" s="35"/>
      <c r="V323" s="35"/>
      <c r="W323" s="35"/>
      <c r="X323" s="35"/>
      <c r="Y323" s="35"/>
      <c r="Z323" s="35"/>
      <c r="AA323" s="35"/>
      <c r="AB323" s="35"/>
      <c r="AC323" s="35"/>
      <c r="AD323" s="35"/>
      <c r="AE323" s="35"/>
      <c r="AT323" s="18" t="s">
        <v>152</v>
      </c>
      <c r="AU323" s="18" t="s">
        <v>21</v>
      </c>
    </row>
    <row r="324" spans="1:65" s="2" customFormat="1" ht="14.45" customHeight="1">
      <c r="A324" s="35"/>
      <c r="B324" s="36"/>
      <c r="C324" s="192" t="s">
        <v>476</v>
      </c>
      <c r="D324" s="192" t="s">
        <v>146</v>
      </c>
      <c r="E324" s="193" t="s">
        <v>477</v>
      </c>
      <c r="F324" s="194" t="s">
        <v>478</v>
      </c>
      <c r="G324" s="195" t="s">
        <v>440</v>
      </c>
      <c r="H324" s="196">
        <v>1</v>
      </c>
      <c r="I324" s="197"/>
      <c r="J324" s="198">
        <f>ROUND(I324*H324,2)</f>
        <v>0</v>
      </c>
      <c r="K324" s="194" t="s">
        <v>150</v>
      </c>
      <c r="L324" s="40"/>
      <c r="M324" s="199" t="s">
        <v>1</v>
      </c>
      <c r="N324" s="200" t="s">
        <v>43</v>
      </c>
      <c r="O324" s="72"/>
      <c r="P324" s="201">
        <f>O324*H324</f>
        <v>0</v>
      </c>
      <c r="Q324" s="201">
        <v>0</v>
      </c>
      <c r="R324" s="201">
        <f>Q324*H324</f>
        <v>0</v>
      </c>
      <c r="S324" s="201">
        <v>0</v>
      </c>
      <c r="T324" s="202">
        <f>S324*H324</f>
        <v>0</v>
      </c>
      <c r="U324" s="35"/>
      <c r="V324" s="35"/>
      <c r="W324" s="35"/>
      <c r="X324" s="35"/>
      <c r="Y324" s="35"/>
      <c r="Z324" s="35"/>
      <c r="AA324" s="35"/>
      <c r="AB324" s="35"/>
      <c r="AC324" s="35"/>
      <c r="AD324" s="35"/>
      <c r="AE324" s="35"/>
      <c r="AR324" s="203" t="s">
        <v>441</v>
      </c>
      <c r="AT324" s="203" t="s">
        <v>146</v>
      </c>
      <c r="AU324" s="203" t="s">
        <v>21</v>
      </c>
      <c r="AY324" s="18" t="s">
        <v>144</v>
      </c>
      <c r="BE324" s="204">
        <f>IF(N324="základní",J324,0)</f>
        <v>0</v>
      </c>
      <c r="BF324" s="204">
        <f>IF(N324="snížená",J324,0)</f>
        <v>0</v>
      </c>
      <c r="BG324" s="204">
        <f>IF(N324="zákl. přenesená",J324,0)</f>
        <v>0</v>
      </c>
      <c r="BH324" s="204">
        <f>IF(N324="sníž. přenesená",J324,0)</f>
        <v>0</v>
      </c>
      <c r="BI324" s="204">
        <f>IF(N324="nulová",J324,0)</f>
        <v>0</v>
      </c>
      <c r="BJ324" s="18" t="s">
        <v>21</v>
      </c>
      <c r="BK324" s="204">
        <f>ROUND(I324*H324,2)</f>
        <v>0</v>
      </c>
      <c r="BL324" s="18" t="s">
        <v>441</v>
      </c>
      <c r="BM324" s="203" t="s">
        <v>479</v>
      </c>
    </row>
    <row r="325" spans="1:65" s="2" customFormat="1" ht="19.5">
      <c r="A325" s="35"/>
      <c r="B325" s="36"/>
      <c r="C325" s="37"/>
      <c r="D325" s="205" t="s">
        <v>152</v>
      </c>
      <c r="E325" s="37"/>
      <c r="F325" s="206" t="s">
        <v>480</v>
      </c>
      <c r="G325" s="37"/>
      <c r="H325" s="37"/>
      <c r="I325" s="207"/>
      <c r="J325" s="37"/>
      <c r="K325" s="37"/>
      <c r="L325" s="40"/>
      <c r="M325" s="254"/>
      <c r="N325" s="255"/>
      <c r="O325" s="256"/>
      <c r="P325" s="256"/>
      <c r="Q325" s="256"/>
      <c r="R325" s="256"/>
      <c r="S325" s="256"/>
      <c r="T325" s="257"/>
      <c r="U325" s="35"/>
      <c r="V325" s="35"/>
      <c r="W325" s="35"/>
      <c r="X325" s="35"/>
      <c r="Y325" s="35"/>
      <c r="Z325" s="35"/>
      <c r="AA325" s="35"/>
      <c r="AB325" s="35"/>
      <c r="AC325" s="35"/>
      <c r="AD325" s="35"/>
      <c r="AE325" s="35"/>
      <c r="AT325" s="18" t="s">
        <v>152</v>
      </c>
      <c r="AU325" s="18" t="s">
        <v>21</v>
      </c>
    </row>
    <row r="326" spans="1:65" s="2" customFormat="1" ht="6.95" customHeight="1">
      <c r="A326" s="35"/>
      <c r="B326" s="55"/>
      <c r="C326" s="56"/>
      <c r="D326" s="56"/>
      <c r="E326" s="56"/>
      <c r="F326" s="56"/>
      <c r="G326" s="56"/>
      <c r="H326" s="56"/>
      <c r="I326" s="56"/>
      <c r="J326" s="56"/>
      <c r="K326" s="56"/>
      <c r="L326" s="40"/>
      <c r="M326" s="35"/>
      <c r="O326" s="35"/>
      <c r="P326" s="35"/>
      <c r="Q326" s="35"/>
      <c r="R326" s="35"/>
      <c r="S326" s="35"/>
      <c r="T326" s="35"/>
      <c r="U326" s="35"/>
      <c r="V326" s="35"/>
      <c r="W326" s="35"/>
      <c r="X326" s="35"/>
      <c r="Y326" s="35"/>
      <c r="Z326" s="35"/>
      <c r="AA326" s="35"/>
      <c r="AB326" s="35"/>
      <c r="AC326" s="35"/>
      <c r="AD326" s="35"/>
      <c r="AE326" s="35"/>
    </row>
  </sheetData>
  <sheetProtection algorithmName="SHA-512" hashValue="j+0yGNtk6pkLvjSr7t13INp1fnauvvnDL5Cz0z44uGFwlS+bd7dYvS0zYl82uNza0x3wyAzoQ29XRCXG244rKQ==" saltValue="QTT5gi86SBTZ/oA+iZwzjmt4fhknzdOhMILz4vAt6GESnAkOg4t3n4szInFdo0KmY6xcCOr7qz9x0ykEvR5BOw==" spinCount="100000" sheet="1" objects="1" scenarios="1" formatColumns="0" formatRows="0" autoFilter="0"/>
  <autoFilter ref="C129:K325"/>
  <mergeCells count="12">
    <mergeCell ref="E122:H122"/>
    <mergeCell ref="L2:V2"/>
    <mergeCell ref="E85:H85"/>
    <mergeCell ref="E87:H87"/>
    <mergeCell ref="E89:H89"/>
    <mergeCell ref="E118:H118"/>
    <mergeCell ref="E120:H12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324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1.5" style="1" customWidth="1"/>
    <col min="9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AT2" s="18" t="s">
        <v>92</v>
      </c>
    </row>
    <row r="3" spans="1:46" s="1" customFormat="1" ht="6.95" hidden="1" customHeight="1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21"/>
      <c r="AT3" s="18" t="s">
        <v>86</v>
      </c>
    </row>
    <row r="4" spans="1:46" s="1" customFormat="1" ht="24.95" hidden="1" customHeight="1">
      <c r="B4" s="21"/>
      <c r="D4" s="118" t="s">
        <v>108</v>
      </c>
      <c r="L4" s="21"/>
      <c r="M4" s="119" t="s">
        <v>10</v>
      </c>
      <c r="AT4" s="18" t="s">
        <v>4</v>
      </c>
    </row>
    <row r="5" spans="1:46" s="1" customFormat="1" ht="6.95" hidden="1" customHeight="1">
      <c r="B5" s="21"/>
      <c r="L5" s="21"/>
    </row>
    <row r="6" spans="1:46" s="1" customFormat="1" ht="12" hidden="1" customHeight="1">
      <c r="B6" s="21"/>
      <c r="D6" s="120" t="s">
        <v>16</v>
      </c>
      <c r="L6" s="21"/>
    </row>
    <row r="7" spans="1:46" s="1" customFormat="1" ht="16.5" hidden="1" customHeight="1">
      <c r="B7" s="21"/>
      <c r="E7" s="314" t="str">
        <f>'Rekapitulace stavby'!K6</f>
        <v>Mimoň - zpevněné plochy</v>
      </c>
      <c r="F7" s="315"/>
      <c r="G7" s="315"/>
      <c r="H7" s="315"/>
      <c r="L7" s="21"/>
    </row>
    <row r="8" spans="1:46" s="1" customFormat="1" ht="12" hidden="1" customHeight="1">
      <c r="B8" s="21"/>
      <c r="D8" s="120" t="s">
        <v>109</v>
      </c>
      <c r="L8" s="21"/>
    </row>
    <row r="9" spans="1:46" s="2" customFormat="1" ht="16.5" hidden="1" customHeight="1">
      <c r="A9" s="35"/>
      <c r="B9" s="40"/>
      <c r="C9" s="35"/>
      <c r="D9" s="35"/>
      <c r="E9" s="314" t="s">
        <v>110</v>
      </c>
      <c r="F9" s="316"/>
      <c r="G9" s="316"/>
      <c r="H9" s="316"/>
      <c r="I9" s="35"/>
      <c r="J9" s="35"/>
      <c r="K9" s="35"/>
      <c r="L9" s="52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2" hidden="1" customHeight="1">
      <c r="A10" s="35"/>
      <c r="B10" s="40"/>
      <c r="C10" s="35"/>
      <c r="D10" s="120" t="s">
        <v>111</v>
      </c>
      <c r="E10" s="35"/>
      <c r="F10" s="35"/>
      <c r="G10" s="35"/>
      <c r="H10" s="35"/>
      <c r="I10" s="35"/>
      <c r="J10" s="35"/>
      <c r="K10" s="35"/>
      <c r="L10" s="52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6.5" hidden="1" customHeight="1">
      <c r="A11" s="35"/>
      <c r="B11" s="40"/>
      <c r="C11" s="35"/>
      <c r="D11" s="35"/>
      <c r="E11" s="317" t="s">
        <v>481</v>
      </c>
      <c r="F11" s="316"/>
      <c r="G11" s="316"/>
      <c r="H11" s="316"/>
      <c r="I11" s="35"/>
      <c r="J11" s="35"/>
      <c r="K11" s="35"/>
      <c r="L11" s="52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1.25" hidden="1">
      <c r="A12" s="35"/>
      <c r="B12" s="40"/>
      <c r="C12" s="35"/>
      <c r="D12" s="35"/>
      <c r="E12" s="35"/>
      <c r="F12" s="35"/>
      <c r="G12" s="35"/>
      <c r="H12" s="35"/>
      <c r="I12" s="35"/>
      <c r="J12" s="35"/>
      <c r="K12" s="35"/>
      <c r="L12" s="52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2" hidden="1" customHeight="1">
      <c r="A13" s="35"/>
      <c r="B13" s="40"/>
      <c r="C13" s="35"/>
      <c r="D13" s="120" t="s">
        <v>19</v>
      </c>
      <c r="E13" s="35"/>
      <c r="F13" s="111" t="s">
        <v>1</v>
      </c>
      <c r="G13" s="35"/>
      <c r="H13" s="35"/>
      <c r="I13" s="120" t="s">
        <v>20</v>
      </c>
      <c r="J13" s="111" t="s">
        <v>1</v>
      </c>
      <c r="K13" s="35"/>
      <c r="L13" s="52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hidden="1" customHeight="1">
      <c r="A14" s="35"/>
      <c r="B14" s="40"/>
      <c r="C14" s="35"/>
      <c r="D14" s="120" t="s">
        <v>22</v>
      </c>
      <c r="E14" s="35"/>
      <c r="F14" s="111" t="s">
        <v>23</v>
      </c>
      <c r="G14" s="35"/>
      <c r="H14" s="35"/>
      <c r="I14" s="120" t="s">
        <v>24</v>
      </c>
      <c r="J14" s="121">
        <f>'Rekapitulace stavby'!AN8</f>
        <v>44123</v>
      </c>
      <c r="K14" s="35"/>
      <c r="L14" s="52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0.9" hidden="1" customHeight="1">
      <c r="A15" s="35"/>
      <c r="B15" s="40"/>
      <c r="C15" s="35"/>
      <c r="D15" s="35"/>
      <c r="E15" s="35"/>
      <c r="F15" s="35"/>
      <c r="G15" s="35"/>
      <c r="H15" s="35"/>
      <c r="I15" s="35"/>
      <c r="J15" s="35"/>
      <c r="K15" s="35"/>
      <c r="L15" s="52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12" hidden="1" customHeight="1">
      <c r="A16" s="35"/>
      <c r="B16" s="40"/>
      <c r="C16" s="35"/>
      <c r="D16" s="120" t="s">
        <v>27</v>
      </c>
      <c r="E16" s="35"/>
      <c r="F16" s="35"/>
      <c r="G16" s="35"/>
      <c r="H16" s="35"/>
      <c r="I16" s="120" t="s">
        <v>28</v>
      </c>
      <c r="J16" s="111" t="s">
        <v>1</v>
      </c>
      <c r="K16" s="35"/>
      <c r="L16" s="52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8" hidden="1" customHeight="1">
      <c r="A17" s="35"/>
      <c r="B17" s="40"/>
      <c r="C17" s="35"/>
      <c r="D17" s="35"/>
      <c r="E17" s="111" t="s">
        <v>113</v>
      </c>
      <c r="F17" s="35"/>
      <c r="G17" s="35"/>
      <c r="H17" s="35"/>
      <c r="I17" s="120" t="s">
        <v>30</v>
      </c>
      <c r="J17" s="111" t="s">
        <v>1</v>
      </c>
      <c r="K17" s="35"/>
      <c r="L17" s="52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6.95" hidden="1" customHeight="1">
      <c r="A18" s="35"/>
      <c r="B18" s="40"/>
      <c r="C18" s="35"/>
      <c r="D18" s="35"/>
      <c r="E18" s="35"/>
      <c r="F18" s="35"/>
      <c r="G18" s="35"/>
      <c r="H18" s="35"/>
      <c r="I18" s="35"/>
      <c r="J18" s="35"/>
      <c r="K18" s="35"/>
      <c r="L18" s="52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12" hidden="1" customHeight="1">
      <c r="A19" s="35"/>
      <c r="B19" s="40"/>
      <c r="C19" s="35"/>
      <c r="D19" s="120" t="s">
        <v>31</v>
      </c>
      <c r="E19" s="35"/>
      <c r="F19" s="35"/>
      <c r="G19" s="35"/>
      <c r="H19" s="35"/>
      <c r="I19" s="120" t="s">
        <v>28</v>
      </c>
      <c r="J19" s="31" t="str">
        <f>'Rekapitulace stavby'!AN13</f>
        <v>Vyplň údaj</v>
      </c>
      <c r="K19" s="35"/>
      <c r="L19" s="52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8" hidden="1" customHeight="1">
      <c r="A20" s="35"/>
      <c r="B20" s="40"/>
      <c r="C20" s="35"/>
      <c r="D20" s="35"/>
      <c r="E20" s="318" t="str">
        <f>'Rekapitulace stavby'!E14</f>
        <v>Vyplň údaj</v>
      </c>
      <c r="F20" s="319"/>
      <c r="G20" s="319"/>
      <c r="H20" s="319"/>
      <c r="I20" s="120" t="s">
        <v>30</v>
      </c>
      <c r="J20" s="31" t="str">
        <f>'Rekapitulace stavby'!AN14</f>
        <v>Vyplň údaj</v>
      </c>
      <c r="K20" s="35"/>
      <c r="L20" s="52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6.95" hidden="1" customHeight="1">
      <c r="A21" s="35"/>
      <c r="B21" s="40"/>
      <c r="C21" s="35"/>
      <c r="D21" s="35"/>
      <c r="E21" s="35"/>
      <c r="F21" s="35"/>
      <c r="G21" s="35"/>
      <c r="H21" s="35"/>
      <c r="I21" s="35"/>
      <c r="J21" s="35"/>
      <c r="K21" s="35"/>
      <c r="L21" s="52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12" hidden="1" customHeight="1">
      <c r="A22" s="35"/>
      <c r="B22" s="40"/>
      <c r="C22" s="35"/>
      <c r="D22" s="120" t="s">
        <v>33</v>
      </c>
      <c r="E22" s="35"/>
      <c r="F22" s="35"/>
      <c r="G22" s="35"/>
      <c r="H22" s="35"/>
      <c r="I22" s="120" t="s">
        <v>28</v>
      </c>
      <c r="J22" s="111" t="s">
        <v>1</v>
      </c>
      <c r="K22" s="35"/>
      <c r="L22" s="52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8" hidden="1" customHeight="1">
      <c r="A23" s="35"/>
      <c r="B23" s="40"/>
      <c r="C23" s="35"/>
      <c r="D23" s="35"/>
      <c r="E23" s="111" t="s">
        <v>34</v>
      </c>
      <c r="F23" s="35"/>
      <c r="G23" s="35"/>
      <c r="H23" s="35"/>
      <c r="I23" s="120" t="s">
        <v>30</v>
      </c>
      <c r="J23" s="111" t="s">
        <v>1</v>
      </c>
      <c r="K23" s="35"/>
      <c r="L23" s="52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6.95" hidden="1" customHeight="1">
      <c r="A24" s="35"/>
      <c r="B24" s="40"/>
      <c r="C24" s="35"/>
      <c r="D24" s="35"/>
      <c r="E24" s="35"/>
      <c r="F24" s="35"/>
      <c r="G24" s="35"/>
      <c r="H24" s="35"/>
      <c r="I24" s="35"/>
      <c r="J24" s="35"/>
      <c r="K24" s="35"/>
      <c r="L24" s="52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12" hidden="1" customHeight="1">
      <c r="A25" s="35"/>
      <c r="B25" s="40"/>
      <c r="C25" s="35"/>
      <c r="D25" s="120" t="s">
        <v>36</v>
      </c>
      <c r="E25" s="35"/>
      <c r="F25" s="35"/>
      <c r="G25" s="35"/>
      <c r="H25" s="35"/>
      <c r="I25" s="120" t="s">
        <v>28</v>
      </c>
      <c r="J25" s="111" t="str">
        <f>IF('Rekapitulace stavby'!AN19="","",'Rekapitulace stavby'!AN19)</f>
        <v/>
      </c>
      <c r="K25" s="35"/>
      <c r="L25" s="52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8" hidden="1" customHeight="1">
      <c r="A26" s="35"/>
      <c r="B26" s="40"/>
      <c r="C26" s="35"/>
      <c r="D26" s="35"/>
      <c r="E26" s="111" t="str">
        <f>IF('Rekapitulace stavby'!E20="","",'Rekapitulace stavby'!E20)</f>
        <v xml:space="preserve"> </v>
      </c>
      <c r="F26" s="35"/>
      <c r="G26" s="35"/>
      <c r="H26" s="35"/>
      <c r="I26" s="120" t="s">
        <v>30</v>
      </c>
      <c r="J26" s="111" t="str">
        <f>IF('Rekapitulace stavby'!AN20="","",'Rekapitulace stavby'!AN20)</f>
        <v/>
      </c>
      <c r="K26" s="35"/>
      <c r="L26" s="52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2" customFormat="1" ht="6.95" hidden="1" customHeight="1">
      <c r="A27" s="35"/>
      <c r="B27" s="40"/>
      <c r="C27" s="35"/>
      <c r="D27" s="35"/>
      <c r="E27" s="35"/>
      <c r="F27" s="35"/>
      <c r="G27" s="35"/>
      <c r="H27" s="35"/>
      <c r="I27" s="35"/>
      <c r="J27" s="35"/>
      <c r="K27" s="35"/>
      <c r="L27" s="52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pans="1:31" s="2" customFormat="1" ht="12" hidden="1" customHeight="1">
      <c r="A28" s="35"/>
      <c r="B28" s="40"/>
      <c r="C28" s="35"/>
      <c r="D28" s="120" t="s">
        <v>37</v>
      </c>
      <c r="E28" s="35"/>
      <c r="F28" s="35"/>
      <c r="G28" s="35"/>
      <c r="H28" s="35"/>
      <c r="I28" s="35"/>
      <c r="J28" s="35"/>
      <c r="K28" s="35"/>
      <c r="L28" s="52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8" customFormat="1" ht="16.5" hidden="1" customHeight="1">
      <c r="A29" s="122"/>
      <c r="B29" s="123"/>
      <c r="C29" s="122"/>
      <c r="D29" s="122"/>
      <c r="E29" s="320" t="s">
        <v>1</v>
      </c>
      <c r="F29" s="320"/>
      <c r="G29" s="320"/>
      <c r="H29" s="320"/>
      <c r="I29" s="122"/>
      <c r="J29" s="122"/>
      <c r="K29" s="122"/>
      <c r="L29" s="124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</row>
    <row r="30" spans="1:31" s="2" customFormat="1" ht="6.95" hidden="1" customHeight="1">
      <c r="A30" s="35"/>
      <c r="B30" s="40"/>
      <c r="C30" s="35"/>
      <c r="D30" s="35"/>
      <c r="E30" s="35"/>
      <c r="F30" s="35"/>
      <c r="G30" s="35"/>
      <c r="H30" s="35"/>
      <c r="I30" s="35"/>
      <c r="J30" s="35"/>
      <c r="K30" s="35"/>
      <c r="L30" s="52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5" hidden="1" customHeight="1">
      <c r="A31" s="35"/>
      <c r="B31" s="40"/>
      <c r="C31" s="35"/>
      <c r="D31" s="125"/>
      <c r="E31" s="125"/>
      <c r="F31" s="125"/>
      <c r="G31" s="125"/>
      <c r="H31" s="125"/>
      <c r="I31" s="125"/>
      <c r="J31" s="125"/>
      <c r="K31" s="125"/>
      <c r="L31" s="52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25.35" hidden="1" customHeight="1">
      <c r="A32" s="35"/>
      <c r="B32" s="40"/>
      <c r="C32" s="35"/>
      <c r="D32" s="126" t="s">
        <v>38</v>
      </c>
      <c r="E32" s="35"/>
      <c r="F32" s="35"/>
      <c r="G32" s="35"/>
      <c r="H32" s="35"/>
      <c r="I32" s="35"/>
      <c r="J32" s="127">
        <f>ROUND(J129, 2)</f>
        <v>0</v>
      </c>
      <c r="K32" s="35"/>
      <c r="L32" s="52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6.95" hidden="1" customHeight="1">
      <c r="A33" s="35"/>
      <c r="B33" s="40"/>
      <c r="C33" s="35"/>
      <c r="D33" s="125"/>
      <c r="E33" s="125"/>
      <c r="F33" s="125"/>
      <c r="G33" s="125"/>
      <c r="H33" s="125"/>
      <c r="I33" s="125"/>
      <c r="J33" s="125"/>
      <c r="K33" s="125"/>
      <c r="L33" s="52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5" hidden="1" customHeight="1">
      <c r="A34" s="35"/>
      <c r="B34" s="40"/>
      <c r="C34" s="35"/>
      <c r="D34" s="35"/>
      <c r="E34" s="35"/>
      <c r="F34" s="128" t="s">
        <v>40</v>
      </c>
      <c r="G34" s="35"/>
      <c r="H34" s="35"/>
      <c r="I34" s="128" t="s">
        <v>39</v>
      </c>
      <c r="J34" s="128" t="s">
        <v>41</v>
      </c>
      <c r="K34" s="35"/>
      <c r="L34" s="52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5" hidden="1" customHeight="1">
      <c r="A35" s="35"/>
      <c r="B35" s="40"/>
      <c r="C35" s="35"/>
      <c r="D35" s="129" t="s">
        <v>42</v>
      </c>
      <c r="E35" s="120" t="s">
        <v>43</v>
      </c>
      <c r="F35" s="130">
        <f>ROUND((SUM(BE129:BE323)),  2)</f>
        <v>0</v>
      </c>
      <c r="G35" s="35"/>
      <c r="H35" s="35"/>
      <c r="I35" s="131">
        <v>0.21</v>
      </c>
      <c r="J35" s="130">
        <f>ROUND(((SUM(BE129:BE323))*I35),  2)</f>
        <v>0</v>
      </c>
      <c r="K35" s="35"/>
      <c r="L35" s="52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5" hidden="1" customHeight="1">
      <c r="A36" s="35"/>
      <c r="B36" s="40"/>
      <c r="C36" s="35"/>
      <c r="D36" s="35"/>
      <c r="E36" s="120" t="s">
        <v>44</v>
      </c>
      <c r="F36" s="130">
        <f>ROUND((SUM(BF129:BF323)),  2)</f>
        <v>0</v>
      </c>
      <c r="G36" s="35"/>
      <c r="H36" s="35"/>
      <c r="I36" s="131">
        <v>0.15</v>
      </c>
      <c r="J36" s="130">
        <f>ROUND(((SUM(BF129:BF323))*I36),  2)</f>
        <v>0</v>
      </c>
      <c r="K36" s="35"/>
      <c r="L36" s="52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5" hidden="1" customHeight="1">
      <c r="A37" s="35"/>
      <c r="B37" s="40"/>
      <c r="C37" s="35"/>
      <c r="D37" s="35"/>
      <c r="E37" s="120" t="s">
        <v>45</v>
      </c>
      <c r="F37" s="130">
        <f>ROUND((SUM(BG129:BG323)),  2)</f>
        <v>0</v>
      </c>
      <c r="G37" s="35"/>
      <c r="H37" s="35"/>
      <c r="I37" s="131">
        <v>0.21</v>
      </c>
      <c r="J37" s="130">
        <f>0</f>
        <v>0</v>
      </c>
      <c r="K37" s="35"/>
      <c r="L37" s="52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14.45" hidden="1" customHeight="1">
      <c r="A38" s="35"/>
      <c r="B38" s="40"/>
      <c r="C38" s="35"/>
      <c r="D38" s="35"/>
      <c r="E38" s="120" t="s">
        <v>46</v>
      </c>
      <c r="F38" s="130">
        <f>ROUND((SUM(BH129:BH323)),  2)</f>
        <v>0</v>
      </c>
      <c r="G38" s="35"/>
      <c r="H38" s="35"/>
      <c r="I38" s="131">
        <v>0.15</v>
      </c>
      <c r="J38" s="130">
        <f>0</f>
        <v>0</v>
      </c>
      <c r="K38" s="35"/>
      <c r="L38" s="52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14.45" hidden="1" customHeight="1">
      <c r="A39" s="35"/>
      <c r="B39" s="40"/>
      <c r="C39" s="35"/>
      <c r="D39" s="35"/>
      <c r="E39" s="120" t="s">
        <v>47</v>
      </c>
      <c r="F39" s="130">
        <f>ROUND((SUM(BI129:BI323)),  2)</f>
        <v>0</v>
      </c>
      <c r="G39" s="35"/>
      <c r="H39" s="35"/>
      <c r="I39" s="131">
        <v>0</v>
      </c>
      <c r="J39" s="130">
        <f>0</f>
        <v>0</v>
      </c>
      <c r="K39" s="35"/>
      <c r="L39" s="52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6.95" hidden="1" customHeight="1">
      <c r="A40" s="35"/>
      <c r="B40" s="40"/>
      <c r="C40" s="35"/>
      <c r="D40" s="35"/>
      <c r="E40" s="35"/>
      <c r="F40" s="35"/>
      <c r="G40" s="35"/>
      <c r="H40" s="35"/>
      <c r="I40" s="35"/>
      <c r="J40" s="35"/>
      <c r="K40" s="35"/>
      <c r="L40" s="52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s="2" customFormat="1" ht="25.35" hidden="1" customHeight="1">
      <c r="A41" s="35"/>
      <c r="B41" s="40"/>
      <c r="C41" s="132"/>
      <c r="D41" s="133" t="s">
        <v>48</v>
      </c>
      <c r="E41" s="134"/>
      <c r="F41" s="134"/>
      <c r="G41" s="135" t="s">
        <v>49</v>
      </c>
      <c r="H41" s="136" t="s">
        <v>50</v>
      </c>
      <c r="I41" s="134"/>
      <c r="J41" s="137">
        <f>SUM(J32:J39)</f>
        <v>0</v>
      </c>
      <c r="K41" s="138"/>
      <c r="L41" s="52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1:31" s="2" customFormat="1" ht="14.45" hidden="1" customHeight="1">
      <c r="A42" s="35"/>
      <c r="B42" s="40"/>
      <c r="C42" s="35"/>
      <c r="D42" s="35"/>
      <c r="E42" s="35"/>
      <c r="F42" s="35"/>
      <c r="G42" s="35"/>
      <c r="H42" s="35"/>
      <c r="I42" s="35"/>
      <c r="J42" s="35"/>
      <c r="K42" s="35"/>
      <c r="L42" s="52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pans="1:31" s="1" customFormat="1" ht="14.45" hidden="1" customHeight="1">
      <c r="B43" s="21"/>
      <c r="L43" s="21"/>
    </row>
    <row r="44" spans="1:31" s="1" customFormat="1" ht="14.45" hidden="1" customHeight="1">
      <c r="B44" s="21"/>
      <c r="L44" s="21"/>
    </row>
    <row r="45" spans="1:31" s="1" customFormat="1" ht="14.45" hidden="1" customHeight="1">
      <c r="B45" s="21"/>
      <c r="L45" s="21"/>
    </row>
    <row r="46" spans="1:31" s="1" customFormat="1" ht="14.45" hidden="1" customHeight="1">
      <c r="B46" s="21"/>
      <c r="L46" s="21"/>
    </row>
    <row r="47" spans="1:31" s="1" customFormat="1" ht="14.45" hidden="1" customHeight="1">
      <c r="B47" s="21"/>
      <c r="L47" s="21"/>
    </row>
    <row r="48" spans="1:31" s="1" customFormat="1" ht="14.45" hidden="1" customHeight="1">
      <c r="B48" s="21"/>
      <c r="L48" s="21"/>
    </row>
    <row r="49" spans="1:31" s="1" customFormat="1" ht="14.45" hidden="1" customHeight="1">
      <c r="B49" s="21"/>
      <c r="L49" s="21"/>
    </row>
    <row r="50" spans="1:31" s="2" customFormat="1" ht="14.45" hidden="1" customHeight="1">
      <c r="B50" s="52"/>
      <c r="D50" s="139" t="s">
        <v>51</v>
      </c>
      <c r="E50" s="140"/>
      <c r="F50" s="140"/>
      <c r="G50" s="139" t="s">
        <v>52</v>
      </c>
      <c r="H50" s="140"/>
      <c r="I50" s="140"/>
      <c r="J50" s="140"/>
      <c r="K50" s="140"/>
      <c r="L50" s="52"/>
    </row>
    <row r="51" spans="1:31" ht="11.25" hidden="1">
      <c r="B51" s="21"/>
      <c r="L51" s="21"/>
    </row>
    <row r="52" spans="1:31" ht="11.25" hidden="1">
      <c r="B52" s="21"/>
      <c r="L52" s="21"/>
    </row>
    <row r="53" spans="1:31" ht="11.25" hidden="1">
      <c r="B53" s="21"/>
      <c r="L53" s="21"/>
    </row>
    <row r="54" spans="1:31" ht="11.25" hidden="1">
      <c r="B54" s="21"/>
      <c r="L54" s="21"/>
    </row>
    <row r="55" spans="1:31" ht="11.25" hidden="1">
      <c r="B55" s="21"/>
      <c r="L55" s="21"/>
    </row>
    <row r="56" spans="1:31" ht="11.25" hidden="1">
      <c r="B56" s="21"/>
      <c r="L56" s="21"/>
    </row>
    <row r="57" spans="1:31" ht="11.25" hidden="1">
      <c r="B57" s="21"/>
      <c r="L57" s="21"/>
    </row>
    <row r="58" spans="1:31" ht="11.25" hidden="1">
      <c r="B58" s="21"/>
      <c r="L58" s="21"/>
    </row>
    <row r="59" spans="1:31" ht="11.25" hidden="1">
      <c r="B59" s="21"/>
      <c r="L59" s="21"/>
    </row>
    <row r="60" spans="1:31" ht="11.25" hidden="1">
      <c r="B60" s="21"/>
      <c r="L60" s="21"/>
    </row>
    <row r="61" spans="1:31" s="2" customFormat="1" ht="12.75" hidden="1">
      <c r="A61" s="35"/>
      <c r="B61" s="40"/>
      <c r="C61" s="35"/>
      <c r="D61" s="141" t="s">
        <v>53</v>
      </c>
      <c r="E61" s="142"/>
      <c r="F61" s="143" t="s">
        <v>54</v>
      </c>
      <c r="G61" s="141" t="s">
        <v>53</v>
      </c>
      <c r="H61" s="142"/>
      <c r="I61" s="142"/>
      <c r="J61" s="144" t="s">
        <v>54</v>
      </c>
      <c r="K61" s="142"/>
      <c r="L61" s="52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31" ht="11.25" hidden="1">
      <c r="B62" s="21"/>
      <c r="L62" s="21"/>
    </row>
    <row r="63" spans="1:31" ht="11.25" hidden="1">
      <c r="B63" s="21"/>
      <c r="L63" s="21"/>
    </row>
    <row r="64" spans="1:31" ht="11.25" hidden="1">
      <c r="B64" s="21"/>
      <c r="L64" s="21"/>
    </row>
    <row r="65" spans="1:31" s="2" customFormat="1" ht="12.75" hidden="1">
      <c r="A65" s="35"/>
      <c r="B65" s="40"/>
      <c r="C65" s="35"/>
      <c r="D65" s="139" t="s">
        <v>55</v>
      </c>
      <c r="E65" s="145"/>
      <c r="F65" s="145"/>
      <c r="G65" s="139" t="s">
        <v>56</v>
      </c>
      <c r="H65" s="145"/>
      <c r="I65" s="145"/>
      <c r="J65" s="145"/>
      <c r="K65" s="145"/>
      <c r="L65" s="52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spans="1:31" ht="11.25" hidden="1">
      <c r="B66" s="21"/>
      <c r="L66" s="21"/>
    </row>
    <row r="67" spans="1:31" ht="11.25" hidden="1">
      <c r="B67" s="21"/>
      <c r="L67" s="21"/>
    </row>
    <row r="68" spans="1:31" ht="11.25" hidden="1">
      <c r="B68" s="21"/>
      <c r="L68" s="21"/>
    </row>
    <row r="69" spans="1:31" ht="11.25" hidden="1">
      <c r="B69" s="21"/>
      <c r="L69" s="21"/>
    </row>
    <row r="70" spans="1:31" ht="11.25" hidden="1">
      <c r="B70" s="21"/>
      <c r="L70" s="21"/>
    </row>
    <row r="71" spans="1:31" ht="11.25" hidden="1">
      <c r="B71" s="21"/>
      <c r="L71" s="21"/>
    </row>
    <row r="72" spans="1:31" ht="11.25" hidden="1">
      <c r="B72" s="21"/>
      <c r="L72" s="21"/>
    </row>
    <row r="73" spans="1:31" ht="11.25" hidden="1">
      <c r="B73" s="21"/>
      <c r="L73" s="21"/>
    </row>
    <row r="74" spans="1:31" ht="11.25" hidden="1">
      <c r="B74" s="21"/>
      <c r="L74" s="21"/>
    </row>
    <row r="75" spans="1:31" ht="11.25" hidden="1">
      <c r="B75" s="21"/>
      <c r="L75" s="21"/>
    </row>
    <row r="76" spans="1:31" s="2" customFormat="1" ht="12.75" hidden="1">
      <c r="A76" s="35"/>
      <c r="B76" s="40"/>
      <c r="C76" s="35"/>
      <c r="D76" s="141" t="s">
        <v>53</v>
      </c>
      <c r="E76" s="142"/>
      <c r="F76" s="143" t="s">
        <v>54</v>
      </c>
      <c r="G76" s="141" t="s">
        <v>53</v>
      </c>
      <c r="H76" s="142"/>
      <c r="I76" s="142"/>
      <c r="J76" s="144" t="s">
        <v>54</v>
      </c>
      <c r="K76" s="142"/>
      <c r="L76" s="52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s="2" customFormat="1" ht="14.45" hidden="1" customHeight="1">
      <c r="A77" s="35"/>
      <c r="B77" s="146"/>
      <c r="C77" s="147"/>
      <c r="D77" s="147"/>
      <c r="E77" s="147"/>
      <c r="F77" s="147"/>
      <c r="G77" s="147"/>
      <c r="H77" s="147"/>
      <c r="I77" s="147"/>
      <c r="J77" s="147"/>
      <c r="K77" s="147"/>
      <c r="L77" s="52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78" spans="1:31" ht="11.25" hidden="1"/>
    <row r="79" spans="1:31" ht="11.25" hidden="1"/>
    <row r="80" spans="1:31" ht="11.25" hidden="1"/>
    <row r="81" spans="1:31" s="2" customFormat="1" ht="6.95" customHeight="1">
      <c r="A81" s="35"/>
      <c r="B81" s="148"/>
      <c r="C81" s="149"/>
      <c r="D81" s="149"/>
      <c r="E81" s="149"/>
      <c r="F81" s="149"/>
      <c r="G81" s="149"/>
      <c r="H81" s="149"/>
      <c r="I81" s="149"/>
      <c r="J81" s="149"/>
      <c r="K81" s="149"/>
      <c r="L81" s="52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31" s="2" customFormat="1" ht="24.95" customHeight="1">
      <c r="A82" s="35"/>
      <c r="B82" s="36"/>
      <c r="C82" s="24" t="s">
        <v>114</v>
      </c>
      <c r="D82" s="37"/>
      <c r="E82" s="37"/>
      <c r="F82" s="37"/>
      <c r="G82" s="37"/>
      <c r="H82" s="37"/>
      <c r="I82" s="37"/>
      <c r="J82" s="37"/>
      <c r="K82" s="37"/>
      <c r="L82" s="52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31" s="2" customFormat="1" ht="6.95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52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31" s="2" customFormat="1" ht="12" customHeight="1">
      <c r="A84" s="35"/>
      <c r="B84" s="36"/>
      <c r="C84" s="30" t="s">
        <v>16</v>
      </c>
      <c r="D84" s="37"/>
      <c r="E84" s="37"/>
      <c r="F84" s="37"/>
      <c r="G84" s="37"/>
      <c r="H84" s="37"/>
      <c r="I84" s="37"/>
      <c r="J84" s="37"/>
      <c r="K84" s="37"/>
      <c r="L84" s="52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31" s="2" customFormat="1" ht="16.5" customHeight="1">
      <c r="A85" s="35"/>
      <c r="B85" s="36"/>
      <c r="C85" s="37"/>
      <c r="D85" s="37"/>
      <c r="E85" s="321" t="str">
        <f>E7</f>
        <v>Mimoň - zpevněné plochy</v>
      </c>
      <c r="F85" s="322"/>
      <c r="G85" s="322"/>
      <c r="H85" s="322"/>
      <c r="I85" s="37"/>
      <c r="J85" s="37"/>
      <c r="K85" s="37"/>
      <c r="L85" s="52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31" s="1" customFormat="1" ht="12" customHeight="1">
      <c r="B86" s="22"/>
      <c r="C86" s="30" t="s">
        <v>109</v>
      </c>
      <c r="D86" s="23"/>
      <c r="E86" s="23"/>
      <c r="F86" s="23"/>
      <c r="G86" s="23"/>
      <c r="H86" s="23"/>
      <c r="I86" s="23"/>
      <c r="J86" s="23"/>
      <c r="K86" s="23"/>
      <c r="L86" s="21"/>
    </row>
    <row r="87" spans="1:31" s="2" customFormat="1" ht="16.5" customHeight="1">
      <c r="A87" s="35"/>
      <c r="B87" s="36"/>
      <c r="C87" s="37"/>
      <c r="D87" s="37"/>
      <c r="E87" s="321" t="s">
        <v>110</v>
      </c>
      <c r="F87" s="323"/>
      <c r="G87" s="323"/>
      <c r="H87" s="323"/>
      <c r="I87" s="37"/>
      <c r="J87" s="37"/>
      <c r="K87" s="37"/>
      <c r="L87" s="52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31" s="2" customFormat="1" ht="12" customHeight="1">
      <c r="A88" s="35"/>
      <c r="B88" s="36"/>
      <c r="C88" s="30" t="s">
        <v>111</v>
      </c>
      <c r="D88" s="37"/>
      <c r="E88" s="37"/>
      <c r="F88" s="37"/>
      <c r="G88" s="37"/>
      <c r="H88" s="37"/>
      <c r="I88" s="37"/>
      <c r="J88" s="37"/>
      <c r="K88" s="37"/>
      <c r="L88" s="52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31" s="2" customFormat="1" ht="16.5" customHeight="1">
      <c r="A89" s="35"/>
      <c r="B89" s="36"/>
      <c r="C89" s="37"/>
      <c r="D89" s="37"/>
      <c r="E89" s="269" t="str">
        <f>E11</f>
        <v>2 - Trasa 2</v>
      </c>
      <c r="F89" s="323"/>
      <c r="G89" s="323"/>
      <c r="H89" s="323"/>
      <c r="I89" s="37"/>
      <c r="J89" s="37"/>
      <c r="K89" s="37"/>
      <c r="L89" s="52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31" s="2" customFormat="1" ht="6.95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52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31" s="2" customFormat="1" ht="12" customHeight="1">
      <c r="A91" s="35"/>
      <c r="B91" s="36"/>
      <c r="C91" s="30" t="s">
        <v>22</v>
      </c>
      <c r="D91" s="37"/>
      <c r="E91" s="37"/>
      <c r="F91" s="28" t="str">
        <f>F14</f>
        <v>Mimoň</v>
      </c>
      <c r="G91" s="37"/>
      <c r="H91" s="37"/>
      <c r="I91" s="30" t="s">
        <v>24</v>
      </c>
      <c r="J91" s="67">
        <f>IF(J14="","",J14)</f>
        <v>44123</v>
      </c>
      <c r="K91" s="37"/>
      <c r="L91" s="52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31" s="2" customFormat="1" ht="6.95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52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31" s="2" customFormat="1" ht="25.7" customHeight="1">
      <c r="A93" s="35"/>
      <c r="B93" s="36"/>
      <c r="C93" s="30" t="s">
        <v>27</v>
      </c>
      <c r="D93" s="37"/>
      <c r="E93" s="37"/>
      <c r="F93" s="28" t="str">
        <f>E17</f>
        <v>Město Mimoň</v>
      </c>
      <c r="G93" s="37"/>
      <c r="H93" s="37"/>
      <c r="I93" s="30" t="s">
        <v>33</v>
      </c>
      <c r="J93" s="33" t="str">
        <f>E23</f>
        <v>Ing. Martina Hřebřinová</v>
      </c>
      <c r="K93" s="37"/>
      <c r="L93" s="52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31" s="2" customFormat="1" ht="15.2" customHeight="1">
      <c r="A94" s="35"/>
      <c r="B94" s="36"/>
      <c r="C94" s="30" t="s">
        <v>31</v>
      </c>
      <c r="D94" s="37"/>
      <c r="E94" s="37"/>
      <c r="F94" s="28" t="str">
        <f>IF(E20="","",E20)</f>
        <v>Vyplň údaj</v>
      </c>
      <c r="G94" s="37"/>
      <c r="H94" s="37"/>
      <c r="I94" s="30" t="s">
        <v>36</v>
      </c>
      <c r="J94" s="33" t="str">
        <f>E26</f>
        <v xml:space="preserve"> </v>
      </c>
      <c r="K94" s="37"/>
      <c r="L94" s="52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31" s="2" customFormat="1" ht="10.35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52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pans="1:31" s="2" customFormat="1" ht="29.25" customHeight="1">
      <c r="A96" s="35"/>
      <c r="B96" s="36"/>
      <c r="C96" s="150" t="s">
        <v>115</v>
      </c>
      <c r="D96" s="151"/>
      <c r="E96" s="151"/>
      <c r="F96" s="151"/>
      <c r="G96" s="151"/>
      <c r="H96" s="151"/>
      <c r="I96" s="151"/>
      <c r="J96" s="152" t="s">
        <v>116</v>
      </c>
      <c r="K96" s="151"/>
      <c r="L96" s="52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pans="1:47" s="2" customFormat="1" ht="10.35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52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pans="1:47" s="2" customFormat="1" ht="22.9" customHeight="1">
      <c r="A98" s="35"/>
      <c r="B98" s="36"/>
      <c r="C98" s="153" t="s">
        <v>117</v>
      </c>
      <c r="D98" s="37"/>
      <c r="E98" s="37"/>
      <c r="F98" s="37"/>
      <c r="G98" s="37"/>
      <c r="H98" s="37"/>
      <c r="I98" s="37"/>
      <c r="J98" s="85">
        <f>J129</f>
        <v>0</v>
      </c>
      <c r="K98" s="37"/>
      <c r="L98" s="52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8" t="s">
        <v>118</v>
      </c>
    </row>
    <row r="99" spans="1:47" s="9" customFormat="1" ht="24.95" customHeight="1">
      <c r="B99" s="154"/>
      <c r="C99" s="155"/>
      <c r="D99" s="156" t="s">
        <v>119</v>
      </c>
      <c r="E99" s="157"/>
      <c r="F99" s="157"/>
      <c r="G99" s="157"/>
      <c r="H99" s="157"/>
      <c r="I99" s="157"/>
      <c r="J99" s="158">
        <f>J130</f>
        <v>0</v>
      </c>
      <c r="K99" s="155"/>
      <c r="L99" s="159"/>
    </row>
    <row r="100" spans="1:47" s="10" customFormat="1" ht="19.899999999999999" customHeight="1">
      <c r="B100" s="160"/>
      <c r="C100" s="105"/>
      <c r="D100" s="161" t="s">
        <v>482</v>
      </c>
      <c r="E100" s="162"/>
      <c r="F100" s="162"/>
      <c r="G100" s="162"/>
      <c r="H100" s="162"/>
      <c r="I100" s="162"/>
      <c r="J100" s="163">
        <f>J131</f>
        <v>0</v>
      </c>
      <c r="K100" s="105"/>
      <c r="L100" s="164"/>
    </row>
    <row r="101" spans="1:47" s="10" customFormat="1" ht="19.899999999999999" customHeight="1">
      <c r="B101" s="160"/>
      <c r="C101" s="105"/>
      <c r="D101" s="161" t="s">
        <v>121</v>
      </c>
      <c r="E101" s="162"/>
      <c r="F101" s="162"/>
      <c r="G101" s="162"/>
      <c r="H101" s="162"/>
      <c r="I101" s="162"/>
      <c r="J101" s="163">
        <f>J212</f>
        <v>0</v>
      </c>
      <c r="K101" s="105"/>
      <c r="L101" s="164"/>
    </row>
    <row r="102" spans="1:47" s="10" customFormat="1" ht="19.899999999999999" customHeight="1">
      <c r="B102" s="160"/>
      <c r="C102" s="105"/>
      <c r="D102" s="161" t="s">
        <v>122</v>
      </c>
      <c r="E102" s="162"/>
      <c r="F102" s="162"/>
      <c r="G102" s="162"/>
      <c r="H102" s="162"/>
      <c r="I102" s="162"/>
      <c r="J102" s="163">
        <f>J232</f>
        <v>0</v>
      </c>
      <c r="K102" s="105"/>
      <c r="L102" s="164"/>
    </row>
    <row r="103" spans="1:47" s="10" customFormat="1" ht="19.899999999999999" customHeight="1">
      <c r="B103" s="160"/>
      <c r="C103" s="105"/>
      <c r="D103" s="161" t="s">
        <v>123</v>
      </c>
      <c r="E103" s="162"/>
      <c r="F103" s="162"/>
      <c r="G103" s="162"/>
      <c r="H103" s="162"/>
      <c r="I103" s="162"/>
      <c r="J103" s="163">
        <f>J247</f>
        <v>0</v>
      </c>
      <c r="K103" s="105"/>
      <c r="L103" s="164"/>
    </row>
    <row r="104" spans="1:47" s="10" customFormat="1" ht="19.899999999999999" customHeight="1">
      <c r="B104" s="160"/>
      <c r="C104" s="105"/>
      <c r="D104" s="161" t="s">
        <v>124</v>
      </c>
      <c r="E104" s="162"/>
      <c r="F104" s="162"/>
      <c r="G104" s="162"/>
      <c r="H104" s="162"/>
      <c r="I104" s="162"/>
      <c r="J104" s="163">
        <f>J259</f>
        <v>0</v>
      </c>
      <c r="K104" s="105"/>
      <c r="L104" s="164"/>
    </row>
    <row r="105" spans="1:47" s="10" customFormat="1" ht="19.899999999999999" customHeight="1">
      <c r="B105" s="160"/>
      <c r="C105" s="105"/>
      <c r="D105" s="161" t="s">
        <v>125</v>
      </c>
      <c r="E105" s="162"/>
      <c r="F105" s="162"/>
      <c r="G105" s="162"/>
      <c r="H105" s="162"/>
      <c r="I105" s="162"/>
      <c r="J105" s="163">
        <f>J262</f>
        <v>0</v>
      </c>
      <c r="K105" s="105"/>
      <c r="L105" s="164"/>
    </row>
    <row r="106" spans="1:47" s="10" customFormat="1" ht="19.899999999999999" customHeight="1">
      <c r="B106" s="160"/>
      <c r="C106" s="105"/>
      <c r="D106" s="161" t="s">
        <v>127</v>
      </c>
      <c r="E106" s="162"/>
      <c r="F106" s="162"/>
      <c r="G106" s="162"/>
      <c r="H106" s="162"/>
      <c r="I106" s="162"/>
      <c r="J106" s="163">
        <f>J303</f>
        <v>0</v>
      </c>
      <c r="K106" s="105"/>
      <c r="L106" s="164"/>
    </row>
    <row r="107" spans="1:47" s="9" customFormat="1" ht="24.95" customHeight="1">
      <c r="B107" s="154"/>
      <c r="C107" s="155"/>
      <c r="D107" s="156" t="s">
        <v>128</v>
      </c>
      <c r="E107" s="157"/>
      <c r="F107" s="157"/>
      <c r="G107" s="157"/>
      <c r="H107" s="157"/>
      <c r="I107" s="157"/>
      <c r="J107" s="158">
        <f>J306</f>
        <v>0</v>
      </c>
      <c r="K107" s="155"/>
      <c r="L107" s="159"/>
    </row>
    <row r="108" spans="1:47" s="2" customFormat="1" ht="21.75" customHeight="1">
      <c r="A108" s="35"/>
      <c r="B108" s="36"/>
      <c r="C108" s="37"/>
      <c r="D108" s="37"/>
      <c r="E108" s="37"/>
      <c r="F108" s="37"/>
      <c r="G108" s="37"/>
      <c r="H108" s="37"/>
      <c r="I108" s="37"/>
      <c r="J108" s="37"/>
      <c r="K108" s="37"/>
      <c r="L108" s="52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</row>
    <row r="109" spans="1:47" s="2" customFormat="1" ht="6.95" customHeight="1">
      <c r="A109" s="35"/>
      <c r="B109" s="55"/>
      <c r="C109" s="56"/>
      <c r="D109" s="56"/>
      <c r="E109" s="56"/>
      <c r="F109" s="56"/>
      <c r="G109" s="56"/>
      <c r="H109" s="56"/>
      <c r="I109" s="56"/>
      <c r="J109" s="56"/>
      <c r="K109" s="56"/>
      <c r="L109" s="52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3" spans="1:31" s="2" customFormat="1" ht="6.95" customHeight="1">
      <c r="A113" s="35"/>
      <c r="B113" s="57"/>
      <c r="C113" s="58"/>
      <c r="D113" s="58"/>
      <c r="E113" s="58"/>
      <c r="F113" s="58"/>
      <c r="G113" s="58"/>
      <c r="H113" s="58"/>
      <c r="I113" s="58"/>
      <c r="J113" s="58"/>
      <c r="K113" s="58"/>
      <c r="L113" s="52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pans="1:31" s="2" customFormat="1" ht="24.95" customHeight="1">
      <c r="A114" s="35"/>
      <c r="B114" s="36"/>
      <c r="C114" s="24" t="s">
        <v>129</v>
      </c>
      <c r="D114" s="37"/>
      <c r="E114" s="37"/>
      <c r="F114" s="37"/>
      <c r="G114" s="37"/>
      <c r="H114" s="37"/>
      <c r="I114" s="37"/>
      <c r="J114" s="37"/>
      <c r="K114" s="37"/>
      <c r="L114" s="52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pans="1:31" s="2" customFormat="1" ht="6.95" customHeight="1">
      <c r="A115" s="35"/>
      <c r="B115" s="36"/>
      <c r="C115" s="37"/>
      <c r="D115" s="37"/>
      <c r="E115" s="37"/>
      <c r="F115" s="37"/>
      <c r="G115" s="37"/>
      <c r="H115" s="37"/>
      <c r="I115" s="37"/>
      <c r="J115" s="37"/>
      <c r="K115" s="37"/>
      <c r="L115" s="52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pans="1:31" s="2" customFormat="1" ht="12" customHeight="1">
      <c r="A116" s="35"/>
      <c r="B116" s="36"/>
      <c r="C116" s="30" t="s">
        <v>16</v>
      </c>
      <c r="D116" s="37"/>
      <c r="E116" s="37"/>
      <c r="F116" s="37"/>
      <c r="G116" s="37"/>
      <c r="H116" s="37"/>
      <c r="I116" s="37"/>
      <c r="J116" s="37"/>
      <c r="K116" s="37"/>
      <c r="L116" s="52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pans="1:31" s="2" customFormat="1" ht="16.5" customHeight="1">
      <c r="A117" s="35"/>
      <c r="B117" s="36"/>
      <c r="C117" s="37"/>
      <c r="D117" s="37"/>
      <c r="E117" s="321" t="str">
        <f>E7</f>
        <v>Mimoň - zpevněné plochy</v>
      </c>
      <c r="F117" s="322"/>
      <c r="G117" s="322"/>
      <c r="H117" s="322"/>
      <c r="I117" s="37"/>
      <c r="J117" s="37"/>
      <c r="K117" s="37"/>
      <c r="L117" s="52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pans="1:31" s="1" customFormat="1" ht="12" customHeight="1">
      <c r="B118" s="22"/>
      <c r="C118" s="30" t="s">
        <v>109</v>
      </c>
      <c r="D118" s="23"/>
      <c r="E118" s="23"/>
      <c r="F118" s="23"/>
      <c r="G118" s="23"/>
      <c r="H118" s="23"/>
      <c r="I118" s="23"/>
      <c r="J118" s="23"/>
      <c r="K118" s="23"/>
      <c r="L118" s="21"/>
    </row>
    <row r="119" spans="1:31" s="2" customFormat="1" ht="16.5" customHeight="1">
      <c r="A119" s="35"/>
      <c r="B119" s="36"/>
      <c r="C119" s="37"/>
      <c r="D119" s="37"/>
      <c r="E119" s="321" t="s">
        <v>110</v>
      </c>
      <c r="F119" s="323"/>
      <c r="G119" s="323"/>
      <c r="H119" s="323"/>
      <c r="I119" s="37"/>
      <c r="J119" s="37"/>
      <c r="K119" s="37"/>
      <c r="L119" s="52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pans="1:31" s="2" customFormat="1" ht="12" customHeight="1">
      <c r="A120" s="35"/>
      <c r="B120" s="36"/>
      <c r="C120" s="30" t="s">
        <v>111</v>
      </c>
      <c r="D120" s="37"/>
      <c r="E120" s="37"/>
      <c r="F120" s="37"/>
      <c r="G120" s="37"/>
      <c r="H120" s="37"/>
      <c r="I120" s="37"/>
      <c r="J120" s="37"/>
      <c r="K120" s="37"/>
      <c r="L120" s="52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pans="1:31" s="2" customFormat="1" ht="16.5" customHeight="1">
      <c r="A121" s="35"/>
      <c r="B121" s="36"/>
      <c r="C121" s="37"/>
      <c r="D121" s="37"/>
      <c r="E121" s="269" t="str">
        <f>E11</f>
        <v>2 - Trasa 2</v>
      </c>
      <c r="F121" s="323"/>
      <c r="G121" s="323"/>
      <c r="H121" s="323"/>
      <c r="I121" s="37"/>
      <c r="J121" s="37"/>
      <c r="K121" s="37"/>
      <c r="L121" s="52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pans="1:31" s="2" customFormat="1" ht="6.95" customHeight="1">
      <c r="A122" s="35"/>
      <c r="B122" s="36"/>
      <c r="C122" s="37"/>
      <c r="D122" s="37"/>
      <c r="E122" s="37"/>
      <c r="F122" s="37"/>
      <c r="G122" s="37"/>
      <c r="H122" s="37"/>
      <c r="I122" s="37"/>
      <c r="J122" s="37"/>
      <c r="K122" s="37"/>
      <c r="L122" s="52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pans="1:31" s="2" customFormat="1" ht="12" customHeight="1">
      <c r="A123" s="35"/>
      <c r="B123" s="36"/>
      <c r="C123" s="30" t="s">
        <v>22</v>
      </c>
      <c r="D123" s="37"/>
      <c r="E123" s="37"/>
      <c r="F123" s="28" t="str">
        <f>F14</f>
        <v>Mimoň</v>
      </c>
      <c r="G123" s="37"/>
      <c r="H123" s="37"/>
      <c r="I123" s="30" t="s">
        <v>24</v>
      </c>
      <c r="J123" s="67">
        <f>IF(J14="","",J14)</f>
        <v>44123</v>
      </c>
      <c r="K123" s="37"/>
      <c r="L123" s="52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pans="1:31" s="2" customFormat="1" ht="6.95" customHeight="1">
      <c r="A124" s="35"/>
      <c r="B124" s="36"/>
      <c r="C124" s="37"/>
      <c r="D124" s="37"/>
      <c r="E124" s="37"/>
      <c r="F124" s="37"/>
      <c r="G124" s="37"/>
      <c r="H124" s="37"/>
      <c r="I124" s="37"/>
      <c r="J124" s="37"/>
      <c r="K124" s="37"/>
      <c r="L124" s="52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</row>
    <row r="125" spans="1:31" s="2" customFormat="1" ht="25.7" customHeight="1">
      <c r="A125" s="35"/>
      <c r="B125" s="36"/>
      <c r="C125" s="30" t="s">
        <v>27</v>
      </c>
      <c r="D125" s="37"/>
      <c r="E125" s="37"/>
      <c r="F125" s="28" t="str">
        <f>E17</f>
        <v>Město Mimoň</v>
      </c>
      <c r="G125" s="37"/>
      <c r="H125" s="37"/>
      <c r="I125" s="30" t="s">
        <v>33</v>
      </c>
      <c r="J125" s="33" t="str">
        <f>E23</f>
        <v>Ing. Martina Hřebřinová</v>
      </c>
      <c r="K125" s="37"/>
      <c r="L125" s="52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</row>
    <row r="126" spans="1:31" s="2" customFormat="1" ht="15.2" customHeight="1">
      <c r="A126" s="35"/>
      <c r="B126" s="36"/>
      <c r="C126" s="30" t="s">
        <v>31</v>
      </c>
      <c r="D126" s="37"/>
      <c r="E126" s="37"/>
      <c r="F126" s="28" t="str">
        <f>IF(E20="","",E20)</f>
        <v>Vyplň údaj</v>
      </c>
      <c r="G126" s="37"/>
      <c r="H126" s="37"/>
      <c r="I126" s="30" t="s">
        <v>36</v>
      </c>
      <c r="J126" s="33" t="str">
        <f>E26</f>
        <v xml:space="preserve"> </v>
      </c>
      <c r="K126" s="37"/>
      <c r="L126" s="52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</row>
    <row r="127" spans="1:31" s="2" customFormat="1" ht="10.35" customHeight="1">
      <c r="A127" s="35"/>
      <c r="B127" s="36"/>
      <c r="C127" s="37"/>
      <c r="D127" s="37"/>
      <c r="E127" s="37"/>
      <c r="F127" s="37"/>
      <c r="G127" s="37"/>
      <c r="H127" s="37"/>
      <c r="I127" s="37"/>
      <c r="J127" s="37"/>
      <c r="K127" s="37"/>
      <c r="L127" s="52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</row>
    <row r="128" spans="1:31" s="11" customFormat="1" ht="29.25" customHeight="1">
      <c r="A128" s="165"/>
      <c r="B128" s="166"/>
      <c r="C128" s="167" t="s">
        <v>130</v>
      </c>
      <c r="D128" s="168" t="s">
        <v>63</v>
      </c>
      <c r="E128" s="168" t="s">
        <v>59</v>
      </c>
      <c r="F128" s="168" t="s">
        <v>60</v>
      </c>
      <c r="G128" s="168" t="s">
        <v>131</v>
      </c>
      <c r="H128" s="168" t="s">
        <v>132</v>
      </c>
      <c r="I128" s="168" t="s">
        <v>133</v>
      </c>
      <c r="J128" s="168" t="s">
        <v>116</v>
      </c>
      <c r="K128" s="169" t="s">
        <v>134</v>
      </c>
      <c r="L128" s="170"/>
      <c r="M128" s="76" t="s">
        <v>1</v>
      </c>
      <c r="N128" s="77" t="s">
        <v>42</v>
      </c>
      <c r="O128" s="77" t="s">
        <v>135</v>
      </c>
      <c r="P128" s="77" t="s">
        <v>136</v>
      </c>
      <c r="Q128" s="77" t="s">
        <v>137</v>
      </c>
      <c r="R128" s="77" t="s">
        <v>138</v>
      </c>
      <c r="S128" s="77" t="s">
        <v>139</v>
      </c>
      <c r="T128" s="78" t="s">
        <v>140</v>
      </c>
      <c r="U128" s="165"/>
      <c r="V128" s="165"/>
      <c r="W128" s="165"/>
      <c r="X128" s="165"/>
      <c r="Y128" s="165"/>
      <c r="Z128" s="165"/>
      <c r="AA128" s="165"/>
      <c r="AB128" s="165"/>
      <c r="AC128" s="165"/>
      <c r="AD128" s="165"/>
      <c r="AE128" s="165"/>
    </row>
    <row r="129" spans="1:65" s="2" customFormat="1" ht="22.9" customHeight="1">
      <c r="A129" s="35"/>
      <c r="B129" s="36"/>
      <c r="C129" s="83" t="s">
        <v>141</v>
      </c>
      <c r="D129" s="37"/>
      <c r="E129" s="37"/>
      <c r="F129" s="37"/>
      <c r="G129" s="37"/>
      <c r="H129" s="37"/>
      <c r="I129" s="37"/>
      <c r="J129" s="171">
        <f>BK129</f>
        <v>0</v>
      </c>
      <c r="K129" s="37"/>
      <c r="L129" s="40"/>
      <c r="M129" s="79"/>
      <c r="N129" s="172"/>
      <c r="O129" s="80"/>
      <c r="P129" s="173">
        <f>P130+P306</f>
        <v>0</v>
      </c>
      <c r="Q129" s="80"/>
      <c r="R129" s="173">
        <f>R130+R306</f>
        <v>111.07018837249998</v>
      </c>
      <c r="S129" s="80"/>
      <c r="T129" s="174">
        <f>T130+T306</f>
        <v>0</v>
      </c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T129" s="18" t="s">
        <v>77</v>
      </c>
      <c r="AU129" s="18" t="s">
        <v>118</v>
      </c>
      <c r="BK129" s="175">
        <f>BK130+BK306</f>
        <v>0</v>
      </c>
    </row>
    <row r="130" spans="1:65" s="12" customFormat="1" ht="25.9" customHeight="1">
      <c r="B130" s="176"/>
      <c r="C130" s="177"/>
      <c r="D130" s="178" t="s">
        <v>77</v>
      </c>
      <c r="E130" s="179" t="s">
        <v>142</v>
      </c>
      <c r="F130" s="179" t="s">
        <v>143</v>
      </c>
      <c r="G130" s="177"/>
      <c r="H130" s="177"/>
      <c r="I130" s="180"/>
      <c r="J130" s="181">
        <f>BK130</f>
        <v>0</v>
      </c>
      <c r="K130" s="177"/>
      <c r="L130" s="182"/>
      <c r="M130" s="183"/>
      <c r="N130" s="184"/>
      <c r="O130" s="184"/>
      <c r="P130" s="185">
        <f>P131+P212+P232+P247+P259+P262+P303</f>
        <v>0</v>
      </c>
      <c r="Q130" s="184"/>
      <c r="R130" s="185">
        <f>R131+R212+R232+R247+R259+R262+R303</f>
        <v>111.07018837249998</v>
      </c>
      <c r="S130" s="184"/>
      <c r="T130" s="186">
        <f>T131+T212+T232+T247+T259+T262+T303</f>
        <v>0</v>
      </c>
      <c r="AR130" s="187" t="s">
        <v>21</v>
      </c>
      <c r="AT130" s="188" t="s">
        <v>77</v>
      </c>
      <c r="AU130" s="188" t="s">
        <v>78</v>
      </c>
      <c r="AY130" s="187" t="s">
        <v>144</v>
      </c>
      <c r="BK130" s="189">
        <f>BK131+BK212+BK232+BK247+BK259+BK262+BK303</f>
        <v>0</v>
      </c>
    </row>
    <row r="131" spans="1:65" s="12" customFormat="1" ht="22.9" customHeight="1">
      <c r="B131" s="176"/>
      <c r="C131" s="177"/>
      <c r="D131" s="178" t="s">
        <v>77</v>
      </c>
      <c r="E131" s="190" t="s">
        <v>21</v>
      </c>
      <c r="F131" s="190" t="s">
        <v>483</v>
      </c>
      <c r="G131" s="177"/>
      <c r="H131" s="177"/>
      <c r="I131" s="180"/>
      <c r="J131" s="191">
        <f>BK131</f>
        <v>0</v>
      </c>
      <c r="K131" s="177"/>
      <c r="L131" s="182"/>
      <c r="M131" s="183"/>
      <c r="N131" s="184"/>
      <c r="O131" s="184"/>
      <c r="P131" s="185">
        <f>SUM(P132:P211)</f>
        <v>0</v>
      </c>
      <c r="Q131" s="184"/>
      <c r="R131" s="185">
        <f>SUM(R132:R211)</f>
        <v>29.581289999999999</v>
      </c>
      <c r="S131" s="184"/>
      <c r="T131" s="186">
        <f>SUM(T132:T211)</f>
        <v>0</v>
      </c>
      <c r="AR131" s="187" t="s">
        <v>21</v>
      </c>
      <c r="AT131" s="188" t="s">
        <v>77</v>
      </c>
      <c r="AU131" s="188" t="s">
        <v>21</v>
      </c>
      <c r="AY131" s="187" t="s">
        <v>144</v>
      </c>
      <c r="BK131" s="189">
        <f>SUM(BK132:BK211)</f>
        <v>0</v>
      </c>
    </row>
    <row r="132" spans="1:65" s="2" customFormat="1" ht="24.2" customHeight="1">
      <c r="A132" s="35"/>
      <c r="B132" s="36"/>
      <c r="C132" s="192" t="s">
        <v>21</v>
      </c>
      <c r="D132" s="192" t="s">
        <v>146</v>
      </c>
      <c r="E132" s="193" t="s">
        <v>484</v>
      </c>
      <c r="F132" s="194" t="s">
        <v>485</v>
      </c>
      <c r="G132" s="195" t="s">
        <v>340</v>
      </c>
      <c r="H132" s="196">
        <v>3</v>
      </c>
      <c r="I132" s="197"/>
      <c r="J132" s="198">
        <f>ROUND(I132*H132,2)</f>
        <v>0</v>
      </c>
      <c r="K132" s="194" t="s">
        <v>150</v>
      </c>
      <c r="L132" s="40"/>
      <c r="M132" s="199" t="s">
        <v>1</v>
      </c>
      <c r="N132" s="200" t="s">
        <v>43</v>
      </c>
      <c r="O132" s="72"/>
      <c r="P132" s="201">
        <f>O132*H132</f>
        <v>0</v>
      </c>
      <c r="Q132" s="201">
        <v>0</v>
      </c>
      <c r="R132" s="201">
        <f>Q132*H132</f>
        <v>0</v>
      </c>
      <c r="S132" s="201">
        <v>0</v>
      </c>
      <c r="T132" s="202">
        <f>S132*H132</f>
        <v>0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203" t="s">
        <v>99</v>
      </c>
      <c r="AT132" s="203" t="s">
        <v>146</v>
      </c>
      <c r="AU132" s="203" t="s">
        <v>86</v>
      </c>
      <c r="AY132" s="18" t="s">
        <v>144</v>
      </c>
      <c r="BE132" s="204">
        <f>IF(N132="základní",J132,0)</f>
        <v>0</v>
      </c>
      <c r="BF132" s="204">
        <f>IF(N132="snížená",J132,0)</f>
        <v>0</v>
      </c>
      <c r="BG132" s="204">
        <f>IF(N132="zákl. přenesená",J132,0)</f>
        <v>0</v>
      </c>
      <c r="BH132" s="204">
        <f>IF(N132="sníž. přenesená",J132,0)</f>
        <v>0</v>
      </c>
      <c r="BI132" s="204">
        <f>IF(N132="nulová",J132,0)</f>
        <v>0</v>
      </c>
      <c r="BJ132" s="18" t="s">
        <v>21</v>
      </c>
      <c r="BK132" s="204">
        <f>ROUND(I132*H132,2)</f>
        <v>0</v>
      </c>
      <c r="BL132" s="18" t="s">
        <v>99</v>
      </c>
      <c r="BM132" s="203" t="s">
        <v>486</v>
      </c>
    </row>
    <row r="133" spans="1:65" s="2" customFormat="1" ht="19.5">
      <c r="A133" s="35"/>
      <c r="B133" s="36"/>
      <c r="C133" s="37"/>
      <c r="D133" s="205" t="s">
        <v>152</v>
      </c>
      <c r="E133" s="37"/>
      <c r="F133" s="206" t="s">
        <v>487</v>
      </c>
      <c r="G133" s="37"/>
      <c r="H133" s="37"/>
      <c r="I133" s="207"/>
      <c r="J133" s="37"/>
      <c r="K133" s="37"/>
      <c r="L133" s="40"/>
      <c r="M133" s="208"/>
      <c r="N133" s="209"/>
      <c r="O133" s="72"/>
      <c r="P133" s="72"/>
      <c r="Q133" s="72"/>
      <c r="R133" s="72"/>
      <c r="S133" s="72"/>
      <c r="T133" s="73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T133" s="18" t="s">
        <v>152</v>
      </c>
      <c r="AU133" s="18" t="s">
        <v>86</v>
      </c>
    </row>
    <row r="134" spans="1:65" s="13" customFormat="1" ht="11.25">
      <c r="B134" s="210"/>
      <c r="C134" s="211"/>
      <c r="D134" s="205" t="s">
        <v>154</v>
      </c>
      <c r="E134" s="212" t="s">
        <v>1</v>
      </c>
      <c r="F134" s="213" t="s">
        <v>488</v>
      </c>
      <c r="G134" s="211"/>
      <c r="H134" s="212" t="s">
        <v>1</v>
      </c>
      <c r="I134" s="214"/>
      <c r="J134" s="211"/>
      <c r="K134" s="211"/>
      <c r="L134" s="215"/>
      <c r="M134" s="216"/>
      <c r="N134" s="217"/>
      <c r="O134" s="217"/>
      <c r="P134" s="217"/>
      <c r="Q134" s="217"/>
      <c r="R134" s="217"/>
      <c r="S134" s="217"/>
      <c r="T134" s="218"/>
      <c r="AT134" s="219" t="s">
        <v>154</v>
      </c>
      <c r="AU134" s="219" t="s">
        <v>86</v>
      </c>
      <c r="AV134" s="13" t="s">
        <v>21</v>
      </c>
      <c r="AW134" s="13" t="s">
        <v>35</v>
      </c>
      <c r="AX134" s="13" t="s">
        <v>78</v>
      </c>
      <c r="AY134" s="219" t="s">
        <v>144</v>
      </c>
    </row>
    <row r="135" spans="1:65" s="14" customFormat="1" ht="11.25">
      <c r="B135" s="220"/>
      <c r="C135" s="221"/>
      <c r="D135" s="205" t="s">
        <v>154</v>
      </c>
      <c r="E135" s="222" t="s">
        <v>1</v>
      </c>
      <c r="F135" s="223" t="s">
        <v>96</v>
      </c>
      <c r="G135" s="221"/>
      <c r="H135" s="224">
        <v>3</v>
      </c>
      <c r="I135" s="225"/>
      <c r="J135" s="221"/>
      <c r="K135" s="221"/>
      <c r="L135" s="226"/>
      <c r="M135" s="227"/>
      <c r="N135" s="228"/>
      <c r="O135" s="228"/>
      <c r="P135" s="228"/>
      <c r="Q135" s="228"/>
      <c r="R135" s="228"/>
      <c r="S135" s="228"/>
      <c r="T135" s="229"/>
      <c r="AT135" s="230" t="s">
        <v>154</v>
      </c>
      <c r="AU135" s="230" t="s">
        <v>86</v>
      </c>
      <c r="AV135" s="14" t="s">
        <v>86</v>
      </c>
      <c r="AW135" s="14" t="s">
        <v>35</v>
      </c>
      <c r="AX135" s="14" t="s">
        <v>21</v>
      </c>
      <c r="AY135" s="230" t="s">
        <v>144</v>
      </c>
    </row>
    <row r="136" spans="1:65" s="2" customFormat="1" ht="24.2" customHeight="1">
      <c r="A136" s="35"/>
      <c r="B136" s="36"/>
      <c r="C136" s="192" t="s">
        <v>86</v>
      </c>
      <c r="D136" s="192" t="s">
        <v>146</v>
      </c>
      <c r="E136" s="193" t="s">
        <v>489</v>
      </c>
      <c r="F136" s="194" t="s">
        <v>490</v>
      </c>
      <c r="G136" s="195" t="s">
        <v>340</v>
      </c>
      <c r="H136" s="196">
        <v>3</v>
      </c>
      <c r="I136" s="197"/>
      <c r="J136" s="198">
        <f>ROUND(I136*H136,2)</f>
        <v>0</v>
      </c>
      <c r="K136" s="194" t="s">
        <v>150</v>
      </c>
      <c r="L136" s="40"/>
      <c r="M136" s="199" t="s">
        <v>1</v>
      </c>
      <c r="N136" s="200" t="s">
        <v>43</v>
      </c>
      <c r="O136" s="72"/>
      <c r="P136" s="201">
        <f>O136*H136</f>
        <v>0</v>
      </c>
      <c r="Q136" s="201">
        <v>0</v>
      </c>
      <c r="R136" s="201">
        <f>Q136*H136</f>
        <v>0</v>
      </c>
      <c r="S136" s="201">
        <v>0</v>
      </c>
      <c r="T136" s="202">
        <f>S136*H136</f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203" t="s">
        <v>99</v>
      </c>
      <c r="AT136" s="203" t="s">
        <v>146</v>
      </c>
      <c r="AU136" s="203" t="s">
        <v>86</v>
      </c>
      <c r="AY136" s="18" t="s">
        <v>144</v>
      </c>
      <c r="BE136" s="204">
        <f>IF(N136="základní",J136,0)</f>
        <v>0</v>
      </c>
      <c r="BF136" s="204">
        <f>IF(N136="snížená",J136,0)</f>
        <v>0</v>
      </c>
      <c r="BG136" s="204">
        <f>IF(N136="zákl. přenesená",J136,0)</f>
        <v>0</v>
      </c>
      <c r="BH136" s="204">
        <f>IF(N136="sníž. přenesená",J136,0)</f>
        <v>0</v>
      </c>
      <c r="BI136" s="204">
        <f>IF(N136="nulová",J136,0)</f>
        <v>0</v>
      </c>
      <c r="BJ136" s="18" t="s">
        <v>21</v>
      </c>
      <c r="BK136" s="204">
        <f>ROUND(I136*H136,2)</f>
        <v>0</v>
      </c>
      <c r="BL136" s="18" t="s">
        <v>99</v>
      </c>
      <c r="BM136" s="203" t="s">
        <v>491</v>
      </c>
    </row>
    <row r="137" spans="1:65" s="2" customFormat="1" ht="19.5">
      <c r="A137" s="35"/>
      <c r="B137" s="36"/>
      <c r="C137" s="37"/>
      <c r="D137" s="205" t="s">
        <v>152</v>
      </c>
      <c r="E137" s="37"/>
      <c r="F137" s="206" t="s">
        <v>492</v>
      </c>
      <c r="G137" s="37"/>
      <c r="H137" s="37"/>
      <c r="I137" s="207"/>
      <c r="J137" s="37"/>
      <c r="K137" s="37"/>
      <c r="L137" s="40"/>
      <c r="M137" s="208"/>
      <c r="N137" s="209"/>
      <c r="O137" s="72"/>
      <c r="P137" s="72"/>
      <c r="Q137" s="72"/>
      <c r="R137" s="72"/>
      <c r="S137" s="72"/>
      <c r="T137" s="73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T137" s="18" t="s">
        <v>152</v>
      </c>
      <c r="AU137" s="18" t="s">
        <v>86</v>
      </c>
    </row>
    <row r="138" spans="1:65" s="13" customFormat="1" ht="11.25">
      <c r="B138" s="210"/>
      <c r="C138" s="211"/>
      <c r="D138" s="205" t="s">
        <v>154</v>
      </c>
      <c r="E138" s="212" t="s">
        <v>1</v>
      </c>
      <c r="F138" s="213" t="s">
        <v>488</v>
      </c>
      <c r="G138" s="211"/>
      <c r="H138" s="212" t="s">
        <v>1</v>
      </c>
      <c r="I138" s="214"/>
      <c r="J138" s="211"/>
      <c r="K138" s="211"/>
      <c r="L138" s="215"/>
      <c r="M138" s="216"/>
      <c r="N138" s="217"/>
      <c r="O138" s="217"/>
      <c r="P138" s="217"/>
      <c r="Q138" s="217"/>
      <c r="R138" s="217"/>
      <c r="S138" s="217"/>
      <c r="T138" s="218"/>
      <c r="AT138" s="219" t="s">
        <v>154</v>
      </c>
      <c r="AU138" s="219" t="s">
        <v>86</v>
      </c>
      <c r="AV138" s="13" t="s">
        <v>21</v>
      </c>
      <c r="AW138" s="13" t="s">
        <v>35</v>
      </c>
      <c r="AX138" s="13" t="s">
        <v>78</v>
      </c>
      <c r="AY138" s="219" t="s">
        <v>144</v>
      </c>
    </row>
    <row r="139" spans="1:65" s="14" customFormat="1" ht="11.25">
      <c r="B139" s="220"/>
      <c r="C139" s="221"/>
      <c r="D139" s="205" t="s">
        <v>154</v>
      </c>
      <c r="E139" s="222" t="s">
        <v>1</v>
      </c>
      <c r="F139" s="223" t="s">
        <v>96</v>
      </c>
      <c r="G139" s="221"/>
      <c r="H139" s="224">
        <v>3</v>
      </c>
      <c r="I139" s="225"/>
      <c r="J139" s="221"/>
      <c r="K139" s="221"/>
      <c r="L139" s="226"/>
      <c r="M139" s="227"/>
      <c r="N139" s="228"/>
      <c r="O139" s="228"/>
      <c r="P139" s="228"/>
      <c r="Q139" s="228"/>
      <c r="R139" s="228"/>
      <c r="S139" s="228"/>
      <c r="T139" s="229"/>
      <c r="AT139" s="230" t="s">
        <v>154</v>
      </c>
      <c r="AU139" s="230" t="s">
        <v>86</v>
      </c>
      <c r="AV139" s="14" t="s">
        <v>86</v>
      </c>
      <c r="AW139" s="14" t="s">
        <v>35</v>
      </c>
      <c r="AX139" s="14" t="s">
        <v>21</v>
      </c>
      <c r="AY139" s="230" t="s">
        <v>144</v>
      </c>
    </row>
    <row r="140" spans="1:65" s="2" customFormat="1" ht="24.2" customHeight="1">
      <c r="A140" s="35"/>
      <c r="B140" s="36"/>
      <c r="C140" s="192" t="s">
        <v>96</v>
      </c>
      <c r="D140" s="192" t="s">
        <v>146</v>
      </c>
      <c r="E140" s="193" t="s">
        <v>493</v>
      </c>
      <c r="F140" s="194" t="s">
        <v>494</v>
      </c>
      <c r="G140" s="195" t="s">
        <v>149</v>
      </c>
      <c r="H140" s="196">
        <v>140</v>
      </c>
      <c r="I140" s="197"/>
      <c r="J140" s="198">
        <f>ROUND(I140*H140,2)</f>
        <v>0</v>
      </c>
      <c r="K140" s="194" t="s">
        <v>150</v>
      </c>
      <c r="L140" s="40"/>
      <c r="M140" s="199" t="s">
        <v>1</v>
      </c>
      <c r="N140" s="200" t="s">
        <v>43</v>
      </c>
      <c r="O140" s="72"/>
      <c r="P140" s="201">
        <f>O140*H140</f>
        <v>0</v>
      </c>
      <c r="Q140" s="201">
        <v>0</v>
      </c>
      <c r="R140" s="201">
        <f>Q140*H140</f>
        <v>0</v>
      </c>
      <c r="S140" s="201">
        <v>0</v>
      </c>
      <c r="T140" s="202">
        <f>S140*H140</f>
        <v>0</v>
      </c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R140" s="203" t="s">
        <v>99</v>
      </c>
      <c r="AT140" s="203" t="s">
        <v>146</v>
      </c>
      <c r="AU140" s="203" t="s">
        <v>86</v>
      </c>
      <c r="AY140" s="18" t="s">
        <v>144</v>
      </c>
      <c r="BE140" s="204">
        <f>IF(N140="základní",J140,0)</f>
        <v>0</v>
      </c>
      <c r="BF140" s="204">
        <f>IF(N140="snížená",J140,0)</f>
        <v>0</v>
      </c>
      <c r="BG140" s="204">
        <f>IF(N140="zákl. přenesená",J140,0)</f>
        <v>0</v>
      </c>
      <c r="BH140" s="204">
        <f>IF(N140="sníž. přenesená",J140,0)</f>
        <v>0</v>
      </c>
      <c r="BI140" s="204">
        <f>IF(N140="nulová",J140,0)</f>
        <v>0</v>
      </c>
      <c r="BJ140" s="18" t="s">
        <v>21</v>
      </c>
      <c r="BK140" s="204">
        <f>ROUND(I140*H140,2)</f>
        <v>0</v>
      </c>
      <c r="BL140" s="18" t="s">
        <v>99</v>
      </c>
      <c r="BM140" s="203" t="s">
        <v>495</v>
      </c>
    </row>
    <row r="141" spans="1:65" s="2" customFormat="1" ht="19.5">
      <c r="A141" s="35"/>
      <c r="B141" s="36"/>
      <c r="C141" s="37"/>
      <c r="D141" s="205" t="s">
        <v>152</v>
      </c>
      <c r="E141" s="37"/>
      <c r="F141" s="206" t="s">
        <v>496</v>
      </c>
      <c r="G141" s="37"/>
      <c r="H141" s="37"/>
      <c r="I141" s="207"/>
      <c r="J141" s="37"/>
      <c r="K141" s="37"/>
      <c r="L141" s="40"/>
      <c r="M141" s="208"/>
      <c r="N141" s="209"/>
      <c r="O141" s="72"/>
      <c r="P141" s="72"/>
      <c r="Q141" s="72"/>
      <c r="R141" s="72"/>
      <c r="S141" s="72"/>
      <c r="T141" s="73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T141" s="18" t="s">
        <v>152</v>
      </c>
      <c r="AU141" s="18" t="s">
        <v>86</v>
      </c>
    </row>
    <row r="142" spans="1:65" s="14" customFormat="1" ht="11.25">
      <c r="B142" s="220"/>
      <c r="C142" s="221"/>
      <c r="D142" s="205" t="s">
        <v>154</v>
      </c>
      <c r="E142" s="222" t="s">
        <v>1</v>
      </c>
      <c r="F142" s="223" t="s">
        <v>497</v>
      </c>
      <c r="G142" s="221"/>
      <c r="H142" s="224">
        <v>6.5</v>
      </c>
      <c r="I142" s="225"/>
      <c r="J142" s="221"/>
      <c r="K142" s="221"/>
      <c r="L142" s="226"/>
      <c r="M142" s="227"/>
      <c r="N142" s="228"/>
      <c r="O142" s="228"/>
      <c r="P142" s="228"/>
      <c r="Q142" s="228"/>
      <c r="R142" s="228"/>
      <c r="S142" s="228"/>
      <c r="T142" s="229"/>
      <c r="AT142" s="230" t="s">
        <v>154</v>
      </c>
      <c r="AU142" s="230" t="s">
        <v>86</v>
      </c>
      <c r="AV142" s="14" t="s">
        <v>86</v>
      </c>
      <c r="AW142" s="14" t="s">
        <v>35</v>
      </c>
      <c r="AX142" s="14" t="s">
        <v>78</v>
      </c>
      <c r="AY142" s="230" t="s">
        <v>144</v>
      </c>
    </row>
    <row r="143" spans="1:65" s="14" customFormat="1" ht="11.25">
      <c r="B143" s="220"/>
      <c r="C143" s="221"/>
      <c r="D143" s="205" t="s">
        <v>154</v>
      </c>
      <c r="E143" s="222" t="s">
        <v>1</v>
      </c>
      <c r="F143" s="223" t="s">
        <v>498</v>
      </c>
      <c r="G143" s="221"/>
      <c r="H143" s="224">
        <v>15.5</v>
      </c>
      <c r="I143" s="225"/>
      <c r="J143" s="221"/>
      <c r="K143" s="221"/>
      <c r="L143" s="226"/>
      <c r="M143" s="227"/>
      <c r="N143" s="228"/>
      <c r="O143" s="228"/>
      <c r="P143" s="228"/>
      <c r="Q143" s="228"/>
      <c r="R143" s="228"/>
      <c r="S143" s="228"/>
      <c r="T143" s="229"/>
      <c r="AT143" s="230" t="s">
        <v>154</v>
      </c>
      <c r="AU143" s="230" t="s">
        <v>86</v>
      </c>
      <c r="AV143" s="14" t="s">
        <v>86</v>
      </c>
      <c r="AW143" s="14" t="s">
        <v>35</v>
      </c>
      <c r="AX143" s="14" t="s">
        <v>78</v>
      </c>
      <c r="AY143" s="230" t="s">
        <v>144</v>
      </c>
    </row>
    <row r="144" spans="1:65" s="14" customFormat="1" ht="11.25">
      <c r="B144" s="220"/>
      <c r="C144" s="221"/>
      <c r="D144" s="205" t="s">
        <v>154</v>
      </c>
      <c r="E144" s="222" t="s">
        <v>1</v>
      </c>
      <c r="F144" s="223" t="s">
        <v>499</v>
      </c>
      <c r="G144" s="221"/>
      <c r="H144" s="224">
        <v>21</v>
      </c>
      <c r="I144" s="225"/>
      <c r="J144" s="221"/>
      <c r="K144" s="221"/>
      <c r="L144" s="226"/>
      <c r="M144" s="227"/>
      <c r="N144" s="228"/>
      <c r="O144" s="228"/>
      <c r="P144" s="228"/>
      <c r="Q144" s="228"/>
      <c r="R144" s="228"/>
      <c r="S144" s="228"/>
      <c r="T144" s="229"/>
      <c r="AT144" s="230" t="s">
        <v>154</v>
      </c>
      <c r="AU144" s="230" t="s">
        <v>86</v>
      </c>
      <c r="AV144" s="14" t="s">
        <v>86</v>
      </c>
      <c r="AW144" s="14" t="s">
        <v>35</v>
      </c>
      <c r="AX144" s="14" t="s">
        <v>78</v>
      </c>
      <c r="AY144" s="230" t="s">
        <v>144</v>
      </c>
    </row>
    <row r="145" spans="1:65" s="14" customFormat="1" ht="11.25">
      <c r="B145" s="220"/>
      <c r="C145" s="221"/>
      <c r="D145" s="205" t="s">
        <v>154</v>
      </c>
      <c r="E145" s="222" t="s">
        <v>1</v>
      </c>
      <c r="F145" s="223" t="s">
        <v>500</v>
      </c>
      <c r="G145" s="221"/>
      <c r="H145" s="224">
        <v>25</v>
      </c>
      <c r="I145" s="225"/>
      <c r="J145" s="221"/>
      <c r="K145" s="221"/>
      <c r="L145" s="226"/>
      <c r="M145" s="227"/>
      <c r="N145" s="228"/>
      <c r="O145" s="228"/>
      <c r="P145" s="228"/>
      <c r="Q145" s="228"/>
      <c r="R145" s="228"/>
      <c r="S145" s="228"/>
      <c r="T145" s="229"/>
      <c r="AT145" s="230" t="s">
        <v>154</v>
      </c>
      <c r="AU145" s="230" t="s">
        <v>86</v>
      </c>
      <c r="AV145" s="14" t="s">
        <v>86</v>
      </c>
      <c r="AW145" s="14" t="s">
        <v>35</v>
      </c>
      <c r="AX145" s="14" t="s">
        <v>78</v>
      </c>
      <c r="AY145" s="230" t="s">
        <v>144</v>
      </c>
    </row>
    <row r="146" spans="1:65" s="14" customFormat="1" ht="11.25">
      <c r="B146" s="220"/>
      <c r="C146" s="221"/>
      <c r="D146" s="205" t="s">
        <v>154</v>
      </c>
      <c r="E146" s="222" t="s">
        <v>1</v>
      </c>
      <c r="F146" s="223" t="s">
        <v>500</v>
      </c>
      <c r="G146" s="221"/>
      <c r="H146" s="224">
        <v>25</v>
      </c>
      <c r="I146" s="225"/>
      <c r="J146" s="221"/>
      <c r="K146" s="221"/>
      <c r="L146" s="226"/>
      <c r="M146" s="227"/>
      <c r="N146" s="228"/>
      <c r="O146" s="228"/>
      <c r="P146" s="228"/>
      <c r="Q146" s="228"/>
      <c r="R146" s="228"/>
      <c r="S146" s="228"/>
      <c r="T146" s="229"/>
      <c r="AT146" s="230" t="s">
        <v>154</v>
      </c>
      <c r="AU146" s="230" t="s">
        <v>86</v>
      </c>
      <c r="AV146" s="14" t="s">
        <v>86</v>
      </c>
      <c r="AW146" s="14" t="s">
        <v>35</v>
      </c>
      <c r="AX146" s="14" t="s">
        <v>78</v>
      </c>
      <c r="AY146" s="230" t="s">
        <v>144</v>
      </c>
    </row>
    <row r="147" spans="1:65" s="14" customFormat="1" ht="11.25">
      <c r="B147" s="220"/>
      <c r="C147" s="221"/>
      <c r="D147" s="205" t="s">
        <v>154</v>
      </c>
      <c r="E147" s="222" t="s">
        <v>1</v>
      </c>
      <c r="F147" s="223" t="s">
        <v>501</v>
      </c>
      <c r="G147" s="221"/>
      <c r="H147" s="224">
        <v>28.5</v>
      </c>
      <c r="I147" s="225"/>
      <c r="J147" s="221"/>
      <c r="K147" s="221"/>
      <c r="L147" s="226"/>
      <c r="M147" s="227"/>
      <c r="N147" s="228"/>
      <c r="O147" s="228"/>
      <c r="P147" s="228"/>
      <c r="Q147" s="228"/>
      <c r="R147" s="228"/>
      <c r="S147" s="228"/>
      <c r="T147" s="229"/>
      <c r="AT147" s="230" t="s">
        <v>154</v>
      </c>
      <c r="AU147" s="230" t="s">
        <v>86</v>
      </c>
      <c r="AV147" s="14" t="s">
        <v>86</v>
      </c>
      <c r="AW147" s="14" t="s">
        <v>35</v>
      </c>
      <c r="AX147" s="14" t="s">
        <v>78</v>
      </c>
      <c r="AY147" s="230" t="s">
        <v>144</v>
      </c>
    </row>
    <row r="148" spans="1:65" s="14" customFormat="1" ht="11.25">
      <c r="B148" s="220"/>
      <c r="C148" s="221"/>
      <c r="D148" s="205" t="s">
        <v>154</v>
      </c>
      <c r="E148" s="222" t="s">
        <v>1</v>
      </c>
      <c r="F148" s="223" t="s">
        <v>502</v>
      </c>
      <c r="G148" s="221"/>
      <c r="H148" s="224">
        <v>18.5</v>
      </c>
      <c r="I148" s="225"/>
      <c r="J148" s="221"/>
      <c r="K148" s="221"/>
      <c r="L148" s="226"/>
      <c r="M148" s="227"/>
      <c r="N148" s="228"/>
      <c r="O148" s="228"/>
      <c r="P148" s="228"/>
      <c r="Q148" s="228"/>
      <c r="R148" s="228"/>
      <c r="S148" s="228"/>
      <c r="T148" s="229"/>
      <c r="AT148" s="230" t="s">
        <v>154</v>
      </c>
      <c r="AU148" s="230" t="s">
        <v>86</v>
      </c>
      <c r="AV148" s="14" t="s">
        <v>86</v>
      </c>
      <c r="AW148" s="14" t="s">
        <v>35</v>
      </c>
      <c r="AX148" s="14" t="s">
        <v>78</v>
      </c>
      <c r="AY148" s="230" t="s">
        <v>144</v>
      </c>
    </row>
    <row r="149" spans="1:65" s="15" customFormat="1" ht="11.25">
      <c r="B149" s="232"/>
      <c r="C149" s="233"/>
      <c r="D149" s="205" t="s">
        <v>154</v>
      </c>
      <c r="E149" s="234" t="s">
        <v>1</v>
      </c>
      <c r="F149" s="235" t="s">
        <v>178</v>
      </c>
      <c r="G149" s="233"/>
      <c r="H149" s="236">
        <v>140</v>
      </c>
      <c r="I149" s="237"/>
      <c r="J149" s="233"/>
      <c r="K149" s="233"/>
      <c r="L149" s="238"/>
      <c r="M149" s="239"/>
      <c r="N149" s="240"/>
      <c r="O149" s="240"/>
      <c r="P149" s="240"/>
      <c r="Q149" s="240"/>
      <c r="R149" s="240"/>
      <c r="S149" s="240"/>
      <c r="T149" s="241"/>
      <c r="AT149" s="242" t="s">
        <v>154</v>
      </c>
      <c r="AU149" s="242" t="s">
        <v>86</v>
      </c>
      <c r="AV149" s="15" t="s">
        <v>99</v>
      </c>
      <c r="AW149" s="15" t="s">
        <v>35</v>
      </c>
      <c r="AX149" s="15" t="s">
        <v>21</v>
      </c>
      <c r="AY149" s="242" t="s">
        <v>144</v>
      </c>
    </row>
    <row r="150" spans="1:65" s="2" customFormat="1" ht="24.2" customHeight="1">
      <c r="A150" s="35"/>
      <c r="B150" s="36"/>
      <c r="C150" s="192" t="s">
        <v>99</v>
      </c>
      <c r="D150" s="192" t="s">
        <v>146</v>
      </c>
      <c r="E150" s="193" t="s">
        <v>503</v>
      </c>
      <c r="F150" s="194" t="s">
        <v>504</v>
      </c>
      <c r="G150" s="195" t="s">
        <v>171</v>
      </c>
      <c r="H150" s="196">
        <v>137.65</v>
      </c>
      <c r="I150" s="197"/>
      <c r="J150" s="198">
        <f>ROUND(I150*H150,2)</f>
        <v>0</v>
      </c>
      <c r="K150" s="194" t="s">
        <v>150</v>
      </c>
      <c r="L150" s="40"/>
      <c r="M150" s="199" t="s">
        <v>1</v>
      </c>
      <c r="N150" s="200" t="s">
        <v>43</v>
      </c>
      <c r="O150" s="72"/>
      <c r="P150" s="201">
        <f>O150*H150</f>
        <v>0</v>
      </c>
      <c r="Q150" s="201">
        <v>0</v>
      </c>
      <c r="R150" s="201">
        <f>Q150*H150</f>
        <v>0</v>
      </c>
      <c r="S150" s="201">
        <v>0</v>
      </c>
      <c r="T150" s="202">
        <f>S150*H150</f>
        <v>0</v>
      </c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R150" s="203" t="s">
        <v>99</v>
      </c>
      <c r="AT150" s="203" t="s">
        <v>146</v>
      </c>
      <c r="AU150" s="203" t="s">
        <v>86</v>
      </c>
      <c r="AY150" s="18" t="s">
        <v>144</v>
      </c>
      <c r="BE150" s="204">
        <f>IF(N150="základní",J150,0)</f>
        <v>0</v>
      </c>
      <c r="BF150" s="204">
        <f>IF(N150="snížená",J150,0)</f>
        <v>0</v>
      </c>
      <c r="BG150" s="204">
        <f>IF(N150="zákl. přenesená",J150,0)</f>
        <v>0</v>
      </c>
      <c r="BH150" s="204">
        <f>IF(N150="sníž. přenesená",J150,0)</f>
        <v>0</v>
      </c>
      <c r="BI150" s="204">
        <f>IF(N150="nulová",J150,0)</f>
        <v>0</v>
      </c>
      <c r="BJ150" s="18" t="s">
        <v>21</v>
      </c>
      <c r="BK150" s="204">
        <f>ROUND(I150*H150,2)</f>
        <v>0</v>
      </c>
      <c r="BL150" s="18" t="s">
        <v>99</v>
      </c>
      <c r="BM150" s="203" t="s">
        <v>505</v>
      </c>
    </row>
    <row r="151" spans="1:65" s="2" customFormat="1" ht="19.5">
      <c r="A151" s="35"/>
      <c r="B151" s="36"/>
      <c r="C151" s="37"/>
      <c r="D151" s="205" t="s">
        <v>152</v>
      </c>
      <c r="E151" s="37"/>
      <c r="F151" s="206" t="s">
        <v>506</v>
      </c>
      <c r="G151" s="37"/>
      <c r="H151" s="37"/>
      <c r="I151" s="207"/>
      <c r="J151" s="37"/>
      <c r="K151" s="37"/>
      <c r="L151" s="40"/>
      <c r="M151" s="208"/>
      <c r="N151" s="209"/>
      <c r="O151" s="72"/>
      <c r="P151" s="72"/>
      <c r="Q151" s="72"/>
      <c r="R151" s="72"/>
      <c r="S151" s="72"/>
      <c r="T151" s="73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T151" s="18" t="s">
        <v>152</v>
      </c>
      <c r="AU151" s="18" t="s">
        <v>86</v>
      </c>
    </row>
    <row r="152" spans="1:65" s="14" customFormat="1" ht="11.25">
      <c r="B152" s="220"/>
      <c r="C152" s="221"/>
      <c r="D152" s="205" t="s">
        <v>154</v>
      </c>
      <c r="E152" s="222" t="s">
        <v>1</v>
      </c>
      <c r="F152" s="223" t="s">
        <v>507</v>
      </c>
      <c r="G152" s="221"/>
      <c r="H152" s="224">
        <v>9.25</v>
      </c>
      <c r="I152" s="225"/>
      <c r="J152" s="221"/>
      <c r="K152" s="221"/>
      <c r="L152" s="226"/>
      <c r="M152" s="227"/>
      <c r="N152" s="228"/>
      <c r="O152" s="228"/>
      <c r="P152" s="228"/>
      <c r="Q152" s="228"/>
      <c r="R152" s="228"/>
      <c r="S152" s="228"/>
      <c r="T152" s="229"/>
      <c r="AT152" s="230" t="s">
        <v>154</v>
      </c>
      <c r="AU152" s="230" t="s">
        <v>86</v>
      </c>
      <c r="AV152" s="14" t="s">
        <v>86</v>
      </c>
      <c r="AW152" s="14" t="s">
        <v>35</v>
      </c>
      <c r="AX152" s="14" t="s">
        <v>78</v>
      </c>
      <c r="AY152" s="230" t="s">
        <v>144</v>
      </c>
    </row>
    <row r="153" spans="1:65" s="14" customFormat="1" ht="11.25">
      <c r="B153" s="220"/>
      <c r="C153" s="221"/>
      <c r="D153" s="205" t="s">
        <v>154</v>
      </c>
      <c r="E153" s="222" t="s">
        <v>1</v>
      </c>
      <c r="F153" s="223" t="s">
        <v>508</v>
      </c>
      <c r="G153" s="221"/>
      <c r="H153" s="224">
        <v>19.5</v>
      </c>
      <c r="I153" s="225"/>
      <c r="J153" s="221"/>
      <c r="K153" s="221"/>
      <c r="L153" s="226"/>
      <c r="M153" s="227"/>
      <c r="N153" s="228"/>
      <c r="O153" s="228"/>
      <c r="P153" s="228"/>
      <c r="Q153" s="228"/>
      <c r="R153" s="228"/>
      <c r="S153" s="228"/>
      <c r="T153" s="229"/>
      <c r="AT153" s="230" t="s">
        <v>154</v>
      </c>
      <c r="AU153" s="230" t="s">
        <v>86</v>
      </c>
      <c r="AV153" s="14" t="s">
        <v>86</v>
      </c>
      <c r="AW153" s="14" t="s">
        <v>35</v>
      </c>
      <c r="AX153" s="14" t="s">
        <v>78</v>
      </c>
      <c r="AY153" s="230" t="s">
        <v>144</v>
      </c>
    </row>
    <row r="154" spans="1:65" s="14" customFormat="1" ht="11.25">
      <c r="B154" s="220"/>
      <c r="C154" s="221"/>
      <c r="D154" s="205" t="s">
        <v>154</v>
      </c>
      <c r="E154" s="222" t="s">
        <v>1</v>
      </c>
      <c r="F154" s="223" t="s">
        <v>509</v>
      </c>
      <c r="G154" s="221"/>
      <c r="H154" s="224">
        <v>21</v>
      </c>
      <c r="I154" s="225"/>
      <c r="J154" s="221"/>
      <c r="K154" s="221"/>
      <c r="L154" s="226"/>
      <c r="M154" s="227"/>
      <c r="N154" s="228"/>
      <c r="O154" s="228"/>
      <c r="P154" s="228"/>
      <c r="Q154" s="228"/>
      <c r="R154" s="228"/>
      <c r="S154" s="228"/>
      <c r="T154" s="229"/>
      <c r="AT154" s="230" t="s">
        <v>154</v>
      </c>
      <c r="AU154" s="230" t="s">
        <v>86</v>
      </c>
      <c r="AV154" s="14" t="s">
        <v>86</v>
      </c>
      <c r="AW154" s="14" t="s">
        <v>35</v>
      </c>
      <c r="AX154" s="14" t="s">
        <v>78</v>
      </c>
      <c r="AY154" s="230" t="s">
        <v>144</v>
      </c>
    </row>
    <row r="155" spans="1:65" s="14" customFormat="1" ht="11.25">
      <c r="B155" s="220"/>
      <c r="C155" s="221"/>
      <c r="D155" s="205" t="s">
        <v>154</v>
      </c>
      <c r="E155" s="222" t="s">
        <v>1</v>
      </c>
      <c r="F155" s="223" t="s">
        <v>510</v>
      </c>
      <c r="G155" s="221"/>
      <c r="H155" s="224">
        <v>17.5</v>
      </c>
      <c r="I155" s="225"/>
      <c r="J155" s="221"/>
      <c r="K155" s="221"/>
      <c r="L155" s="226"/>
      <c r="M155" s="227"/>
      <c r="N155" s="228"/>
      <c r="O155" s="228"/>
      <c r="P155" s="228"/>
      <c r="Q155" s="228"/>
      <c r="R155" s="228"/>
      <c r="S155" s="228"/>
      <c r="T155" s="229"/>
      <c r="AT155" s="230" t="s">
        <v>154</v>
      </c>
      <c r="AU155" s="230" t="s">
        <v>86</v>
      </c>
      <c r="AV155" s="14" t="s">
        <v>86</v>
      </c>
      <c r="AW155" s="14" t="s">
        <v>35</v>
      </c>
      <c r="AX155" s="14" t="s">
        <v>78</v>
      </c>
      <c r="AY155" s="230" t="s">
        <v>144</v>
      </c>
    </row>
    <row r="156" spans="1:65" s="14" customFormat="1" ht="11.25">
      <c r="B156" s="220"/>
      <c r="C156" s="221"/>
      <c r="D156" s="205" t="s">
        <v>154</v>
      </c>
      <c r="E156" s="222" t="s">
        <v>1</v>
      </c>
      <c r="F156" s="223" t="s">
        <v>511</v>
      </c>
      <c r="G156" s="221"/>
      <c r="H156" s="224">
        <v>26</v>
      </c>
      <c r="I156" s="225"/>
      <c r="J156" s="221"/>
      <c r="K156" s="221"/>
      <c r="L156" s="226"/>
      <c r="M156" s="227"/>
      <c r="N156" s="228"/>
      <c r="O156" s="228"/>
      <c r="P156" s="228"/>
      <c r="Q156" s="228"/>
      <c r="R156" s="228"/>
      <c r="S156" s="228"/>
      <c r="T156" s="229"/>
      <c r="AT156" s="230" t="s">
        <v>154</v>
      </c>
      <c r="AU156" s="230" t="s">
        <v>86</v>
      </c>
      <c r="AV156" s="14" t="s">
        <v>86</v>
      </c>
      <c r="AW156" s="14" t="s">
        <v>35</v>
      </c>
      <c r="AX156" s="14" t="s">
        <v>78</v>
      </c>
      <c r="AY156" s="230" t="s">
        <v>144</v>
      </c>
    </row>
    <row r="157" spans="1:65" s="14" customFormat="1" ht="11.25">
      <c r="B157" s="220"/>
      <c r="C157" s="221"/>
      <c r="D157" s="205" t="s">
        <v>154</v>
      </c>
      <c r="E157" s="222" t="s">
        <v>1</v>
      </c>
      <c r="F157" s="223" t="s">
        <v>512</v>
      </c>
      <c r="G157" s="221"/>
      <c r="H157" s="224">
        <v>23.5</v>
      </c>
      <c r="I157" s="225"/>
      <c r="J157" s="221"/>
      <c r="K157" s="221"/>
      <c r="L157" s="226"/>
      <c r="M157" s="227"/>
      <c r="N157" s="228"/>
      <c r="O157" s="228"/>
      <c r="P157" s="228"/>
      <c r="Q157" s="228"/>
      <c r="R157" s="228"/>
      <c r="S157" s="228"/>
      <c r="T157" s="229"/>
      <c r="AT157" s="230" t="s">
        <v>154</v>
      </c>
      <c r="AU157" s="230" t="s">
        <v>86</v>
      </c>
      <c r="AV157" s="14" t="s">
        <v>86</v>
      </c>
      <c r="AW157" s="14" t="s">
        <v>35</v>
      </c>
      <c r="AX157" s="14" t="s">
        <v>78</v>
      </c>
      <c r="AY157" s="230" t="s">
        <v>144</v>
      </c>
    </row>
    <row r="158" spans="1:65" s="14" customFormat="1" ht="11.25">
      <c r="B158" s="220"/>
      <c r="C158" s="221"/>
      <c r="D158" s="205" t="s">
        <v>154</v>
      </c>
      <c r="E158" s="222" t="s">
        <v>1</v>
      </c>
      <c r="F158" s="223" t="s">
        <v>513</v>
      </c>
      <c r="G158" s="221"/>
      <c r="H158" s="224">
        <v>27.75</v>
      </c>
      <c r="I158" s="225"/>
      <c r="J158" s="221"/>
      <c r="K158" s="221"/>
      <c r="L158" s="226"/>
      <c r="M158" s="227"/>
      <c r="N158" s="228"/>
      <c r="O158" s="228"/>
      <c r="P158" s="228"/>
      <c r="Q158" s="228"/>
      <c r="R158" s="228"/>
      <c r="S158" s="228"/>
      <c r="T158" s="229"/>
      <c r="AT158" s="230" t="s">
        <v>154</v>
      </c>
      <c r="AU158" s="230" t="s">
        <v>86</v>
      </c>
      <c r="AV158" s="14" t="s">
        <v>86</v>
      </c>
      <c r="AW158" s="14" t="s">
        <v>35</v>
      </c>
      <c r="AX158" s="14" t="s">
        <v>78</v>
      </c>
      <c r="AY158" s="230" t="s">
        <v>144</v>
      </c>
    </row>
    <row r="159" spans="1:65" s="14" customFormat="1" ht="11.25">
      <c r="B159" s="220"/>
      <c r="C159" s="221"/>
      <c r="D159" s="205" t="s">
        <v>154</v>
      </c>
      <c r="E159" s="222" t="s">
        <v>1</v>
      </c>
      <c r="F159" s="223" t="s">
        <v>514</v>
      </c>
      <c r="G159" s="221"/>
      <c r="H159" s="224">
        <v>7.15</v>
      </c>
      <c r="I159" s="225"/>
      <c r="J159" s="221"/>
      <c r="K159" s="221"/>
      <c r="L159" s="226"/>
      <c r="M159" s="227"/>
      <c r="N159" s="228"/>
      <c r="O159" s="228"/>
      <c r="P159" s="228"/>
      <c r="Q159" s="228"/>
      <c r="R159" s="228"/>
      <c r="S159" s="228"/>
      <c r="T159" s="229"/>
      <c r="AT159" s="230" t="s">
        <v>154</v>
      </c>
      <c r="AU159" s="230" t="s">
        <v>86</v>
      </c>
      <c r="AV159" s="14" t="s">
        <v>86</v>
      </c>
      <c r="AW159" s="14" t="s">
        <v>35</v>
      </c>
      <c r="AX159" s="14" t="s">
        <v>78</v>
      </c>
      <c r="AY159" s="230" t="s">
        <v>144</v>
      </c>
    </row>
    <row r="160" spans="1:65" s="16" customFormat="1" ht="11.25">
      <c r="B160" s="258"/>
      <c r="C160" s="259"/>
      <c r="D160" s="205" t="s">
        <v>154</v>
      </c>
      <c r="E160" s="260" t="s">
        <v>1</v>
      </c>
      <c r="F160" s="261" t="s">
        <v>515</v>
      </c>
      <c r="G160" s="259"/>
      <c r="H160" s="262">
        <v>151.65</v>
      </c>
      <c r="I160" s="263"/>
      <c r="J160" s="259"/>
      <c r="K160" s="259"/>
      <c r="L160" s="264"/>
      <c r="M160" s="265"/>
      <c r="N160" s="266"/>
      <c r="O160" s="266"/>
      <c r="P160" s="266"/>
      <c r="Q160" s="266"/>
      <c r="R160" s="266"/>
      <c r="S160" s="266"/>
      <c r="T160" s="267"/>
      <c r="AT160" s="268" t="s">
        <v>154</v>
      </c>
      <c r="AU160" s="268" t="s">
        <v>86</v>
      </c>
      <c r="AV160" s="16" t="s">
        <v>96</v>
      </c>
      <c r="AW160" s="16" t="s">
        <v>35</v>
      </c>
      <c r="AX160" s="16" t="s">
        <v>78</v>
      </c>
      <c r="AY160" s="268" t="s">
        <v>144</v>
      </c>
    </row>
    <row r="161" spans="1:65" s="14" customFormat="1" ht="11.25">
      <c r="B161" s="220"/>
      <c r="C161" s="221"/>
      <c r="D161" s="205" t="s">
        <v>154</v>
      </c>
      <c r="E161" s="222" t="s">
        <v>1</v>
      </c>
      <c r="F161" s="223" t="s">
        <v>516</v>
      </c>
      <c r="G161" s="221"/>
      <c r="H161" s="224">
        <v>-14</v>
      </c>
      <c r="I161" s="225"/>
      <c r="J161" s="221"/>
      <c r="K161" s="221"/>
      <c r="L161" s="226"/>
      <c r="M161" s="227"/>
      <c r="N161" s="228"/>
      <c r="O161" s="228"/>
      <c r="P161" s="228"/>
      <c r="Q161" s="228"/>
      <c r="R161" s="228"/>
      <c r="S161" s="228"/>
      <c r="T161" s="229"/>
      <c r="AT161" s="230" t="s">
        <v>154</v>
      </c>
      <c r="AU161" s="230" t="s">
        <v>86</v>
      </c>
      <c r="AV161" s="14" t="s">
        <v>86</v>
      </c>
      <c r="AW161" s="14" t="s">
        <v>35</v>
      </c>
      <c r="AX161" s="14" t="s">
        <v>78</v>
      </c>
      <c r="AY161" s="230" t="s">
        <v>144</v>
      </c>
    </row>
    <row r="162" spans="1:65" s="15" customFormat="1" ht="11.25">
      <c r="B162" s="232"/>
      <c r="C162" s="233"/>
      <c r="D162" s="205" t="s">
        <v>154</v>
      </c>
      <c r="E162" s="234" t="s">
        <v>1</v>
      </c>
      <c r="F162" s="235" t="s">
        <v>178</v>
      </c>
      <c r="G162" s="233"/>
      <c r="H162" s="236">
        <v>137.65</v>
      </c>
      <c r="I162" s="237"/>
      <c r="J162" s="233"/>
      <c r="K162" s="233"/>
      <c r="L162" s="238"/>
      <c r="M162" s="239"/>
      <c r="N162" s="240"/>
      <c r="O162" s="240"/>
      <c r="P162" s="240"/>
      <c r="Q162" s="240"/>
      <c r="R162" s="240"/>
      <c r="S162" s="240"/>
      <c r="T162" s="241"/>
      <c r="AT162" s="242" t="s">
        <v>154</v>
      </c>
      <c r="AU162" s="242" t="s">
        <v>86</v>
      </c>
      <c r="AV162" s="15" t="s">
        <v>99</v>
      </c>
      <c r="AW162" s="15" t="s">
        <v>35</v>
      </c>
      <c r="AX162" s="15" t="s">
        <v>21</v>
      </c>
      <c r="AY162" s="242" t="s">
        <v>144</v>
      </c>
    </row>
    <row r="163" spans="1:65" s="2" customFormat="1" ht="24.2" customHeight="1">
      <c r="A163" s="35"/>
      <c r="B163" s="36"/>
      <c r="C163" s="192" t="s">
        <v>102</v>
      </c>
      <c r="D163" s="192" t="s">
        <v>146</v>
      </c>
      <c r="E163" s="193" t="s">
        <v>169</v>
      </c>
      <c r="F163" s="194" t="s">
        <v>170</v>
      </c>
      <c r="G163" s="195" t="s">
        <v>171</v>
      </c>
      <c r="H163" s="196">
        <v>9.9600000000000009</v>
      </c>
      <c r="I163" s="197"/>
      <c r="J163" s="198">
        <f>ROUND(I163*H163,2)</f>
        <v>0</v>
      </c>
      <c r="K163" s="194" t="s">
        <v>150</v>
      </c>
      <c r="L163" s="40"/>
      <c r="M163" s="199" t="s">
        <v>1</v>
      </c>
      <c r="N163" s="200" t="s">
        <v>43</v>
      </c>
      <c r="O163" s="72"/>
      <c r="P163" s="201">
        <f>O163*H163</f>
        <v>0</v>
      </c>
      <c r="Q163" s="201">
        <v>0</v>
      </c>
      <c r="R163" s="201">
        <f>Q163*H163</f>
        <v>0</v>
      </c>
      <c r="S163" s="201">
        <v>0</v>
      </c>
      <c r="T163" s="202">
        <f>S163*H163</f>
        <v>0</v>
      </c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R163" s="203" t="s">
        <v>99</v>
      </c>
      <c r="AT163" s="203" t="s">
        <v>146</v>
      </c>
      <c r="AU163" s="203" t="s">
        <v>86</v>
      </c>
      <c r="AY163" s="18" t="s">
        <v>144</v>
      </c>
      <c r="BE163" s="204">
        <f>IF(N163="základní",J163,0)</f>
        <v>0</v>
      </c>
      <c r="BF163" s="204">
        <f>IF(N163="snížená",J163,0)</f>
        <v>0</v>
      </c>
      <c r="BG163" s="204">
        <f>IF(N163="zákl. přenesená",J163,0)</f>
        <v>0</v>
      </c>
      <c r="BH163" s="204">
        <f>IF(N163="sníž. přenesená",J163,0)</f>
        <v>0</v>
      </c>
      <c r="BI163" s="204">
        <f>IF(N163="nulová",J163,0)</f>
        <v>0</v>
      </c>
      <c r="BJ163" s="18" t="s">
        <v>21</v>
      </c>
      <c r="BK163" s="204">
        <f>ROUND(I163*H163,2)</f>
        <v>0</v>
      </c>
      <c r="BL163" s="18" t="s">
        <v>99</v>
      </c>
      <c r="BM163" s="203" t="s">
        <v>517</v>
      </c>
    </row>
    <row r="164" spans="1:65" s="2" customFormat="1" ht="29.25">
      <c r="A164" s="35"/>
      <c r="B164" s="36"/>
      <c r="C164" s="37"/>
      <c r="D164" s="205" t="s">
        <v>152</v>
      </c>
      <c r="E164" s="37"/>
      <c r="F164" s="206" t="s">
        <v>173</v>
      </c>
      <c r="G164" s="37"/>
      <c r="H164" s="37"/>
      <c r="I164" s="207"/>
      <c r="J164" s="37"/>
      <c r="K164" s="37"/>
      <c r="L164" s="40"/>
      <c r="M164" s="208"/>
      <c r="N164" s="209"/>
      <c r="O164" s="72"/>
      <c r="P164" s="72"/>
      <c r="Q164" s="72"/>
      <c r="R164" s="72"/>
      <c r="S164" s="72"/>
      <c r="T164" s="73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T164" s="18" t="s">
        <v>152</v>
      </c>
      <c r="AU164" s="18" t="s">
        <v>86</v>
      </c>
    </row>
    <row r="165" spans="1:65" s="13" customFormat="1" ht="11.25">
      <c r="B165" s="210"/>
      <c r="C165" s="211"/>
      <c r="D165" s="205" t="s">
        <v>154</v>
      </c>
      <c r="E165" s="212" t="s">
        <v>1</v>
      </c>
      <c r="F165" s="213" t="s">
        <v>174</v>
      </c>
      <c r="G165" s="211"/>
      <c r="H165" s="212" t="s">
        <v>1</v>
      </c>
      <c r="I165" s="214"/>
      <c r="J165" s="211"/>
      <c r="K165" s="211"/>
      <c r="L165" s="215"/>
      <c r="M165" s="216"/>
      <c r="N165" s="217"/>
      <c r="O165" s="217"/>
      <c r="P165" s="217"/>
      <c r="Q165" s="217"/>
      <c r="R165" s="217"/>
      <c r="S165" s="217"/>
      <c r="T165" s="218"/>
      <c r="AT165" s="219" t="s">
        <v>154</v>
      </c>
      <c r="AU165" s="219" t="s">
        <v>86</v>
      </c>
      <c r="AV165" s="13" t="s">
        <v>21</v>
      </c>
      <c r="AW165" s="13" t="s">
        <v>35</v>
      </c>
      <c r="AX165" s="13" t="s">
        <v>78</v>
      </c>
      <c r="AY165" s="219" t="s">
        <v>144</v>
      </c>
    </row>
    <row r="166" spans="1:65" s="14" customFormat="1" ht="11.25">
      <c r="B166" s="220"/>
      <c r="C166" s="221"/>
      <c r="D166" s="205" t="s">
        <v>154</v>
      </c>
      <c r="E166" s="222" t="s">
        <v>1</v>
      </c>
      <c r="F166" s="223" t="s">
        <v>518</v>
      </c>
      <c r="G166" s="221"/>
      <c r="H166" s="224">
        <v>3.96</v>
      </c>
      <c r="I166" s="225"/>
      <c r="J166" s="221"/>
      <c r="K166" s="221"/>
      <c r="L166" s="226"/>
      <c r="M166" s="227"/>
      <c r="N166" s="228"/>
      <c r="O166" s="228"/>
      <c r="P166" s="228"/>
      <c r="Q166" s="228"/>
      <c r="R166" s="228"/>
      <c r="S166" s="228"/>
      <c r="T166" s="229"/>
      <c r="AT166" s="230" t="s">
        <v>154</v>
      </c>
      <c r="AU166" s="230" t="s">
        <v>86</v>
      </c>
      <c r="AV166" s="14" t="s">
        <v>86</v>
      </c>
      <c r="AW166" s="14" t="s">
        <v>35</v>
      </c>
      <c r="AX166" s="14" t="s">
        <v>78</v>
      </c>
      <c r="AY166" s="230" t="s">
        <v>144</v>
      </c>
    </row>
    <row r="167" spans="1:65" s="13" customFormat="1" ht="11.25">
      <c r="B167" s="210"/>
      <c r="C167" s="211"/>
      <c r="D167" s="205" t="s">
        <v>154</v>
      </c>
      <c r="E167" s="212" t="s">
        <v>1</v>
      </c>
      <c r="F167" s="213" t="s">
        <v>176</v>
      </c>
      <c r="G167" s="211"/>
      <c r="H167" s="212" t="s">
        <v>1</v>
      </c>
      <c r="I167" s="214"/>
      <c r="J167" s="211"/>
      <c r="K167" s="211"/>
      <c r="L167" s="215"/>
      <c r="M167" s="216"/>
      <c r="N167" s="217"/>
      <c r="O167" s="217"/>
      <c r="P167" s="217"/>
      <c r="Q167" s="217"/>
      <c r="R167" s="217"/>
      <c r="S167" s="217"/>
      <c r="T167" s="218"/>
      <c r="AT167" s="219" t="s">
        <v>154</v>
      </c>
      <c r="AU167" s="219" t="s">
        <v>86</v>
      </c>
      <c r="AV167" s="13" t="s">
        <v>21</v>
      </c>
      <c r="AW167" s="13" t="s">
        <v>35</v>
      </c>
      <c r="AX167" s="13" t="s">
        <v>78</v>
      </c>
      <c r="AY167" s="219" t="s">
        <v>144</v>
      </c>
    </row>
    <row r="168" spans="1:65" s="14" customFormat="1" ht="11.25">
      <c r="B168" s="220"/>
      <c r="C168" s="221"/>
      <c r="D168" s="205" t="s">
        <v>154</v>
      </c>
      <c r="E168" s="222" t="s">
        <v>1</v>
      </c>
      <c r="F168" s="223" t="s">
        <v>177</v>
      </c>
      <c r="G168" s="221"/>
      <c r="H168" s="224">
        <v>6</v>
      </c>
      <c r="I168" s="225"/>
      <c r="J168" s="221"/>
      <c r="K168" s="221"/>
      <c r="L168" s="226"/>
      <c r="M168" s="227"/>
      <c r="N168" s="228"/>
      <c r="O168" s="228"/>
      <c r="P168" s="228"/>
      <c r="Q168" s="228"/>
      <c r="R168" s="228"/>
      <c r="S168" s="228"/>
      <c r="T168" s="229"/>
      <c r="AT168" s="230" t="s">
        <v>154</v>
      </c>
      <c r="AU168" s="230" t="s">
        <v>86</v>
      </c>
      <c r="AV168" s="14" t="s">
        <v>86</v>
      </c>
      <c r="AW168" s="14" t="s">
        <v>35</v>
      </c>
      <c r="AX168" s="14" t="s">
        <v>78</v>
      </c>
      <c r="AY168" s="230" t="s">
        <v>144</v>
      </c>
    </row>
    <row r="169" spans="1:65" s="15" customFormat="1" ht="11.25">
      <c r="B169" s="232"/>
      <c r="C169" s="233"/>
      <c r="D169" s="205" t="s">
        <v>154</v>
      </c>
      <c r="E169" s="234" t="s">
        <v>1</v>
      </c>
      <c r="F169" s="235" t="s">
        <v>178</v>
      </c>
      <c r="G169" s="233"/>
      <c r="H169" s="236">
        <v>9.9600000000000009</v>
      </c>
      <c r="I169" s="237"/>
      <c r="J169" s="233"/>
      <c r="K169" s="233"/>
      <c r="L169" s="238"/>
      <c r="M169" s="239"/>
      <c r="N169" s="240"/>
      <c r="O169" s="240"/>
      <c r="P169" s="240"/>
      <c r="Q169" s="240"/>
      <c r="R169" s="240"/>
      <c r="S169" s="240"/>
      <c r="T169" s="241"/>
      <c r="AT169" s="242" t="s">
        <v>154</v>
      </c>
      <c r="AU169" s="242" t="s">
        <v>86</v>
      </c>
      <c r="AV169" s="15" t="s">
        <v>99</v>
      </c>
      <c r="AW169" s="15" t="s">
        <v>35</v>
      </c>
      <c r="AX169" s="15" t="s">
        <v>21</v>
      </c>
      <c r="AY169" s="242" t="s">
        <v>144</v>
      </c>
    </row>
    <row r="170" spans="1:65" s="2" customFormat="1" ht="24.2" customHeight="1">
      <c r="A170" s="35"/>
      <c r="B170" s="36"/>
      <c r="C170" s="192" t="s">
        <v>105</v>
      </c>
      <c r="D170" s="192" t="s">
        <v>146</v>
      </c>
      <c r="E170" s="193" t="s">
        <v>519</v>
      </c>
      <c r="F170" s="194" t="s">
        <v>520</v>
      </c>
      <c r="G170" s="195" t="s">
        <v>440</v>
      </c>
      <c r="H170" s="196">
        <v>1</v>
      </c>
      <c r="I170" s="197"/>
      <c r="J170" s="198">
        <f>ROUND(I170*H170,2)</f>
        <v>0</v>
      </c>
      <c r="K170" s="194" t="s">
        <v>1</v>
      </c>
      <c r="L170" s="40"/>
      <c r="M170" s="199" t="s">
        <v>1</v>
      </c>
      <c r="N170" s="200" t="s">
        <v>43</v>
      </c>
      <c r="O170" s="72"/>
      <c r="P170" s="201">
        <f>O170*H170</f>
        <v>0</v>
      </c>
      <c r="Q170" s="201">
        <v>0</v>
      </c>
      <c r="R170" s="201">
        <f>Q170*H170</f>
        <v>0</v>
      </c>
      <c r="S170" s="201">
        <v>0</v>
      </c>
      <c r="T170" s="202">
        <f>S170*H170</f>
        <v>0</v>
      </c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R170" s="203" t="s">
        <v>99</v>
      </c>
      <c r="AT170" s="203" t="s">
        <v>146</v>
      </c>
      <c r="AU170" s="203" t="s">
        <v>86</v>
      </c>
      <c r="AY170" s="18" t="s">
        <v>144</v>
      </c>
      <c r="BE170" s="204">
        <f>IF(N170="základní",J170,0)</f>
        <v>0</v>
      </c>
      <c r="BF170" s="204">
        <f>IF(N170="snížená",J170,0)</f>
        <v>0</v>
      </c>
      <c r="BG170" s="204">
        <f>IF(N170="zákl. přenesená",J170,0)</f>
        <v>0</v>
      </c>
      <c r="BH170" s="204">
        <f>IF(N170="sníž. přenesená",J170,0)</f>
        <v>0</v>
      </c>
      <c r="BI170" s="204">
        <f>IF(N170="nulová",J170,0)</f>
        <v>0</v>
      </c>
      <c r="BJ170" s="18" t="s">
        <v>21</v>
      </c>
      <c r="BK170" s="204">
        <f>ROUND(I170*H170,2)</f>
        <v>0</v>
      </c>
      <c r="BL170" s="18" t="s">
        <v>99</v>
      </c>
      <c r="BM170" s="203" t="s">
        <v>521</v>
      </c>
    </row>
    <row r="171" spans="1:65" s="2" customFormat="1" ht="11.25">
      <c r="A171" s="35"/>
      <c r="B171" s="36"/>
      <c r="C171" s="37"/>
      <c r="D171" s="205" t="s">
        <v>152</v>
      </c>
      <c r="E171" s="37"/>
      <c r="F171" s="206" t="s">
        <v>520</v>
      </c>
      <c r="G171" s="37"/>
      <c r="H171" s="37"/>
      <c r="I171" s="207"/>
      <c r="J171" s="37"/>
      <c r="K171" s="37"/>
      <c r="L171" s="40"/>
      <c r="M171" s="208"/>
      <c r="N171" s="209"/>
      <c r="O171" s="72"/>
      <c r="P171" s="72"/>
      <c r="Q171" s="72"/>
      <c r="R171" s="72"/>
      <c r="S171" s="72"/>
      <c r="T171" s="73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T171" s="18" t="s">
        <v>152</v>
      </c>
      <c r="AU171" s="18" t="s">
        <v>86</v>
      </c>
    </row>
    <row r="172" spans="1:65" s="2" customFormat="1" ht="24.2" customHeight="1">
      <c r="A172" s="35"/>
      <c r="B172" s="36"/>
      <c r="C172" s="192" t="s">
        <v>188</v>
      </c>
      <c r="D172" s="192" t="s">
        <v>146</v>
      </c>
      <c r="E172" s="193" t="s">
        <v>179</v>
      </c>
      <c r="F172" s="194" t="s">
        <v>180</v>
      </c>
      <c r="G172" s="195" t="s">
        <v>171</v>
      </c>
      <c r="H172" s="196">
        <v>9.9600000000000009</v>
      </c>
      <c r="I172" s="197"/>
      <c r="J172" s="198">
        <f>ROUND(I172*H172,2)</f>
        <v>0</v>
      </c>
      <c r="K172" s="194" t="s">
        <v>1</v>
      </c>
      <c r="L172" s="40"/>
      <c r="M172" s="199" t="s">
        <v>1</v>
      </c>
      <c r="N172" s="200" t="s">
        <v>43</v>
      </c>
      <c r="O172" s="72"/>
      <c r="P172" s="201">
        <f>O172*H172</f>
        <v>0</v>
      </c>
      <c r="Q172" s="201">
        <v>0</v>
      </c>
      <c r="R172" s="201">
        <f>Q172*H172</f>
        <v>0</v>
      </c>
      <c r="S172" s="201">
        <v>0</v>
      </c>
      <c r="T172" s="202">
        <f>S172*H172</f>
        <v>0</v>
      </c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R172" s="203" t="s">
        <v>99</v>
      </c>
      <c r="AT172" s="203" t="s">
        <v>146</v>
      </c>
      <c r="AU172" s="203" t="s">
        <v>86</v>
      </c>
      <c r="AY172" s="18" t="s">
        <v>144</v>
      </c>
      <c r="BE172" s="204">
        <f>IF(N172="základní",J172,0)</f>
        <v>0</v>
      </c>
      <c r="BF172" s="204">
        <f>IF(N172="snížená",J172,0)</f>
        <v>0</v>
      </c>
      <c r="BG172" s="204">
        <f>IF(N172="zákl. přenesená",J172,0)</f>
        <v>0</v>
      </c>
      <c r="BH172" s="204">
        <f>IF(N172="sníž. přenesená",J172,0)</f>
        <v>0</v>
      </c>
      <c r="BI172" s="204">
        <f>IF(N172="nulová",J172,0)</f>
        <v>0</v>
      </c>
      <c r="BJ172" s="18" t="s">
        <v>21</v>
      </c>
      <c r="BK172" s="204">
        <f>ROUND(I172*H172,2)</f>
        <v>0</v>
      </c>
      <c r="BL172" s="18" t="s">
        <v>99</v>
      </c>
      <c r="BM172" s="203" t="s">
        <v>522</v>
      </c>
    </row>
    <row r="173" spans="1:65" s="2" customFormat="1" ht="19.5">
      <c r="A173" s="35"/>
      <c r="B173" s="36"/>
      <c r="C173" s="37"/>
      <c r="D173" s="205" t="s">
        <v>152</v>
      </c>
      <c r="E173" s="37"/>
      <c r="F173" s="206" t="s">
        <v>182</v>
      </c>
      <c r="G173" s="37"/>
      <c r="H173" s="37"/>
      <c r="I173" s="207"/>
      <c r="J173" s="37"/>
      <c r="K173" s="37"/>
      <c r="L173" s="40"/>
      <c r="M173" s="208"/>
      <c r="N173" s="209"/>
      <c r="O173" s="72"/>
      <c r="P173" s="72"/>
      <c r="Q173" s="72"/>
      <c r="R173" s="72"/>
      <c r="S173" s="72"/>
      <c r="T173" s="73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T173" s="18" t="s">
        <v>152</v>
      </c>
      <c r="AU173" s="18" t="s">
        <v>86</v>
      </c>
    </row>
    <row r="174" spans="1:65" s="14" customFormat="1" ht="11.25">
      <c r="B174" s="220"/>
      <c r="C174" s="221"/>
      <c r="D174" s="205" t="s">
        <v>154</v>
      </c>
      <c r="E174" s="222" t="s">
        <v>1</v>
      </c>
      <c r="F174" s="223" t="s">
        <v>523</v>
      </c>
      <c r="G174" s="221"/>
      <c r="H174" s="224">
        <v>9.9600000000000009</v>
      </c>
      <c r="I174" s="225"/>
      <c r="J174" s="221"/>
      <c r="K174" s="221"/>
      <c r="L174" s="226"/>
      <c r="M174" s="227"/>
      <c r="N174" s="228"/>
      <c r="O174" s="228"/>
      <c r="P174" s="228"/>
      <c r="Q174" s="228"/>
      <c r="R174" s="228"/>
      <c r="S174" s="228"/>
      <c r="T174" s="229"/>
      <c r="AT174" s="230" t="s">
        <v>154</v>
      </c>
      <c r="AU174" s="230" t="s">
        <v>86</v>
      </c>
      <c r="AV174" s="14" t="s">
        <v>86</v>
      </c>
      <c r="AW174" s="14" t="s">
        <v>35</v>
      </c>
      <c r="AX174" s="14" t="s">
        <v>78</v>
      </c>
      <c r="AY174" s="230" t="s">
        <v>144</v>
      </c>
    </row>
    <row r="175" spans="1:65" s="15" customFormat="1" ht="11.25">
      <c r="B175" s="232"/>
      <c r="C175" s="233"/>
      <c r="D175" s="205" t="s">
        <v>154</v>
      </c>
      <c r="E175" s="234" t="s">
        <v>1</v>
      </c>
      <c r="F175" s="235" t="s">
        <v>178</v>
      </c>
      <c r="G175" s="233"/>
      <c r="H175" s="236">
        <v>9.9600000000000009</v>
      </c>
      <c r="I175" s="237"/>
      <c r="J175" s="233"/>
      <c r="K175" s="233"/>
      <c r="L175" s="238"/>
      <c r="M175" s="239"/>
      <c r="N175" s="240"/>
      <c r="O175" s="240"/>
      <c r="P175" s="240"/>
      <c r="Q175" s="240"/>
      <c r="R175" s="240"/>
      <c r="S175" s="240"/>
      <c r="T175" s="241"/>
      <c r="AT175" s="242" t="s">
        <v>154</v>
      </c>
      <c r="AU175" s="242" t="s">
        <v>86</v>
      </c>
      <c r="AV175" s="15" t="s">
        <v>99</v>
      </c>
      <c r="AW175" s="15" t="s">
        <v>35</v>
      </c>
      <c r="AX175" s="15" t="s">
        <v>21</v>
      </c>
      <c r="AY175" s="242" t="s">
        <v>144</v>
      </c>
    </row>
    <row r="176" spans="1:65" s="2" customFormat="1" ht="24.2" customHeight="1">
      <c r="A176" s="35"/>
      <c r="B176" s="36"/>
      <c r="C176" s="192" t="s">
        <v>195</v>
      </c>
      <c r="D176" s="192" t="s">
        <v>146</v>
      </c>
      <c r="E176" s="193" t="s">
        <v>184</v>
      </c>
      <c r="F176" s="194" t="s">
        <v>185</v>
      </c>
      <c r="G176" s="195" t="s">
        <v>171</v>
      </c>
      <c r="H176" s="196">
        <v>9.9600000000000009</v>
      </c>
      <c r="I176" s="197"/>
      <c r="J176" s="198">
        <f>ROUND(I176*H176,2)</f>
        <v>0</v>
      </c>
      <c r="K176" s="194" t="s">
        <v>150</v>
      </c>
      <c r="L176" s="40"/>
      <c r="M176" s="199" t="s">
        <v>1</v>
      </c>
      <c r="N176" s="200" t="s">
        <v>43</v>
      </c>
      <c r="O176" s="72"/>
      <c r="P176" s="201">
        <f>O176*H176</f>
        <v>0</v>
      </c>
      <c r="Q176" s="201">
        <v>0</v>
      </c>
      <c r="R176" s="201">
        <f>Q176*H176</f>
        <v>0</v>
      </c>
      <c r="S176" s="201">
        <v>0</v>
      </c>
      <c r="T176" s="202">
        <f>S176*H176</f>
        <v>0</v>
      </c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R176" s="203" t="s">
        <v>99</v>
      </c>
      <c r="AT176" s="203" t="s">
        <v>146</v>
      </c>
      <c r="AU176" s="203" t="s">
        <v>86</v>
      </c>
      <c r="AY176" s="18" t="s">
        <v>144</v>
      </c>
      <c r="BE176" s="204">
        <f>IF(N176="základní",J176,0)</f>
        <v>0</v>
      </c>
      <c r="BF176" s="204">
        <f>IF(N176="snížená",J176,0)</f>
        <v>0</v>
      </c>
      <c r="BG176" s="204">
        <f>IF(N176="zákl. přenesená",J176,0)</f>
        <v>0</v>
      </c>
      <c r="BH176" s="204">
        <f>IF(N176="sníž. přenesená",J176,0)</f>
        <v>0</v>
      </c>
      <c r="BI176" s="204">
        <f>IF(N176="nulová",J176,0)</f>
        <v>0</v>
      </c>
      <c r="BJ176" s="18" t="s">
        <v>21</v>
      </c>
      <c r="BK176" s="204">
        <f>ROUND(I176*H176,2)</f>
        <v>0</v>
      </c>
      <c r="BL176" s="18" t="s">
        <v>99</v>
      </c>
      <c r="BM176" s="203" t="s">
        <v>524</v>
      </c>
    </row>
    <row r="177" spans="1:65" s="2" customFormat="1" ht="29.25">
      <c r="A177" s="35"/>
      <c r="B177" s="36"/>
      <c r="C177" s="37"/>
      <c r="D177" s="205" t="s">
        <v>152</v>
      </c>
      <c r="E177" s="37"/>
      <c r="F177" s="206" t="s">
        <v>187</v>
      </c>
      <c r="G177" s="37"/>
      <c r="H177" s="37"/>
      <c r="I177" s="207"/>
      <c r="J177" s="37"/>
      <c r="K177" s="37"/>
      <c r="L177" s="40"/>
      <c r="M177" s="208"/>
      <c r="N177" s="209"/>
      <c r="O177" s="72"/>
      <c r="P177" s="72"/>
      <c r="Q177" s="72"/>
      <c r="R177" s="72"/>
      <c r="S177" s="72"/>
      <c r="T177" s="73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T177" s="18" t="s">
        <v>152</v>
      </c>
      <c r="AU177" s="18" t="s">
        <v>86</v>
      </c>
    </row>
    <row r="178" spans="1:65" s="14" customFormat="1" ht="11.25">
      <c r="B178" s="220"/>
      <c r="C178" s="221"/>
      <c r="D178" s="205" t="s">
        <v>154</v>
      </c>
      <c r="E178" s="222" t="s">
        <v>1</v>
      </c>
      <c r="F178" s="223" t="s">
        <v>523</v>
      </c>
      <c r="G178" s="221"/>
      <c r="H178" s="224">
        <v>9.9600000000000009</v>
      </c>
      <c r="I178" s="225"/>
      <c r="J178" s="221"/>
      <c r="K178" s="221"/>
      <c r="L178" s="226"/>
      <c r="M178" s="227"/>
      <c r="N178" s="228"/>
      <c r="O178" s="228"/>
      <c r="P178" s="228"/>
      <c r="Q178" s="228"/>
      <c r="R178" s="228"/>
      <c r="S178" s="228"/>
      <c r="T178" s="229"/>
      <c r="AT178" s="230" t="s">
        <v>154</v>
      </c>
      <c r="AU178" s="230" t="s">
        <v>86</v>
      </c>
      <c r="AV178" s="14" t="s">
        <v>86</v>
      </c>
      <c r="AW178" s="14" t="s">
        <v>35</v>
      </c>
      <c r="AX178" s="14" t="s">
        <v>78</v>
      </c>
      <c r="AY178" s="230" t="s">
        <v>144</v>
      </c>
    </row>
    <row r="179" spans="1:65" s="15" customFormat="1" ht="11.25">
      <c r="B179" s="232"/>
      <c r="C179" s="233"/>
      <c r="D179" s="205" t="s">
        <v>154</v>
      </c>
      <c r="E179" s="234" t="s">
        <v>1</v>
      </c>
      <c r="F179" s="235" t="s">
        <v>178</v>
      </c>
      <c r="G179" s="233"/>
      <c r="H179" s="236">
        <v>9.9600000000000009</v>
      </c>
      <c r="I179" s="237"/>
      <c r="J179" s="233"/>
      <c r="K179" s="233"/>
      <c r="L179" s="238"/>
      <c r="M179" s="239"/>
      <c r="N179" s="240"/>
      <c r="O179" s="240"/>
      <c r="P179" s="240"/>
      <c r="Q179" s="240"/>
      <c r="R179" s="240"/>
      <c r="S179" s="240"/>
      <c r="T179" s="241"/>
      <c r="AT179" s="242" t="s">
        <v>154</v>
      </c>
      <c r="AU179" s="242" t="s">
        <v>86</v>
      </c>
      <c r="AV179" s="15" t="s">
        <v>99</v>
      </c>
      <c r="AW179" s="15" t="s">
        <v>35</v>
      </c>
      <c r="AX179" s="15" t="s">
        <v>21</v>
      </c>
      <c r="AY179" s="242" t="s">
        <v>144</v>
      </c>
    </row>
    <row r="180" spans="1:65" s="2" customFormat="1" ht="14.45" customHeight="1">
      <c r="A180" s="35"/>
      <c r="B180" s="36"/>
      <c r="C180" s="192" t="s">
        <v>199</v>
      </c>
      <c r="D180" s="192" t="s">
        <v>146</v>
      </c>
      <c r="E180" s="193" t="s">
        <v>196</v>
      </c>
      <c r="F180" s="194" t="s">
        <v>525</v>
      </c>
      <c r="G180" s="195" t="s">
        <v>171</v>
      </c>
      <c r="H180" s="196">
        <v>9.9600000000000009</v>
      </c>
      <c r="I180" s="197"/>
      <c r="J180" s="198">
        <f>ROUND(I180*H180,2)</f>
        <v>0</v>
      </c>
      <c r="K180" s="194" t="s">
        <v>1</v>
      </c>
      <c r="L180" s="40"/>
      <c r="M180" s="199" t="s">
        <v>1</v>
      </c>
      <c r="N180" s="200" t="s">
        <v>43</v>
      </c>
      <c r="O180" s="72"/>
      <c r="P180" s="201">
        <f>O180*H180</f>
        <v>0</v>
      </c>
      <c r="Q180" s="201">
        <v>0</v>
      </c>
      <c r="R180" s="201">
        <f>Q180*H180</f>
        <v>0</v>
      </c>
      <c r="S180" s="201">
        <v>0</v>
      </c>
      <c r="T180" s="202">
        <f>S180*H180</f>
        <v>0</v>
      </c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R180" s="203" t="s">
        <v>99</v>
      </c>
      <c r="AT180" s="203" t="s">
        <v>146</v>
      </c>
      <c r="AU180" s="203" t="s">
        <v>86</v>
      </c>
      <c r="AY180" s="18" t="s">
        <v>144</v>
      </c>
      <c r="BE180" s="204">
        <f>IF(N180="základní",J180,0)</f>
        <v>0</v>
      </c>
      <c r="BF180" s="204">
        <f>IF(N180="snížená",J180,0)</f>
        <v>0</v>
      </c>
      <c r="BG180" s="204">
        <f>IF(N180="zákl. přenesená",J180,0)</f>
        <v>0</v>
      </c>
      <c r="BH180" s="204">
        <f>IF(N180="sníž. přenesená",J180,0)</f>
        <v>0</v>
      </c>
      <c r="BI180" s="204">
        <f>IF(N180="nulová",J180,0)</f>
        <v>0</v>
      </c>
      <c r="BJ180" s="18" t="s">
        <v>21</v>
      </c>
      <c r="BK180" s="204">
        <f>ROUND(I180*H180,2)</f>
        <v>0</v>
      </c>
      <c r="BL180" s="18" t="s">
        <v>99</v>
      </c>
      <c r="BM180" s="203" t="s">
        <v>526</v>
      </c>
    </row>
    <row r="181" spans="1:65" s="2" customFormat="1" ht="11.25">
      <c r="A181" s="35"/>
      <c r="B181" s="36"/>
      <c r="C181" s="37"/>
      <c r="D181" s="205" t="s">
        <v>152</v>
      </c>
      <c r="E181" s="37"/>
      <c r="F181" s="206" t="s">
        <v>525</v>
      </c>
      <c r="G181" s="37"/>
      <c r="H181" s="37"/>
      <c r="I181" s="207"/>
      <c r="J181" s="37"/>
      <c r="K181" s="37"/>
      <c r="L181" s="40"/>
      <c r="M181" s="208"/>
      <c r="N181" s="209"/>
      <c r="O181" s="72"/>
      <c r="P181" s="72"/>
      <c r="Q181" s="72"/>
      <c r="R181" s="72"/>
      <c r="S181" s="72"/>
      <c r="T181" s="73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T181" s="18" t="s">
        <v>152</v>
      </c>
      <c r="AU181" s="18" t="s">
        <v>86</v>
      </c>
    </row>
    <row r="182" spans="1:65" s="14" customFormat="1" ht="11.25">
      <c r="B182" s="220"/>
      <c r="C182" s="221"/>
      <c r="D182" s="205" t="s">
        <v>154</v>
      </c>
      <c r="E182" s="222" t="s">
        <v>1</v>
      </c>
      <c r="F182" s="223" t="s">
        <v>523</v>
      </c>
      <c r="G182" s="221"/>
      <c r="H182" s="224">
        <v>9.9600000000000009</v>
      </c>
      <c r="I182" s="225"/>
      <c r="J182" s="221"/>
      <c r="K182" s="221"/>
      <c r="L182" s="226"/>
      <c r="M182" s="227"/>
      <c r="N182" s="228"/>
      <c r="O182" s="228"/>
      <c r="P182" s="228"/>
      <c r="Q182" s="228"/>
      <c r="R182" s="228"/>
      <c r="S182" s="228"/>
      <c r="T182" s="229"/>
      <c r="AT182" s="230" t="s">
        <v>154</v>
      </c>
      <c r="AU182" s="230" t="s">
        <v>86</v>
      </c>
      <c r="AV182" s="14" t="s">
        <v>86</v>
      </c>
      <c r="AW182" s="14" t="s">
        <v>35</v>
      </c>
      <c r="AX182" s="14" t="s">
        <v>78</v>
      </c>
      <c r="AY182" s="230" t="s">
        <v>144</v>
      </c>
    </row>
    <row r="183" spans="1:65" s="15" customFormat="1" ht="11.25">
      <c r="B183" s="232"/>
      <c r="C183" s="233"/>
      <c r="D183" s="205" t="s">
        <v>154</v>
      </c>
      <c r="E183" s="234" t="s">
        <v>1</v>
      </c>
      <c r="F183" s="235" t="s">
        <v>178</v>
      </c>
      <c r="G183" s="233"/>
      <c r="H183" s="236">
        <v>9.9600000000000009</v>
      </c>
      <c r="I183" s="237"/>
      <c r="J183" s="233"/>
      <c r="K183" s="233"/>
      <c r="L183" s="238"/>
      <c r="M183" s="239"/>
      <c r="N183" s="240"/>
      <c r="O183" s="240"/>
      <c r="P183" s="240"/>
      <c r="Q183" s="240"/>
      <c r="R183" s="240"/>
      <c r="S183" s="240"/>
      <c r="T183" s="241"/>
      <c r="AT183" s="242" t="s">
        <v>154</v>
      </c>
      <c r="AU183" s="242" t="s">
        <v>86</v>
      </c>
      <c r="AV183" s="15" t="s">
        <v>99</v>
      </c>
      <c r="AW183" s="15" t="s">
        <v>35</v>
      </c>
      <c r="AX183" s="15" t="s">
        <v>21</v>
      </c>
      <c r="AY183" s="242" t="s">
        <v>144</v>
      </c>
    </row>
    <row r="184" spans="1:65" s="2" customFormat="1" ht="24.2" customHeight="1">
      <c r="A184" s="35"/>
      <c r="B184" s="36"/>
      <c r="C184" s="192" t="s">
        <v>25</v>
      </c>
      <c r="D184" s="192" t="s">
        <v>146</v>
      </c>
      <c r="E184" s="193" t="s">
        <v>200</v>
      </c>
      <c r="F184" s="194" t="s">
        <v>201</v>
      </c>
      <c r="G184" s="195" t="s">
        <v>202</v>
      </c>
      <c r="H184" s="196">
        <v>16.931999999999999</v>
      </c>
      <c r="I184" s="197"/>
      <c r="J184" s="198">
        <f>ROUND(I184*H184,2)</f>
        <v>0</v>
      </c>
      <c r="K184" s="194" t="s">
        <v>1</v>
      </c>
      <c r="L184" s="40"/>
      <c r="M184" s="199" t="s">
        <v>1</v>
      </c>
      <c r="N184" s="200" t="s">
        <v>43</v>
      </c>
      <c r="O184" s="72"/>
      <c r="P184" s="201">
        <f>O184*H184</f>
        <v>0</v>
      </c>
      <c r="Q184" s="201">
        <v>0</v>
      </c>
      <c r="R184" s="201">
        <f>Q184*H184</f>
        <v>0</v>
      </c>
      <c r="S184" s="201">
        <v>0</v>
      </c>
      <c r="T184" s="202">
        <f>S184*H184</f>
        <v>0</v>
      </c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R184" s="203" t="s">
        <v>99</v>
      </c>
      <c r="AT184" s="203" t="s">
        <v>146</v>
      </c>
      <c r="AU184" s="203" t="s">
        <v>86</v>
      </c>
      <c r="AY184" s="18" t="s">
        <v>144</v>
      </c>
      <c r="BE184" s="204">
        <f>IF(N184="základní",J184,0)</f>
        <v>0</v>
      </c>
      <c r="BF184" s="204">
        <f>IF(N184="snížená",J184,0)</f>
        <v>0</v>
      </c>
      <c r="BG184" s="204">
        <f>IF(N184="zákl. přenesená",J184,0)</f>
        <v>0</v>
      </c>
      <c r="BH184" s="204">
        <f>IF(N184="sníž. přenesená",J184,0)</f>
        <v>0</v>
      </c>
      <c r="BI184" s="204">
        <f>IF(N184="nulová",J184,0)</f>
        <v>0</v>
      </c>
      <c r="BJ184" s="18" t="s">
        <v>21</v>
      </c>
      <c r="BK184" s="204">
        <f>ROUND(I184*H184,2)</f>
        <v>0</v>
      </c>
      <c r="BL184" s="18" t="s">
        <v>99</v>
      </c>
      <c r="BM184" s="203" t="s">
        <v>527</v>
      </c>
    </row>
    <row r="185" spans="1:65" s="2" customFormat="1" ht="11.25">
      <c r="A185" s="35"/>
      <c r="B185" s="36"/>
      <c r="C185" s="37"/>
      <c r="D185" s="205" t="s">
        <v>152</v>
      </c>
      <c r="E185" s="37"/>
      <c r="F185" s="206" t="s">
        <v>201</v>
      </c>
      <c r="G185" s="37"/>
      <c r="H185" s="37"/>
      <c r="I185" s="207"/>
      <c r="J185" s="37"/>
      <c r="K185" s="37"/>
      <c r="L185" s="40"/>
      <c r="M185" s="208"/>
      <c r="N185" s="209"/>
      <c r="O185" s="72"/>
      <c r="P185" s="72"/>
      <c r="Q185" s="72"/>
      <c r="R185" s="72"/>
      <c r="S185" s="72"/>
      <c r="T185" s="73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T185" s="18" t="s">
        <v>152</v>
      </c>
      <c r="AU185" s="18" t="s">
        <v>86</v>
      </c>
    </row>
    <row r="186" spans="1:65" s="14" customFormat="1" ht="11.25">
      <c r="B186" s="220"/>
      <c r="C186" s="221"/>
      <c r="D186" s="205" t="s">
        <v>154</v>
      </c>
      <c r="E186" s="222" t="s">
        <v>1</v>
      </c>
      <c r="F186" s="223" t="s">
        <v>528</v>
      </c>
      <c r="G186" s="221"/>
      <c r="H186" s="224">
        <v>16.931999999999999</v>
      </c>
      <c r="I186" s="225"/>
      <c r="J186" s="221"/>
      <c r="K186" s="221"/>
      <c r="L186" s="226"/>
      <c r="M186" s="227"/>
      <c r="N186" s="228"/>
      <c r="O186" s="228"/>
      <c r="P186" s="228"/>
      <c r="Q186" s="228"/>
      <c r="R186" s="228"/>
      <c r="S186" s="228"/>
      <c r="T186" s="229"/>
      <c r="AT186" s="230" t="s">
        <v>154</v>
      </c>
      <c r="AU186" s="230" t="s">
        <v>86</v>
      </c>
      <c r="AV186" s="14" t="s">
        <v>86</v>
      </c>
      <c r="AW186" s="14" t="s">
        <v>35</v>
      </c>
      <c r="AX186" s="14" t="s">
        <v>21</v>
      </c>
      <c r="AY186" s="230" t="s">
        <v>144</v>
      </c>
    </row>
    <row r="187" spans="1:65" s="2" customFormat="1" ht="24.2" customHeight="1">
      <c r="A187" s="35"/>
      <c r="B187" s="36"/>
      <c r="C187" s="192" t="s">
        <v>210</v>
      </c>
      <c r="D187" s="192" t="s">
        <v>146</v>
      </c>
      <c r="E187" s="193" t="s">
        <v>205</v>
      </c>
      <c r="F187" s="194" t="s">
        <v>206</v>
      </c>
      <c r="G187" s="195" t="s">
        <v>171</v>
      </c>
      <c r="H187" s="196">
        <v>22.8</v>
      </c>
      <c r="I187" s="197"/>
      <c r="J187" s="198">
        <f>ROUND(I187*H187,2)</f>
        <v>0</v>
      </c>
      <c r="K187" s="194" t="s">
        <v>150</v>
      </c>
      <c r="L187" s="40"/>
      <c r="M187" s="199" t="s">
        <v>1</v>
      </c>
      <c r="N187" s="200" t="s">
        <v>43</v>
      </c>
      <c r="O187" s="72"/>
      <c r="P187" s="201">
        <f>O187*H187</f>
        <v>0</v>
      </c>
      <c r="Q187" s="201">
        <v>0</v>
      </c>
      <c r="R187" s="201">
        <f>Q187*H187</f>
        <v>0</v>
      </c>
      <c r="S187" s="201">
        <v>0</v>
      </c>
      <c r="T187" s="202">
        <f>S187*H187</f>
        <v>0</v>
      </c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R187" s="203" t="s">
        <v>99</v>
      </c>
      <c r="AT187" s="203" t="s">
        <v>146</v>
      </c>
      <c r="AU187" s="203" t="s">
        <v>86</v>
      </c>
      <c r="AY187" s="18" t="s">
        <v>144</v>
      </c>
      <c r="BE187" s="204">
        <f>IF(N187="základní",J187,0)</f>
        <v>0</v>
      </c>
      <c r="BF187" s="204">
        <f>IF(N187="snížená",J187,0)</f>
        <v>0</v>
      </c>
      <c r="BG187" s="204">
        <f>IF(N187="zákl. přenesená",J187,0)</f>
        <v>0</v>
      </c>
      <c r="BH187" s="204">
        <f>IF(N187="sníž. přenesená",J187,0)</f>
        <v>0</v>
      </c>
      <c r="BI187" s="204">
        <f>IF(N187="nulová",J187,0)</f>
        <v>0</v>
      </c>
      <c r="BJ187" s="18" t="s">
        <v>21</v>
      </c>
      <c r="BK187" s="204">
        <f>ROUND(I187*H187,2)</f>
        <v>0</v>
      </c>
      <c r="BL187" s="18" t="s">
        <v>99</v>
      </c>
      <c r="BM187" s="203" t="s">
        <v>529</v>
      </c>
    </row>
    <row r="188" spans="1:65" s="2" customFormat="1" ht="29.25">
      <c r="A188" s="35"/>
      <c r="B188" s="36"/>
      <c r="C188" s="37"/>
      <c r="D188" s="205" t="s">
        <v>152</v>
      </c>
      <c r="E188" s="37"/>
      <c r="F188" s="206" t="s">
        <v>208</v>
      </c>
      <c r="G188" s="37"/>
      <c r="H188" s="37"/>
      <c r="I188" s="207"/>
      <c r="J188" s="37"/>
      <c r="K188" s="37"/>
      <c r="L188" s="40"/>
      <c r="M188" s="208"/>
      <c r="N188" s="209"/>
      <c r="O188" s="72"/>
      <c r="P188" s="72"/>
      <c r="Q188" s="72"/>
      <c r="R188" s="72"/>
      <c r="S188" s="72"/>
      <c r="T188" s="73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T188" s="18" t="s">
        <v>152</v>
      </c>
      <c r="AU188" s="18" t="s">
        <v>86</v>
      </c>
    </row>
    <row r="189" spans="1:65" s="13" customFormat="1" ht="11.25">
      <c r="B189" s="210"/>
      <c r="C189" s="211"/>
      <c r="D189" s="205" t="s">
        <v>154</v>
      </c>
      <c r="E189" s="212" t="s">
        <v>1</v>
      </c>
      <c r="F189" s="213" t="s">
        <v>530</v>
      </c>
      <c r="G189" s="211"/>
      <c r="H189" s="212" t="s">
        <v>1</v>
      </c>
      <c r="I189" s="214"/>
      <c r="J189" s="211"/>
      <c r="K189" s="211"/>
      <c r="L189" s="215"/>
      <c r="M189" s="216"/>
      <c r="N189" s="217"/>
      <c r="O189" s="217"/>
      <c r="P189" s="217"/>
      <c r="Q189" s="217"/>
      <c r="R189" s="217"/>
      <c r="S189" s="217"/>
      <c r="T189" s="218"/>
      <c r="AT189" s="219" t="s">
        <v>154</v>
      </c>
      <c r="AU189" s="219" t="s">
        <v>86</v>
      </c>
      <c r="AV189" s="13" t="s">
        <v>21</v>
      </c>
      <c r="AW189" s="13" t="s">
        <v>35</v>
      </c>
      <c r="AX189" s="13" t="s">
        <v>78</v>
      </c>
      <c r="AY189" s="219" t="s">
        <v>144</v>
      </c>
    </row>
    <row r="190" spans="1:65" s="14" customFormat="1" ht="11.25">
      <c r="B190" s="220"/>
      <c r="C190" s="221"/>
      <c r="D190" s="205" t="s">
        <v>154</v>
      </c>
      <c r="E190" s="222" t="s">
        <v>1</v>
      </c>
      <c r="F190" s="223" t="s">
        <v>531</v>
      </c>
      <c r="G190" s="221"/>
      <c r="H190" s="224">
        <v>22.8</v>
      </c>
      <c r="I190" s="225"/>
      <c r="J190" s="221"/>
      <c r="K190" s="221"/>
      <c r="L190" s="226"/>
      <c r="M190" s="227"/>
      <c r="N190" s="228"/>
      <c r="O190" s="228"/>
      <c r="P190" s="228"/>
      <c r="Q190" s="228"/>
      <c r="R190" s="228"/>
      <c r="S190" s="228"/>
      <c r="T190" s="229"/>
      <c r="AT190" s="230" t="s">
        <v>154</v>
      </c>
      <c r="AU190" s="230" t="s">
        <v>86</v>
      </c>
      <c r="AV190" s="14" t="s">
        <v>86</v>
      </c>
      <c r="AW190" s="14" t="s">
        <v>35</v>
      </c>
      <c r="AX190" s="14" t="s">
        <v>21</v>
      </c>
      <c r="AY190" s="230" t="s">
        <v>144</v>
      </c>
    </row>
    <row r="191" spans="1:65" s="2" customFormat="1" ht="14.45" customHeight="1">
      <c r="A191" s="35"/>
      <c r="B191" s="36"/>
      <c r="C191" s="243" t="s">
        <v>218</v>
      </c>
      <c r="D191" s="243" t="s">
        <v>211</v>
      </c>
      <c r="E191" s="244" t="s">
        <v>212</v>
      </c>
      <c r="F191" s="245" t="s">
        <v>213</v>
      </c>
      <c r="G191" s="246" t="s">
        <v>202</v>
      </c>
      <c r="H191" s="247">
        <v>29.58</v>
      </c>
      <c r="I191" s="248"/>
      <c r="J191" s="249">
        <f>ROUND(I191*H191,2)</f>
        <v>0</v>
      </c>
      <c r="K191" s="245" t="s">
        <v>150</v>
      </c>
      <c r="L191" s="250"/>
      <c r="M191" s="251" t="s">
        <v>1</v>
      </c>
      <c r="N191" s="252" t="s">
        <v>43</v>
      </c>
      <c r="O191" s="72"/>
      <c r="P191" s="201">
        <f>O191*H191</f>
        <v>0</v>
      </c>
      <c r="Q191" s="201">
        <v>1</v>
      </c>
      <c r="R191" s="201">
        <f>Q191*H191</f>
        <v>29.58</v>
      </c>
      <c r="S191" s="201">
        <v>0</v>
      </c>
      <c r="T191" s="202">
        <f>S191*H191</f>
        <v>0</v>
      </c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R191" s="203" t="s">
        <v>195</v>
      </c>
      <c r="AT191" s="203" t="s">
        <v>211</v>
      </c>
      <c r="AU191" s="203" t="s">
        <v>86</v>
      </c>
      <c r="AY191" s="18" t="s">
        <v>144</v>
      </c>
      <c r="BE191" s="204">
        <f>IF(N191="základní",J191,0)</f>
        <v>0</v>
      </c>
      <c r="BF191" s="204">
        <f>IF(N191="snížená",J191,0)</f>
        <v>0</v>
      </c>
      <c r="BG191" s="204">
        <f>IF(N191="zákl. přenesená",J191,0)</f>
        <v>0</v>
      </c>
      <c r="BH191" s="204">
        <f>IF(N191="sníž. přenesená",J191,0)</f>
        <v>0</v>
      </c>
      <c r="BI191" s="204">
        <f>IF(N191="nulová",J191,0)</f>
        <v>0</v>
      </c>
      <c r="BJ191" s="18" t="s">
        <v>21</v>
      </c>
      <c r="BK191" s="204">
        <f>ROUND(I191*H191,2)</f>
        <v>0</v>
      </c>
      <c r="BL191" s="18" t="s">
        <v>99</v>
      </c>
      <c r="BM191" s="203" t="s">
        <v>532</v>
      </c>
    </row>
    <row r="192" spans="1:65" s="2" customFormat="1" ht="11.25">
      <c r="A192" s="35"/>
      <c r="B192" s="36"/>
      <c r="C192" s="37"/>
      <c r="D192" s="205" t="s">
        <v>152</v>
      </c>
      <c r="E192" s="37"/>
      <c r="F192" s="206" t="s">
        <v>215</v>
      </c>
      <c r="G192" s="37"/>
      <c r="H192" s="37"/>
      <c r="I192" s="207"/>
      <c r="J192" s="37"/>
      <c r="K192" s="37"/>
      <c r="L192" s="40"/>
      <c r="M192" s="208"/>
      <c r="N192" s="209"/>
      <c r="O192" s="72"/>
      <c r="P192" s="72"/>
      <c r="Q192" s="72"/>
      <c r="R192" s="72"/>
      <c r="S192" s="72"/>
      <c r="T192" s="73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T192" s="18" t="s">
        <v>152</v>
      </c>
      <c r="AU192" s="18" t="s">
        <v>86</v>
      </c>
    </row>
    <row r="193" spans="1:65" s="13" customFormat="1" ht="11.25">
      <c r="B193" s="210"/>
      <c r="C193" s="211"/>
      <c r="D193" s="205" t="s">
        <v>154</v>
      </c>
      <c r="E193" s="212" t="s">
        <v>1</v>
      </c>
      <c r="F193" s="213" t="s">
        <v>216</v>
      </c>
      <c r="G193" s="211"/>
      <c r="H193" s="212" t="s">
        <v>1</v>
      </c>
      <c r="I193" s="214"/>
      <c r="J193" s="211"/>
      <c r="K193" s="211"/>
      <c r="L193" s="215"/>
      <c r="M193" s="216"/>
      <c r="N193" s="217"/>
      <c r="O193" s="217"/>
      <c r="P193" s="217"/>
      <c r="Q193" s="217"/>
      <c r="R193" s="217"/>
      <c r="S193" s="217"/>
      <c r="T193" s="218"/>
      <c r="AT193" s="219" t="s">
        <v>154</v>
      </c>
      <c r="AU193" s="219" t="s">
        <v>86</v>
      </c>
      <c r="AV193" s="13" t="s">
        <v>21</v>
      </c>
      <c r="AW193" s="13" t="s">
        <v>35</v>
      </c>
      <c r="AX193" s="13" t="s">
        <v>78</v>
      </c>
      <c r="AY193" s="219" t="s">
        <v>144</v>
      </c>
    </row>
    <row r="194" spans="1:65" s="14" customFormat="1" ht="11.25">
      <c r="B194" s="220"/>
      <c r="C194" s="221"/>
      <c r="D194" s="205" t="s">
        <v>154</v>
      </c>
      <c r="E194" s="222" t="s">
        <v>1</v>
      </c>
      <c r="F194" s="223" t="s">
        <v>533</v>
      </c>
      <c r="G194" s="221"/>
      <c r="H194" s="224">
        <v>38.76</v>
      </c>
      <c r="I194" s="225"/>
      <c r="J194" s="221"/>
      <c r="K194" s="221"/>
      <c r="L194" s="226"/>
      <c r="M194" s="227"/>
      <c r="N194" s="228"/>
      <c r="O194" s="228"/>
      <c r="P194" s="228"/>
      <c r="Q194" s="228"/>
      <c r="R194" s="228"/>
      <c r="S194" s="228"/>
      <c r="T194" s="229"/>
      <c r="AT194" s="230" t="s">
        <v>154</v>
      </c>
      <c r="AU194" s="230" t="s">
        <v>86</v>
      </c>
      <c r="AV194" s="14" t="s">
        <v>86</v>
      </c>
      <c r="AW194" s="14" t="s">
        <v>35</v>
      </c>
      <c r="AX194" s="14" t="s">
        <v>78</v>
      </c>
      <c r="AY194" s="230" t="s">
        <v>144</v>
      </c>
    </row>
    <row r="195" spans="1:65" s="14" customFormat="1" ht="11.25">
      <c r="B195" s="220"/>
      <c r="C195" s="221"/>
      <c r="D195" s="205" t="s">
        <v>154</v>
      </c>
      <c r="E195" s="222" t="s">
        <v>1</v>
      </c>
      <c r="F195" s="223" t="s">
        <v>534</v>
      </c>
      <c r="G195" s="221"/>
      <c r="H195" s="224">
        <v>-9.18</v>
      </c>
      <c r="I195" s="225"/>
      <c r="J195" s="221"/>
      <c r="K195" s="221"/>
      <c r="L195" s="226"/>
      <c r="M195" s="227"/>
      <c r="N195" s="228"/>
      <c r="O195" s="228"/>
      <c r="P195" s="228"/>
      <c r="Q195" s="228"/>
      <c r="R195" s="228"/>
      <c r="S195" s="228"/>
      <c r="T195" s="229"/>
      <c r="AT195" s="230" t="s">
        <v>154</v>
      </c>
      <c r="AU195" s="230" t="s">
        <v>86</v>
      </c>
      <c r="AV195" s="14" t="s">
        <v>86</v>
      </c>
      <c r="AW195" s="14" t="s">
        <v>35</v>
      </c>
      <c r="AX195" s="14" t="s">
        <v>78</v>
      </c>
      <c r="AY195" s="230" t="s">
        <v>144</v>
      </c>
    </row>
    <row r="196" spans="1:65" s="15" customFormat="1" ht="11.25">
      <c r="B196" s="232"/>
      <c r="C196" s="233"/>
      <c r="D196" s="205" t="s">
        <v>154</v>
      </c>
      <c r="E196" s="234" t="s">
        <v>1</v>
      </c>
      <c r="F196" s="235" t="s">
        <v>178</v>
      </c>
      <c r="G196" s="233"/>
      <c r="H196" s="236">
        <v>29.58</v>
      </c>
      <c r="I196" s="237"/>
      <c r="J196" s="233"/>
      <c r="K196" s="233"/>
      <c r="L196" s="238"/>
      <c r="M196" s="239"/>
      <c r="N196" s="240"/>
      <c r="O196" s="240"/>
      <c r="P196" s="240"/>
      <c r="Q196" s="240"/>
      <c r="R196" s="240"/>
      <c r="S196" s="240"/>
      <c r="T196" s="241"/>
      <c r="AT196" s="242" t="s">
        <v>154</v>
      </c>
      <c r="AU196" s="242" t="s">
        <v>86</v>
      </c>
      <c r="AV196" s="15" t="s">
        <v>99</v>
      </c>
      <c r="AW196" s="15" t="s">
        <v>35</v>
      </c>
      <c r="AX196" s="15" t="s">
        <v>21</v>
      </c>
      <c r="AY196" s="242" t="s">
        <v>144</v>
      </c>
    </row>
    <row r="197" spans="1:65" s="2" customFormat="1" ht="24.2" customHeight="1">
      <c r="A197" s="35"/>
      <c r="B197" s="36"/>
      <c r="C197" s="192" t="s">
        <v>535</v>
      </c>
      <c r="D197" s="192" t="s">
        <v>146</v>
      </c>
      <c r="E197" s="193" t="s">
        <v>219</v>
      </c>
      <c r="F197" s="194" t="s">
        <v>220</v>
      </c>
      <c r="G197" s="195" t="s">
        <v>149</v>
      </c>
      <c r="H197" s="196">
        <v>86</v>
      </c>
      <c r="I197" s="197"/>
      <c r="J197" s="198">
        <f>ROUND(I197*H197,2)</f>
        <v>0</v>
      </c>
      <c r="K197" s="194" t="s">
        <v>1</v>
      </c>
      <c r="L197" s="40"/>
      <c r="M197" s="199" t="s">
        <v>1</v>
      </c>
      <c r="N197" s="200" t="s">
        <v>43</v>
      </c>
      <c r="O197" s="72"/>
      <c r="P197" s="201">
        <f>O197*H197</f>
        <v>0</v>
      </c>
      <c r="Q197" s="201">
        <v>0</v>
      </c>
      <c r="R197" s="201">
        <f>Q197*H197</f>
        <v>0</v>
      </c>
      <c r="S197" s="201">
        <v>0</v>
      </c>
      <c r="T197" s="202">
        <f>S197*H197</f>
        <v>0</v>
      </c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R197" s="203" t="s">
        <v>99</v>
      </c>
      <c r="AT197" s="203" t="s">
        <v>146</v>
      </c>
      <c r="AU197" s="203" t="s">
        <v>86</v>
      </c>
      <c r="AY197" s="18" t="s">
        <v>144</v>
      </c>
      <c r="BE197" s="204">
        <f>IF(N197="základní",J197,0)</f>
        <v>0</v>
      </c>
      <c r="BF197" s="204">
        <f>IF(N197="snížená",J197,0)</f>
        <v>0</v>
      </c>
      <c r="BG197" s="204">
        <f>IF(N197="zákl. přenesená",J197,0)</f>
        <v>0</v>
      </c>
      <c r="BH197" s="204">
        <f>IF(N197="sníž. přenesená",J197,0)</f>
        <v>0</v>
      </c>
      <c r="BI197" s="204">
        <f>IF(N197="nulová",J197,0)</f>
        <v>0</v>
      </c>
      <c r="BJ197" s="18" t="s">
        <v>21</v>
      </c>
      <c r="BK197" s="204">
        <f>ROUND(I197*H197,2)</f>
        <v>0</v>
      </c>
      <c r="BL197" s="18" t="s">
        <v>99</v>
      </c>
      <c r="BM197" s="203" t="s">
        <v>536</v>
      </c>
    </row>
    <row r="198" spans="1:65" s="2" customFormat="1" ht="19.5">
      <c r="A198" s="35"/>
      <c r="B198" s="36"/>
      <c r="C198" s="37"/>
      <c r="D198" s="205" t="s">
        <v>152</v>
      </c>
      <c r="E198" s="37"/>
      <c r="F198" s="206" t="s">
        <v>222</v>
      </c>
      <c r="G198" s="37"/>
      <c r="H198" s="37"/>
      <c r="I198" s="207"/>
      <c r="J198" s="37"/>
      <c r="K198" s="37"/>
      <c r="L198" s="40"/>
      <c r="M198" s="208"/>
      <c r="N198" s="209"/>
      <c r="O198" s="72"/>
      <c r="P198" s="72"/>
      <c r="Q198" s="72"/>
      <c r="R198" s="72"/>
      <c r="S198" s="72"/>
      <c r="T198" s="73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T198" s="18" t="s">
        <v>152</v>
      </c>
      <c r="AU198" s="18" t="s">
        <v>86</v>
      </c>
    </row>
    <row r="199" spans="1:65" s="13" customFormat="1" ht="11.25">
      <c r="B199" s="210"/>
      <c r="C199" s="211"/>
      <c r="D199" s="205" t="s">
        <v>154</v>
      </c>
      <c r="E199" s="212" t="s">
        <v>1</v>
      </c>
      <c r="F199" s="213" t="s">
        <v>537</v>
      </c>
      <c r="G199" s="211"/>
      <c r="H199" s="212" t="s">
        <v>1</v>
      </c>
      <c r="I199" s="214"/>
      <c r="J199" s="211"/>
      <c r="K199" s="211"/>
      <c r="L199" s="215"/>
      <c r="M199" s="216"/>
      <c r="N199" s="217"/>
      <c r="O199" s="217"/>
      <c r="P199" s="217"/>
      <c r="Q199" s="217"/>
      <c r="R199" s="217"/>
      <c r="S199" s="217"/>
      <c r="T199" s="218"/>
      <c r="AT199" s="219" t="s">
        <v>154</v>
      </c>
      <c r="AU199" s="219" t="s">
        <v>86</v>
      </c>
      <c r="AV199" s="13" t="s">
        <v>21</v>
      </c>
      <c r="AW199" s="13" t="s">
        <v>35</v>
      </c>
      <c r="AX199" s="13" t="s">
        <v>78</v>
      </c>
      <c r="AY199" s="219" t="s">
        <v>144</v>
      </c>
    </row>
    <row r="200" spans="1:65" s="14" customFormat="1" ht="11.25">
      <c r="B200" s="220"/>
      <c r="C200" s="221"/>
      <c r="D200" s="205" t="s">
        <v>154</v>
      </c>
      <c r="E200" s="222" t="s">
        <v>1</v>
      </c>
      <c r="F200" s="223" t="s">
        <v>538</v>
      </c>
      <c r="G200" s="221"/>
      <c r="H200" s="224">
        <v>86</v>
      </c>
      <c r="I200" s="225"/>
      <c r="J200" s="221"/>
      <c r="K200" s="221"/>
      <c r="L200" s="226"/>
      <c r="M200" s="227"/>
      <c r="N200" s="228"/>
      <c r="O200" s="228"/>
      <c r="P200" s="228"/>
      <c r="Q200" s="228"/>
      <c r="R200" s="228"/>
      <c r="S200" s="228"/>
      <c r="T200" s="229"/>
      <c r="AT200" s="230" t="s">
        <v>154</v>
      </c>
      <c r="AU200" s="230" t="s">
        <v>86</v>
      </c>
      <c r="AV200" s="14" t="s">
        <v>86</v>
      </c>
      <c r="AW200" s="14" t="s">
        <v>35</v>
      </c>
      <c r="AX200" s="14" t="s">
        <v>21</v>
      </c>
      <c r="AY200" s="230" t="s">
        <v>144</v>
      </c>
    </row>
    <row r="201" spans="1:65" s="2" customFormat="1" ht="37.9" customHeight="1">
      <c r="A201" s="35"/>
      <c r="B201" s="36"/>
      <c r="C201" s="192" t="s">
        <v>225</v>
      </c>
      <c r="D201" s="192" t="s">
        <v>146</v>
      </c>
      <c r="E201" s="193" t="s">
        <v>226</v>
      </c>
      <c r="F201" s="194" t="s">
        <v>227</v>
      </c>
      <c r="G201" s="195" t="s">
        <v>149</v>
      </c>
      <c r="H201" s="196">
        <v>86</v>
      </c>
      <c r="I201" s="197"/>
      <c r="J201" s="198">
        <f>ROUND(I201*H201,2)</f>
        <v>0</v>
      </c>
      <c r="K201" s="194" t="s">
        <v>1</v>
      </c>
      <c r="L201" s="40"/>
      <c r="M201" s="199" t="s">
        <v>1</v>
      </c>
      <c r="N201" s="200" t="s">
        <v>43</v>
      </c>
      <c r="O201" s="72"/>
      <c r="P201" s="201">
        <f>O201*H201</f>
        <v>0</v>
      </c>
      <c r="Q201" s="201">
        <v>0</v>
      </c>
      <c r="R201" s="201">
        <f>Q201*H201</f>
        <v>0</v>
      </c>
      <c r="S201" s="201">
        <v>0</v>
      </c>
      <c r="T201" s="202">
        <f>S201*H201</f>
        <v>0</v>
      </c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R201" s="203" t="s">
        <v>99</v>
      </c>
      <c r="AT201" s="203" t="s">
        <v>146</v>
      </c>
      <c r="AU201" s="203" t="s">
        <v>86</v>
      </c>
      <c r="AY201" s="18" t="s">
        <v>144</v>
      </c>
      <c r="BE201" s="204">
        <f>IF(N201="základní",J201,0)</f>
        <v>0</v>
      </c>
      <c r="BF201" s="204">
        <f>IF(N201="snížená",J201,0)</f>
        <v>0</v>
      </c>
      <c r="BG201" s="204">
        <f>IF(N201="zákl. přenesená",J201,0)</f>
        <v>0</v>
      </c>
      <c r="BH201" s="204">
        <f>IF(N201="sníž. přenesená",J201,0)</f>
        <v>0</v>
      </c>
      <c r="BI201" s="204">
        <f>IF(N201="nulová",J201,0)</f>
        <v>0</v>
      </c>
      <c r="BJ201" s="18" t="s">
        <v>21</v>
      </c>
      <c r="BK201" s="204">
        <f>ROUND(I201*H201,2)</f>
        <v>0</v>
      </c>
      <c r="BL201" s="18" t="s">
        <v>99</v>
      </c>
      <c r="BM201" s="203" t="s">
        <v>539</v>
      </c>
    </row>
    <row r="202" spans="1:65" s="2" customFormat="1" ht="19.5">
      <c r="A202" s="35"/>
      <c r="B202" s="36"/>
      <c r="C202" s="37"/>
      <c r="D202" s="205" t="s">
        <v>152</v>
      </c>
      <c r="E202" s="37"/>
      <c r="F202" s="206" t="s">
        <v>229</v>
      </c>
      <c r="G202" s="37"/>
      <c r="H202" s="37"/>
      <c r="I202" s="207"/>
      <c r="J202" s="37"/>
      <c r="K202" s="37"/>
      <c r="L202" s="40"/>
      <c r="M202" s="208"/>
      <c r="N202" s="209"/>
      <c r="O202" s="72"/>
      <c r="P202" s="72"/>
      <c r="Q202" s="72"/>
      <c r="R202" s="72"/>
      <c r="S202" s="72"/>
      <c r="T202" s="73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T202" s="18" t="s">
        <v>152</v>
      </c>
      <c r="AU202" s="18" t="s">
        <v>86</v>
      </c>
    </row>
    <row r="203" spans="1:65" s="13" customFormat="1" ht="11.25">
      <c r="B203" s="210"/>
      <c r="C203" s="211"/>
      <c r="D203" s="205" t="s">
        <v>154</v>
      </c>
      <c r="E203" s="212" t="s">
        <v>1</v>
      </c>
      <c r="F203" s="213" t="s">
        <v>223</v>
      </c>
      <c r="G203" s="211"/>
      <c r="H203" s="212" t="s">
        <v>1</v>
      </c>
      <c r="I203" s="214"/>
      <c r="J203" s="211"/>
      <c r="K203" s="211"/>
      <c r="L203" s="215"/>
      <c r="M203" s="216"/>
      <c r="N203" s="217"/>
      <c r="O203" s="217"/>
      <c r="P203" s="217"/>
      <c r="Q203" s="217"/>
      <c r="R203" s="217"/>
      <c r="S203" s="217"/>
      <c r="T203" s="218"/>
      <c r="AT203" s="219" t="s">
        <v>154</v>
      </c>
      <c r="AU203" s="219" t="s">
        <v>86</v>
      </c>
      <c r="AV203" s="13" t="s">
        <v>21</v>
      </c>
      <c r="AW203" s="13" t="s">
        <v>35</v>
      </c>
      <c r="AX203" s="13" t="s">
        <v>78</v>
      </c>
      <c r="AY203" s="219" t="s">
        <v>144</v>
      </c>
    </row>
    <row r="204" spans="1:65" s="14" customFormat="1" ht="11.25">
      <c r="B204" s="220"/>
      <c r="C204" s="221"/>
      <c r="D204" s="205" t="s">
        <v>154</v>
      </c>
      <c r="E204" s="222" t="s">
        <v>1</v>
      </c>
      <c r="F204" s="223" t="s">
        <v>538</v>
      </c>
      <c r="G204" s="221"/>
      <c r="H204" s="224">
        <v>86</v>
      </c>
      <c r="I204" s="225"/>
      <c r="J204" s="221"/>
      <c r="K204" s="221"/>
      <c r="L204" s="226"/>
      <c r="M204" s="227"/>
      <c r="N204" s="228"/>
      <c r="O204" s="228"/>
      <c r="P204" s="228"/>
      <c r="Q204" s="228"/>
      <c r="R204" s="228"/>
      <c r="S204" s="228"/>
      <c r="T204" s="229"/>
      <c r="AT204" s="230" t="s">
        <v>154</v>
      </c>
      <c r="AU204" s="230" t="s">
        <v>86</v>
      </c>
      <c r="AV204" s="14" t="s">
        <v>86</v>
      </c>
      <c r="AW204" s="14" t="s">
        <v>35</v>
      </c>
      <c r="AX204" s="14" t="s">
        <v>21</v>
      </c>
      <c r="AY204" s="230" t="s">
        <v>144</v>
      </c>
    </row>
    <row r="205" spans="1:65" s="2" customFormat="1" ht="14.45" customHeight="1">
      <c r="A205" s="35"/>
      <c r="B205" s="36"/>
      <c r="C205" s="243" t="s">
        <v>8</v>
      </c>
      <c r="D205" s="243" t="s">
        <v>211</v>
      </c>
      <c r="E205" s="244" t="s">
        <v>230</v>
      </c>
      <c r="F205" s="245" t="s">
        <v>231</v>
      </c>
      <c r="G205" s="246" t="s">
        <v>232</v>
      </c>
      <c r="H205" s="247">
        <v>1.29</v>
      </c>
      <c r="I205" s="248"/>
      <c r="J205" s="249">
        <f>ROUND(I205*H205,2)</f>
        <v>0</v>
      </c>
      <c r="K205" s="245" t="s">
        <v>150</v>
      </c>
      <c r="L205" s="250"/>
      <c r="M205" s="251" t="s">
        <v>1</v>
      </c>
      <c r="N205" s="252" t="s">
        <v>43</v>
      </c>
      <c r="O205" s="72"/>
      <c r="P205" s="201">
        <f>O205*H205</f>
        <v>0</v>
      </c>
      <c r="Q205" s="201">
        <v>1E-3</v>
      </c>
      <c r="R205" s="201">
        <f>Q205*H205</f>
        <v>1.2900000000000001E-3</v>
      </c>
      <c r="S205" s="201">
        <v>0</v>
      </c>
      <c r="T205" s="202">
        <f>S205*H205</f>
        <v>0</v>
      </c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R205" s="203" t="s">
        <v>195</v>
      </c>
      <c r="AT205" s="203" t="s">
        <v>211</v>
      </c>
      <c r="AU205" s="203" t="s">
        <v>86</v>
      </c>
      <c r="AY205" s="18" t="s">
        <v>144</v>
      </c>
      <c r="BE205" s="204">
        <f>IF(N205="základní",J205,0)</f>
        <v>0</v>
      </c>
      <c r="BF205" s="204">
        <f>IF(N205="snížená",J205,0)</f>
        <v>0</v>
      </c>
      <c r="BG205" s="204">
        <f>IF(N205="zákl. přenesená",J205,0)</f>
        <v>0</v>
      </c>
      <c r="BH205" s="204">
        <f>IF(N205="sníž. přenesená",J205,0)</f>
        <v>0</v>
      </c>
      <c r="BI205" s="204">
        <f>IF(N205="nulová",J205,0)</f>
        <v>0</v>
      </c>
      <c r="BJ205" s="18" t="s">
        <v>21</v>
      </c>
      <c r="BK205" s="204">
        <f>ROUND(I205*H205,2)</f>
        <v>0</v>
      </c>
      <c r="BL205" s="18" t="s">
        <v>99</v>
      </c>
      <c r="BM205" s="203" t="s">
        <v>540</v>
      </c>
    </row>
    <row r="206" spans="1:65" s="2" customFormat="1" ht="11.25">
      <c r="A206" s="35"/>
      <c r="B206" s="36"/>
      <c r="C206" s="37"/>
      <c r="D206" s="205" t="s">
        <v>152</v>
      </c>
      <c r="E206" s="37"/>
      <c r="F206" s="206" t="s">
        <v>231</v>
      </c>
      <c r="G206" s="37"/>
      <c r="H206" s="37"/>
      <c r="I206" s="207"/>
      <c r="J206" s="37"/>
      <c r="K206" s="37"/>
      <c r="L206" s="40"/>
      <c r="M206" s="208"/>
      <c r="N206" s="209"/>
      <c r="O206" s="72"/>
      <c r="P206" s="72"/>
      <c r="Q206" s="72"/>
      <c r="R206" s="72"/>
      <c r="S206" s="72"/>
      <c r="T206" s="73"/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T206" s="18" t="s">
        <v>152</v>
      </c>
      <c r="AU206" s="18" t="s">
        <v>86</v>
      </c>
    </row>
    <row r="207" spans="1:65" s="14" customFormat="1" ht="11.25">
      <c r="B207" s="220"/>
      <c r="C207" s="221"/>
      <c r="D207" s="205" t="s">
        <v>154</v>
      </c>
      <c r="E207" s="221"/>
      <c r="F207" s="223" t="s">
        <v>541</v>
      </c>
      <c r="G207" s="221"/>
      <c r="H207" s="224">
        <v>1.29</v>
      </c>
      <c r="I207" s="225"/>
      <c r="J207" s="221"/>
      <c r="K207" s="221"/>
      <c r="L207" s="226"/>
      <c r="M207" s="227"/>
      <c r="N207" s="228"/>
      <c r="O207" s="228"/>
      <c r="P207" s="228"/>
      <c r="Q207" s="228"/>
      <c r="R207" s="228"/>
      <c r="S207" s="228"/>
      <c r="T207" s="229"/>
      <c r="AT207" s="230" t="s">
        <v>154</v>
      </c>
      <c r="AU207" s="230" t="s">
        <v>86</v>
      </c>
      <c r="AV207" s="14" t="s">
        <v>86</v>
      </c>
      <c r="AW207" s="14" t="s">
        <v>4</v>
      </c>
      <c r="AX207" s="14" t="s">
        <v>21</v>
      </c>
      <c r="AY207" s="230" t="s">
        <v>144</v>
      </c>
    </row>
    <row r="208" spans="1:65" s="2" customFormat="1" ht="24.2" customHeight="1">
      <c r="A208" s="35"/>
      <c r="B208" s="36"/>
      <c r="C208" s="192" t="s">
        <v>235</v>
      </c>
      <c r="D208" s="192" t="s">
        <v>146</v>
      </c>
      <c r="E208" s="193" t="s">
        <v>236</v>
      </c>
      <c r="F208" s="194" t="s">
        <v>237</v>
      </c>
      <c r="G208" s="195" t="s">
        <v>149</v>
      </c>
      <c r="H208" s="196">
        <v>197.7</v>
      </c>
      <c r="I208" s="197"/>
      <c r="J208" s="198">
        <f>ROUND(I208*H208,2)</f>
        <v>0</v>
      </c>
      <c r="K208" s="194" t="s">
        <v>150</v>
      </c>
      <c r="L208" s="40"/>
      <c r="M208" s="199" t="s">
        <v>1</v>
      </c>
      <c r="N208" s="200" t="s">
        <v>43</v>
      </c>
      <c r="O208" s="72"/>
      <c r="P208" s="201">
        <f>O208*H208</f>
        <v>0</v>
      </c>
      <c r="Q208" s="201">
        <v>0</v>
      </c>
      <c r="R208" s="201">
        <f>Q208*H208</f>
        <v>0</v>
      </c>
      <c r="S208" s="201">
        <v>0</v>
      </c>
      <c r="T208" s="202">
        <f>S208*H208</f>
        <v>0</v>
      </c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R208" s="203" t="s">
        <v>99</v>
      </c>
      <c r="AT208" s="203" t="s">
        <v>146</v>
      </c>
      <c r="AU208" s="203" t="s">
        <v>86</v>
      </c>
      <c r="AY208" s="18" t="s">
        <v>144</v>
      </c>
      <c r="BE208" s="204">
        <f>IF(N208="základní",J208,0)</f>
        <v>0</v>
      </c>
      <c r="BF208" s="204">
        <f>IF(N208="snížená",J208,0)</f>
        <v>0</v>
      </c>
      <c r="BG208" s="204">
        <f>IF(N208="zákl. přenesená",J208,0)</f>
        <v>0</v>
      </c>
      <c r="BH208" s="204">
        <f>IF(N208="sníž. přenesená",J208,0)</f>
        <v>0</v>
      </c>
      <c r="BI208" s="204">
        <f>IF(N208="nulová",J208,0)</f>
        <v>0</v>
      </c>
      <c r="BJ208" s="18" t="s">
        <v>21</v>
      </c>
      <c r="BK208" s="204">
        <f>ROUND(I208*H208,2)</f>
        <v>0</v>
      </c>
      <c r="BL208" s="18" t="s">
        <v>99</v>
      </c>
      <c r="BM208" s="203" t="s">
        <v>542</v>
      </c>
    </row>
    <row r="209" spans="1:65" s="2" customFormat="1" ht="19.5">
      <c r="A209" s="35"/>
      <c r="B209" s="36"/>
      <c r="C209" s="37"/>
      <c r="D209" s="205" t="s">
        <v>152</v>
      </c>
      <c r="E209" s="37"/>
      <c r="F209" s="206" t="s">
        <v>239</v>
      </c>
      <c r="G209" s="37"/>
      <c r="H209" s="37"/>
      <c r="I209" s="207"/>
      <c r="J209" s="37"/>
      <c r="K209" s="37"/>
      <c r="L209" s="40"/>
      <c r="M209" s="208"/>
      <c r="N209" s="209"/>
      <c r="O209" s="72"/>
      <c r="P209" s="72"/>
      <c r="Q209" s="72"/>
      <c r="R209" s="72"/>
      <c r="S209" s="72"/>
      <c r="T209" s="73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T209" s="18" t="s">
        <v>152</v>
      </c>
      <c r="AU209" s="18" t="s">
        <v>86</v>
      </c>
    </row>
    <row r="210" spans="1:65" s="13" customFormat="1" ht="11.25">
      <c r="B210" s="210"/>
      <c r="C210" s="211"/>
      <c r="D210" s="205" t="s">
        <v>154</v>
      </c>
      <c r="E210" s="212" t="s">
        <v>1</v>
      </c>
      <c r="F210" s="213" t="s">
        <v>240</v>
      </c>
      <c r="G210" s="211"/>
      <c r="H210" s="212" t="s">
        <v>1</v>
      </c>
      <c r="I210" s="214"/>
      <c r="J210" s="211"/>
      <c r="K210" s="211"/>
      <c r="L210" s="215"/>
      <c r="M210" s="216"/>
      <c r="N210" s="217"/>
      <c r="O210" s="217"/>
      <c r="P210" s="217"/>
      <c r="Q210" s="217"/>
      <c r="R210" s="217"/>
      <c r="S210" s="217"/>
      <c r="T210" s="218"/>
      <c r="AT210" s="219" t="s">
        <v>154</v>
      </c>
      <c r="AU210" s="219" t="s">
        <v>86</v>
      </c>
      <c r="AV210" s="13" t="s">
        <v>21</v>
      </c>
      <c r="AW210" s="13" t="s">
        <v>35</v>
      </c>
      <c r="AX210" s="13" t="s">
        <v>78</v>
      </c>
      <c r="AY210" s="219" t="s">
        <v>144</v>
      </c>
    </row>
    <row r="211" spans="1:65" s="14" customFormat="1" ht="11.25">
      <c r="B211" s="220"/>
      <c r="C211" s="221"/>
      <c r="D211" s="205" t="s">
        <v>154</v>
      </c>
      <c r="E211" s="222" t="s">
        <v>1</v>
      </c>
      <c r="F211" s="223" t="s">
        <v>543</v>
      </c>
      <c r="G211" s="221"/>
      <c r="H211" s="224">
        <v>197.7</v>
      </c>
      <c r="I211" s="225"/>
      <c r="J211" s="221"/>
      <c r="K211" s="221"/>
      <c r="L211" s="226"/>
      <c r="M211" s="227"/>
      <c r="N211" s="228"/>
      <c r="O211" s="228"/>
      <c r="P211" s="228"/>
      <c r="Q211" s="228"/>
      <c r="R211" s="228"/>
      <c r="S211" s="228"/>
      <c r="T211" s="229"/>
      <c r="AT211" s="230" t="s">
        <v>154</v>
      </c>
      <c r="AU211" s="230" t="s">
        <v>86</v>
      </c>
      <c r="AV211" s="14" t="s">
        <v>86</v>
      </c>
      <c r="AW211" s="14" t="s">
        <v>35</v>
      </c>
      <c r="AX211" s="14" t="s">
        <v>21</v>
      </c>
      <c r="AY211" s="230" t="s">
        <v>144</v>
      </c>
    </row>
    <row r="212" spans="1:65" s="12" customFormat="1" ht="22.9" customHeight="1">
      <c r="B212" s="176"/>
      <c r="C212" s="177"/>
      <c r="D212" s="178" t="s">
        <v>77</v>
      </c>
      <c r="E212" s="190" t="s">
        <v>86</v>
      </c>
      <c r="F212" s="190" t="s">
        <v>242</v>
      </c>
      <c r="G212" s="177"/>
      <c r="H212" s="177"/>
      <c r="I212" s="180"/>
      <c r="J212" s="191">
        <f>BK212</f>
        <v>0</v>
      </c>
      <c r="K212" s="177"/>
      <c r="L212" s="182"/>
      <c r="M212" s="183"/>
      <c r="N212" s="184"/>
      <c r="O212" s="184"/>
      <c r="P212" s="185">
        <f>SUM(P213:P231)</f>
        <v>0</v>
      </c>
      <c r="Q212" s="184"/>
      <c r="R212" s="185">
        <f>SUM(R213:R231)</f>
        <v>21.514229999999998</v>
      </c>
      <c r="S212" s="184"/>
      <c r="T212" s="186">
        <f>SUM(T213:T231)</f>
        <v>0</v>
      </c>
      <c r="AR212" s="187" t="s">
        <v>21</v>
      </c>
      <c r="AT212" s="188" t="s">
        <v>77</v>
      </c>
      <c r="AU212" s="188" t="s">
        <v>21</v>
      </c>
      <c r="AY212" s="187" t="s">
        <v>144</v>
      </c>
      <c r="BK212" s="189">
        <f>SUM(BK213:BK231)</f>
        <v>0</v>
      </c>
    </row>
    <row r="213" spans="1:65" s="2" customFormat="1" ht="24.2" customHeight="1">
      <c r="A213" s="35"/>
      <c r="B213" s="36"/>
      <c r="C213" s="192" t="s">
        <v>243</v>
      </c>
      <c r="D213" s="192" t="s">
        <v>146</v>
      </c>
      <c r="E213" s="193" t="s">
        <v>244</v>
      </c>
      <c r="F213" s="194" t="s">
        <v>245</v>
      </c>
      <c r="G213" s="195" t="s">
        <v>171</v>
      </c>
      <c r="H213" s="196">
        <v>5</v>
      </c>
      <c r="I213" s="197"/>
      <c r="J213" s="198">
        <f>ROUND(I213*H213,2)</f>
        <v>0</v>
      </c>
      <c r="K213" s="194" t="s">
        <v>1</v>
      </c>
      <c r="L213" s="40"/>
      <c r="M213" s="199" t="s">
        <v>1</v>
      </c>
      <c r="N213" s="200" t="s">
        <v>43</v>
      </c>
      <c r="O213" s="72"/>
      <c r="P213" s="201">
        <f>O213*H213</f>
        <v>0</v>
      </c>
      <c r="Q213" s="201">
        <v>1.63</v>
      </c>
      <c r="R213" s="201">
        <f>Q213*H213</f>
        <v>8.1499999999999986</v>
      </c>
      <c r="S213" s="201">
        <v>0</v>
      </c>
      <c r="T213" s="202">
        <f>S213*H213</f>
        <v>0</v>
      </c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R213" s="203" t="s">
        <v>99</v>
      </c>
      <c r="AT213" s="203" t="s">
        <v>146</v>
      </c>
      <c r="AU213" s="203" t="s">
        <v>86</v>
      </c>
      <c r="AY213" s="18" t="s">
        <v>144</v>
      </c>
      <c r="BE213" s="204">
        <f>IF(N213="základní",J213,0)</f>
        <v>0</v>
      </c>
      <c r="BF213" s="204">
        <f>IF(N213="snížená",J213,0)</f>
        <v>0</v>
      </c>
      <c r="BG213" s="204">
        <f>IF(N213="zákl. přenesená",J213,0)</f>
        <v>0</v>
      </c>
      <c r="BH213" s="204">
        <f>IF(N213="sníž. přenesená",J213,0)</f>
        <v>0</v>
      </c>
      <c r="BI213" s="204">
        <f>IF(N213="nulová",J213,0)</f>
        <v>0</v>
      </c>
      <c r="BJ213" s="18" t="s">
        <v>21</v>
      </c>
      <c r="BK213" s="204">
        <f>ROUND(I213*H213,2)</f>
        <v>0</v>
      </c>
      <c r="BL213" s="18" t="s">
        <v>99</v>
      </c>
      <c r="BM213" s="203" t="s">
        <v>544</v>
      </c>
    </row>
    <row r="214" spans="1:65" s="2" customFormat="1" ht="29.25">
      <c r="A214" s="35"/>
      <c r="B214" s="36"/>
      <c r="C214" s="37"/>
      <c r="D214" s="205" t="s">
        <v>152</v>
      </c>
      <c r="E214" s="37"/>
      <c r="F214" s="206" t="s">
        <v>247</v>
      </c>
      <c r="G214" s="37"/>
      <c r="H214" s="37"/>
      <c r="I214" s="207"/>
      <c r="J214" s="37"/>
      <c r="K214" s="37"/>
      <c r="L214" s="40"/>
      <c r="M214" s="208"/>
      <c r="N214" s="209"/>
      <c r="O214" s="72"/>
      <c r="P214" s="72"/>
      <c r="Q214" s="72"/>
      <c r="R214" s="72"/>
      <c r="S214" s="72"/>
      <c r="T214" s="73"/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T214" s="18" t="s">
        <v>152</v>
      </c>
      <c r="AU214" s="18" t="s">
        <v>86</v>
      </c>
    </row>
    <row r="215" spans="1:65" s="13" customFormat="1" ht="11.25">
      <c r="B215" s="210"/>
      <c r="C215" s="211"/>
      <c r="D215" s="205" t="s">
        <v>154</v>
      </c>
      <c r="E215" s="212" t="s">
        <v>1</v>
      </c>
      <c r="F215" s="213" t="s">
        <v>176</v>
      </c>
      <c r="G215" s="211"/>
      <c r="H215" s="212" t="s">
        <v>1</v>
      </c>
      <c r="I215" s="214"/>
      <c r="J215" s="211"/>
      <c r="K215" s="211"/>
      <c r="L215" s="215"/>
      <c r="M215" s="216"/>
      <c r="N215" s="217"/>
      <c r="O215" s="217"/>
      <c r="P215" s="217"/>
      <c r="Q215" s="217"/>
      <c r="R215" s="217"/>
      <c r="S215" s="217"/>
      <c r="T215" s="218"/>
      <c r="AT215" s="219" t="s">
        <v>154</v>
      </c>
      <c r="AU215" s="219" t="s">
        <v>86</v>
      </c>
      <c r="AV215" s="13" t="s">
        <v>21</v>
      </c>
      <c r="AW215" s="13" t="s">
        <v>35</v>
      </c>
      <c r="AX215" s="13" t="s">
        <v>78</v>
      </c>
      <c r="AY215" s="219" t="s">
        <v>144</v>
      </c>
    </row>
    <row r="216" spans="1:65" s="14" customFormat="1" ht="11.25">
      <c r="B216" s="220"/>
      <c r="C216" s="221"/>
      <c r="D216" s="205" t="s">
        <v>154</v>
      </c>
      <c r="E216" s="222" t="s">
        <v>1</v>
      </c>
      <c r="F216" s="223" t="s">
        <v>248</v>
      </c>
      <c r="G216" s="221"/>
      <c r="H216" s="224">
        <v>5</v>
      </c>
      <c r="I216" s="225"/>
      <c r="J216" s="221"/>
      <c r="K216" s="221"/>
      <c r="L216" s="226"/>
      <c r="M216" s="227"/>
      <c r="N216" s="228"/>
      <c r="O216" s="228"/>
      <c r="P216" s="228"/>
      <c r="Q216" s="228"/>
      <c r="R216" s="228"/>
      <c r="S216" s="228"/>
      <c r="T216" s="229"/>
      <c r="AT216" s="230" t="s">
        <v>154</v>
      </c>
      <c r="AU216" s="230" t="s">
        <v>86</v>
      </c>
      <c r="AV216" s="14" t="s">
        <v>86</v>
      </c>
      <c r="AW216" s="14" t="s">
        <v>35</v>
      </c>
      <c r="AX216" s="14" t="s">
        <v>21</v>
      </c>
      <c r="AY216" s="230" t="s">
        <v>144</v>
      </c>
    </row>
    <row r="217" spans="1:65" s="2" customFormat="1" ht="24.2" customHeight="1">
      <c r="A217" s="35"/>
      <c r="B217" s="36"/>
      <c r="C217" s="192" t="s">
        <v>249</v>
      </c>
      <c r="D217" s="192" t="s">
        <v>146</v>
      </c>
      <c r="E217" s="193" t="s">
        <v>250</v>
      </c>
      <c r="F217" s="194" t="s">
        <v>251</v>
      </c>
      <c r="G217" s="195" t="s">
        <v>171</v>
      </c>
      <c r="H217" s="196">
        <v>3.96</v>
      </c>
      <c r="I217" s="197"/>
      <c r="J217" s="198">
        <f>ROUND(I217*H217,2)</f>
        <v>0</v>
      </c>
      <c r="K217" s="194" t="s">
        <v>1</v>
      </c>
      <c r="L217" s="40"/>
      <c r="M217" s="199" t="s">
        <v>1</v>
      </c>
      <c r="N217" s="200" t="s">
        <v>43</v>
      </c>
      <c r="O217" s="72"/>
      <c r="P217" s="201">
        <f>O217*H217</f>
        <v>0</v>
      </c>
      <c r="Q217" s="201">
        <v>1.665</v>
      </c>
      <c r="R217" s="201">
        <f>Q217*H217</f>
        <v>6.5933999999999999</v>
      </c>
      <c r="S217" s="201">
        <v>0</v>
      </c>
      <c r="T217" s="202">
        <f>S217*H217</f>
        <v>0</v>
      </c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R217" s="203" t="s">
        <v>99</v>
      </c>
      <c r="AT217" s="203" t="s">
        <v>146</v>
      </c>
      <c r="AU217" s="203" t="s">
        <v>86</v>
      </c>
      <c r="AY217" s="18" t="s">
        <v>144</v>
      </c>
      <c r="BE217" s="204">
        <f>IF(N217="základní",J217,0)</f>
        <v>0</v>
      </c>
      <c r="BF217" s="204">
        <f>IF(N217="snížená",J217,0)</f>
        <v>0</v>
      </c>
      <c r="BG217" s="204">
        <f>IF(N217="zákl. přenesená",J217,0)</f>
        <v>0</v>
      </c>
      <c r="BH217" s="204">
        <f>IF(N217="sníž. přenesená",J217,0)</f>
        <v>0</v>
      </c>
      <c r="BI217" s="204">
        <f>IF(N217="nulová",J217,0)</f>
        <v>0</v>
      </c>
      <c r="BJ217" s="18" t="s">
        <v>21</v>
      </c>
      <c r="BK217" s="204">
        <f>ROUND(I217*H217,2)</f>
        <v>0</v>
      </c>
      <c r="BL217" s="18" t="s">
        <v>99</v>
      </c>
      <c r="BM217" s="203" t="s">
        <v>545</v>
      </c>
    </row>
    <row r="218" spans="1:65" s="2" customFormat="1" ht="29.25">
      <c r="A218" s="35"/>
      <c r="B218" s="36"/>
      <c r="C218" s="37"/>
      <c r="D218" s="205" t="s">
        <v>152</v>
      </c>
      <c r="E218" s="37"/>
      <c r="F218" s="206" t="s">
        <v>253</v>
      </c>
      <c r="G218" s="37"/>
      <c r="H218" s="37"/>
      <c r="I218" s="207"/>
      <c r="J218" s="37"/>
      <c r="K218" s="37"/>
      <c r="L218" s="40"/>
      <c r="M218" s="208"/>
      <c r="N218" s="209"/>
      <c r="O218" s="72"/>
      <c r="P218" s="72"/>
      <c r="Q218" s="72"/>
      <c r="R218" s="72"/>
      <c r="S218" s="72"/>
      <c r="T218" s="73"/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T218" s="18" t="s">
        <v>152</v>
      </c>
      <c r="AU218" s="18" t="s">
        <v>86</v>
      </c>
    </row>
    <row r="219" spans="1:65" s="13" customFormat="1" ht="11.25">
      <c r="B219" s="210"/>
      <c r="C219" s="211"/>
      <c r="D219" s="205" t="s">
        <v>154</v>
      </c>
      <c r="E219" s="212" t="s">
        <v>1</v>
      </c>
      <c r="F219" s="213" t="s">
        <v>254</v>
      </c>
      <c r="G219" s="211"/>
      <c r="H219" s="212" t="s">
        <v>1</v>
      </c>
      <c r="I219" s="214"/>
      <c r="J219" s="211"/>
      <c r="K219" s="211"/>
      <c r="L219" s="215"/>
      <c r="M219" s="216"/>
      <c r="N219" s="217"/>
      <c r="O219" s="217"/>
      <c r="P219" s="217"/>
      <c r="Q219" s="217"/>
      <c r="R219" s="217"/>
      <c r="S219" s="217"/>
      <c r="T219" s="218"/>
      <c r="AT219" s="219" t="s">
        <v>154</v>
      </c>
      <c r="AU219" s="219" t="s">
        <v>86</v>
      </c>
      <c r="AV219" s="13" t="s">
        <v>21</v>
      </c>
      <c r="AW219" s="13" t="s">
        <v>35</v>
      </c>
      <c r="AX219" s="13" t="s">
        <v>78</v>
      </c>
      <c r="AY219" s="219" t="s">
        <v>144</v>
      </c>
    </row>
    <row r="220" spans="1:65" s="14" customFormat="1" ht="11.25">
      <c r="B220" s="220"/>
      <c r="C220" s="221"/>
      <c r="D220" s="205" t="s">
        <v>154</v>
      </c>
      <c r="E220" s="222" t="s">
        <v>1</v>
      </c>
      <c r="F220" s="223" t="s">
        <v>518</v>
      </c>
      <c r="G220" s="221"/>
      <c r="H220" s="224">
        <v>3.96</v>
      </c>
      <c r="I220" s="225"/>
      <c r="J220" s="221"/>
      <c r="K220" s="221"/>
      <c r="L220" s="226"/>
      <c r="M220" s="227"/>
      <c r="N220" s="228"/>
      <c r="O220" s="228"/>
      <c r="P220" s="228"/>
      <c r="Q220" s="228"/>
      <c r="R220" s="228"/>
      <c r="S220" s="228"/>
      <c r="T220" s="229"/>
      <c r="AT220" s="230" t="s">
        <v>154</v>
      </c>
      <c r="AU220" s="230" t="s">
        <v>86</v>
      </c>
      <c r="AV220" s="14" t="s">
        <v>86</v>
      </c>
      <c r="AW220" s="14" t="s">
        <v>35</v>
      </c>
      <c r="AX220" s="14" t="s">
        <v>21</v>
      </c>
      <c r="AY220" s="230" t="s">
        <v>144</v>
      </c>
    </row>
    <row r="221" spans="1:65" s="2" customFormat="1" ht="24.2" customHeight="1">
      <c r="A221" s="35"/>
      <c r="B221" s="36"/>
      <c r="C221" s="192" t="s">
        <v>255</v>
      </c>
      <c r="D221" s="192" t="s">
        <v>146</v>
      </c>
      <c r="E221" s="193" t="s">
        <v>256</v>
      </c>
      <c r="F221" s="194" t="s">
        <v>257</v>
      </c>
      <c r="G221" s="195" t="s">
        <v>149</v>
      </c>
      <c r="H221" s="196">
        <v>22</v>
      </c>
      <c r="I221" s="197"/>
      <c r="J221" s="198">
        <f>ROUND(I221*H221,2)</f>
        <v>0</v>
      </c>
      <c r="K221" s="194" t="s">
        <v>150</v>
      </c>
      <c r="L221" s="40"/>
      <c r="M221" s="199" t="s">
        <v>1</v>
      </c>
      <c r="N221" s="200" t="s">
        <v>43</v>
      </c>
      <c r="O221" s="72"/>
      <c r="P221" s="201">
        <f>O221*H221</f>
        <v>0</v>
      </c>
      <c r="Q221" s="201">
        <v>3.1E-4</v>
      </c>
      <c r="R221" s="201">
        <f>Q221*H221</f>
        <v>6.8199999999999997E-3</v>
      </c>
      <c r="S221" s="201">
        <v>0</v>
      </c>
      <c r="T221" s="202">
        <f>S221*H221</f>
        <v>0</v>
      </c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R221" s="203" t="s">
        <v>99</v>
      </c>
      <c r="AT221" s="203" t="s">
        <v>146</v>
      </c>
      <c r="AU221" s="203" t="s">
        <v>86</v>
      </c>
      <c r="AY221" s="18" t="s">
        <v>144</v>
      </c>
      <c r="BE221" s="204">
        <f>IF(N221="základní",J221,0)</f>
        <v>0</v>
      </c>
      <c r="BF221" s="204">
        <f>IF(N221="snížená",J221,0)</f>
        <v>0</v>
      </c>
      <c r="BG221" s="204">
        <f>IF(N221="zákl. přenesená",J221,0)</f>
        <v>0</v>
      </c>
      <c r="BH221" s="204">
        <f>IF(N221="sníž. přenesená",J221,0)</f>
        <v>0</v>
      </c>
      <c r="BI221" s="204">
        <f>IF(N221="nulová",J221,0)</f>
        <v>0</v>
      </c>
      <c r="BJ221" s="18" t="s">
        <v>21</v>
      </c>
      <c r="BK221" s="204">
        <f>ROUND(I221*H221,2)</f>
        <v>0</v>
      </c>
      <c r="BL221" s="18" t="s">
        <v>99</v>
      </c>
      <c r="BM221" s="203" t="s">
        <v>546</v>
      </c>
    </row>
    <row r="222" spans="1:65" s="2" customFormat="1" ht="29.25">
      <c r="A222" s="35"/>
      <c r="B222" s="36"/>
      <c r="C222" s="37"/>
      <c r="D222" s="205" t="s">
        <v>152</v>
      </c>
      <c r="E222" s="37"/>
      <c r="F222" s="206" t="s">
        <v>259</v>
      </c>
      <c r="G222" s="37"/>
      <c r="H222" s="37"/>
      <c r="I222" s="207"/>
      <c r="J222" s="37"/>
      <c r="K222" s="37"/>
      <c r="L222" s="40"/>
      <c r="M222" s="208"/>
      <c r="N222" s="209"/>
      <c r="O222" s="72"/>
      <c r="P222" s="72"/>
      <c r="Q222" s="72"/>
      <c r="R222" s="72"/>
      <c r="S222" s="72"/>
      <c r="T222" s="73"/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T222" s="18" t="s">
        <v>152</v>
      </c>
      <c r="AU222" s="18" t="s">
        <v>86</v>
      </c>
    </row>
    <row r="223" spans="1:65" s="13" customFormat="1" ht="11.25">
      <c r="B223" s="210"/>
      <c r="C223" s="211"/>
      <c r="D223" s="205" t="s">
        <v>154</v>
      </c>
      <c r="E223" s="212" t="s">
        <v>1</v>
      </c>
      <c r="F223" s="213" t="s">
        <v>176</v>
      </c>
      <c r="G223" s="211"/>
      <c r="H223" s="212" t="s">
        <v>1</v>
      </c>
      <c r="I223" s="214"/>
      <c r="J223" s="211"/>
      <c r="K223" s="211"/>
      <c r="L223" s="215"/>
      <c r="M223" s="216"/>
      <c r="N223" s="217"/>
      <c r="O223" s="217"/>
      <c r="P223" s="217"/>
      <c r="Q223" s="217"/>
      <c r="R223" s="217"/>
      <c r="S223" s="217"/>
      <c r="T223" s="218"/>
      <c r="AT223" s="219" t="s">
        <v>154</v>
      </c>
      <c r="AU223" s="219" t="s">
        <v>86</v>
      </c>
      <c r="AV223" s="13" t="s">
        <v>21</v>
      </c>
      <c r="AW223" s="13" t="s">
        <v>35</v>
      </c>
      <c r="AX223" s="13" t="s">
        <v>78</v>
      </c>
      <c r="AY223" s="219" t="s">
        <v>144</v>
      </c>
    </row>
    <row r="224" spans="1:65" s="14" customFormat="1" ht="11.25">
      <c r="B224" s="220"/>
      <c r="C224" s="221"/>
      <c r="D224" s="205" t="s">
        <v>154</v>
      </c>
      <c r="E224" s="222" t="s">
        <v>1</v>
      </c>
      <c r="F224" s="223" t="s">
        <v>260</v>
      </c>
      <c r="G224" s="221"/>
      <c r="H224" s="224">
        <v>22</v>
      </c>
      <c r="I224" s="225"/>
      <c r="J224" s="221"/>
      <c r="K224" s="221"/>
      <c r="L224" s="226"/>
      <c r="M224" s="227"/>
      <c r="N224" s="228"/>
      <c r="O224" s="228"/>
      <c r="P224" s="228"/>
      <c r="Q224" s="228"/>
      <c r="R224" s="228"/>
      <c r="S224" s="228"/>
      <c r="T224" s="229"/>
      <c r="AT224" s="230" t="s">
        <v>154</v>
      </c>
      <c r="AU224" s="230" t="s">
        <v>86</v>
      </c>
      <c r="AV224" s="14" t="s">
        <v>86</v>
      </c>
      <c r="AW224" s="14" t="s">
        <v>35</v>
      </c>
      <c r="AX224" s="14" t="s">
        <v>21</v>
      </c>
      <c r="AY224" s="230" t="s">
        <v>144</v>
      </c>
    </row>
    <row r="225" spans="1:65" s="2" customFormat="1" ht="24.2" customHeight="1">
      <c r="A225" s="35"/>
      <c r="B225" s="36"/>
      <c r="C225" s="243" t="s">
        <v>261</v>
      </c>
      <c r="D225" s="243" t="s">
        <v>211</v>
      </c>
      <c r="E225" s="244" t="s">
        <v>262</v>
      </c>
      <c r="F225" s="245" t="s">
        <v>263</v>
      </c>
      <c r="G225" s="246" t="s">
        <v>149</v>
      </c>
      <c r="H225" s="247">
        <v>23.1</v>
      </c>
      <c r="I225" s="248"/>
      <c r="J225" s="249">
        <f>ROUND(I225*H225,2)</f>
        <v>0</v>
      </c>
      <c r="K225" s="245" t="s">
        <v>150</v>
      </c>
      <c r="L225" s="250"/>
      <c r="M225" s="251" t="s">
        <v>1</v>
      </c>
      <c r="N225" s="252" t="s">
        <v>43</v>
      </c>
      <c r="O225" s="72"/>
      <c r="P225" s="201">
        <f>O225*H225</f>
        <v>0</v>
      </c>
      <c r="Q225" s="201">
        <v>4.0000000000000002E-4</v>
      </c>
      <c r="R225" s="201">
        <f>Q225*H225</f>
        <v>9.2400000000000017E-3</v>
      </c>
      <c r="S225" s="201">
        <v>0</v>
      </c>
      <c r="T225" s="202">
        <f>S225*H225</f>
        <v>0</v>
      </c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R225" s="203" t="s">
        <v>195</v>
      </c>
      <c r="AT225" s="203" t="s">
        <v>211</v>
      </c>
      <c r="AU225" s="203" t="s">
        <v>86</v>
      </c>
      <c r="AY225" s="18" t="s">
        <v>144</v>
      </c>
      <c r="BE225" s="204">
        <f>IF(N225="základní",J225,0)</f>
        <v>0</v>
      </c>
      <c r="BF225" s="204">
        <f>IF(N225="snížená",J225,0)</f>
        <v>0</v>
      </c>
      <c r="BG225" s="204">
        <f>IF(N225="zákl. přenesená",J225,0)</f>
        <v>0</v>
      </c>
      <c r="BH225" s="204">
        <f>IF(N225="sníž. přenesená",J225,0)</f>
        <v>0</v>
      </c>
      <c r="BI225" s="204">
        <f>IF(N225="nulová",J225,0)</f>
        <v>0</v>
      </c>
      <c r="BJ225" s="18" t="s">
        <v>21</v>
      </c>
      <c r="BK225" s="204">
        <f>ROUND(I225*H225,2)</f>
        <v>0</v>
      </c>
      <c r="BL225" s="18" t="s">
        <v>99</v>
      </c>
      <c r="BM225" s="203" t="s">
        <v>547</v>
      </c>
    </row>
    <row r="226" spans="1:65" s="2" customFormat="1" ht="19.5">
      <c r="A226" s="35"/>
      <c r="B226" s="36"/>
      <c r="C226" s="37"/>
      <c r="D226" s="205" t="s">
        <v>152</v>
      </c>
      <c r="E226" s="37"/>
      <c r="F226" s="206" t="s">
        <v>263</v>
      </c>
      <c r="G226" s="37"/>
      <c r="H226" s="37"/>
      <c r="I226" s="207"/>
      <c r="J226" s="37"/>
      <c r="K226" s="37"/>
      <c r="L226" s="40"/>
      <c r="M226" s="208"/>
      <c r="N226" s="209"/>
      <c r="O226" s="72"/>
      <c r="P226" s="72"/>
      <c r="Q226" s="72"/>
      <c r="R226" s="72"/>
      <c r="S226" s="72"/>
      <c r="T226" s="73"/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T226" s="18" t="s">
        <v>152</v>
      </c>
      <c r="AU226" s="18" t="s">
        <v>86</v>
      </c>
    </row>
    <row r="227" spans="1:65" s="14" customFormat="1" ht="11.25">
      <c r="B227" s="220"/>
      <c r="C227" s="221"/>
      <c r="D227" s="205" t="s">
        <v>154</v>
      </c>
      <c r="E227" s="221"/>
      <c r="F227" s="223" t="s">
        <v>265</v>
      </c>
      <c r="G227" s="221"/>
      <c r="H227" s="224">
        <v>23.1</v>
      </c>
      <c r="I227" s="225"/>
      <c r="J227" s="221"/>
      <c r="K227" s="221"/>
      <c r="L227" s="226"/>
      <c r="M227" s="227"/>
      <c r="N227" s="228"/>
      <c r="O227" s="228"/>
      <c r="P227" s="228"/>
      <c r="Q227" s="228"/>
      <c r="R227" s="228"/>
      <c r="S227" s="228"/>
      <c r="T227" s="229"/>
      <c r="AT227" s="230" t="s">
        <v>154</v>
      </c>
      <c r="AU227" s="230" t="s">
        <v>86</v>
      </c>
      <c r="AV227" s="14" t="s">
        <v>86</v>
      </c>
      <c r="AW227" s="14" t="s">
        <v>4</v>
      </c>
      <c r="AX227" s="14" t="s">
        <v>21</v>
      </c>
      <c r="AY227" s="230" t="s">
        <v>144</v>
      </c>
    </row>
    <row r="228" spans="1:65" s="2" customFormat="1" ht="37.9" customHeight="1">
      <c r="A228" s="35"/>
      <c r="B228" s="36"/>
      <c r="C228" s="192" t="s">
        <v>7</v>
      </c>
      <c r="D228" s="192" t="s">
        <v>146</v>
      </c>
      <c r="E228" s="193" t="s">
        <v>266</v>
      </c>
      <c r="F228" s="194" t="s">
        <v>267</v>
      </c>
      <c r="G228" s="195" t="s">
        <v>268</v>
      </c>
      <c r="H228" s="196">
        <v>33</v>
      </c>
      <c r="I228" s="197"/>
      <c r="J228" s="198">
        <f>ROUND(I228*H228,2)</f>
        <v>0</v>
      </c>
      <c r="K228" s="194" t="s">
        <v>150</v>
      </c>
      <c r="L228" s="40"/>
      <c r="M228" s="199" t="s">
        <v>1</v>
      </c>
      <c r="N228" s="200" t="s">
        <v>43</v>
      </c>
      <c r="O228" s="72"/>
      <c r="P228" s="201">
        <f>O228*H228</f>
        <v>0</v>
      </c>
      <c r="Q228" s="201">
        <v>0.20469000000000001</v>
      </c>
      <c r="R228" s="201">
        <f>Q228*H228</f>
        <v>6.7547700000000006</v>
      </c>
      <c r="S228" s="201">
        <v>0</v>
      </c>
      <c r="T228" s="202">
        <f>S228*H228</f>
        <v>0</v>
      </c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R228" s="203" t="s">
        <v>99</v>
      </c>
      <c r="AT228" s="203" t="s">
        <v>146</v>
      </c>
      <c r="AU228" s="203" t="s">
        <v>86</v>
      </c>
      <c r="AY228" s="18" t="s">
        <v>144</v>
      </c>
      <c r="BE228" s="204">
        <f>IF(N228="základní",J228,0)</f>
        <v>0</v>
      </c>
      <c r="BF228" s="204">
        <f>IF(N228="snížená",J228,0)</f>
        <v>0</v>
      </c>
      <c r="BG228" s="204">
        <f>IF(N228="zákl. přenesená",J228,0)</f>
        <v>0</v>
      </c>
      <c r="BH228" s="204">
        <f>IF(N228="sníž. přenesená",J228,0)</f>
        <v>0</v>
      </c>
      <c r="BI228" s="204">
        <f>IF(N228="nulová",J228,0)</f>
        <v>0</v>
      </c>
      <c r="BJ228" s="18" t="s">
        <v>21</v>
      </c>
      <c r="BK228" s="204">
        <f>ROUND(I228*H228,2)</f>
        <v>0</v>
      </c>
      <c r="BL228" s="18" t="s">
        <v>99</v>
      </c>
      <c r="BM228" s="203" t="s">
        <v>548</v>
      </c>
    </row>
    <row r="229" spans="1:65" s="2" customFormat="1" ht="39">
      <c r="A229" s="35"/>
      <c r="B229" s="36"/>
      <c r="C229" s="37"/>
      <c r="D229" s="205" t="s">
        <v>152</v>
      </c>
      <c r="E229" s="37"/>
      <c r="F229" s="206" t="s">
        <v>270</v>
      </c>
      <c r="G229" s="37"/>
      <c r="H229" s="37"/>
      <c r="I229" s="207"/>
      <c r="J229" s="37"/>
      <c r="K229" s="37"/>
      <c r="L229" s="40"/>
      <c r="M229" s="208"/>
      <c r="N229" s="209"/>
      <c r="O229" s="72"/>
      <c r="P229" s="72"/>
      <c r="Q229" s="72"/>
      <c r="R229" s="72"/>
      <c r="S229" s="72"/>
      <c r="T229" s="73"/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T229" s="18" t="s">
        <v>152</v>
      </c>
      <c r="AU229" s="18" t="s">
        <v>86</v>
      </c>
    </row>
    <row r="230" spans="1:65" s="13" customFormat="1" ht="11.25">
      <c r="B230" s="210"/>
      <c r="C230" s="211"/>
      <c r="D230" s="205" t="s">
        <v>154</v>
      </c>
      <c r="E230" s="212" t="s">
        <v>1</v>
      </c>
      <c r="F230" s="213" t="s">
        <v>254</v>
      </c>
      <c r="G230" s="211"/>
      <c r="H230" s="212" t="s">
        <v>1</v>
      </c>
      <c r="I230" s="214"/>
      <c r="J230" s="211"/>
      <c r="K230" s="211"/>
      <c r="L230" s="215"/>
      <c r="M230" s="216"/>
      <c r="N230" s="217"/>
      <c r="O230" s="217"/>
      <c r="P230" s="217"/>
      <c r="Q230" s="217"/>
      <c r="R230" s="217"/>
      <c r="S230" s="217"/>
      <c r="T230" s="218"/>
      <c r="AT230" s="219" t="s">
        <v>154</v>
      </c>
      <c r="AU230" s="219" t="s">
        <v>86</v>
      </c>
      <c r="AV230" s="13" t="s">
        <v>21</v>
      </c>
      <c r="AW230" s="13" t="s">
        <v>35</v>
      </c>
      <c r="AX230" s="13" t="s">
        <v>78</v>
      </c>
      <c r="AY230" s="219" t="s">
        <v>144</v>
      </c>
    </row>
    <row r="231" spans="1:65" s="14" customFormat="1" ht="11.25">
      <c r="B231" s="220"/>
      <c r="C231" s="221"/>
      <c r="D231" s="205" t="s">
        <v>154</v>
      </c>
      <c r="E231" s="222" t="s">
        <v>1</v>
      </c>
      <c r="F231" s="223" t="s">
        <v>549</v>
      </c>
      <c r="G231" s="221"/>
      <c r="H231" s="224">
        <v>33</v>
      </c>
      <c r="I231" s="225"/>
      <c r="J231" s="221"/>
      <c r="K231" s="221"/>
      <c r="L231" s="226"/>
      <c r="M231" s="227"/>
      <c r="N231" s="228"/>
      <c r="O231" s="228"/>
      <c r="P231" s="228"/>
      <c r="Q231" s="228"/>
      <c r="R231" s="228"/>
      <c r="S231" s="228"/>
      <c r="T231" s="229"/>
      <c r="AT231" s="230" t="s">
        <v>154</v>
      </c>
      <c r="AU231" s="230" t="s">
        <v>86</v>
      </c>
      <c r="AV231" s="14" t="s">
        <v>86</v>
      </c>
      <c r="AW231" s="14" t="s">
        <v>35</v>
      </c>
      <c r="AX231" s="14" t="s">
        <v>21</v>
      </c>
      <c r="AY231" s="230" t="s">
        <v>144</v>
      </c>
    </row>
    <row r="232" spans="1:65" s="12" customFormat="1" ht="22.9" customHeight="1">
      <c r="B232" s="176"/>
      <c r="C232" s="177"/>
      <c r="D232" s="178" t="s">
        <v>77</v>
      </c>
      <c r="E232" s="190" t="s">
        <v>99</v>
      </c>
      <c r="F232" s="190" t="s">
        <v>272</v>
      </c>
      <c r="G232" s="177"/>
      <c r="H232" s="177"/>
      <c r="I232" s="180"/>
      <c r="J232" s="191">
        <f>BK232</f>
        <v>0</v>
      </c>
      <c r="K232" s="177"/>
      <c r="L232" s="182"/>
      <c r="M232" s="183"/>
      <c r="N232" s="184"/>
      <c r="O232" s="184"/>
      <c r="P232" s="185">
        <f>SUM(P233:P246)</f>
        <v>0</v>
      </c>
      <c r="Q232" s="184"/>
      <c r="R232" s="185">
        <f>SUM(R233:R246)</f>
        <v>0.82899250000000002</v>
      </c>
      <c r="S232" s="184"/>
      <c r="T232" s="186">
        <f>SUM(T233:T246)</f>
        <v>0</v>
      </c>
      <c r="AR232" s="187" t="s">
        <v>21</v>
      </c>
      <c r="AT232" s="188" t="s">
        <v>77</v>
      </c>
      <c r="AU232" s="188" t="s">
        <v>21</v>
      </c>
      <c r="AY232" s="187" t="s">
        <v>144</v>
      </c>
      <c r="BK232" s="189">
        <f>SUM(BK233:BK246)</f>
        <v>0</v>
      </c>
    </row>
    <row r="233" spans="1:65" s="2" customFormat="1" ht="14.45" customHeight="1">
      <c r="A233" s="35"/>
      <c r="B233" s="36"/>
      <c r="C233" s="192" t="s">
        <v>273</v>
      </c>
      <c r="D233" s="192" t="s">
        <v>146</v>
      </c>
      <c r="E233" s="193" t="s">
        <v>274</v>
      </c>
      <c r="F233" s="194" t="s">
        <v>275</v>
      </c>
      <c r="G233" s="195" t="s">
        <v>149</v>
      </c>
      <c r="H233" s="196">
        <v>373</v>
      </c>
      <c r="I233" s="197"/>
      <c r="J233" s="198">
        <f>ROUND(I233*H233,2)</f>
        <v>0</v>
      </c>
      <c r="K233" s="194" t="s">
        <v>150</v>
      </c>
      <c r="L233" s="40"/>
      <c r="M233" s="199" t="s">
        <v>1</v>
      </c>
      <c r="N233" s="200" t="s">
        <v>43</v>
      </c>
      <c r="O233" s="72"/>
      <c r="P233" s="201">
        <f>O233*H233</f>
        <v>0</v>
      </c>
      <c r="Q233" s="201">
        <v>2.7999999999999998E-4</v>
      </c>
      <c r="R233" s="201">
        <f>Q233*H233</f>
        <v>0.10443999999999999</v>
      </c>
      <c r="S233" s="201">
        <v>0</v>
      </c>
      <c r="T233" s="202">
        <f>S233*H233</f>
        <v>0</v>
      </c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R233" s="203" t="s">
        <v>99</v>
      </c>
      <c r="AT233" s="203" t="s">
        <v>146</v>
      </c>
      <c r="AU233" s="203" t="s">
        <v>86</v>
      </c>
      <c r="AY233" s="18" t="s">
        <v>144</v>
      </c>
      <c r="BE233" s="204">
        <f>IF(N233="základní",J233,0)</f>
        <v>0</v>
      </c>
      <c r="BF233" s="204">
        <f>IF(N233="snížená",J233,0)</f>
        <v>0</v>
      </c>
      <c r="BG233" s="204">
        <f>IF(N233="zákl. přenesená",J233,0)</f>
        <v>0</v>
      </c>
      <c r="BH233" s="204">
        <f>IF(N233="sníž. přenesená",J233,0)</f>
        <v>0</v>
      </c>
      <c r="BI233" s="204">
        <f>IF(N233="nulová",J233,0)</f>
        <v>0</v>
      </c>
      <c r="BJ233" s="18" t="s">
        <v>21</v>
      </c>
      <c r="BK233" s="204">
        <f>ROUND(I233*H233,2)</f>
        <v>0</v>
      </c>
      <c r="BL233" s="18" t="s">
        <v>99</v>
      </c>
      <c r="BM233" s="203" t="s">
        <v>550</v>
      </c>
    </row>
    <row r="234" spans="1:65" s="2" customFormat="1" ht="29.25">
      <c r="A234" s="35"/>
      <c r="B234" s="36"/>
      <c r="C234" s="37"/>
      <c r="D234" s="205" t="s">
        <v>152</v>
      </c>
      <c r="E234" s="37"/>
      <c r="F234" s="206" t="s">
        <v>277</v>
      </c>
      <c r="G234" s="37"/>
      <c r="H234" s="37"/>
      <c r="I234" s="207"/>
      <c r="J234" s="37"/>
      <c r="K234" s="37"/>
      <c r="L234" s="40"/>
      <c r="M234" s="208"/>
      <c r="N234" s="209"/>
      <c r="O234" s="72"/>
      <c r="P234" s="72"/>
      <c r="Q234" s="72"/>
      <c r="R234" s="72"/>
      <c r="S234" s="72"/>
      <c r="T234" s="73"/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T234" s="18" t="s">
        <v>152</v>
      </c>
      <c r="AU234" s="18" t="s">
        <v>86</v>
      </c>
    </row>
    <row r="235" spans="1:65" s="13" customFormat="1" ht="22.5">
      <c r="B235" s="210"/>
      <c r="C235" s="211"/>
      <c r="D235" s="205" t="s">
        <v>154</v>
      </c>
      <c r="E235" s="212" t="s">
        <v>1</v>
      </c>
      <c r="F235" s="213" t="s">
        <v>278</v>
      </c>
      <c r="G235" s="211"/>
      <c r="H235" s="212" t="s">
        <v>1</v>
      </c>
      <c r="I235" s="214"/>
      <c r="J235" s="211"/>
      <c r="K235" s="211"/>
      <c r="L235" s="215"/>
      <c r="M235" s="216"/>
      <c r="N235" s="217"/>
      <c r="O235" s="217"/>
      <c r="P235" s="217"/>
      <c r="Q235" s="217"/>
      <c r="R235" s="217"/>
      <c r="S235" s="217"/>
      <c r="T235" s="218"/>
      <c r="AT235" s="219" t="s">
        <v>154</v>
      </c>
      <c r="AU235" s="219" t="s">
        <v>86</v>
      </c>
      <c r="AV235" s="13" t="s">
        <v>21</v>
      </c>
      <c r="AW235" s="13" t="s">
        <v>35</v>
      </c>
      <c r="AX235" s="13" t="s">
        <v>78</v>
      </c>
      <c r="AY235" s="219" t="s">
        <v>144</v>
      </c>
    </row>
    <row r="236" spans="1:65" s="14" customFormat="1" ht="11.25">
      <c r="B236" s="220"/>
      <c r="C236" s="221"/>
      <c r="D236" s="205" t="s">
        <v>154</v>
      </c>
      <c r="E236" s="222" t="s">
        <v>1</v>
      </c>
      <c r="F236" s="223" t="s">
        <v>551</v>
      </c>
      <c r="G236" s="221"/>
      <c r="H236" s="224">
        <v>373</v>
      </c>
      <c r="I236" s="225"/>
      <c r="J236" s="221"/>
      <c r="K236" s="221"/>
      <c r="L236" s="226"/>
      <c r="M236" s="227"/>
      <c r="N236" s="228"/>
      <c r="O236" s="228"/>
      <c r="P236" s="228"/>
      <c r="Q236" s="228"/>
      <c r="R236" s="228"/>
      <c r="S236" s="228"/>
      <c r="T236" s="229"/>
      <c r="AT236" s="230" t="s">
        <v>154</v>
      </c>
      <c r="AU236" s="230" t="s">
        <v>86</v>
      </c>
      <c r="AV236" s="14" t="s">
        <v>86</v>
      </c>
      <c r="AW236" s="14" t="s">
        <v>35</v>
      </c>
      <c r="AX236" s="14" t="s">
        <v>21</v>
      </c>
      <c r="AY236" s="230" t="s">
        <v>144</v>
      </c>
    </row>
    <row r="237" spans="1:65" s="2" customFormat="1" ht="24.2" customHeight="1">
      <c r="A237" s="35"/>
      <c r="B237" s="36"/>
      <c r="C237" s="243" t="s">
        <v>280</v>
      </c>
      <c r="D237" s="243" t="s">
        <v>211</v>
      </c>
      <c r="E237" s="244" t="s">
        <v>281</v>
      </c>
      <c r="F237" s="245" t="s">
        <v>282</v>
      </c>
      <c r="G237" s="246" t="s">
        <v>149</v>
      </c>
      <c r="H237" s="247">
        <v>391.65</v>
      </c>
      <c r="I237" s="248"/>
      <c r="J237" s="249">
        <f>ROUND(I237*H237,2)</f>
        <v>0</v>
      </c>
      <c r="K237" s="245" t="s">
        <v>1</v>
      </c>
      <c r="L237" s="250"/>
      <c r="M237" s="251" t="s">
        <v>1</v>
      </c>
      <c r="N237" s="252" t="s">
        <v>43</v>
      </c>
      <c r="O237" s="72"/>
      <c r="P237" s="201">
        <f>O237*H237</f>
        <v>0</v>
      </c>
      <c r="Q237" s="201">
        <v>5.0000000000000001E-4</v>
      </c>
      <c r="R237" s="201">
        <f>Q237*H237</f>
        <v>0.195825</v>
      </c>
      <c r="S237" s="201">
        <v>0</v>
      </c>
      <c r="T237" s="202">
        <f>S237*H237</f>
        <v>0</v>
      </c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R237" s="203" t="s">
        <v>283</v>
      </c>
      <c r="AT237" s="203" t="s">
        <v>211</v>
      </c>
      <c r="AU237" s="203" t="s">
        <v>86</v>
      </c>
      <c r="AY237" s="18" t="s">
        <v>144</v>
      </c>
      <c r="BE237" s="204">
        <f>IF(N237="základní",J237,0)</f>
        <v>0</v>
      </c>
      <c r="BF237" s="204">
        <f>IF(N237="snížená",J237,0)</f>
        <v>0</v>
      </c>
      <c r="BG237" s="204">
        <f>IF(N237="zákl. přenesená",J237,0)</f>
        <v>0</v>
      </c>
      <c r="BH237" s="204">
        <f>IF(N237="sníž. přenesená",J237,0)</f>
        <v>0</v>
      </c>
      <c r="BI237" s="204">
        <f>IF(N237="nulová",J237,0)</f>
        <v>0</v>
      </c>
      <c r="BJ237" s="18" t="s">
        <v>21</v>
      </c>
      <c r="BK237" s="204">
        <f>ROUND(I237*H237,2)</f>
        <v>0</v>
      </c>
      <c r="BL237" s="18" t="s">
        <v>283</v>
      </c>
      <c r="BM237" s="203" t="s">
        <v>552</v>
      </c>
    </row>
    <row r="238" spans="1:65" s="2" customFormat="1" ht="11.25">
      <c r="A238" s="35"/>
      <c r="B238" s="36"/>
      <c r="C238" s="37"/>
      <c r="D238" s="205" t="s">
        <v>152</v>
      </c>
      <c r="E238" s="37"/>
      <c r="F238" s="206" t="s">
        <v>282</v>
      </c>
      <c r="G238" s="37"/>
      <c r="H238" s="37"/>
      <c r="I238" s="207"/>
      <c r="J238" s="37"/>
      <c r="K238" s="37"/>
      <c r="L238" s="40"/>
      <c r="M238" s="208"/>
      <c r="N238" s="209"/>
      <c r="O238" s="72"/>
      <c r="P238" s="72"/>
      <c r="Q238" s="72"/>
      <c r="R238" s="72"/>
      <c r="S238" s="72"/>
      <c r="T238" s="73"/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T238" s="18" t="s">
        <v>152</v>
      </c>
      <c r="AU238" s="18" t="s">
        <v>86</v>
      </c>
    </row>
    <row r="239" spans="1:65" s="14" customFormat="1" ht="11.25">
      <c r="B239" s="220"/>
      <c r="C239" s="221"/>
      <c r="D239" s="205" t="s">
        <v>154</v>
      </c>
      <c r="E239" s="221"/>
      <c r="F239" s="223" t="s">
        <v>553</v>
      </c>
      <c r="G239" s="221"/>
      <c r="H239" s="224">
        <v>391.65</v>
      </c>
      <c r="I239" s="225"/>
      <c r="J239" s="221"/>
      <c r="K239" s="221"/>
      <c r="L239" s="226"/>
      <c r="M239" s="227"/>
      <c r="N239" s="228"/>
      <c r="O239" s="228"/>
      <c r="P239" s="228"/>
      <c r="Q239" s="228"/>
      <c r="R239" s="228"/>
      <c r="S239" s="228"/>
      <c r="T239" s="229"/>
      <c r="AT239" s="230" t="s">
        <v>154</v>
      </c>
      <c r="AU239" s="230" t="s">
        <v>86</v>
      </c>
      <c r="AV239" s="14" t="s">
        <v>86</v>
      </c>
      <c r="AW239" s="14" t="s">
        <v>4</v>
      </c>
      <c r="AX239" s="14" t="s">
        <v>21</v>
      </c>
      <c r="AY239" s="230" t="s">
        <v>144</v>
      </c>
    </row>
    <row r="240" spans="1:65" s="2" customFormat="1" ht="14.45" customHeight="1">
      <c r="A240" s="35"/>
      <c r="B240" s="36"/>
      <c r="C240" s="192" t="s">
        <v>286</v>
      </c>
      <c r="D240" s="192" t="s">
        <v>146</v>
      </c>
      <c r="E240" s="193" t="s">
        <v>287</v>
      </c>
      <c r="F240" s="194" t="s">
        <v>288</v>
      </c>
      <c r="G240" s="195" t="s">
        <v>149</v>
      </c>
      <c r="H240" s="196">
        <v>186.5</v>
      </c>
      <c r="I240" s="197"/>
      <c r="J240" s="198">
        <f>ROUND(I240*H240,2)</f>
        <v>0</v>
      </c>
      <c r="K240" s="194" t="s">
        <v>1</v>
      </c>
      <c r="L240" s="40"/>
      <c r="M240" s="199" t="s">
        <v>1</v>
      </c>
      <c r="N240" s="200" t="s">
        <v>43</v>
      </c>
      <c r="O240" s="72"/>
      <c r="P240" s="201">
        <f>O240*H240</f>
        <v>0</v>
      </c>
      <c r="Q240" s="201">
        <v>2.1000000000000001E-4</v>
      </c>
      <c r="R240" s="201">
        <f>Q240*H240</f>
        <v>3.9164999999999998E-2</v>
      </c>
      <c r="S240" s="201">
        <v>0</v>
      </c>
      <c r="T240" s="202">
        <f>S240*H240</f>
        <v>0</v>
      </c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R240" s="203" t="s">
        <v>99</v>
      </c>
      <c r="AT240" s="203" t="s">
        <v>146</v>
      </c>
      <c r="AU240" s="203" t="s">
        <v>86</v>
      </c>
      <c r="AY240" s="18" t="s">
        <v>144</v>
      </c>
      <c r="BE240" s="204">
        <f>IF(N240="základní",J240,0)</f>
        <v>0</v>
      </c>
      <c r="BF240" s="204">
        <f>IF(N240="snížená",J240,0)</f>
        <v>0</v>
      </c>
      <c r="BG240" s="204">
        <f>IF(N240="zákl. přenesená",J240,0)</f>
        <v>0</v>
      </c>
      <c r="BH240" s="204">
        <f>IF(N240="sníž. přenesená",J240,0)</f>
        <v>0</v>
      </c>
      <c r="BI240" s="204">
        <f>IF(N240="nulová",J240,0)</f>
        <v>0</v>
      </c>
      <c r="BJ240" s="18" t="s">
        <v>21</v>
      </c>
      <c r="BK240" s="204">
        <f>ROUND(I240*H240,2)</f>
        <v>0</v>
      </c>
      <c r="BL240" s="18" t="s">
        <v>99</v>
      </c>
      <c r="BM240" s="203" t="s">
        <v>554</v>
      </c>
    </row>
    <row r="241" spans="1:65" s="2" customFormat="1" ht="29.25">
      <c r="A241" s="35"/>
      <c r="B241" s="36"/>
      <c r="C241" s="37"/>
      <c r="D241" s="205" t="s">
        <v>152</v>
      </c>
      <c r="E241" s="37"/>
      <c r="F241" s="206" t="s">
        <v>290</v>
      </c>
      <c r="G241" s="37"/>
      <c r="H241" s="37"/>
      <c r="I241" s="207"/>
      <c r="J241" s="37"/>
      <c r="K241" s="37"/>
      <c r="L241" s="40"/>
      <c r="M241" s="208"/>
      <c r="N241" s="209"/>
      <c r="O241" s="72"/>
      <c r="P241" s="72"/>
      <c r="Q241" s="72"/>
      <c r="R241" s="72"/>
      <c r="S241" s="72"/>
      <c r="T241" s="73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T241" s="18" t="s">
        <v>152</v>
      </c>
      <c r="AU241" s="18" t="s">
        <v>86</v>
      </c>
    </row>
    <row r="242" spans="1:65" s="13" customFormat="1" ht="11.25">
      <c r="B242" s="210"/>
      <c r="C242" s="211"/>
      <c r="D242" s="205" t="s">
        <v>154</v>
      </c>
      <c r="E242" s="212" t="s">
        <v>1</v>
      </c>
      <c r="F242" s="213" t="s">
        <v>291</v>
      </c>
      <c r="G242" s="211"/>
      <c r="H242" s="212" t="s">
        <v>1</v>
      </c>
      <c r="I242" s="214"/>
      <c r="J242" s="211"/>
      <c r="K242" s="211"/>
      <c r="L242" s="215"/>
      <c r="M242" s="216"/>
      <c r="N242" s="217"/>
      <c r="O242" s="217"/>
      <c r="P242" s="217"/>
      <c r="Q242" s="217"/>
      <c r="R242" s="217"/>
      <c r="S242" s="217"/>
      <c r="T242" s="218"/>
      <c r="AT242" s="219" t="s">
        <v>154</v>
      </c>
      <c r="AU242" s="219" t="s">
        <v>86</v>
      </c>
      <c r="AV242" s="13" t="s">
        <v>21</v>
      </c>
      <c r="AW242" s="13" t="s">
        <v>35</v>
      </c>
      <c r="AX242" s="13" t="s">
        <v>78</v>
      </c>
      <c r="AY242" s="219" t="s">
        <v>144</v>
      </c>
    </row>
    <row r="243" spans="1:65" s="14" customFormat="1" ht="11.25">
      <c r="B243" s="220"/>
      <c r="C243" s="221"/>
      <c r="D243" s="205" t="s">
        <v>154</v>
      </c>
      <c r="E243" s="222" t="s">
        <v>1</v>
      </c>
      <c r="F243" s="223" t="s">
        <v>555</v>
      </c>
      <c r="G243" s="221"/>
      <c r="H243" s="224">
        <v>186.5</v>
      </c>
      <c r="I243" s="225"/>
      <c r="J243" s="221"/>
      <c r="K243" s="221"/>
      <c r="L243" s="226"/>
      <c r="M243" s="227"/>
      <c r="N243" s="228"/>
      <c r="O243" s="228"/>
      <c r="P243" s="228"/>
      <c r="Q243" s="228"/>
      <c r="R243" s="228"/>
      <c r="S243" s="228"/>
      <c r="T243" s="229"/>
      <c r="AT243" s="230" t="s">
        <v>154</v>
      </c>
      <c r="AU243" s="230" t="s">
        <v>86</v>
      </c>
      <c r="AV243" s="14" t="s">
        <v>86</v>
      </c>
      <c r="AW243" s="14" t="s">
        <v>35</v>
      </c>
      <c r="AX243" s="14" t="s">
        <v>21</v>
      </c>
      <c r="AY243" s="230" t="s">
        <v>144</v>
      </c>
    </row>
    <row r="244" spans="1:65" s="2" customFormat="1" ht="37.9" customHeight="1">
      <c r="A244" s="35"/>
      <c r="B244" s="36"/>
      <c r="C244" s="243" t="s">
        <v>293</v>
      </c>
      <c r="D244" s="243" t="s">
        <v>211</v>
      </c>
      <c r="E244" s="244" t="s">
        <v>294</v>
      </c>
      <c r="F244" s="245" t="s">
        <v>295</v>
      </c>
      <c r="G244" s="246" t="s">
        <v>149</v>
      </c>
      <c r="H244" s="247">
        <v>195.82499999999999</v>
      </c>
      <c r="I244" s="248"/>
      <c r="J244" s="249">
        <f>ROUND(I244*H244,2)</f>
        <v>0</v>
      </c>
      <c r="K244" s="245" t="s">
        <v>150</v>
      </c>
      <c r="L244" s="250"/>
      <c r="M244" s="251" t="s">
        <v>1</v>
      </c>
      <c r="N244" s="252" t="s">
        <v>43</v>
      </c>
      <c r="O244" s="72"/>
      <c r="P244" s="201">
        <f>O244*H244</f>
        <v>0</v>
      </c>
      <c r="Q244" s="201">
        <v>2.5000000000000001E-3</v>
      </c>
      <c r="R244" s="201">
        <f>Q244*H244</f>
        <v>0.48956249999999996</v>
      </c>
      <c r="S244" s="201">
        <v>0</v>
      </c>
      <c r="T244" s="202">
        <f>S244*H244</f>
        <v>0</v>
      </c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R244" s="203" t="s">
        <v>283</v>
      </c>
      <c r="AT244" s="203" t="s">
        <v>211</v>
      </c>
      <c r="AU244" s="203" t="s">
        <v>86</v>
      </c>
      <c r="AY244" s="18" t="s">
        <v>144</v>
      </c>
      <c r="BE244" s="204">
        <f>IF(N244="základní",J244,0)</f>
        <v>0</v>
      </c>
      <c r="BF244" s="204">
        <f>IF(N244="snížená",J244,0)</f>
        <v>0</v>
      </c>
      <c r="BG244" s="204">
        <f>IF(N244="zákl. přenesená",J244,0)</f>
        <v>0</v>
      </c>
      <c r="BH244" s="204">
        <f>IF(N244="sníž. přenesená",J244,0)</f>
        <v>0</v>
      </c>
      <c r="BI244" s="204">
        <f>IF(N244="nulová",J244,0)</f>
        <v>0</v>
      </c>
      <c r="BJ244" s="18" t="s">
        <v>21</v>
      </c>
      <c r="BK244" s="204">
        <f>ROUND(I244*H244,2)</f>
        <v>0</v>
      </c>
      <c r="BL244" s="18" t="s">
        <v>283</v>
      </c>
      <c r="BM244" s="203" t="s">
        <v>556</v>
      </c>
    </row>
    <row r="245" spans="1:65" s="2" customFormat="1" ht="19.5">
      <c r="A245" s="35"/>
      <c r="B245" s="36"/>
      <c r="C245" s="37"/>
      <c r="D245" s="205" t="s">
        <v>152</v>
      </c>
      <c r="E245" s="37"/>
      <c r="F245" s="206" t="s">
        <v>295</v>
      </c>
      <c r="G245" s="37"/>
      <c r="H245" s="37"/>
      <c r="I245" s="207"/>
      <c r="J245" s="37"/>
      <c r="K245" s="37"/>
      <c r="L245" s="40"/>
      <c r="M245" s="208"/>
      <c r="N245" s="209"/>
      <c r="O245" s="72"/>
      <c r="P245" s="72"/>
      <c r="Q245" s="72"/>
      <c r="R245" s="72"/>
      <c r="S245" s="72"/>
      <c r="T245" s="73"/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T245" s="18" t="s">
        <v>152</v>
      </c>
      <c r="AU245" s="18" t="s">
        <v>86</v>
      </c>
    </row>
    <row r="246" spans="1:65" s="14" customFormat="1" ht="11.25">
      <c r="B246" s="220"/>
      <c r="C246" s="221"/>
      <c r="D246" s="205" t="s">
        <v>154</v>
      </c>
      <c r="E246" s="221"/>
      <c r="F246" s="223" t="s">
        <v>557</v>
      </c>
      <c r="G246" s="221"/>
      <c r="H246" s="224">
        <v>195.82499999999999</v>
      </c>
      <c r="I246" s="225"/>
      <c r="J246" s="221"/>
      <c r="K246" s="221"/>
      <c r="L246" s="226"/>
      <c r="M246" s="227"/>
      <c r="N246" s="228"/>
      <c r="O246" s="228"/>
      <c r="P246" s="228"/>
      <c r="Q246" s="228"/>
      <c r="R246" s="228"/>
      <c r="S246" s="228"/>
      <c r="T246" s="229"/>
      <c r="AT246" s="230" t="s">
        <v>154</v>
      </c>
      <c r="AU246" s="230" t="s">
        <v>86</v>
      </c>
      <c r="AV246" s="14" t="s">
        <v>86</v>
      </c>
      <c r="AW246" s="14" t="s">
        <v>4</v>
      </c>
      <c r="AX246" s="14" t="s">
        <v>21</v>
      </c>
      <c r="AY246" s="230" t="s">
        <v>144</v>
      </c>
    </row>
    <row r="247" spans="1:65" s="12" customFormat="1" ht="22.9" customHeight="1">
      <c r="B247" s="176"/>
      <c r="C247" s="177"/>
      <c r="D247" s="178" t="s">
        <v>77</v>
      </c>
      <c r="E247" s="190" t="s">
        <v>102</v>
      </c>
      <c r="F247" s="190" t="s">
        <v>298</v>
      </c>
      <c r="G247" s="177"/>
      <c r="H247" s="177"/>
      <c r="I247" s="180"/>
      <c r="J247" s="191">
        <f>BK247</f>
        <v>0</v>
      </c>
      <c r="K247" s="177"/>
      <c r="L247" s="182"/>
      <c r="M247" s="183"/>
      <c r="N247" s="184"/>
      <c r="O247" s="184"/>
      <c r="P247" s="185">
        <f>SUM(P248:P258)</f>
        <v>0</v>
      </c>
      <c r="Q247" s="184"/>
      <c r="R247" s="185">
        <f>SUM(R248:R258)</f>
        <v>39.426099999999998</v>
      </c>
      <c r="S247" s="184"/>
      <c r="T247" s="186">
        <f>SUM(T248:T258)</f>
        <v>0</v>
      </c>
      <c r="AR247" s="187" t="s">
        <v>21</v>
      </c>
      <c r="AT247" s="188" t="s">
        <v>77</v>
      </c>
      <c r="AU247" s="188" t="s">
        <v>21</v>
      </c>
      <c r="AY247" s="187" t="s">
        <v>144</v>
      </c>
      <c r="BK247" s="189">
        <f>SUM(BK248:BK258)</f>
        <v>0</v>
      </c>
    </row>
    <row r="248" spans="1:65" s="2" customFormat="1" ht="24.2" customHeight="1">
      <c r="A248" s="35"/>
      <c r="B248" s="36"/>
      <c r="C248" s="192" t="s">
        <v>299</v>
      </c>
      <c r="D248" s="192" t="s">
        <v>146</v>
      </c>
      <c r="E248" s="193" t="s">
        <v>307</v>
      </c>
      <c r="F248" s="194" t="s">
        <v>308</v>
      </c>
      <c r="G248" s="195" t="s">
        <v>149</v>
      </c>
      <c r="H248" s="196">
        <v>186.5</v>
      </c>
      <c r="I248" s="197"/>
      <c r="J248" s="198">
        <f>ROUND(I248*H248,2)</f>
        <v>0</v>
      </c>
      <c r="K248" s="194" t="s">
        <v>1</v>
      </c>
      <c r="L248" s="40"/>
      <c r="M248" s="199" t="s">
        <v>1</v>
      </c>
      <c r="N248" s="200" t="s">
        <v>43</v>
      </c>
      <c r="O248" s="72"/>
      <c r="P248" s="201">
        <f>O248*H248</f>
        <v>0</v>
      </c>
      <c r="Q248" s="201">
        <v>0</v>
      </c>
      <c r="R248" s="201">
        <f>Q248*H248</f>
        <v>0</v>
      </c>
      <c r="S248" s="201">
        <v>0</v>
      </c>
      <c r="T248" s="202">
        <f>S248*H248</f>
        <v>0</v>
      </c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R248" s="203" t="s">
        <v>99</v>
      </c>
      <c r="AT248" s="203" t="s">
        <v>146</v>
      </c>
      <c r="AU248" s="203" t="s">
        <v>86</v>
      </c>
      <c r="AY248" s="18" t="s">
        <v>144</v>
      </c>
      <c r="BE248" s="204">
        <f>IF(N248="základní",J248,0)</f>
        <v>0</v>
      </c>
      <c r="BF248" s="204">
        <f>IF(N248="snížená",J248,0)</f>
        <v>0</v>
      </c>
      <c r="BG248" s="204">
        <f>IF(N248="zákl. přenesená",J248,0)</f>
        <v>0</v>
      </c>
      <c r="BH248" s="204">
        <f>IF(N248="sníž. přenesená",J248,0)</f>
        <v>0</v>
      </c>
      <c r="BI248" s="204">
        <f>IF(N248="nulová",J248,0)</f>
        <v>0</v>
      </c>
      <c r="BJ248" s="18" t="s">
        <v>21</v>
      </c>
      <c r="BK248" s="204">
        <f>ROUND(I248*H248,2)</f>
        <v>0</v>
      </c>
      <c r="BL248" s="18" t="s">
        <v>99</v>
      </c>
      <c r="BM248" s="203" t="s">
        <v>558</v>
      </c>
    </row>
    <row r="249" spans="1:65" s="2" customFormat="1" ht="11.25">
      <c r="A249" s="35"/>
      <c r="B249" s="36"/>
      <c r="C249" s="37"/>
      <c r="D249" s="205" t="s">
        <v>152</v>
      </c>
      <c r="E249" s="37"/>
      <c r="F249" s="206" t="s">
        <v>308</v>
      </c>
      <c r="G249" s="37"/>
      <c r="H249" s="37"/>
      <c r="I249" s="207"/>
      <c r="J249" s="37"/>
      <c r="K249" s="37"/>
      <c r="L249" s="40"/>
      <c r="M249" s="208"/>
      <c r="N249" s="209"/>
      <c r="O249" s="72"/>
      <c r="P249" s="72"/>
      <c r="Q249" s="72"/>
      <c r="R249" s="72"/>
      <c r="S249" s="72"/>
      <c r="T249" s="73"/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35"/>
      <c r="AT249" s="18" t="s">
        <v>152</v>
      </c>
      <c r="AU249" s="18" t="s">
        <v>86</v>
      </c>
    </row>
    <row r="250" spans="1:65" s="13" customFormat="1" ht="11.25">
      <c r="B250" s="210"/>
      <c r="C250" s="211"/>
      <c r="D250" s="205" t="s">
        <v>154</v>
      </c>
      <c r="E250" s="212" t="s">
        <v>1</v>
      </c>
      <c r="F250" s="213" t="s">
        <v>310</v>
      </c>
      <c r="G250" s="211"/>
      <c r="H250" s="212" t="s">
        <v>1</v>
      </c>
      <c r="I250" s="214"/>
      <c r="J250" s="211"/>
      <c r="K250" s="211"/>
      <c r="L250" s="215"/>
      <c r="M250" s="216"/>
      <c r="N250" s="217"/>
      <c r="O250" s="217"/>
      <c r="P250" s="217"/>
      <c r="Q250" s="217"/>
      <c r="R250" s="217"/>
      <c r="S250" s="217"/>
      <c r="T250" s="218"/>
      <c r="AT250" s="219" t="s">
        <v>154</v>
      </c>
      <c r="AU250" s="219" t="s">
        <v>86</v>
      </c>
      <c r="AV250" s="13" t="s">
        <v>21</v>
      </c>
      <c r="AW250" s="13" t="s">
        <v>35</v>
      </c>
      <c r="AX250" s="13" t="s">
        <v>78</v>
      </c>
      <c r="AY250" s="219" t="s">
        <v>144</v>
      </c>
    </row>
    <row r="251" spans="1:65" s="14" customFormat="1" ht="11.25">
      <c r="B251" s="220"/>
      <c r="C251" s="221"/>
      <c r="D251" s="205" t="s">
        <v>154</v>
      </c>
      <c r="E251" s="222" t="s">
        <v>1</v>
      </c>
      <c r="F251" s="223" t="s">
        <v>555</v>
      </c>
      <c r="G251" s="221"/>
      <c r="H251" s="224">
        <v>186.5</v>
      </c>
      <c r="I251" s="225"/>
      <c r="J251" s="221"/>
      <c r="K251" s="221"/>
      <c r="L251" s="226"/>
      <c r="M251" s="227"/>
      <c r="N251" s="228"/>
      <c r="O251" s="228"/>
      <c r="P251" s="228"/>
      <c r="Q251" s="228"/>
      <c r="R251" s="228"/>
      <c r="S251" s="228"/>
      <c r="T251" s="229"/>
      <c r="AT251" s="230" t="s">
        <v>154</v>
      </c>
      <c r="AU251" s="230" t="s">
        <v>86</v>
      </c>
      <c r="AV251" s="14" t="s">
        <v>86</v>
      </c>
      <c r="AW251" s="14" t="s">
        <v>35</v>
      </c>
      <c r="AX251" s="14" t="s">
        <v>21</v>
      </c>
      <c r="AY251" s="230" t="s">
        <v>144</v>
      </c>
    </row>
    <row r="252" spans="1:65" s="2" customFormat="1" ht="24.2" customHeight="1">
      <c r="A252" s="35"/>
      <c r="B252" s="36"/>
      <c r="C252" s="192" t="s">
        <v>306</v>
      </c>
      <c r="D252" s="192" t="s">
        <v>146</v>
      </c>
      <c r="E252" s="193" t="s">
        <v>559</v>
      </c>
      <c r="F252" s="194" t="s">
        <v>560</v>
      </c>
      <c r="G252" s="195" t="s">
        <v>149</v>
      </c>
      <c r="H252" s="196">
        <v>186.5</v>
      </c>
      <c r="I252" s="197"/>
      <c r="J252" s="198">
        <f>ROUND(I252*H252,2)</f>
        <v>0</v>
      </c>
      <c r="K252" s="194" t="s">
        <v>150</v>
      </c>
      <c r="L252" s="40"/>
      <c r="M252" s="199" t="s">
        <v>1</v>
      </c>
      <c r="N252" s="200" t="s">
        <v>43</v>
      </c>
      <c r="O252" s="72"/>
      <c r="P252" s="201">
        <f>O252*H252</f>
        <v>0</v>
      </c>
      <c r="Q252" s="201">
        <v>9.8000000000000004E-2</v>
      </c>
      <c r="R252" s="201">
        <f>Q252*H252</f>
        <v>18.277000000000001</v>
      </c>
      <c r="S252" s="201">
        <v>0</v>
      </c>
      <c r="T252" s="202">
        <f>S252*H252</f>
        <v>0</v>
      </c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R252" s="203" t="s">
        <v>99</v>
      </c>
      <c r="AT252" s="203" t="s">
        <v>146</v>
      </c>
      <c r="AU252" s="203" t="s">
        <v>86</v>
      </c>
      <c r="AY252" s="18" t="s">
        <v>144</v>
      </c>
      <c r="BE252" s="204">
        <f>IF(N252="základní",J252,0)</f>
        <v>0</v>
      </c>
      <c r="BF252" s="204">
        <f>IF(N252="snížená",J252,0)</f>
        <v>0</v>
      </c>
      <c r="BG252" s="204">
        <f>IF(N252="zákl. přenesená",J252,0)</f>
        <v>0</v>
      </c>
      <c r="BH252" s="204">
        <f>IF(N252="sníž. přenesená",J252,0)</f>
        <v>0</v>
      </c>
      <c r="BI252" s="204">
        <f>IF(N252="nulová",J252,0)</f>
        <v>0</v>
      </c>
      <c r="BJ252" s="18" t="s">
        <v>21</v>
      </c>
      <c r="BK252" s="204">
        <f>ROUND(I252*H252,2)</f>
        <v>0</v>
      </c>
      <c r="BL252" s="18" t="s">
        <v>99</v>
      </c>
      <c r="BM252" s="203" t="s">
        <v>561</v>
      </c>
    </row>
    <row r="253" spans="1:65" s="2" customFormat="1" ht="39">
      <c r="A253" s="35"/>
      <c r="B253" s="36"/>
      <c r="C253" s="37"/>
      <c r="D253" s="205" t="s">
        <v>152</v>
      </c>
      <c r="E253" s="37"/>
      <c r="F253" s="206" t="s">
        <v>562</v>
      </c>
      <c r="G253" s="37"/>
      <c r="H253" s="37"/>
      <c r="I253" s="207"/>
      <c r="J253" s="37"/>
      <c r="K253" s="37"/>
      <c r="L253" s="40"/>
      <c r="M253" s="208"/>
      <c r="N253" s="209"/>
      <c r="O253" s="72"/>
      <c r="P253" s="72"/>
      <c r="Q253" s="72"/>
      <c r="R253" s="72"/>
      <c r="S253" s="72"/>
      <c r="T253" s="73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35"/>
      <c r="AT253" s="18" t="s">
        <v>152</v>
      </c>
      <c r="AU253" s="18" t="s">
        <v>86</v>
      </c>
    </row>
    <row r="254" spans="1:65" s="13" customFormat="1" ht="11.25">
      <c r="B254" s="210"/>
      <c r="C254" s="211"/>
      <c r="D254" s="205" t="s">
        <v>154</v>
      </c>
      <c r="E254" s="212" t="s">
        <v>1</v>
      </c>
      <c r="F254" s="213" t="s">
        <v>329</v>
      </c>
      <c r="G254" s="211"/>
      <c r="H254" s="212" t="s">
        <v>1</v>
      </c>
      <c r="I254" s="214"/>
      <c r="J254" s="211"/>
      <c r="K254" s="211"/>
      <c r="L254" s="215"/>
      <c r="M254" s="216"/>
      <c r="N254" s="217"/>
      <c r="O254" s="217"/>
      <c r="P254" s="217"/>
      <c r="Q254" s="217"/>
      <c r="R254" s="217"/>
      <c r="S254" s="217"/>
      <c r="T254" s="218"/>
      <c r="AT254" s="219" t="s">
        <v>154</v>
      </c>
      <c r="AU254" s="219" t="s">
        <v>86</v>
      </c>
      <c r="AV254" s="13" t="s">
        <v>21</v>
      </c>
      <c r="AW254" s="13" t="s">
        <v>35</v>
      </c>
      <c r="AX254" s="13" t="s">
        <v>78</v>
      </c>
      <c r="AY254" s="219" t="s">
        <v>144</v>
      </c>
    </row>
    <row r="255" spans="1:65" s="14" customFormat="1" ht="11.25">
      <c r="B255" s="220"/>
      <c r="C255" s="221"/>
      <c r="D255" s="205" t="s">
        <v>154</v>
      </c>
      <c r="E255" s="222" t="s">
        <v>1</v>
      </c>
      <c r="F255" s="223" t="s">
        <v>555</v>
      </c>
      <c r="G255" s="221"/>
      <c r="H255" s="224">
        <v>186.5</v>
      </c>
      <c r="I255" s="225"/>
      <c r="J255" s="221"/>
      <c r="K255" s="221"/>
      <c r="L255" s="226"/>
      <c r="M255" s="227"/>
      <c r="N255" s="228"/>
      <c r="O255" s="228"/>
      <c r="P255" s="228"/>
      <c r="Q255" s="228"/>
      <c r="R255" s="228"/>
      <c r="S255" s="228"/>
      <c r="T255" s="229"/>
      <c r="AT255" s="230" t="s">
        <v>154</v>
      </c>
      <c r="AU255" s="230" t="s">
        <v>86</v>
      </c>
      <c r="AV255" s="14" t="s">
        <v>86</v>
      </c>
      <c r="AW255" s="14" t="s">
        <v>35</v>
      </c>
      <c r="AX255" s="14" t="s">
        <v>21</v>
      </c>
      <c r="AY255" s="230" t="s">
        <v>144</v>
      </c>
    </row>
    <row r="256" spans="1:65" s="2" customFormat="1" ht="14.45" customHeight="1">
      <c r="A256" s="35"/>
      <c r="B256" s="36"/>
      <c r="C256" s="243" t="s">
        <v>312</v>
      </c>
      <c r="D256" s="243" t="s">
        <v>211</v>
      </c>
      <c r="E256" s="244" t="s">
        <v>331</v>
      </c>
      <c r="F256" s="245" t="s">
        <v>332</v>
      </c>
      <c r="G256" s="246" t="s">
        <v>149</v>
      </c>
      <c r="H256" s="247">
        <v>195.82499999999999</v>
      </c>
      <c r="I256" s="248"/>
      <c r="J256" s="249">
        <f>ROUND(I256*H256,2)</f>
        <v>0</v>
      </c>
      <c r="K256" s="245" t="s">
        <v>1</v>
      </c>
      <c r="L256" s="250"/>
      <c r="M256" s="251" t="s">
        <v>1</v>
      </c>
      <c r="N256" s="252" t="s">
        <v>43</v>
      </c>
      <c r="O256" s="72"/>
      <c r="P256" s="201">
        <f>O256*H256</f>
        <v>0</v>
      </c>
      <c r="Q256" s="201">
        <v>0.108</v>
      </c>
      <c r="R256" s="201">
        <f>Q256*H256</f>
        <v>21.149099999999997</v>
      </c>
      <c r="S256" s="201">
        <v>0</v>
      </c>
      <c r="T256" s="202">
        <f>S256*H256</f>
        <v>0</v>
      </c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R256" s="203" t="s">
        <v>195</v>
      </c>
      <c r="AT256" s="203" t="s">
        <v>211</v>
      </c>
      <c r="AU256" s="203" t="s">
        <v>86</v>
      </c>
      <c r="AY256" s="18" t="s">
        <v>144</v>
      </c>
      <c r="BE256" s="204">
        <f>IF(N256="základní",J256,0)</f>
        <v>0</v>
      </c>
      <c r="BF256" s="204">
        <f>IF(N256="snížená",J256,0)</f>
        <v>0</v>
      </c>
      <c r="BG256" s="204">
        <f>IF(N256="zákl. přenesená",J256,0)</f>
        <v>0</v>
      </c>
      <c r="BH256" s="204">
        <f>IF(N256="sníž. přenesená",J256,0)</f>
        <v>0</v>
      </c>
      <c r="BI256" s="204">
        <f>IF(N256="nulová",J256,0)</f>
        <v>0</v>
      </c>
      <c r="BJ256" s="18" t="s">
        <v>21</v>
      </c>
      <c r="BK256" s="204">
        <f>ROUND(I256*H256,2)</f>
        <v>0</v>
      </c>
      <c r="BL256" s="18" t="s">
        <v>99</v>
      </c>
      <c r="BM256" s="203" t="s">
        <v>563</v>
      </c>
    </row>
    <row r="257" spans="1:65" s="2" customFormat="1" ht="11.25">
      <c r="A257" s="35"/>
      <c r="B257" s="36"/>
      <c r="C257" s="37"/>
      <c r="D257" s="205" t="s">
        <v>152</v>
      </c>
      <c r="E257" s="37"/>
      <c r="F257" s="206" t="s">
        <v>334</v>
      </c>
      <c r="G257" s="37"/>
      <c r="H257" s="37"/>
      <c r="I257" s="207"/>
      <c r="J257" s="37"/>
      <c r="K257" s="37"/>
      <c r="L257" s="40"/>
      <c r="M257" s="208"/>
      <c r="N257" s="209"/>
      <c r="O257" s="72"/>
      <c r="P257" s="72"/>
      <c r="Q257" s="72"/>
      <c r="R257" s="72"/>
      <c r="S257" s="72"/>
      <c r="T257" s="73"/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35"/>
      <c r="AT257" s="18" t="s">
        <v>152</v>
      </c>
      <c r="AU257" s="18" t="s">
        <v>86</v>
      </c>
    </row>
    <row r="258" spans="1:65" s="14" customFormat="1" ht="11.25">
      <c r="B258" s="220"/>
      <c r="C258" s="221"/>
      <c r="D258" s="205" t="s">
        <v>154</v>
      </c>
      <c r="E258" s="221"/>
      <c r="F258" s="223" t="s">
        <v>557</v>
      </c>
      <c r="G258" s="221"/>
      <c r="H258" s="224">
        <v>195.82499999999999</v>
      </c>
      <c r="I258" s="225"/>
      <c r="J258" s="221"/>
      <c r="K258" s="221"/>
      <c r="L258" s="226"/>
      <c r="M258" s="227"/>
      <c r="N258" s="228"/>
      <c r="O258" s="228"/>
      <c r="P258" s="228"/>
      <c r="Q258" s="228"/>
      <c r="R258" s="228"/>
      <c r="S258" s="228"/>
      <c r="T258" s="229"/>
      <c r="AT258" s="230" t="s">
        <v>154</v>
      </c>
      <c r="AU258" s="230" t="s">
        <v>86</v>
      </c>
      <c r="AV258" s="14" t="s">
        <v>86</v>
      </c>
      <c r="AW258" s="14" t="s">
        <v>4</v>
      </c>
      <c r="AX258" s="14" t="s">
        <v>21</v>
      </c>
      <c r="AY258" s="230" t="s">
        <v>144</v>
      </c>
    </row>
    <row r="259" spans="1:65" s="12" customFormat="1" ht="22.9" customHeight="1">
      <c r="B259" s="176"/>
      <c r="C259" s="177"/>
      <c r="D259" s="178" t="s">
        <v>77</v>
      </c>
      <c r="E259" s="190" t="s">
        <v>195</v>
      </c>
      <c r="F259" s="190" t="s">
        <v>336</v>
      </c>
      <c r="G259" s="177"/>
      <c r="H259" s="177"/>
      <c r="I259" s="180"/>
      <c r="J259" s="191">
        <f>BK259</f>
        <v>0</v>
      </c>
      <c r="K259" s="177"/>
      <c r="L259" s="182"/>
      <c r="M259" s="183"/>
      <c r="N259" s="184"/>
      <c r="O259" s="184"/>
      <c r="P259" s="185">
        <f>SUM(P260:P261)</f>
        <v>0</v>
      </c>
      <c r="Q259" s="184"/>
      <c r="R259" s="185">
        <f>SUM(R260:R261)</f>
        <v>0</v>
      </c>
      <c r="S259" s="184"/>
      <c r="T259" s="186">
        <f>SUM(T260:T261)</f>
        <v>0</v>
      </c>
      <c r="AR259" s="187" t="s">
        <v>21</v>
      </c>
      <c r="AT259" s="188" t="s">
        <v>77</v>
      </c>
      <c r="AU259" s="188" t="s">
        <v>21</v>
      </c>
      <c r="AY259" s="187" t="s">
        <v>144</v>
      </c>
      <c r="BK259" s="189">
        <f>SUM(BK260:BK261)</f>
        <v>0</v>
      </c>
    </row>
    <row r="260" spans="1:65" s="2" customFormat="1" ht="14.45" customHeight="1">
      <c r="A260" s="35"/>
      <c r="B260" s="36"/>
      <c r="C260" s="192" t="s">
        <v>318</v>
      </c>
      <c r="D260" s="192" t="s">
        <v>146</v>
      </c>
      <c r="E260" s="193" t="s">
        <v>338</v>
      </c>
      <c r="F260" s="194" t="s">
        <v>564</v>
      </c>
      <c r="G260" s="195" t="s">
        <v>340</v>
      </c>
      <c r="H260" s="196">
        <v>1</v>
      </c>
      <c r="I260" s="197"/>
      <c r="J260" s="198">
        <f>ROUND(I260*H260,2)</f>
        <v>0</v>
      </c>
      <c r="K260" s="194" t="s">
        <v>1</v>
      </c>
      <c r="L260" s="40"/>
      <c r="M260" s="199" t="s">
        <v>1</v>
      </c>
      <c r="N260" s="200" t="s">
        <v>43</v>
      </c>
      <c r="O260" s="72"/>
      <c r="P260" s="201">
        <f>O260*H260</f>
        <v>0</v>
      </c>
      <c r="Q260" s="201">
        <v>0</v>
      </c>
      <c r="R260" s="201">
        <f>Q260*H260</f>
        <v>0</v>
      </c>
      <c r="S260" s="201">
        <v>0</v>
      </c>
      <c r="T260" s="202">
        <f>S260*H260</f>
        <v>0</v>
      </c>
      <c r="U260" s="35"/>
      <c r="V260" s="35"/>
      <c r="W260" s="35"/>
      <c r="X260" s="35"/>
      <c r="Y260" s="35"/>
      <c r="Z260" s="35"/>
      <c r="AA260" s="35"/>
      <c r="AB260" s="35"/>
      <c r="AC260" s="35"/>
      <c r="AD260" s="35"/>
      <c r="AE260" s="35"/>
      <c r="AR260" s="203" t="s">
        <v>99</v>
      </c>
      <c r="AT260" s="203" t="s">
        <v>146</v>
      </c>
      <c r="AU260" s="203" t="s">
        <v>86</v>
      </c>
      <c r="AY260" s="18" t="s">
        <v>144</v>
      </c>
      <c r="BE260" s="204">
        <f>IF(N260="základní",J260,0)</f>
        <v>0</v>
      </c>
      <c r="BF260" s="204">
        <f>IF(N260="snížená",J260,0)</f>
        <v>0</v>
      </c>
      <c r="BG260" s="204">
        <f>IF(N260="zákl. přenesená",J260,0)</f>
        <v>0</v>
      </c>
      <c r="BH260" s="204">
        <f>IF(N260="sníž. přenesená",J260,0)</f>
        <v>0</v>
      </c>
      <c r="BI260" s="204">
        <f>IF(N260="nulová",J260,0)</f>
        <v>0</v>
      </c>
      <c r="BJ260" s="18" t="s">
        <v>21</v>
      </c>
      <c r="BK260" s="204">
        <f>ROUND(I260*H260,2)</f>
        <v>0</v>
      </c>
      <c r="BL260" s="18" t="s">
        <v>99</v>
      </c>
      <c r="BM260" s="203" t="s">
        <v>565</v>
      </c>
    </row>
    <row r="261" spans="1:65" s="2" customFormat="1" ht="11.25">
      <c r="A261" s="35"/>
      <c r="B261" s="36"/>
      <c r="C261" s="37"/>
      <c r="D261" s="205" t="s">
        <v>152</v>
      </c>
      <c r="E261" s="37"/>
      <c r="F261" s="206" t="s">
        <v>564</v>
      </c>
      <c r="G261" s="37"/>
      <c r="H261" s="37"/>
      <c r="I261" s="207"/>
      <c r="J261" s="37"/>
      <c r="K261" s="37"/>
      <c r="L261" s="40"/>
      <c r="M261" s="208"/>
      <c r="N261" s="209"/>
      <c r="O261" s="72"/>
      <c r="P261" s="72"/>
      <c r="Q261" s="72"/>
      <c r="R261" s="72"/>
      <c r="S261" s="72"/>
      <c r="T261" s="73"/>
      <c r="U261" s="35"/>
      <c r="V261" s="35"/>
      <c r="W261" s="35"/>
      <c r="X261" s="35"/>
      <c r="Y261" s="35"/>
      <c r="Z261" s="35"/>
      <c r="AA261" s="35"/>
      <c r="AB261" s="35"/>
      <c r="AC261" s="35"/>
      <c r="AD261" s="35"/>
      <c r="AE261" s="35"/>
      <c r="AT261" s="18" t="s">
        <v>152</v>
      </c>
      <c r="AU261" s="18" t="s">
        <v>86</v>
      </c>
    </row>
    <row r="262" spans="1:65" s="12" customFormat="1" ht="22.9" customHeight="1">
      <c r="B262" s="176"/>
      <c r="C262" s="177"/>
      <c r="D262" s="178" t="s">
        <v>77</v>
      </c>
      <c r="E262" s="190" t="s">
        <v>199</v>
      </c>
      <c r="F262" s="190" t="s">
        <v>342</v>
      </c>
      <c r="G262" s="177"/>
      <c r="H262" s="177"/>
      <c r="I262" s="180"/>
      <c r="J262" s="191">
        <f>BK262</f>
        <v>0</v>
      </c>
      <c r="K262" s="177"/>
      <c r="L262" s="182"/>
      <c r="M262" s="183"/>
      <c r="N262" s="184"/>
      <c r="O262" s="184"/>
      <c r="P262" s="185">
        <f>SUM(P263:P302)</f>
        <v>0</v>
      </c>
      <c r="Q262" s="184"/>
      <c r="R262" s="185">
        <f>SUM(R263:R302)</f>
        <v>19.719575872500002</v>
      </c>
      <c r="S262" s="184"/>
      <c r="T262" s="186">
        <f>SUM(T263:T302)</f>
        <v>0</v>
      </c>
      <c r="AR262" s="187" t="s">
        <v>21</v>
      </c>
      <c r="AT262" s="188" t="s">
        <v>77</v>
      </c>
      <c r="AU262" s="188" t="s">
        <v>21</v>
      </c>
      <c r="AY262" s="187" t="s">
        <v>144</v>
      </c>
      <c r="BK262" s="189">
        <f>SUM(BK263:BK302)</f>
        <v>0</v>
      </c>
    </row>
    <row r="263" spans="1:65" s="2" customFormat="1" ht="24.2" customHeight="1">
      <c r="A263" s="35"/>
      <c r="B263" s="36"/>
      <c r="C263" s="192" t="s">
        <v>324</v>
      </c>
      <c r="D263" s="192" t="s">
        <v>146</v>
      </c>
      <c r="E263" s="193" t="s">
        <v>344</v>
      </c>
      <c r="F263" s="194" t="s">
        <v>347</v>
      </c>
      <c r="G263" s="195" t="s">
        <v>340</v>
      </c>
      <c r="H263" s="196">
        <v>1</v>
      </c>
      <c r="I263" s="197"/>
      <c r="J263" s="198">
        <f>ROUND(I263*H263,2)</f>
        <v>0</v>
      </c>
      <c r="K263" s="194" t="s">
        <v>150</v>
      </c>
      <c r="L263" s="40"/>
      <c r="M263" s="199" t="s">
        <v>1</v>
      </c>
      <c r="N263" s="200" t="s">
        <v>43</v>
      </c>
      <c r="O263" s="72"/>
      <c r="P263" s="201">
        <f>O263*H263</f>
        <v>0</v>
      </c>
      <c r="Q263" s="201">
        <v>6.9999999999999999E-4</v>
      </c>
      <c r="R263" s="201">
        <f>Q263*H263</f>
        <v>6.9999999999999999E-4</v>
      </c>
      <c r="S263" s="201">
        <v>0</v>
      </c>
      <c r="T263" s="202">
        <f>S263*H263</f>
        <v>0</v>
      </c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R263" s="203" t="s">
        <v>99</v>
      </c>
      <c r="AT263" s="203" t="s">
        <v>146</v>
      </c>
      <c r="AU263" s="203" t="s">
        <v>86</v>
      </c>
      <c r="AY263" s="18" t="s">
        <v>144</v>
      </c>
      <c r="BE263" s="204">
        <f>IF(N263="základní",J263,0)</f>
        <v>0</v>
      </c>
      <c r="BF263" s="204">
        <f>IF(N263="snížená",J263,0)</f>
        <v>0</v>
      </c>
      <c r="BG263" s="204">
        <f>IF(N263="zákl. přenesená",J263,0)</f>
        <v>0</v>
      </c>
      <c r="BH263" s="204">
        <f>IF(N263="sníž. přenesená",J263,0)</f>
        <v>0</v>
      </c>
      <c r="BI263" s="204">
        <f>IF(N263="nulová",J263,0)</f>
        <v>0</v>
      </c>
      <c r="BJ263" s="18" t="s">
        <v>21</v>
      </c>
      <c r="BK263" s="204">
        <f>ROUND(I263*H263,2)</f>
        <v>0</v>
      </c>
      <c r="BL263" s="18" t="s">
        <v>99</v>
      </c>
      <c r="BM263" s="203" t="s">
        <v>566</v>
      </c>
    </row>
    <row r="264" spans="1:65" s="2" customFormat="1" ht="19.5">
      <c r="A264" s="35"/>
      <c r="B264" s="36"/>
      <c r="C264" s="37"/>
      <c r="D264" s="205" t="s">
        <v>152</v>
      </c>
      <c r="E264" s="37"/>
      <c r="F264" s="206" t="s">
        <v>347</v>
      </c>
      <c r="G264" s="37"/>
      <c r="H264" s="37"/>
      <c r="I264" s="207"/>
      <c r="J264" s="37"/>
      <c r="K264" s="37"/>
      <c r="L264" s="40"/>
      <c r="M264" s="208"/>
      <c r="N264" s="209"/>
      <c r="O264" s="72"/>
      <c r="P264" s="72"/>
      <c r="Q264" s="72"/>
      <c r="R264" s="72"/>
      <c r="S264" s="72"/>
      <c r="T264" s="73"/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T264" s="18" t="s">
        <v>152</v>
      </c>
      <c r="AU264" s="18" t="s">
        <v>86</v>
      </c>
    </row>
    <row r="265" spans="1:65" s="14" customFormat="1" ht="11.25">
      <c r="B265" s="220"/>
      <c r="C265" s="221"/>
      <c r="D265" s="205" t="s">
        <v>154</v>
      </c>
      <c r="E265" s="222" t="s">
        <v>1</v>
      </c>
      <c r="F265" s="223" t="s">
        <v>348</v>
      </c>
      <c r="G265" s="221"/>
      <c r="H265" s="224">
        <v>1</v>
      </c>
      <c r="I265" s="225"/>
      <c r="J265" s="221"/>
      <c r="K265" s="221"/>
      <c r="L265" s="226"/>
      <c r="M265" s="227"/>
      <c r="N265" s="228"/>
      <c r="O265" s="228"/>
      <c r="P265" s="228"/>
      <c r="Q265" s="228"/>
      <c r="R265" s="228"/>
      <c r="S265" s="228"/>
      <c r="T265" s="229"/>
      <c r="AT265" s="230" t="s">
        <v>154</v>
      </c>
      <c r="AU265" s="230" t="s">
        <v>86</v>
      </c>
      <c r="AV265" s="14" t="s">
        <v>86</v>
      </c>
      <c r="AW265" s="14" t="s">
        <v>35</v>
      </c>
      <c r="AX265" s="14" t="s">
        <v>78</v>
      </c>
      <c r="AY265" s="230" t="s">
        <v>144</v>
      </c>
    </row>
    <row r="266" spans="1:65" s="2" customFormat="1" ht="24.2" customHeight="1">
      <c r="A266" s="35"/>
      <c r="B266" s="36"/>
      <c r="C266" s="243" t="s">
        <v>330</v>
      </c>
      <c r="D266" s="243" t="s">
        <v>211</v>
      </c>
      <c r="E266" s="244" t="s">
        <v>350</v>
      </c>
      <c r="F266" s="245" t="s">
        <v>351</v>
      </c>
      <c r="G266" s="246" t="s">
        <v>340</v>
      </c>
      <c r="H266" s="247">
        <v>1</v>
      </c>
      <c r="I266" s="248"/>
      <c r="J266" s="249">
        <f>ROUND(I266*H266,2)</f>
        <v>0</v>
      </c>
      <c r="K266" s="245" t="s">
        <v>150</v>
      </c>
      <c r="L266" s="250"/>
      <c r="M266" s="251" t="s">
        <v>1</v>
      </c>
      <c r="N266" s="252" t="s">
        <v>43</v>
      </c>
      <c r="O266" s="72"/>
      <c r="P266" s="201">
        <f>O266*H266</f>
        <v>0</v>
      </c>
      <c r="Q266" s="201">
        <v>3.5000000000000001E-3</v>
      </c>
      <c r="R266" s="201">
        <f>Q266*H266</f>
        <v>3.5000000000000001E-3</v>
      </c>
      <c r="S266" s="201">
        <v>0</v>
      </c>
      <c r="T266" s="202">
        <f>S266*H266</f>
        <v>0</v>
      </c>
      <c r="U266" s="35"/>
      <c r="V266" s="35"/>
      <c r="W266" s="35"/>
      <c r="X266" s="35"/>
      <c r="Y266" s="35"/>
      <c r="Z266" s="35"/>
      <c r="AA266" s="35"/>
      <c r="AB266" s="35"/>
      <c r="AC266" s="35"/>
      <c r="AD266" s="35"/>
      <c r="AE266" s="35"/>
      <c r="AR266" s="203" t="s">
        <v>283</v>
      </c>
      <c r="AT266" s="203" t="s">
        <v>211</v>
      </c>
      <c r="AU266" s="203" t="s">
        <v>86</v>
      </c>
      <c r="AY266" s="18" t="s">
        <v>144</v>
      </c>
      <c r="BE266" s="204">
        <f>IF(N266="základní",J266,0)</f>
        <v>0</v>
      </c>
      <c r="BF266" s="204">
        <f>IF(N266="snížená",J266,0)</f>
        <v>0</v>
      </c>
      <c r="BG266" s="204">
        <f>IF(N266="zákl. přenesená",J266,0)</f>
        <v>0</v>
      </c>
      <c r="BH266" s="204">
        <f>IF(N266="sníž. přenesená",J266,0)</f>
        <v>0</v>
      </c>
      <c r="BI266" s="204">
        <f>IF(N266="nulová",J266,0)</f>
        <v>0</v>
      </c>
      <c r="BJ266" s="18" t="s">
        <v>21</v>
      </c>
      <c r="BK266" s="204">
        <f>ROUND(I266*H266,2)</f>
        <v>0</v>
      </c>
      <c r="BL266" s="18" t="s">
        <v>283</v>
      </c>
      <c r="BM266" s="203" t="s">
        <v>567</v>
      </c>
    </row>
    <row r="267" spans="1:65" s="2" customFormat="1" ht="11.25">
      <c r="A267" s="35"/>
      <c r="B267" s="36"/>
      <c r="C267" s="37"/>
      <c r="D267" s="205" t="s">
        <v>152</v>
      </c>
      <c r="E267" s="37"/>
      <c r="F267" s="206" t="s">
        <v>351</v>
      </c>
      <c r="G267" s="37"/>
      <c r="H267" s="37"/>
      <c r="I267" s="207"/>
      <c r="J267" s="37"/>
      <c r="K267" s="37"/>
      <c r="L267" s="40"/>
      <c r="M267" s="208"/>
      <c r="N267" s="209"/>
      <c r="O267" s="72"/>
      <c r="P267" s="72"/>
      <c r="Q267" s="72"/>
      <c r="R267" s="72"/>
      <c r="S267" s="72"/>
      <c r="T267" s="73"/>
      <c r="U267" s="35"/>
      <c r="V267" s="35"/>
      <c r="W267" s="35"/>
      <c r="X267" s="35"/>
      <c r="Y267" s="35"/>
      <c r="Z267" s="35"/>
      <c r="AA267" s="35"/>
      <c r="AB267" s="35"/>
      <c r="AC267" s="35"/>
      <c r="AD267" s="35"/>
      <c r="AE267" s="35"/>
      <c r="AT267" s="18" t="s">
        <v>152</v>
      </c>
      <c r="AU267" s="18" t="s">
        <v>86</v>
      </c>
    </row>
    <row r="268" spans="1:65" s="14" customFormat="1" ht="11.25">
      <c r="B268" s="220"/>
      <c r="C268" s="221"/>
      <c r="D268" s="205" t="s">
        <v>154</v>
      </c>
      <c r="E268" s="222" t="s">
        <v>1</v>
      </c>
      <c r="F268" s="223" t="s">
        <v>348</v>
      </c>
      <c r="G268" s="221"/>
      <c r="H268" s="224">
        <v>1</v>
      </c>
      <c r="I268" s="225"/>
      <c r="J268" s="221"/>
      <c r="K268" s="221"/>
      <c r="L268" s="226"/>
      <c r="M268" s="227"/>
      <c r="N268" s="228"/>
      <c r="O268" s="228"/>
      <c r="P268" s="228"/>
      <c r="Q268" s="228"/>
      <c r="R268" s="228"/>
      <c r="S268" s="228"/>
      <c r="T268" s="229"/>
      <c r="AT268" s="230" t="s">
        <v>154</v>
      </c>
      <c r="AU268" s="230" t="s">
        <v>86</v>
      </c>
      <c r="AV268" s="14" t="s">
        <v>86</v>
      </c>
      <c r="AW268" s="14" t="s">
        <v>35</v>
      </c>
      <c r="AX268" s="14" t="s">
        <v>78</v>
      </c>
      <c r="AY268" s="230" t="s">
        <v>144</v>
      </c>
    </row>
    <row r="269" spans="1:65" s="15" customFormat="1" ht="11.25">
      <c r="B269" s="232"/>
      <c r="C269" s="233"/>
      <c r="D269" s="205" t="s">
        <v>154</v>
      </c>
      <c r="E269" s="234" t="s">
        <v>1</v>
      </c>
      <c r="F269" s="235" t="s">
        <v>178</v>
      </c>
      <c r="G269" s="233"/>
      <c r="H269" s="236">
        <v>1</v>
      </c>
      <c r="I269" s="237"/>
      <c r="J269" s="233"/>
      <c r="K269" s="233"/>
      <c r="L269" s="238"/>
      <c r="M269" s="239"/>
      <c r="N269" s="240"/>
      <c r="O269" s="240"/>
      <c r="P269" s="240"/>
      <c r="Q269" s="240"/>
      <c r="R269" s="240"/>
      <c r="S269" s="240"/>
      <c r="T269" s="241"/>
      <c r="AT269" s="242" t="s">
        <v>154</v>
      </c>
      <c r="AU269" s="242" t="s">
        <v>86</v>
      </c>
      <c r="AV269" s="15" t="s">
        <v>99</v>
      </c>
      <c r="AW269" s="15" t="s">
        <v>4</v>
      </c>
      <c r="AX269" s="15" t="s">
        <v>21</v>
      </c>
      <c r="AY269" s="242" t="s">
        <v>144</v>
      </c>
    </row>
    <row r="270" spans="1:65" s="2" customFormat="1" ht="24.2" customHeight="1">
      <c r="A270" s="35"/>
      <c r="B270" s="36"/>
      <c r="C270" s="192" t="s">
        <v>337</v>
      </c>
      <c r="D270" s="192" t="s">
        <v>146</v>
      </c>
      <c r="E270" s="193" t="s">
        <v>354</v>
      </c>
      <c r="F270" s="194" t="s">
        <v>355</v>
      </c>
      <c r="G270" s="195" t="s">
        <v>340</v>
      </c>
      <c r="H270" s="196">
        <v>1</v>
      </c>
      <c r="I270" s="197"/>
      <c r="J270" s="198">
        <f>ROUND(I270*H270,2)</f>
        <v>0</v>
      </c>
      <c r="K270" s="194" t="s">
        <v>150</v>
      </c>
      <c r="L270" s="40"/>
      <c r="M270" s="199" t="s">
        <v>1</v>
      </c>
      <c r="N270" s="200" t="s">
        <v>43</v>
      </c>
      <c r="O270" s="72"/>
      <c r="P270" s="201">
        <f>O270*H270</f>
        <v>0</v>
      </c>
      <c r="Q270" s="201">
        <v>0.109405</v>
      </c>
      <c r="R270" s="201">
        <f>Q270*H270</f>
        <v>0.109405</v>
      </c>
      <c r="S270" s="201">
        <v>0</v>
      </c>
      <c r="T270" s="202">
        <f>S270*H270</f>
        <v>0</v>
      </c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R270" s="203" t="s">
        <v>99</v>
      </c>
      <c r="AT270" s="203" t="s">
        <v>146</v>
      </c>
      <c r="AU270" s="203" t="s">
        <v>86</v>
      </c>
      <c r="AY270" s="18" t="s">
        <v>144</v>
      </c>
      <c r="BE270" s="204">
        <f>IF(N270="základní",J270,0)</f>
        <v>0</v>
      </c>
      <c r="BF270" s="204">
        <f>IF(N270="snížená",J270,0)</f>
        <v>0</v>
      </c>
      <c r="BG270" s="204">
        <f>IF(N270="zákl. přenesená",J270,0)</f>
        <v>0</v>
      </c>
      <c r="BH270" s="204">
        <f>IF(N270="sníž. přenesená",J270,0)</f>
        <v>0</v>
      </c>
      <c r="BI270" s="204">
        <f>IF(N270="nulová",J270,0)</f>
        <v>0</v>
      </c>
      <c r="BJ270" s="18" t="s">
        <v>21</v>
      </c>
      <c r="BK270" s="204">
        <f>ROUND(I270*H270,2)</f>
        <v>0</v>
      </c>
      <c r="BL270" s="18" t="s">
        <v>99</v>
      </c>
      <c r="BM270" s="203" t="s">
        <v>568</v>
      </c>
    </row>
    <row r="271" spans="1:65" s="2" customFormat="1" ht="19.5">
      <c r="A271" s="35"/>
      <c r="B271" s="36"/>
      <c r="C271" s="37"/>
      <c r="D271" s="205" t="s">
        <v>152</v>
      </c>
      <c r="E271" s="37"/>
      <c r="F271" s="206" t="s">
        <v>357</v>
      </c>
      <c r="G271" s="37"/>
      <c r="H271" s="37"/>
      <c r="I271" s="207"/>
      <c r="J271" s="37"/>
      <c r="K271" s="37"/>
      <c r="L271" s="40"/>
      <c r="M271" s="208"/>
      <c r="N271" s="209"/>
      <c r="O271" s="72"/>
      <c r="P271" s="72"/>
      <c r="Q271" s="72"/>
      <c r="R271" s="72"/>
      <c r="S271" s="72"/>
      <c r="T271" s="73"/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T271" s="18" t="s">
        <v>152</v>
      </c>
      <c r="AU271" s="18" t="s">
        <v>86</v>
      </c>
    </row>
    <row r="272" spans="1:65" s="14" customFormat="1" ht="11.25">
      <c r="B272" s="220"/>
      <c r="C272" s="221"/>
      <c r="D272" s="205" t="s">
        <v>154</v>
      </c>
      <c r="E272" s="222" t="s">
        <v>1</v>
      </c>
      <c r="F272" s="223" t="s">
        <v>358</v>
      </c>
      <c r="G272" s="221"/>
      <c r="H272" s="224">
        <v>1</v>
      </c>
      <c r="I272" s="225"/>
      <c r="J272" s="221"/>
      <c r="K272" s="221"/>
      <c r="L272" s="226"/>
      <c r="M272" s="227"/>
      <c r="N272" s="228"/>
      <c r="O272" s="228"/>
      <c r="P272" s="228"/>
      <c r="Q272" s="228"/>
      <c r="R272" s="228"/>
      <c r="S272" s="228"/>
      <c r="T272" s="229"/>
      <c r="AT272" s="230" t="s">
        <v>154</v>
      </c>
      <c r="AU272" s="230" t="s">
        <v>86</v>
      </c>
      <c r="AV272" s="14" t="s">
        <v>86</v>
      </c>
      <c r="AW272" s="14" t="s">
        <v>35</v>
      </c>
      <c r="AX272" s="14" t="s">
        <v>21</v>
      </c>
      <c r="AY272" s="230" t="s">
        <v>144</v>
      </c>
    </row>
    <row r="273" spans="1:65" s="2" customFormat="1" ht="14.45" customHeight="1">
      <c r="A273" s="35"/>
      <c r="B273" s="36"/>
      <c r="C273" s="243" t="s">
        <v>343</v>
      </c>
      <c r="D273" s="243" t="s">
        <v>211</v>
      </c>
      <c r="E273" s="244" t="s">
        <v>360</v>
      </c>
      <c r="F273" s="245" t="s">
        <v>361</v>
      </c>
      <c r="G273" s="246" t="s">
        <v>340</v>
      </c>
      <c r="H273" s="247">
        <v>1</v>
      </c>
      <c r="I273" s="248"/>
      <c r="J273" s="249">
        <f>ROUND(I273*H273,2)</f>
        <v>0</v>
      </c>
      <c r="K273" s="245" t="s">
        <v>150</v>
      </c>
      <c r="L273" s="250"/>
      <c r="M273" s="251" t="s">
        <v>1</v>
      </c>
      <c r="N273" s="252" t="s">
        <v>43</v>
      </c>
      <c r="O273" s="72"/>
      <c r="P273" s="201">
        <f>O273*H273</f>
        <v>0</v>
      </c>
      <c r="Q273" s="201">
        <v>6.1000000000000004E-3</v>
      </c>
      <c r="R273" s="201">
        <f>Q273*H273</f>
        <v>6.1000000000000004E-3</v>
      </c>
      <c r="S273" s="201">
        <v>0</v>
      </c>
      <c r="T273" s="202">
        <f>S273*H273</f>
        <v>0</v>
      </c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R273" s="203" t="s">
        <v>195</v>
      </c>
      <c r="AT273" s="203" t="s">
        <v>211</v>
      </c>
      <c r="AU273" s="203" t="s">
        <v>86</v>
      </c>
      <c r="AY273" s="18" t="s">
        <v>144</v>
      </c>
      <c r="BE273" s="204">
        <f>IF(N273="základní",J273,0)</f>
        <v>0</v>
      </c>
      <c r="BF273" s="204">
        <f>IF(N273="snížená",J273,0)</f>
        <v>0</v>
      </c>
      <c r="BG273" s="204">
        <f>IF(N273="zákl. přenesená",J273,0)</f>
        <v>0</v>
      </c>
      <c r="BH273" s="204">
        <f>IF(N273="sníž. přenesená",J273,0)</f>
        <v>0</v>
      </c>
      <c r="BI273" s="204">
        <f>IF(N273="nulová",J273,0)</f>
        <v>0</v>
      </c>
      <c r="BJ273" s="18" t="s">
        <v>21</v>
      </c>
      <c r="BK273" s="204">
        <f>ROUND(I273*H273,2)</f>
        <v>0</v>
      </c>
      <c r="BL273" s="18" t="s">
        <v>99</v>
      </c>
      <c r="BM273" s="203" t="s">
        <v>569</v>
      </c>
    </row>
    <row r="274" spans="1:65" s="2" customFormat="1" ht="11.25">
      <c r="A274" s="35"/>
      <c r="B274" s="36"/>
      <c r="C274" s="37"/>
      <c r="D274" s="205" t="s">
        <v>152</v>
      </c>
      <c r="E274" s="37"/>
      <c r="F274" s="206" t="s">
        <v>361</v>
      </c>
      <c r="G274" s="37"/>
      <c r="H274" s="37"/>
      <c r="I274" s="207"/>
      <c r="J274" s="37"/>
      <c r="K274" s="37"/>
      <c r="L274" s="40"/>
      <c r="M274" s="208"/>
      <c r="N274" s="209"/>
      <c r="O274" s="72"/>
      <c r="P274" s="72"/>
      <c r="Q274" s="72"/>
      <c r="R274" s="72"/>
      <c r="S274" s="72"/>
      <c r="T274" s="73"/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T274" s="18" t="s">
        <v>152</v>
      </c>
      <c r="AU274" s="18" t="s">
        <v>86</v>
      </c>
    </row>
    <row r="275" spans="1:65" s="2" customFormat="1" ht="14.45" customHeight="1">
      <c r="A275" s="35"/>
      <c r="B275" s="36"/>
      <c r="C275" s="243" t="s">
        <v>349</v>
      </c>
      <c r="D275" s="243" t="s">
        <v>211</v>
      </c>
      <c r="E275" s="244" t="s">
        <v>364</v>
      </c>
      <c r="F275" s="245" t="s">
        <v>365</v>
      </c>
      <c r="G275" s="246" t="s">
        <v>340</v>
      </c>
      <c r="H275" s="247">
        <v>1</v>
      </c>
      <c r="I275" s="248"/>
      <c r="J275" s="249">
        <f>ROUND(I275*H275,2)</f>
        <v>0</v>
      </c>
      <c r="K275" s="245" t="s">
        <v>150</v>
      </c>
      <c r="L275" s="250"/>
      <c r="M275" s="251" t="s">
        <v>1</v>
      </c>
      <c r="N275" s="252" t="s">
        <v>43</v>
      </c>
      <c r="O275" s="72"/>
      <c r="P275" s="201">
        <f>O275*H275</f>
        <v>0</v>
      </c>
      <c r="Q275" s="201">
        <v>1E-4</v>
      </c>
      <c r="R275" s="201">
        <f>Q275*H275</f>
        <v>1E-4</v>
      </c>
      <c r="S275" s="201">
        <v>0</v>
      </c>
      <c r="T275" s="202">
        <f>S275*H275</f>
        <v>0</v>
      </c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R275" s="203" t="s">
        <v>195</v>
      </c>
      <c r="AT275" s="203" t="s">
        <v>211</v>
      </c>
      <c r="AU275" s="203" t="s">
        <v>86</v>
      </c>
      <c r="AY275" s="18" t="s">
        <v>144</v>
      </c>
      <c r="BE275" s="204">
        <f>IF(N275="základní",J275,0)</f>
        <v>0</v>
      </c>
      <c r="BF275" s="204">
        <f>IF(N275="snížená",J275,0)</f>
        <v>0</v>
      </c>
      <c r="BG275" s="204">
        <f>IF(N275="zákl. přenesená",J275,0)</f>
        <v>0</v>
      </c>
      <c r="BH275" s="204">
        <f>IF(N275="sníž. přenesená",J275,0)</f>
        <v>0</v>
      </c>
      <c r="BI275" s="204">
        <f>IF(N275="nulová",J275,0)</f>
        <v>0</v>
      </c>
      <c r="BJ275" s="18" t="s">
        <v>21</v>
      </c>
      <c r="BK275" s="204">
        <f>ROUND(I275*H275,2)</f>
        <v>0</v>
      </c>
      <c r="BL275" s="18" t="s">
        <v>99</v>
      </c>
      <c r="BM275" s="203" t="s">
        <v>570</v>
      </c>
    </row>
    <row r="276" spans="1:65" s="2" customFormat="1" ht="11.25">
      <c r="A276" s="35"/>
      <c r="B276" s="36"/>
      <c r="C276" s="37"/>
      <c r="D276" s="205" t="s">
        <v>152</v>
      </c>
      <c r="E276" s="37"/>
      <c r="F276" s="206" t="s">
        <v>365</v>
      </c>
      <c r="G276" s="37"/>
      <c r="H276" s="37"/>
      <c r="I276" s="207"/>
      <c r="J276" s="37"/>
      <c r="K276" s="37"/>
      <c r="L276" s="40"/>
      <c r="M276" s="208"/>
      <c r="N276" s="209"/>
      <c r="O276" s="72"/>
      <c r="P276" s="72"/>
      <c r="Q276" s="72"/>
      <c r="R276" s="72"/>
      <c r="S276" s="72"/>
      <c r="T276" s="73"/>
      <c r="U276" s="35"/>
      <c r="V276" s="35"/>
      <c r="W276" s="35"/>
      <c r="X276" s="35"/>
      <c r="Y276" s="35"/>
      <c r="Z276" s="35"/>
      <c r="AA276" s="35"/>
      <c r="AB276" s="35"/>
      <c r="AC276" s="35"/>
      <c r="AD276" s="35"/>
      <c r="AE276" s="35"/>
      <c r="AT276" s="18" t="s">
        <v>152</v>
      </c>
      <c r="AU276" s="18" t="s">
        <v>86</v>
      </c>
    </row>
    <row r="277" spans="1:65" s="2" customFormat="1" ht="24.2" customHeight="1">
      <c r="A277" s="35"/>
      <c r="B277" s="36"/>
      <c r="C277" s="192" t="s">
        <v>353</v>
      </c>
      <c r="D277" s="192" t="s">
        <v>146</v>
      </c>
      <c r="E277" s="193" t="s">
        <v>368</v>
      </c>
      <c r="F277" s="194" t="s">
        <v>369</v>
      </c>
      <c r="G277" s="195" t="s">
        <v>149</v>
      </c>
      <c r="H277" s="196">
        <v>7.125</v>
      </c>
      <c r="I277" s="197"/>
      <c r="J277" s="198">
        <f>ROUND(I277*H277,2)</f>
        <v>0</v>
      </c>
      <c r="K277" s="194" t="s">
        <v>150</v>
      </c>
      <c r="L277" s="40"/>
      <c r="M277" s="199" t="s">
        <v>1</v>
      </c>
      <c r="N277" s="200" t="s">
        <v>43</v>
      </c>
      <c r="O277" s="72"/>
      <c r="P277" s="201">
        <f>O277*H277</f>
        <v>0</v>
      </c>
      <c r="Q277" s="201">
        <v>2.5999999999999999E-3</v>
      </c>
      <c r="R277" s="201">
        <f>Q277*H277</f>
        <v>1.8525E-2</v>
      </c>
      <c r="S277" s="201">
        <v>0</v>
      </c>
      <c r="T277" s="202">
        <f>S277*H277</f>
        <v>0</v>
      </c>
      <c r="U277" s="35"/>
      <c r="V277" s="35"/>
      <c r="W277" s="35"/>
      <c r="X277" s="35"/>
      <c r="Y277" s="35"/>
      <c r="Z277" s="35"/>
      <c r="AA277" s="35"/>
      <c r="AB277" s="35"/>
      <c r="AC277" s="35"/>
      <c r="AD277" s="35"/>
      <c r="AE277" s="35"/>
      <c r="AR277" s="203" t="s">
        <v>99</v>
      </c>
      <c r="AT277" s="203" t="s">
        <v>146</v>
      </c>
      <c r="AU277" s="203" t="s">
        <v>86</v>
      </c>
      <c r="AY277" s="18" t="s">
        <v>144</v>
      </c>
      <c r="BE277" s="204">
        <f>IF(N277="základní",J277,0)</f>
        <v>0</v>
      </c>
      <c r="BF277" s="204">
        <f>IF(N277="snížená",J277,0)</f>
        <v>0</v>
      </c>
      <c r="BG277" s="204">
        <f>IF(N277="zákl. přenesená",J277,0)</f>
        <v>0</v>
      </c>
      <c r="BH277" s="204">
        <f>IF(N277="sníž. přenesená",J277,0)</f>
        <v>0</v>
      </c>
      <c r="BI277" s="204">
        <f>IF(N277="nulová",J277,0)</f>
        <v>0</v>
      </c>
      <c r="BJ277" s="18" t="s">
        <v>21</v>
      </c>
      <c r="BK277" s="204">
        <f>ROUND(I277*H277,2)</f>
        <v>0</v>
      </c>
      <c r="BL277" s="18" t="s">
        <v>99</v>
      </c>
      <c r="BM277" s="203" t="s">
        <v>571</v>
      </c>
    </row>
    <row r="278" spans="1:65" s="2" customFormat="1" ht="19.5">
      <c r="A278" s="35"/>
      <c r="B278" s="36"/>
      <c r="C278" s="37"/>
      <c r="D278" s="205" t="s">
        <v>152</v>
      </c>
      <c r="E278" s="37"/>
      <c r="F278" s="206" t="s">
        <v>371</v>
      </c>
      <c r="G278" s="37"/>
      <c r="H278" s="37"/>
      <c r="I278" s="207"/>
      <c r="J278" s="37"/>
      <c r="K278" s="37"/>
      <c r="L278" s="40"/>
      <c r="M278" s="208"/>
      <c r="N278" s="209"/>
      <c r="O278" s="72"/>
      <c r="P278" s="72"/>
      <c r="Q278" s="72"/>
      <c r="R278" s="72"/>
      <c r="S278" s="72"/>
      <c r="T278" s="73"/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35"/>
      <c r="AT278" s="18" t="s">
        <v>152</v>
      </c>
      <c r="AU278" s="18" t="s">
        <v>86</v>
      </c>
    </row>
    <row r="279" spans="1:65" s="13" customFormat="1" ht="11.25">
      <c r="B279" s="210"/>
      <c r="C279" s="211"/>
      <c r="D279" s="205" t="s">
        <v>154</v>
      </c>
      <c r="E279" s="212" t="s">
        <v>1</v>
      </c>
      <c r="F279" s="213" t="s">
        <v>372</v>
      </c>
      <c r="G279" s="211"/>
      <c r="H279" s="212" t="s">
        <v>1</v>
      </c>
      <c r="I279" s="214"/>
      <c r="J279" s="211"/>
      <c r="K279" s="211"/>
      <c r="L279" s="215"/>
      <c r="M279" s="216"/>
      <c r="N279" s="217"/>
      <c r="O279" s="217"/>
      <c r="P279" s="217"/>
      <c r="Q279" s="217"/>
      <c r="R279" s="217"/>
      <c r="S279" s="217"/>
      <c r="T279" s="218"/>
      <c r="AT279" s="219" t="s">
        <v>154</v>
      </c>
      <c r="AU279" s="219" t="s">
        <v>86</v>
      </c>
      <c r="AV279" s="13" t="s">
        <v>21</v>
      </c>
      <c r="AW279" s="13" t="s">
        <v>35</v>
      </c>
      <c r="AX279" s="13" t="s">
        <v>78</v>
      </c>
      <c r="AY279" s="219" t="s">
        <v>144</v>
      </c>
    </row>
    <row r="280" spans="1:65" s="14" customFormat="1" ht="11.25">
      <c r="B280" s="220"/>
      <c r="C280" s="221"/>
      <c r="D280" s="205" t="s">
        <v>154</v>
      </c>
      <c r="E280" s="222" t="s">
        <v>1</v>
      </c>
      <c r="F280" s="223" t="s">
        <v>572</v>
      </c>
      <c r="G280" s="221"/>
      <c r="H280" s="224">
        <v>5.625</v>
      </c>
      <c r="I280" s="225"/>
      <c r="J280" s="221"/>
      <c r="K280" s="221"/>
      <c r="L280" s="226"/>
      <c r="M280" s="227"/>
      <c r="N280" s="228"/>
      <c r="O280" s="228"/>
      <c r="P280" s="228"/>
      <c r="Q280" s="228"/>
      <c r="R280" s="228"/>
      <c r="S280" s="228"/>
      <c r="T280" s="229"/>
      <c r="AT280" s="230" t="s">
        <v>154</v>
      </c>
      <c r="AU280" s="230" t="s">
        <v>86</v>
      </c>
      <c r="AV280" s="14" t="s">
        <v>86</v>
      </c>
      <c r="AW280" s="14" t="s">
        <v>35</v>
      </c>
      <c r="AX280" s="14" t="s">
        <v>78</v>
      </c>
      <c r="AY280" s="230" t="s">
        <v>144</v>
      </c>
    </row>
    <row r="281" spans="1:65" s="14" customFormat="1" ht="11.25">
      <c r="B281" s="220"/>
      <c r="C281" s="221"/>
      <c r="D281" s="205" t="s">
        <v>154</v>
      </c>
      <c r="E281" s="222" t="s">
        <v>1</v>
      </c>
      <c r="F281" s="223" t="s">
        <v>305</v>
      </c>
      <c r="G281" s="221"/>
      <c r="H281" s="224">
        <v>1.5</v>
      </c>
      <c r="I281" s="225"/>
      <c r="J281" s="221"/>
      <c r="K281" s="221"/>
      <c r="L281" s="226"/>
      <c r="M281" s="227"/>
      <c r="N281" s="228"/>
      <c r="O281" s="228"/>
      <c r="P281" s="228"/>
      <c r="Q281" s="228"/>
      <c r="R281" s="228"/>
      <c r="S281" s="228"/>
      <c r="T281" s="229"/>
      <c r="AT281" s="230" t="s">
        <v>154</v>
      </c>
      <c r="AU281" s="230" t="s">
        <v>86</v>
      </c>
      <c r="AV281" s="14" t="s">
        <v>86</v>
      </c>
      <c r="AW281" s="14" t="s">
        <v>35</v>
      </c>
      <c r="AX281" s="14" t="s">
        <v>78</v>
      </c>
      <c r="AY281" s="230" t="s">
        <v>144</v>
      </c>
    </row>
    <row r="282" spans="1:65" s="15" customFormat="1" ht="11.25">
      <c r="B282" s="232"/>
      <c r="C282" s="233"/>
      <c r="D282" s="205" t="s">
        <v>154</v>
      </c>
      <c r="E282" s="234" t="s">
        <v>1</v>
      </c>
      <c r="F282" s="235" t="s">
        <v>178</v>
      </c>
      <c r="G282" s="233"/>
      <c r="H282" s="236">
        <v>7.125</v>
      </c>
      <c r="I282" s="237"/>
      <c r="J282" s="233"/>
      <c r="K282" s="233"/>
      <c r="L282" s="238"/>
      <c r="M282" s="239"/>
      <c r="N282" s="240"/>
      <c r="O282" s="240"/>
      <c r="P282" s="240"/>
      <c r="Q282" s="240"/>
      <c r="R282" s="240"/>
      <c r="S282" s="240"/>
      <c r="T282" s="241"/>
      <c r="AT282" s="242" t="s">
        <v>154</v>
      </c>
      <c r="AU282" s="242" t="s">
        <v>86</v>
      </c>
      <c r="AV282" s="15" t="s">
        <v>99</v>
      </c>
      <c r="AW282" s="15" t="s">
        <v>35</v>
      </c>
      <c r="AX282" s="15" t="s">
        <v>21</v>
      </c>
      <c r="AY282" s="242" t="s">
        <v>144</v>
      </c>
    </row>
    <row r="283" spans="1:65" s="2" customFormat="1" ht="14.45" customHeight="1">
      <c r="A283" s="35"/>
      <c r="B283" s="36"/>
      <c r="C283" s="192" t="s">
        <v>359</v>
      </c>
      <c r="D283" s="192" t="s">
        <v>146</v>
      </c>
      <c r="E283" s="193" t="s">
        <v>375</v>
      </c>
      <c r="F283" s="194" t="s">
        <v>376</v>
      </c>
      <c r="G283" s="195" t="s">
        <v>149</v>
      </c>
      <c r="H283" s="196">
        <v>7.125</v>
      </c>
      <c r="I283" s="197"/>
      <c r="J283" s="198">
        <f>ROUND(I283*H283,2)</f>
        <v>0</v>
      </c>
      <c r="K283" s="194" t="s">
        <v>150</v>
      </c>
      <c r="L283" s="40"/>
      <c r="M283" s="199" t="s">
        <v>1</v>
      </c>
      <c r="N283" s="200" t="s">
        <v>43</v>
      </c>
      <c r="O283" s="72"/>
      <c r="P283" s="201">
        <f>O283*H283</f>
        <v>0</v>
      </c>
      <c r="Q283" s="201">
        <v>9.38E-6</v>
      </c>
      <c r="R283" s="201">
        <f>Q283*H283</f>
        <v>6.6832499999999994E-5</v>
      </c>
      <c r="S283" s="201">
        <v>0</v>
      </c>
      <c r="T283" s="202">
        <f>S283*H283</f>
        <v>0</v>
      </c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R283" s="203" t="s">
        <v>99</v>
      </c>
      <c r="AT283" s="203" t="s">
        <v>146</v>
      </c>
      <c r="AU283" s="203" t="s">
        <v>86</v>
      </c>
      <c r="AY283" s="18" t="s">
        <v>144</v>
      </c>
      <c r="BE283" s="204">
        <f>IF(N283="základní",J283,0)</f>
        <v>0</v>
      </c>
      <c r="BF283" s="204">
        <f>IF(N283="snížená",J283,0)</f>
        <v>0</v>
      </c>
      <c r="BG283" s="204">
        <f>IF(N283="zákl. přenesená",J283,0)</f>
        <v>0</v>
      </c>
      <c r="BH283" s="204">
        <f>IF(N283="sníž. přenesená",J283,0)</f>
        <v>0</v>
      </c>
      <c r="BI283" s="204">
        <f>IF(N283="nulová",J283,0)</f>
        <v>0</v>
      </c>
      <c r="BJ283" s="18" t="s">
        <v>21</v>
      </c>
      <c r="BK283" s="204">
        <f>ROUND(I283*H283,2)</f>
        <v>0</v>
      </c>
      <c r="BL283" s="18" t="s">
        <v>99</v>
      </c>
      <c r="BM283" s="203" t="s">
        <v>573</v>
      </c>
    </row>
    <row r="284" spans="1:65" s="2" customFormat="1" ht="19.5">
      <c r="A284" s="35"/>
      <c r="B284" s="36"/>
      <c r="C284" s="37"/>
      <c r="D284" s="205" t="s">
        <v>152</v>
      </c>
      <c r="E284" s="37"/>
      <c r="F284" s="206" t="s">
        <v>378</v>
      </c>
      <c r="G284" s="37"/>
      <c r="H284" s="37"/>
      <c r="I284" s="207"/>
      <c r="J284" s="37"/>
      <c r="K284" s="37"/>
      <c r="L284" s="40"/>
      <c r="M284" s="208"/>
      <c r="N284" s="209"/>
      <c r="O284" s="72"/>
      <c r="P284" s="72"/>
      <c r="Q284" s="72"/>
      <c r="R284" s="72"/>
      <c r="S284" s="72"/>
      <c r="T284" s="73"/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T284" s="18" t="s">
        <v>152</v>
      </c>
      <c r="AU284" s="18" t="s">
        <v>86</v>
      </c>
    </row>
    <row r="285" spans="1:65" s="13" customFormat="1" ht="11.25">
      <c r="B285" s="210"/>
      <c r="C285" s="211"/>
      <c r="D285" s="205" t="s">
        <v>154</v>
      </c>
      <c r="E285" s="212" t="s">
        <v>1</v>
      </c>
      <c r="F285" s="213" t="s">
        <v>372</v>
      </c>
      <c r="G285" s="211"/>
      <c r="H285" s="212" t="s">
        <v>1</v>
      </c>
      <c r="I285" s="214"/>
      <c r="J285" s="211"/>
      <c r="K285" s="211"/>
      <c r="L285" s="215"/>
      <c r="M285" s="216"/>
      <c r="N285" s="217"/>
      <c r="O285" s="217"/>
      <c r="P285" s="217"/>
      <c r="Q285" s="217"/>
      <c r="R285" s="217"/>
      <c r="S285" s="217"/>
      <c r="T285" s="218"/>
      <c r="AT285" s="219" t="s">
        <v>154</v>
      </c>
      <c r="AU285" s="219" t="s">
        <v>86</v>
      </c>
      <c r="AV285" s="13" t="s">
        <v>21</v>
      </c>
      <c r="AW285" s="13" t="s">
        <v>35</v>
      </c>
      <c r="AX285" s="13" t="s">
        <v>78</v>
      </c>
      <c r="AY285" s="219" t="s">
        <v>144</v>
      </c>
    </row>
    <row r="286" spans="1:65" s="14" customFormat="1" ht="11.25">
      <c r="B286" s="220"/>
      <c r="C286" s="221"/>
      <c r="D286" s="205" t="s">
        <v>154</v>
      </c>
      <c r="E286" s="222" t="s">
        <v>1</v>
      </c>
      <c r="F286" s="223" t="s">
        <v>572</v>
      </c>
      <c r="G286" s="221"/>
      <c r="H286" s="224">
        <v>5.625</v>
      </c>
      <c r="I286" s="225"/>
      <c r="J286" s="221"/>
      <c r="K286" s="221"/>
      <c r="L286" s="226"/>
      <c r="M286" s="227"/>
      <c r="N286" s="228"/>
      <c r="O286" s="228"/>
      <c r="P286" s="228"/>
      <c r="Q286" s="228"/>
      <c r="R286" s="228"/>
      <c r="S286" s="228"/>
      <c r="T286" s="229"/>
      <c r="AT286" s="230" t="s">
        <v>154</v>
      </c>
      <c r="AU286" s="230" t="s">
        <v>86</v>
      </c>
      <c r="AV286" s="14" t="s">
        <v>86</v>
      </c>
      <c r="AW286" s="14" t="s">
        <v>35</v>
      </c>
      <c r="AX286" s="14" t="s">
        <v>78</v>
      </c>
      <c r="AY286" s="230" t="s">
        <v>144</v>
      </c>
    </row>
    <row r="287" spans="1:65" s="14" customFormat="1" ht="11.25">
      <c r="B287" s="220"/>
      <c r="C287" s="221"/>
      <c r="D287" s="205" t="s">
        <v>154</v>
      </c>
      <c r="E287" s="222" t="s">
        <v>1</v>
      </c>
      <c r="F287" s="223" t="s">
        <v>305</v>
      </c>
      <c r="G287" s="221"/>
      <c r="H287" s="224">
        <v>1.5</v>
      </c>
      <c r="I287" s="225"/>
      <c r="J287" s="221"/>
      <c r="K287" s="221"/>
      <c r="L287" s="226"/>
      <c r="M287" s="227"/>
      <c r="N287" s="228"/>
      <c r="O287" s="228"/>
      <c r="P287" s="228"/>
      <c r="Q287" s="228"/>
      <c r="R287" s="228"/>
      <c r="S287" s="228"/>
      <c r="T287" s="229"/>
      <c r="AT287" s="230" t="s">
        <v>154</v>
      </c>
      <c r="AU287" s="230" t="s">
        <v>86</v>
      </c>
      <c r="AV287" s="14" t="s">
        <v>86</v>
      </c>
      <c r="AW287" s="14" t="s">
        <v>35</v>
      </c>
      <c r="AX287" s="14" t="s">
        <v>78</v>
      </c>
      <c r="AY287" s="230" t="s">
        <v>144</v>
      </c>
    </row>
    <row r="288" spans="1:65" s="15" customFormat="1" ht="11.25">
      <c r="B288" s="232"/>
      <c r="C288" s="233"/>
      <c r="D288" s="205" t="s">
        <v>154</v>
      </c>
      <c r="E288" s="234" t="s">
        <v>1</v>
      </c>
      <c r="F288" s="235" t="s">
        <v>178</v>
      </c>
      <c r="G288" s="233"/>
      <c r="H288" s="236">
        <v>7.125</v>
      </c>
      <c r="I288" s="237"/>
      <c r="J288" s="233"/>
      <c r="K288" s="233"/>
      <c r="L288" s="238"/>
      <c r="M288" s="239"/>
      <c r="N288" s="240"/>
      <c r="O288" s="240"/>
      <c r="P288" s="240"/>
      <c r="Q288" s="240"/>
      <c r="R288" s="240"/>
      <c r="S288" s="240"/>
      <c r="T288" s="241"/>
      <c r="AT288" s="242" t="s">
        <v>154</v>
      </c>
      <c r="AU288" s="242" t="s">
        <v>86</v>
      </c>
      <c r="AV288" s="15" t="s">
        <v>99</v>
      </c>
      <c r="AW288" s="15" t="s">
        <v>35</v>
      </c>
      <c r="AX288" s="15" t="s">
        <v>21</v>
      </c>
      <c r="AY288" s="242" t="s">
        <v>144</v>
      </c>
    </row>
    <row r="289" spans="1:65" s="2" customFormat="1" ht="24.2" customHeight="1">
      <c r="A289" s="35"/>
      <c r="B289" s="36"/>
      <c r="C289" s="192" t="s">
        <v>363</v>
      </c>
      <c r="D289" s="192" t="s">
        <v>146</v>
      </c>
      <c r="E289" s="193" t="s">
        <v>380</v>
      </c>
      <c r="F289" s="194" t="s">
        <v>381</v>
      </c>
      <c r="G289" s="195" t="s">
        <v>268</v>
      </c>
      <c r="H289" s="196">
        <v>57</v>
      </c>
      <c r="I289" s="197"/>
      <c r="J289" s="198">
        <f>ROUND(I289*H289,2)</f>
        <v>0</v>
      </c>
      <c r="K289" s="194" t="s">
        <v>150</v>
      </c>
      <c r="L289" s="40"/>
      <c r="M289" s="199" t="s">
        <v>1</v>
      </c>
      <c r="N289" s="200" t="s">
        <v>43</v>
      </c>
      <c r="O289" s="72"/>
      <c r="P289" s="201">
        <f>O289*H289</f>
        <v>0</v>
      </c>
      <c r="Q289" s="201">
        <v>0.15539952000000001</v>
      </c>
      <c r="R289" s="201">
        <f>Q289*H289</f>
        <v>8.8577726400000003</v>
      </c>
      <c r="S289" s="201">
        <v>0</v>
      </c>
      <c r="T289" s="202">
        <f>S289*H289</f>
        <v>0</v>
      </c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35"/>
      <c r="AR289" s="203" t="s">
        <v>99</v>
      </c>
      <c r="AT289" s="203" t="s">
        <v>146</v>
      </c>
      <c r="AU289" s="203" t="s">
        <v>86</v>
      </c>
      <c r="AY289" s="18" t="s">
        <v>144</v>
      </c>
      <c r="BE289" s="204">
        <f>IF(N289="základní",J289,0)</f>
        <v>0</v>
      </c>
      <c r="BF289" s="204">
        <f>IF(N289="snížená",J289,0)</f>
        <v>0</v>
      </c>
      <c r="BG289" s="204">
        <f>IF(N289="zákl. přenesená",J289,0)</f>
        <v>0</v>
      </c>
      <c r="BH289" s="204">
        <f>IF(N289="sníž. přenesená",J289,0)</f>
        <v>0</v>
      </c>
      <c r="BI289" s="204">
        <f>IF(N289="nulová",J289,0)</f>
        <v>0</v>
      </c>
      <c r="BJ289" s="18" t="s">
        <v>21</v>
      </c>
      <c r="BK289" s="204">
        <f>ROUND(I289*H289,2)</f>
        <v>0</v>
      </c>
      <c r="BL289" s="18" t="s">
        <v>99</v>
      </c>
      <c r="BM289" s="203" t="s">
        <v>574</v>
      </c>
    </row>
    <row r="290" spans="1:65" s="2" customFormat="1" ht="29.25">
      <c r="A290" s="35"/>
      <c r="B290" s="36"/>
      <c r="C290" s="37"/>
      <c r="D290" s="205" t="s">
        <v>152</v>
      </c>
      <c r="E290" s="37"/>
      <c r="F290" s="206" t="s">
        <v>383</v>
      </c>
      <c r="G290" s="37"/>
      <c r="H290" s="37"/>
      <c r="I290" s="207"/>
      <c r="J290" s="37"/>
      <c r="K290" s="37"/>
      <c r="L290" s="40"/>
      <c r="M290" s="208"/>
      <c r="N290" s="209"/>
      <c r="O290" s="72"/>
      <c r="P290" s="72"/>
      <c r="Q290" s="72"/>
      <c r="R290" s="72"/>
      <c r="S290" s="72"/>
      <c r="T290" s="73"/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35"/>
      <c r="AT290" s="18" t="s">
        <v>152</v>
      </c>
      <c r="AU290" s="18" t="s">
        <v>86</v>
      </c>
    </row>
    <row r="291" spans="1:65" s="13" customFormat="1" ht="11.25">
      <c r="B291" s="210"/>
      <c r="C291" s="211"/>
      <c r="D291" s="205" t="s">
        <v>154</v>
      </c>
      <c r="E291" s="212" t="s">
        <v>1</v>
      </c>
      <c r="F291" s="213" t="s">
        <v>384</v>
      </c>
      <c r="G291" s="211"/>
      <c r="H291" s="212" t="s">
        <v>1</v>
      </c>
      <c r="I291" s="214"/>
      <c r="J291" s="211"/>
      <c r="K291" s="211"/>
      <c r="L291" s="215"/>
      <c r="M291" s="216"/>
      <c r="N291" s="217"/>
      <c r="O291" s="217"/>
      <c r="P291" s="217"/>
      <c r="Q291" s="217"/>
      <c r="R291" s="217"/>
      <c r="S291" s="217"/>
      <c r="T291" s="218"/>
      <c r="AT291" s="219" t="s">
        <v>154</v>
      </c>
      <c r="AU291" s="219" t="s">
        <v>86</v>
      </c>
      <c r="AV291" s="13" t="s">
        <v>21</v>
      </c>
      <c r="AW291" s="13" t="s">
        <v>35</v>
      </c>
      <c r="AX291" s="13" t="s">
        <v>78</v>
      </c>
      <c r="AY291" s="219" t="s">
        <v>144</v>
      </c>
    </row>
    <row r="292" spans="1:65" s="14" customFormat="1" ht="11.25">
      <c r="B292" s="220"/>
      <c r="C292" s="221"/>
      <c r="D292" s="205" t="s">
        <v>154</v>
      </c>
      <c r="E292" s="222" t="s">
        <v>1</v>
      </c>
      <c r="F292" s="223" t="s">
        <v>575</v>
      </c>
      <c r="G292" s="221"/>
      <c r="H292" s="224">
        <v>57</v>
      </c>
      <c r="I292" s="225"/>
      <c r="J292" s="221"/>
      <c r="K292" s="221"/>
      <c r="L292" s="226"/>
      <c r="M292" s="227"/>
      <c r="N292" s="228"/>
      <c r="O292" s="228"/>
      <c r="P292" s="228"/>
      <c r="Q292" s="228"/>
      <c r="R292" s="228"/>
      <c r="S292" s="228"/>
      <c r="T292" s="229"/>
      <c r="AT292" s="230" t="s">
        <v>154</v>
      </c>
      <c r="AU292" s="230" t="s">
        <v>86</v>
      </c>
      <c r="AV292" s="14" t="s">
        <v>86</v>
      </c>
      <c r="AW292" s="14" t="s">
        <v>35</v>
      </c>
      <c r="AX292" s="14" t="s">
        <v>21</v>
      </c>
      <c r="AY292" s="230" t="s">
        <v>144</v>
      </c>
    </row>
    <row r="293" spans="1:65" s="2" customFormat="1" ht="14.45" customHeight="1">
      <c r="A293" s="35"/>
      <c r="B293" s="36"/>
      <c r="C293" s="243" t="s">
        <v>367</v>
      </c>
      <c r="D293" s="243" t="s">
        <v>211</v>
      </c>
      <c r="E293" s="244" t="s">
        <v>387</v>
      </c>
      <c r="F293" s="245" t="s">
        <v>388</v>
      </c>
      <c r="G293" s="246" t="s">
        <v>268</v>
      </c>
      <c r="H293" s="247">
        <v>59.85</v>
      </c>
      <c r="I293" s="248"/>
      <c r="J293" s="249">
        <f>ROUND(I293*H293,2)</f>
        <v>0</v>
      </c>
      <c r="K293" s="245" t="s">
        <v>150</v>
      </c>
      <c r="L293" s="250"/>
      <c r="M293" s="251" t="s">
        <v>1</v>
      </c>
      <c r="N293" s="252" t="s">
        <v>43</v>
      </c>
      <c r="O293" s="72"/>
      <c r="P293" s="201">
        <f>O293*H293</f>
        <v>0</v>
      </c>
      <c r="Q293" s="201">
        <v>0.08</v>
      </c>
      <c r="R293" s="201">
        <f>Q293*H293</f>
        <v>4.7880000000000003</v>
      </c>
      <c r="S293" s="201">
        <v>0</v>
      </c>
      <c r="T293" s="202">
        <f>S293*H293</f>
        <v>0</v>
      </c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R293" s="203" t="s">
        <v>195</v>
      </c>
      <c r="AT293" s="203" t="s">
        <v>211</v>
      </c>
      <c r="AU293" s="203" t="s">
        <v>86</v>
      </c>
      <c r="AY293" s="18" t="s">
        <v>144</v>
      </c>
      <c r="BE293" s="204">
        <f>IF(N293="základní",J293,0)</f>
        <v>0</v>
      </c>
      <c r="BF293" s="204">
        <f>IF(N293="snížená",J293,0)</f>
        <v>0</v>
      </c>
      <c r="BG293" s="204">
        <f>IF(N293="zákl. přenesená",J293,0)</f>
        <v>0</v>
      </c>
      <c r="BH293" s="204">
        <f>IF(N293="sníž. přenesená",J293,0)</f>
        <v>0</v>
      </c>
      <c r="BI293" s="204">
        <f>IF(N293="nulová",J293,0)</f>
        <v>0</v>
      </c>
      <c r="BJ293" s="18" t="s">
        <v>21</v>
      </c>
      <c r="BK293" s="204">
        <f>ROUND(I293*H293,2)</f>
        <v>0</v>
      </c>
      <c r="BL293" s="18" t="s">
        <v>99</v>
      </c>
      <c r="BM293" s="203" t="s">
        <v>576</v>
      </c>
    </row>
    <row r="294" spans="1:65" s="2" customFormat="1" ht="11.25">
      <c r="A294" s="35"/>
      <c r="B294" s="36"/>
      <c r="C294" s="37"/>
      <c r="D294" s="205" t="s">
        <v>152</v>
      </c>
      <c r="E294" s="37"/>
      <c r="F294" s="206" t="s">
        <v>390</v>
      </c>
      <c r="G294" s="37"/>
      <c r="H294" s="37"/>
      <c r="I294" s="207"/>
      <c r="J294" s="37"/>
      <c r="K294" s="37"/>
      <c r="L294" s="40"/>
      <c r="M294" s="208"/>
      <c r="N294" s="209"/>
      <c r="O294" s="72"/>
      <c r="P294" s="72"/>
      <c r="Q294" s="72"/>
      <c r="R294" s="72"/>
      <c r="S294" s="72"/>
      <c r="T294" s="73"/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T294" s="18" t="s">
        <v>152</v>
      </c>
      <c r="AU294" s="18" t="s">
        <v>86</v>
      </c>
    </row>
    <row r="295" spans="1:65" s="14" customFormat="1" ht="11.25">
      <c r="B295" s="220"/>
      <c r="C295" s="221"/>
      <c r="D295" s="205" t="s">
        <v>154</v>
      </c>
      <c r="E295" s="221"/>
      <c r="F295" s="223" t="s">
        <v>577</v>
      </c>
      <c r="G295" s="221"/>
      <c r="H295" s="224">
        <v>59.85</v>
      </c>
      <c r="I295" s="225"/>
      <c r="J295" s="221"/>
      <c r="K295" s="221"/>
      <c r="L295" s="226"/>
      <c r="M295" s="227"/>
      <c r="N295" s="228"/>
      <c r="O295" s="228"/>
      <c r="P295" s="228"/>
      <c r="Q295" s="228"/>
      <c r="R295" s="228"/>
      <c r="S295" s="228"/>
      <c r="T295" s="229"/>
      <c r="AT295" s="230" t="s">
        <v>154</v>
      </c>
      <c r="AU295" s="230" t="s">
        <v>86</v>
      </c>
      <c r="AV295" s="14" t="s">
        <v>86</v>
      </c>
      <c r="AW295" s="14" t="s">
        <v>4</v>
      </c>
      <c r="AX295" s="14" t="s">
        <v>21</v>
      </c>
      <c r="AY295" s="230" t="s">
        <v>144</v>
      </c>
    </row>
    <row r="296" spans="1:65" s="2" customFormat="1" ht="24.2" customHeight="1">
      <c r="A296" s="35"/>
      <c r="B296" s="36"/>
      <c r="C296" s="192" t="s">
        <v>374</v>
      </c>
      <c r="D296" s="192" t="s">
        <v>146</v>
      </c>
      <c r="E296" s="193" t="s">
        <v>393</v>
      </c>
      <c r="F296" s="194" t="s">
        <v>394</v>
      </c>
      <c r="G296" s="195" t="s">
        <v>268</v>
      </c>
      <c r="H296" s="196">
        <v>31.5</v>
      </c>
      <c r="I296" s="197"/>
      <c r="J296" s="198">
        <f>ROUND(I296*H296,2)</f>
        <v>0</v>
      </c>
      <c r="K296" s="194" t="s">
        <v>150</v>
      </c>
      <c r="L296" s="40"/>
      <c r="M296" s="199" t="s">
        <v>1</v>
      </c>
      <c r="N296" s="200" t="s">
        <v>43</v>
      </c>
      <c r="O296" s="72"/>
      <c r="P296" s="201">
        <f>O296*H296</f>
        <v>0</v>
      </c>
      <c r="Q296" s="201">
        <v>0.12949959999999999</v>
      </c>
      <c r="R296" s="201">
        <f>Q296*H296</f>
        <v>4.0792373999999993</v>
      </c>
      <c r="S296" s="201">
        <v>0</v>
      </c>
      <c r="T296" s="202">
        <f>S296*H296</f>
        <v>0</v>
      </c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R296" s="203" t="s">
        <v>99</v>
      </c>
      <c r="AT296" s="203" t="s">
        <v>146</v>
      </c>
      <c r="AU296" s="203" t="s">
        <v>86</v>
      </c>
      <c r="AY296" s="18" t="s">
        <v>144</v>
      </c>
      <c r="BE296" s="204">
        <f>IF(N296="základní",J296,0)</f>
        <v>0</v>
      </c>
      <c r="BF296" s="204">
        <f>IF(N296="snížená",J296,0)</f>
        <v>0</v>
      </c>
      <c r="BG296" s="204">
        <f>IF(N296="zákl. přenesená",J296,0)</f>
        <v>0</v>
      </c>
      <c r="BH296" s="204">
        <f>IF(N296="sníž. přenesená",J296,0)</f>
        <v>0</v>
      </c>
      <c r="BI296" s="204">
        <f>IF(N296="nulová",J296,0)</f>
        <v>0</v>
      </c>
      <c r="BJ296" s="18" t="s">
        <v>21</v>
      </c>
      <c r="BK296" s="204">
        <f>ROUND(I296*H296,2)</f>
        <v>0</v>
      </c>
      <c r="BL296" s="18" t="s">
        <v>99</v>
      </c>
      <c r="BM296" s="203" t="s">
        <v>578</v>
      </c>
    </row>
    <row r="297" spans="1:65" s="2" customFormat="1" ht="29.25">
      <c r="A297" s="35"/>
      <c r="B297" s="36"/>
      <c r="C297" s="37"/>
      <c r="D297" s="205" t="s">
        <v>152</v>
      </c>
      <c r="E297" s="37"/>
      <c r="F297" s="206" t="s">
        <v>396</v>
      </c>
      <c r="G297" s="37"/>
      <c r="H297" s="37"/>
      <c r="I297" s="207"/>
      <c r="J297" s="37"/>
      <c r="K297" s="37"/>
      <c r="L297" s="40"/>
      <c r="M297" s="208"/>
      <c r="N297" s="209"/>
      <c r="O297" s="72"/>
      <c r="P297" s="72"/>
      <c r="Q297" s="72"/>
      <c r="R297" s="72"/>
      <c r="S297" s="72"/>
      <c r="T297" s="73"/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T297" s="18" t="s">
        <v>152</v>
      </c>
      <c r="AU297" s="18" t="s">
        <v>86</v>
      </c>
    </row>
    <row r="298" spans="1:65" s="13" customFormat="1" ht="11.25">
      <c r="B298" s="210"/>
      <c r="C298" s="211"/>
      <c r="D298" s="205" t="s">
        <v>154</v>
      </c>
      <c r="E298" s="212" t="s">
        <v>1</v>
      </c>
      <c r="F298" s="213" t="s">
        <v>397</v>
      </c>
      <c r="G298" s="211"/>
      <c r="H298" s="212" t="s">
        <v>1</v>
      </c>
      <c r="I298" s="214"/>
      <c r="J298" s="211"/>
      <c r="K298" s="211"/>
      <c r="L298" s="215"/>
      <c r="M298" s="216"/>
      <c r="N298" s="217"/>
      <c r="O298" s="217"/>
      <c r="P298" s="217"/>
      <c r="Q298" s="217"/>
      <c r="R298" s="217"/>
      <c r="S298" s="217"/>
      <c r="T298" s="218"/>
      <c r="AT298" s="219" t="s">
        <v>154</v>
      </c>
      <c r="AU298" s="219" t="s">
        <v>86</v>
      </c>
      <c r="AV298" s="13" t="s">
        <v>21</v>
      </c>
      <c r="AW298" s="13" t="s">
        <v>35</v>
      </c>
      <c r="AX298" s="13" t="s">
        <v>78</v>
      </c>
      <c r="AY298" s="219" t="s">
        <v>144</v>
      </c>
    </row>
    <row r="299" spans="1:65" s="14" customFormat="1" ht="11.25">
      <c r="B299" s="220"/>
      <c r="C299" s="221"/>
      <c r="D299" s="205" t="s">
        <v>154</v>
      </c>
      <c r="E299" s="222" t="s">
        <v>1</v>
      </c>
      <c r="F299" s="223" t="s">
        <v>579</v>
      </c>
      <c r="G299" s="221"/>
      <c r="H299" s="224">
        <v>31.5</v>
      </c>
      <c r="I299" s="225"/>
      <c r="J299" s="221"/>
      <c r="K299" s="221"/>
      <c r="L299" s="226"/>
      <c r="M299" s="227"/>
      <c r="N299" s="228"/>
      <c r="O299" s="228"/>
      <c r="P299" s="228"/>
      <c r="Q299" s="228"/>
      <c r="R299" s="228"/>
      <c r="S299" s="228"/>
      <c r="T299" s="229"/>
      <c r="AT299" s="230" t="s">
        <v>154</v>
      </c>
      <c r="AU299" s="230" t="s">
        <v>86</v>
      </c>
      <c r="AV299" s="14" t="s">
        <v>86</v>
      </c>
      <c r="AW299" s="14" t="s">
        <v>35</v>
      </c>
      <c r="AX299" s="14" t="s">
        <v>21</v>
      </c>
      <c r="AY299" s="230" t="s">
        <v>144</v>
      </c>
    </row>
    <row r="300" spans="1:65" s="2" customFormat="1" ht="14.45" customHeight="1">
      <c r="A300" s="35"/>
      <c r="B300" s="36"/>
      <c r="C300" s="243" t="s">
        <v>379</v>
      </c>
      <c r="D300" s="243" t="s">
        <v>211</v>
      </c>
      <c r="E300" s="244" t="s">
        <v>400</v>
      </c>
      <c r="F300" s="245" t="s">
        <v>401</v>
      </c>
      <c r="G300" s="246" t="s">
        <v>268</v>
      </c>
      <c r="H300" s="247">
        <v>33.075000000000003</v>
      </c>
      <c r="I300" s="248"/>
      <c r="J300" s="249">
        <f>ROUND(I300*H300,2)</f>
        <v>0</v>
      </c>
      <c r="K300" s="245" t="s">
        <v>150</v>
      </c>
      <c r="L300" s="250"/>
      <c r="M300" s="251" t="s">
        <v>1</v>
      </c>
      <c r="N300" s="252" t="s">
        <v>43</v>
      </c>
      <c r="O300" s="72"/>
      <c r="P300" s="201">
        <f>O300*H300</f>
        <v>0</v>
      </c>
      <c r="Q300" s="201">
        <v>5.6120000000000003E-2</v>
      </c>
      <c r="R300" s="201">
        <f>Q300*H300</f>
        <v>1.8561690000000002</v>
      </c>
      <c r="S300" s="201">
        <v>0</v>
      </c>
      <c r="T300" s="202">
        <f>S300*H300</f>
        <v>0</v>
      </c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  <c r="AR300" s="203" t="s">
        <v>195</v>
      </c>
      <c r="AT300" s="203" t="s">
        <v>211</v>
      </c>
      <c r="AU300" s="203" t="s">
        <v>86</v>
      </c>
      <c r="AY300" s="18" t="s">
        <v>144</v>
      </c>
      <c r="BE300" s="204">
        <f>IF(N300="základní",J300,0)</f>
        <v>0</v>
      </c>
      <c r="BF300" s="204">
        <f>IF(N300="snížená",J300,0)</f>
        <v>0</v>
      </c>
      <c r="BG300" s="204">
        <f>IF(N300="zákl. přenesená",J300,0)</f>
        <v>0</v>
      </c>
      <c r="BH300" s="204">
        <f>IF(N300="sníž. přenesená",J300,0)</f>
        <v>0</v>
      </c>
      <c r="BI300" s="204">
        <f>IF(N300="nulová",J300,0)</f>
        <v>0</v>
      </c>
      <c r="BJ300" s="18" t="s">
        <v>21</v>
      </c>
      <c r="BK300" s="204">
        <f>ROUND(I300*H300,2)</f>
        <v>0</v>
      </c>
      <c r="BL300" s="18" t="s">
        <v>99</v>
      </c>
      <c r="BM300" s="203" t="s">
        <v>580</v>
      </c>
    </row>
    <row r="301" spans="1:65" s="2" customFormat="1" ht="11.25">
      <c r="A301" s="35"/>
      <c r="B301" s="36"/>
      <c r="C301" s="37"/>
      <c r="D301" s="205" t="s">
        <v>152</v>
      </c>
      <c r="E301" s="37"/>
      <c r="F301" s="206" t="s">
        <v>401</v>
      </c>
      <c r="G301" s="37"/>
      <c r="H301" s="37"/>
      <c r="I301" s="207"/>
      <c r="J301" s="37"/>
      <c r="K301" s="37"/>
      <c r="L301" s="40"/>
      <c r="M301" s="208"/>
      <c r="N301" s="209"/>
      <c r="O301" s="72"/>
      <c r="P301" s="72"/>
      <c r="Q301" s="72"/>
      <c r="R301" s="72"/>
      <c r="S301" s="72"/>
      <c r="T301" s="73"/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35"/>
      <c r="AT301" s="18" t="s">
        <v>152</v>
      </c>
      <c r="AU301" s="18" t="s">
        <v>86</v>
      </c>
    </row>
    <row r="302" spans="1:65" s="14" customFormat="1" ht="11.25">
      <c r="B302" s="220"/>
      <c r="C302" s="221"/>
      <c r="D302" s="205" t="s">
        <v>154</v>
      </c>
      <c r="E302" s="221"/>
      <c r="F302" s="223" t="s">
        <v>581</v>
      </c>
      <c r="G302" s="221"/>
      <c r="H302" s="224">
        <v>33.075000000000003</v>
      </c>
      <c r="I302" s="225"/>
      <c r="J302" s="221"/>
      <c r="K302" s="221"/>
      <c r="L302" s="226"/>
      <c r="M302" s="227"/>
      <c r="N302" s="228"/>
      <c r="O302" s="228"/>
      <c r="P302" s="228"/>
      <c r="Q302" s="228"/>
      <c r="R302" s="228"/>
      <c r="S302" s="228"/>
      <c r="T302" s="229"/>
      <c r="AT302" s="230" t="s">
        <v>154</v>
      </c>
      <c r="AU302" s="230" t="s">
        <v>86</v>
      </c>
      <c r="AV302" s="14" t="s">
        <v>86</v>
      </c>
      <c r="AW302" s="14" t="s">
        <v>4</v>
      </c>
      <c r="AX302" s="14" t="s">
        <v>21</v>
      </c>
      <c r="AY302" s="230" t="s">
        <v>144</v>
      </c>
    </row>
    <row r="303" spans="1:65" s="12" customFormat="1" ht="22.9" customHeight="1">
      <c r="B303" s="176"/>
      <c r="C303" s="177"/>
      <c r="D303" s="178" t="s">
        <v>77</v>
      </c>
      <c r="E303" s="190" t="s">
        <v>428</v>
      </c>
      <c r="F303" s="190" t="s">
        <v>429</v>
      </c>
      <c r="G303" s="177"/>
      <c r="H303" s="177"/>
      <c r="I303" s="180"/>
      <c r="J303" s="191">
        <f>BK303</f>
        <v>0</v>
      </c>
      <c r="K303" s="177"/>
      <c r="L303" s="182"/>
      <c r="M303" s="183"/>
      <c r="N303" s="184"/>
      <c r="O303" s="184"/>
      <c r="P303" s="185">
        <f>SUM(P304:P305)</f>
        <v>0</v>
      </c>
      <c r="Q303" s="184"/>
      <c r="R303" s="185">
        <f>SUM(R304:R305)</f>
        <v>0</v>
      </c>
      <c r="S303" s="184"/>
      <c r="T303" s="186">
        <f>SUM(T304:T305)</f>
        <v>0</v>
      </c>
      <c r="AR303" s="187" t="s">
        <v>21</v>
      </c>
      <c r="AT303" s="188" t="s">
        <v>77</v>
      </c>
      <c r="AU303" s="188" t="s">
        <v>21</v>
      </c>
      <c r="AY303" s="187" t="s">
        <v>144</v>
      </c>
      <c r="BK303" s="189">
        <f>SUM(BK304:BK305)</f>
        <v>0</v>
      </c>
    </row>
    <row r="304" spans="1:65" s="2" customFormat="1" ht="24.2" customHeight="1">
      <c r="A304" s="35"/>
      <c r="B304" s="36"/>
      <c r="C304" s="192" t="s">
        <v>386</v>
      </c>
      <c r="D304" s="192" t="s">
        <v>146</v>
      </c>
      <c r="E304" s="193" t="s">
        <v>431</v>
      </c>
      <c r="F304" s="194" t="s">
        <v>432</v>
      </c>
      <c r="G304" s="195" t="s">
        <v>202</v>
      </c>
      <c r="H304" s="196">
        <v>110.381</v>
      </c>
      <c r="I304" s="197"/>
      <c r="J304" s="198">
        <f>ROUND(I304*H304,2)</f>
        <v>0</v>
      </c>
      <c r="K304" s="194" t="s">
        <v>150</v>
      </c>
      <c r="L304" s="40"/>
      <c r="M304" s="199" t="s">
        <v>1</v>
      </c>
      <c r="N304" s="200" t="s">
        <v>43</v>
      </c>
      <c r="O304" s="72"/>
      <c r="P304" s="201">
        <f>O304*H304</f>
        <v>0</v>
      </c>
      <c r="Q304" s="201">
        <v>0</v>
      </c>
      <c r="R304" s="201">
        <f>Q304*H304</f>
        <v>0</v>
      </c>
      <c r="S304" s="201">
        <v>0</v>
      </c>
      <c r="T304" s="202">
        <f>S304*H304</f>
        <v>0</v>
      </c>
      <c r="U304" s="35"/>
      <c r="V304" s="35"/>
      <c r="W304" s="35"/>
      <c r="X304" s="35"/>
      <c r="Y304" s="35"/>
      <c r="Z304" s="35"/>
      <c r="AA304" s="35"/>
      <c r="AB304" s="35"/>
      <c r="AC304" s="35"/>
      <c r="AD304" s="35"/>
      <c r="AE304" s="35"/>
      <c r="AR304" s="203" t="s">
        <v>99</v>
      </c>
      <c r="AT304" s="203" t="s">
        <v>146</v>
      </c>
      <c r="AU304" s="203" t="s">
        <v>86</v>
      </c>
      <c r="AY304" s="18" t="s">
        <v>144</v>
      </c>
      <c r="BE304" s="204">
        <f>IF(N304="základní",J304,0)</f>
        <v>0</v>
      </c>
      <c r="BF304" s="204">
        <f>IF(N304="snížená",J304,0)</f>
        <v>0</v>
      </c>
      <c r="BG304" s="204">
        <f>IF(N304="zákl. přenesená",J304,0)</f>
        <v>0</v>
      </c>
      <c r="BH304" s="204">
        <f>IF(N304="sníž. přenesená",J304,0)</f>
        <v>0</v>
      </c>
      <c r="BI304" s="204">
        <f>IF(N304="nulová",J304,0)</f>
        <v>0</v>
      </c>
      <c r="BJ304" s="18" t="s">
        <v>21</v>
      </c>
      <c r="BK304" s="204">
        <f>ROUND(I304*H304,2)</f>
        <v>0</v>
      </c>
      <c r="BL304" s="18" t="s">
        <v>99</v>
      </c>
      <c r="BM304" s="203" t="s">
        <v>582</v>
      </c>
    </row>
    <row r="305" spans="1:65" s="2" customFormat="1" ht="19.5">
      <c r="A305" s="35"/>
      <c r="B305" s="36"/>
      <c r="C305" s="37"/>
      <c r="D305" s="205" t="s">
        <v>152</v>
      </c>
      <c r="E305" s="37"/>
      <c r="F305" s="206" t="s">
        <v>434</v>
      </c>
      <c r="G305" s="37"/>
      <c r="H305" s="37"/>
      <c r="I305" s="207"/>
      <c r="J305" s="37"/>
      <c r="K305" s="37"/>
      <c r="L305" s="40"/>
      <c r="M305" s="208"/>
      <c r="N305" s="209"/>
      <c r="O305" s="72"/>
      <c r="P305" s="72"/>
      <c r="Q305" s="72"/>
      <c r="R305" s="72"/>
      <c r="S305" s="72"/>
      <c r="T305" s="73"/>
      <c r="U305" s="35"/>
      <c r="V305" s="35"/>
      <c r="W305" s="35"/>
      <c r="X305" s="35"/>
      <c r="Y305" s="35"/>
      <c r="Z305" s="35"/>
      <c r="AA305" s="35"/>
      <c r="AB305" s="35"/>
      <c r="AC305" s="35"/>
      <c r="AD305" s="35"/>
      <c r="AE305" s="35"/>
      <c r="AT305" s="18" t="s">
        <v>152</v>
      </c>
      <c r="AU305" s="18" t="s">
        <v>86</v>
      </c>
    </row>
    <row r="306" spans="1:65" s="12" customFormat="1" ht="25.9" customHeight="1">
      <c r="B306" s="176"/>
      <c r="C306" s="177"/>
      <c r="D306" s="178" t="s">
        <v>77</v>
      </c>
      <c r="E306" s="179" t="s">
        <v>435</v>
      </c>
      <c r="F306" s="179" t="s">
        <v>436</v>
      </c>
      <c r="G306" s="177"/>
      <c r="H306" s="177"/>
      <c r="I306" s="180"/>
      <c r="J306" s="181">
        <f>BK306</f>
        <v>0</v>
      </c>
      <c r="K306" s="177"/>
      <c r="L306" s="182"/>
      <c r="M306" s="183"/>
      <c r="N306" s="184"/>
      <c r="O306" s="184"/>
      <c r="P306" s="185">
        <f>SUM(P307:P323)</f>
        <v>0</v>
      </c>
      <c r="Q306" s="184"/>
      <c r="R306" s="185">
        <f>SUM(R307:R323)</f>
        <v>0</v>
      </c>
      <c r="S306" s="184"/>
      <c r="T306" s="186">
        <f>SUM(T307:T323)</f>
        <v>0</v>
      </c>
      <c r="AR306" s="187" t="s">
        <v>102</v>
      </c>
      <c r="AT306" s="188" t="s">
        <v>77</v>
      </c>
      <c r="AU306" s="188" t="s">
        <v>78</v>
      </c>
      <c r="AY306" s="187" t="s">
        <v>144</v>
      </c>
      <c r="BK306" s="189">
        <f>SUM(BK307:BK323)</f>
        <v>0</v>
      </c>
    </row>
    <row r="307" spans="1:65" s="2" customFormat="1" ht="24.2" customHeight="1">
      <c r="A307" s="35"/>
      <c r="B307" s="36"/>
      <c r="C307" s="192" t="s">
        <v>392</v>
      </c>
      <c r="D307" s="192" t="s">
        <v>146</v>
      </c>
      <c r="E307" s="193" t="s">
        <v>438</v>
      </c>
      <c r="F307" s="194" t="s">
        <v>439</v>
      </c>
      <c r="G307" s="195" t="s">
        <v>440</v>
      </c>
      <c r="H307" s="196">
        <v>1</v>
      </c>
      <c r="I307" s="197"/>
      <c r="J307" s="198">
        <f>ROUND(I307*H307,2)</f>
        <v>0</v>
      </c>
      <c r="K307" s="194" t="s">
        <v>150</v>
      </c>
      <c r="L307" s="40"/>
      <c r="M307" s="199" t="s">
        <v>1</v>
      </c>
      <c r="N307" s="200" t="s">
        <v>43</v>
      </c>
      <c r="O307" s="72"/>
      <c r="P307" s="201">
        <f>O307*H307</f>
        <v>0</v>
      </c>
      <c r="Q307" s="201">
        <v>0</v>
      </c>
      <c r="R307" s="201">
        <f>Q307*H307</f>
        <v>0</v>
      </c>
      <c r="S307" s="201">
        <v>0</v>
      </c>
      <c r="T307" s="202">
        <f>S307*H307</f>
        <v>0</v>
      </c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35"/>
      <c r="AR307" s="203" t="s">
        <v>441</v>
      </c>
      <c r="AT307" s="203" t="s">
        <v>146</v>
      </c>
      <c r="AU307" s="203" t="s">
        <v>21</v>
      </c>
      <c r="AY307" s="18" t="s">
        <v>144</v>
      </c>
      <c r="BE307" s="204">
        <f>IF(N307="základní",J307,0)</f>
        <v>0</v>
      </c>
      <c r="BF307" s="204">
        <f>IF(N307="snížená",J307,0)</f>
        <v>0</v>
      </c>
      <c r="BG307" s="204">
        <f>IF(N307="zákl. přenesená",J307,0)</f>
        <v>0</v>
      </c>
      <c r="BH307" s="204">
        <f>IF(N307="sníž. přenesená",J307,0)</f>
        <v>0</v>
      </c>
      <c r="BI307" s="204">
        <f>IF(N307="nulová",J307,0)</f>
        <v>0</v>
      </c>
      <c r="BJ307" s="18" t="s">
        <v>21</v>
      </c>
      <c r="BK307" s="204">
        <f>ROUND(I307*H307,2)</f>
        <v>0</v>
      </c>
      <c r="BL307" s="18" t="s">
        <v>441</v>
      </c>
      <c r="BM307" s="203" t="s">
        <v>583</v>
      </c>
    </row>
    <row r="308" spans="1:65" s="2" customFormat="1" ht="11.25">
      <c r="A308" s="35"/>
      <c r="B308" s="36"/>
      <c r="C308" s="37"/>
      <c r="D308" s="205" t="s">
        <v>152</v>
      </c>
      <c r="E308" s="37"/>
      <c r="F308" s="206" t="s">
        <v>443</v>
      </c>
      <c r="G308" s="37"/>
      <c r="H308" s="37"/>
      <c r="I308" s="207"/>
      <c r="J308" s="37"/>
      <c r="K308" s="37"/>
      <c r="L308" s="40"/>
      <c r="M308" s="208"/>
      <c r="N308" s="209"/>
      <c r="O308" s="72"/>
      <c r="P308" s="72"/>
      <c r="Q308" s="72"/>
      <c r="R308" s="72"/>
      <c r="S308" s="72"/>
      <c r="T308" s="73"/>
      <c r="U308" s="35"/>
      <c r="V308" s="35"/>
      <c r="W308" s="35"/>
      <c r="X308" s="35"/>
      <c r="Y308" s="35"/>
      <c r="Z308" s="35"/>
      <c r="AA308" s="35"/>
      <c r="AB308" s="35"/>
      <c r="AC308" s="35"/>
      <c r="AD308" s="35"/>
      <c r="AE308" s="35"/>
      <c r="AT308" s="18" t="s">
        <v>152</v>
      </c>
      <c r="AU308" s="18" t="s">
        <v>21</v>
      </c>
    </row>
    <row r="309" spans="1:65" s="2" customFormat="1" ht="14.45" customHeight="1">
      <c r="A309" s="35"/>
      <c r="B309" s="36"/>
      <c r="C309" s="192" t="s">
        <v>399</v>
      </c>
      <c r="D309" s="192" t="s">
        <v>146</v>
      </c>
      <c r="E309" s="193" t="s">
        <v>445</v>
      </c>
      <c r="F309" s="194" t="s">
        <v>446</v>
      </c>
      <c r="G309" s="195" t="s">
        <v>440</v>
      </c>
      <c r="H309" s="196">
        <v>1</v>
      </c>
      <c r="I309" s="197"/>
      <c r="J309" s="198">
        <f>ROUND(I309*H309,2)</f>
        <v>0</v>
      </c>
      <c r="K309" s="194" t="s">
        <v>150</v>
      </c>
      <c r="L309" s="40"/>
      <c r="M309" s="199" t="s">
        <v>1</v>
      </c>
      <c r="N309" s="200" t="s">
        <v>43</v>
      </c>
      <c r="O309" s="72"/>
      <c r="P309" s="201">
        <f>O309*H309</f>
        <v>0</v>
      </c>
      <c r="Q309" s="201">
        <v>0</v>
      </c>
      <c r="R309" s="201">
        <f>Q309*H309</f>
        <v>0</v>
      </c>
      <c r="S309" s="201">
        <v>0</v>
      </c>
      <c r="T309" s="202">
        <f>S309*H309</f>
        <v>0</v>
      </c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35"/>
      <c r="AR309" s="203" t="s">
        <v>441</v>
      </c>
      <c r="AT309" s="203" t="s">
        <v>146</v>
      </c>
      <c r="AU309" s="203" t="s">
        <v>21</v>
      </c>
      <c r="AY309" s="18" t="s">
        <v>144</v>
      </c>
      <c r="BE309" s="204">
        <f>IF(N309="základní",J309,0)</f>
        <v>0</v>
      </c>
      <c r="BF309" s="204">
        <f>IF(N309="snížená",J309,0)</f>
        <v>0</v>
      </c>
      <c r="BG309" s="204">
        <f>IF(N309="zákl. přenesená",J309,0)</f>
        <v>0</v>
      </c>
      <c r="BH309" s="204">
        <f>IF(N309="sníž. přenesená",J309,0)</f>
        <v>0</v>
      </c>
      <c r="BI309" s="204">
        <f>IF(N309="nulová",J309,0)</f>
        <v>0</v>
      </c>
      <c r="BJ309" s="18" t="s">
        <v>21</v>
      </c>
      <c r="BK309" s="204">
        <f>ROUND(I309*H309,2)</f>
        <v>0</v>
      </c>
      <c r="BL309" s="18" t="s">
        <v>441</v>
      </c>
      <c r="BM309" s="203" t="s">
        <v>584</v>
      </c>
    </row>
    <row r="310" spans="1:65" s="2" customFormat="1" ht="146.25">
      <c r="A310" s="35"/>
      <c r="B310" s="36"/>
      <c r="C310" s="37"/>
      <c r="D310" s="205" t="s">
        <v>152</v>
      </c>
      <c r="E310" s="37"/>
      <c r="F310" s="206" t="s">
        <v>448</v>
      </c>
      <c r="G310" s="37"/>
      <c r="H310" s="37"/>
      <c r="I310" s="207"/>
      <c r="J310" s="37"/>
      <c r="K310" s="37"/>
      <c r="L310" s="40"/>
      <c r="M310" s="208"/>
      <c r="N310" s="209"/>
      <c r="O310" s="72"/>
      <c r="P310" s="72"/>
      <c r="Q310" s="72"/>
      <c r="R310" s="72"/>
      <c r="S310" s="72"/>
      <c r="T310" s="73"/>
      <c r="U310" s="35"/>
      <c r="V310" s="35"/>
      <c r="W310" s="35"/>
      <c r="X310" s="35"/>
      <c r="Y310" s="35"/>
      <c r="Z310" s="35"/>
      <c r="AA310" s="35"/>
      <c r="AB310" s="35"/>
      <c r="AC310" s="35"/>
      <c r="AD310" s="35"/>
      <c r="AE310" s="35"/>
      <c r="AT310" s="18" t="s">
        <v>152</v>
      </c>
      <c r="AU310" s="18" t="s">
        <v>21</v>
      </c>
    </row>
    <row r="311" spans="1:65" s="2" customFormat="1" ht="29.25">
      <c r="A311" s="35"/>
      <c r="B311" s="36"/>
      <c r="C311" s="37"/>
      <c r="D311" s="205" t="s">
        <v>449</v>
      </c>
      <c r="E311" s="37"/>
      <c r="F311" s="253" t="s">
        <v>450</v>
      </c>
      <c r="G311" s="37"/>
      <c r="H311" s="37"/>
      <c r="I311" s="207"/>
      <c r="J311" s="37"/>
      <c r="K311" s="37"/>
      <c r="L311" s="40"/>
      <c r="M311" s="208"/>
      <c r="N311" s="209"/>
      <c r="O311" s="72"/>
      <c r="P311" s="72"/>
      <c r="Q311" s="72"/>
      <c r="R311" s="72"/>
      <c r="S311" s="72"/>
      <c r="T311" s="73"/>
      <c r="U311" s="35"/>
      <c r="V311" s="35"/>
      <c r="W311" s="35"/>
      <c r="X311" s="35"/>
      <c r="Y311" s="35"/>
      <c r="Z311" s="35"/>
      <c r="AA311" s="35"/>
      <c r="AB311" s="35"/>
      <c r="AC311" s="35"/>
      <c r="AD311" s="35"/>
      <c r="AE311" s="35"/>
      <c r="AT311" s="18" t="s">
        <v>449</v>
      </c>
      <c r="AU311" s="18" t="s">
        <v>21</v>
      </c>
    </row>
    <row r="312" spans="1:65" s="2" customFormat="1" ht="14.45" customHeight="1">
      <c r="A312" s="35"/>
      <c r="B312" s="36"/>
      <c r="C312" s="192" t="s">
        <v>406</v>
      </c>
      <c r="D312" s="192" t="s">
        <v>146</v>
      </c>
      <c r="E312" s="193" t="s">
        <v>452</v>
      </c>
      <c r="F312" s="194" t="s">
        <v>453</v>
      </c>
      <c r="G312" s="195" t="s">
        <v>440</v>
      </c>
      <c r="H312" s="196">
        <v>1</v>
      </c>
      <c r="I312" s="197"/>
      <c r="J312" s="198">
        <f>ROUND(I312*H312,2)</f>
        <v>0</v>
      </c>
      <c r="K312" s="194" t="s">
        <v>150</v>
      </c>
      <c r="L312" s="40"/>
      <c r="M312" s="199" t="s">
        <v>1</v>
      </c>
      <c r="N312" s="200" t="s">
        <v>43</v>
      </c>
      <c r="O312" s="72"/>
      <c r="P312" s="201">
        <f>O312*H312</f>
        <v>0</v>
      </c>
      <c r="Q312" s="201">
        <v>0</v>
      </c>
      <c r="R312" s="201">
        <f>Q312*H312</f>
        <v>0</v>
      </c>
      <c r="S312" s="201">
        <v>0</v>
      </c>
      <c r="T312" s="202">
        <f>S312*H312</f>
        <v>0</v>
      </c>
      <c r="U312" s="35"/>
      <c r="V312" s="35"/>
      <c r="W312" s="35"/>
      <c r="X312" s="35"/>
      <c r="Y312" s="35"/>
      <c r="Z312" s="35"/>
      <c r="AA312" s="35"/>
      <c r="AB312" s="35"/>
      <c r="AC312" s="35"/>
      <c r="AD312" s="35"/>
      <c r="AE312" s="35"/>
      <c r="AR312" s="203" t="s">
        <v>441</v>
      </c>
      <c r="AT312" s="203" t="s">
        <v>146</v>
      </c>
      <c r="AU312" s="203" t="s">
        <v>21</v>
      </c>
      <c r="AY312" s="18" t="s">
        <v>144</v>
      </c>
      <c r="BE312" s="204">
        <f>IF(N312="základní",J312,0)</f>
        <v>0</v>
      </c>
      <c r="BF312" s="204">
        <f>IF(N312="snížená",J312,0)</f>
        <v>0</v>
      </c>
      <c r="BG312" s="204">
        <f>IF(N312="zákl. přenesená",J312,0)</f>
        <v>0</v>
      </c>
      <c r="BH312" s="204">
        <f>IF(N312="sníž. přenesená",J312,0)</f>
        <v>0</v>
      </c>
      <c r="BI312" s="204">
        <f>IF(N312="nulová",J312,0)</f>
        <v>0</v>
      </c>
      <c r="BJ312" s="18" t="s">
        <v>21</v>
      </c>
      <c r="BK312" s="204">
        <f>ROUND(I312*H312,2)</f>
        <v>0</v>
      </c>
      <c r="BL312" s="18" t="s">
        <v>441</v>
      </c>
      <c r="BM312" s="203" t="s">
        <v>585</v>
      </c>
    </row>
    <row r="313" spans="1:65" s="2" customFormat="1" ht="136.5">
      <c r="A313" s="35"/>
      <c r="B313" s="36"/>
      <c r="C313" s="37"/>
      <c r="D313" s="205" t="s">
        <v>152</v>
      </c>
      <c r="E313" s="37"/>
      <c r="F313" s="206" t="s">
        <v>455</v>
      </c>
      <c r="G313" s="37"/>
      <c r="H313" s="37"/>
      <c r="I313" s="207"/>
      <c r="J313" s="37"/>
      <c r="K313" s="37"/>
      <c r="L313" s="40"/>
      <c r="M313" s="208"/>
      <c r="N313" s="209"/>
      <c r="O313" s="72"/>
      <c r="P313" s="72"/>
      <c r="Q313" s="72"/>
      <c r="R313" s="72"/>
      <c r="S313" s="72"/>
      <c r="T313" s="73"/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35"/>
      <c r="AT313" s="18" t="s">
        <v>152</v>
      </c>
      <c r="AU313" s="18" t="s">
        <v>21</v>
      </c>
    </row>
    <row r="314" spans="1:65" s="2" customFormat="1" ht="14.45" customHeight="1">
      <c r="A314" s="35"/>
      <c r="B314" s="36"/>
      <c r="C314" s="192" t="s">
        <v>410</v>
      </c>
      <c r="D314" s="192" t="s">
        <v>146</v>
      </c>
      <c r="E314" s="193" t="s">
        <v>457</v>
      </c>
      <c r="F314" s="194" t="s">
        <v>458</v>
      </c>
      <c r="G314" s="195" t="s">
        <v>440</v>
      </c>
      <c r="H314" s="196">
        <v>1</v>
      </c>
      <c r="I314" s="197"/>
      <c r="J314" s="198">
        <f>ROUND(I314*H314,2)</f>
        <v>0</v>
      </c>
      <c r="K314" s="194" t="s">
        <v>1</v>
      </c>
      <c r="L314" s="40"/>
      <c r="M314" s="199" t="s">
        <v>1</v>
      </c>
      <c r="N314" s="200" t="s">
        <v>43</v>
      </c>
      <c r="O314" s="72"/>
      <c r="P314" s="201">
        <f>O314*H314</f>
        <v>0</v>
      </c>
      <c r="Q314" s="201">
        <v>0</v>
      </c>
      <c r="R314" s="201">
        <f>Q314*H314</f>
        <v>0</v>
      </c>
      <c r="S314" s="201">
        <v>0</v>
      </c>
      <c r="T314" s="202">
        <f>S314*H314</f>
        <v>0</v>
      </c>
      <c r="U314" s="35"/>
      <c r="V314" s="35"/>
      <c r="W314" s="35"/>
      <c r="X314" s="35"/>
      <c r="Y314" s="35"/>
      <c r="Z314" s="35"/>
      <c r="AA314" s="35"/>
      <c r="AB314" s="35"/>
      <c r="AC314" s="35"/>
      <c r="AD314" s="35"/>
      <c r="AE314" s="35"/>
      <c r="AR314" s="203" t="s">
        <v>441</v>
      </c>
      <c r="AT314" s="203" t="s">
        <v>146</v>
      </c>
      <c r="AU314" s="203" t="s">
        <v>21</v>
      </c>
      <c r="AY314" s="18" t="s">
        <v>144</v>
      </c>
      <c r="BE314" s="204">
        <f>IF(N314="základní",J314,0)</f>
        <v>0</v>
      </c>
      <c r="BF314" s="204">
        <f>IF(N314="snížená",J314,0)</f>
        <v>0</v>
      </c>
      <c r="BG314" s="204">
        <f>IF(N314="zákl. přenesená",J314,0)</f>
        <v>0</v>
      </c>
      <c r="BH314" s="204">
        <f>IF(N314="sníž. přenesená",J314,0)</f>
        <v>0</v>
      </c>
      <c r="BI314" s="204">
        <f>IF(N314="nulová",J314,0)</f>
        <v>0</v>
      </c>
      <c r="BJ314" s="18" t="s">
        <v>21</v>
      </c>
      <c r="BK314" s="204">
        <f>ROUND(I314*H314,2)</f>
        <v>0</v>
      </c>
      <c r="BL314" s="18" t="s">
        <v>441</v>
      </c>
      <c r="BM314" s="203" t="s">
        <v>586</v>
      </c>
    </row>
    <row r="315" spans="1:65" s="2" customFormat="1" ht="68.25">
      <c r="A315" s="35"/>
      <c r="B315" s="36"/>
      <c r="C315" s="37"/>
      <c r="D315" s="205" t="s">
        <v>152</v>
      </c>
      <c r="E315" s="37"/>
      <c r="F315" s="206" t="s">
        <v>460</v>
      </c>
      <c r="G315" s="37"/>
      <c r="H315" s="37"/>
      <c r="I315" s="207"/>
      <c r="J315" s="37"/>
      <c r="K315" s="37"/>
      <c r="L315" s="40"/>
      <c r="M315" s="208"/>
      <c r="N315" s="209"/>
      <c r="O315" s="72"/>
      <c r="P315" s="72"/>
      <c r="Q315" s="72"/>
      <c r="R315" s="72"/>
      <c r="S315" s="72"/>
      <c r="T315" s="73"/>
      <c r="U315" s="35"/>
      <c r="V315" s="35"/>
      <c r="W315" s="35"/>
      <c r="X315" s="35"/>
      <c r="Y315" s="35"/>
      <c r="Z315" s="35"/>
      <c r="AA315" s="35"/>
      <c r="AB315" s="35"/>
      <c r="AC315" s="35"/>
      <c r="AD315" s="35"/>
      <c r="AE315" s="35"/>
      <c r="AT315" s="18" t="s">
        <v>152</v>
      </c>
      <c r="AU315" s="18" t="s">
        <v>21</v>
      </c>
    </row>
    <row r="316" spans="1:65" s="2" customFormat="1" ht="14.45" customHeight="1">
      <c r="A316" s="35"/>
      <c r="B316" s="36"/>
      <c r="C316" s="192" t="s">
        <v>414</v>
      </c>
      <c r="D316" s="192" t="s">
        <v>146</v>
      </c>
      <c r="E316" s="193" t="s">
        <v>462</v>
      </c>
      <c r="F316" s="194" t="s">
        <v>463</v>
      </c>
      <c r="G316" s="195" t="s">
        <v>440</v>
      </c>
      <c r="H316" s="196">
        <v>1</v>
      </c>
      <c r="I316" s="197"/>
      <c r="J316" s="198">
        <f>ROUND(I316*H316,2)</f>
        <v>0</v>
      </c>
      <c r="K316" s="194" t="s">
        <v>150</v>
      </c>
      <c r="L316" s="40"/>
      <c r="M316" s="199" t="s">
        <v>1</v>
      </c>
      <c r="N316" s="200" t="s">
        <v>43</v>
      </c>
      <c r="O316" s="72"/>
      <c r="P316" s="201">
        <f>O316*H316</f>
        <v>0</v>
      </c>
      <c r="Q316" s="201">
        <v>0</v>
      </c>
      <c r="R316" s="201">
        <f>Q316*H316</f>
        <v>0</v>
      </c>
      <c r="S316" s="201">
        <v>0</v>
      </c>
      <c r="T316" s="202">
        <f>S316*H316</f>
        <v>0</v>
      </c>
      <c r="U316" s="35"/>
      <c r="V316" s="35"/>
      <c r="W316" s="35"/>
      <c r="X316" s="35"/>
      <c r="Y316" s="35"/>
      <c r="Z316" s="35"/>
      <c r="AA316" s="35"/>
      <c r="AB316" s="35"/>
      <c r="AC316" s="35"/>
      <c r="AD316" s="35"/>
      <c r="AE316" s="35"/>
      <c r="AR316" s="203" t="s">
        <v>441</v>
      </c>
      <c r="AT316" s="203" t="s">
        <v>146</v>
      </c>
      <c r="AU316" s="203" t="s">
        <v>21</v>
      </c>
      <c r="AY316" s="18" t="s">
        <v>144</v>
      </c>
      <c r="BE316" s="204">
        <f>IF(N316="základní",J316,0)</f>
        <v>0</v>
      </c>
      <c r="BF316" s="204">
        <f>IF(N316="snížená",J316,0)</f>
        <v>0</v>
      </c>
      <c r="BG316" s="204">
        <f>IF(N316="zákl. přenesená",J316,0)</f>
        <v>0</v>
      </c>
      <c r="BH316" s="204">
        <f>IF(N316="sníž. přenesená",J316,0)</f>
        <v>0</v>
      </c>
      <c r="BI316" s="204">
        <f>IF(N316="nulová",J316,0)</f>
        <v>0</v>
      </c>
      <c r="BJ316" s="18" t="s">
        <v>21</v>
      </c>
      <c r="BK316" s="204">
        <f>ROUND(I316*H316,2)</f>
        <v>0</v>
      </c>
      <c r="BL316" s="18" t="s">
        <v>441</v>
      </c>
      <c r="BM316" s="203" t="s">
        <v>587</v>
      </c>
    </row>
    <row r="317" spans="1:65" s="2" customFormat="1" ht="11.25">
      <c r="A317" s="35"/>
      <c r="B317" s="36"/>
      <c r="C317" s="37"/>
      <c r="D317" s="205" t="s">
        <v>152</v>
      </c>
      <c r="E317" s="37"/>
      <c r="F317" s="206" t="s">
        <v>465</v>
      </c>
      <c r="G317" s="37"/>
      <c r="H317" s="37"/>
      <c r="I317" s="207"/>
      <c r="J317" s="37"/>
      <c r="K317" s="37"/>
      <c r="L317" s="40"/>
      <c r="M317" s="208"/>
      <c r="N317" s="209"/>
      <c r="O317" s="72"/>
      <c r="P317" s="72"/>
      <c r="Q317" s="72"/>
      <c r="R317" s="72"/>
      <c r="S317" s="72"/>
      <c r="T317" s="73"/>
      <c r="U317" s="35"/>
      <c r="V317" s="35"/>
      <c r="W317" s="35"/>
      <c r="X317" s="35"/>
      <c r="Y317" s="35"/>
      <c r="Z317" s="35"/>
      <c r="AA317" s="35"/>
      <c r="AB317" s="35"/>
      <c r="AC317" s="35"/>
      <c r="AD317" s="35"/>
      <c r="AE317" s="35"/>
      <c r="AT317" s="18" t="s">
        <v>152</v>
      </c>
      <c r="AU317" s="18" t="s">
        <v>21</v>
      </c>
    </row>
    <row r="318" spans="1:65" s="2" customFormat="1" ht="24.2" customHeight="1">
      <c r="A318" s="35"/>
      <c r="B318" s="36"/>
      <c r="C318" s="192" t="s">
        <v>419</v>
      </c>
      <c r="D318" s="192" t="s">
        <v>146</v>
      </c>
      <c r="E318" s="193" t="s">
        <v>467</v>
      </c>
      <c r="F318" s="194" t="s">
        <v>468</v>
      </c>
      <c r="G318" s="195" t="s">
        <v>440</v>
      </c>
      <c r="H318" s="196">
        <v>1</v>
      </c>
      <c r="I318" s="197"/>
      <c r="J318" s="198">
        <f>ROUND(I318*H318,2)</f>
        <v>0</v>
      </c>
      <c r="K318" s="194" t="s">
        <v>1</v>
      </c>
      <c r="L318" s="40"/>
      <c r="M318" s="199" t="s">
        <v>1</v>
      </c>
      <c r="N318" s="200" t="s">
        <v>43</v>
      </c>
      <c r="O318" s="72"/>
      <c r="P318" s="201">
        <f>O318*H318</f>
        <v>0</v>
      </c>
      <c r="Q318" s="201">
        <v>0</v>
      </c>
      <c r="R318" s="201">
        <f>Q318*H318</f>
        <v>0</v>
      </c>
      <c r="S318" s="201">
        <v>0</v>
      </c>
      <c r="T318" s="202">
        <f>S318*H318</f>
        <v>0</v>
      </c>
      <c r="U318" s="35"/>
      <c r="V318" s="35"/>
      <c r="W318" s="35"/>
      <c r="X318" s="35"/>
      <c r="Y318" s="35"/>
      <c r="Z318" s="35"/>
      <c r="AA318" s="35"/>
      <c r="AB318" s="35"/>
      <c r="AC318" s="35"/>
      <c r="AD318" s="35"/>
      <c r="AE318" s="35"/>
      <c r="AR318" s="203" t="s">
        <v>441</v>
      </c>
      <c r="AT318" s="203" t="s">
        <v>146</v>
      </c>
      <c r="AU318" s="203" t="s">
        <v>21</v>
      </c>
      <c r="AY318" s="18" t="s">
        <v>144</v>
      </c>
      <c r="BE318" s="204">
        <f>IF(N318="základní",J318,0)</f>
        <v>0</v>
      </c>
      <c r="BF318" s="204">
        <f>IF(N318="snížená",J318,0)</f>
        <v>0</v>
      </c>
      <c r="BG318" s="204">
        <f>IF(N318="zákl. přenesená",J318,0)</f>
        <v>0</v>
      </c>
      <c r="BH318" s="204">
        <f>IF(N318="sníž. přenesená",J318,0)</f>
        <v>0</v>
      </c>
      <c r="BI318" s="204">
        <f>IF(N318="nulová",J318,0)</f>
        <v>0</v>
      </c>
      <c r="BJ318" s="18" t="s">
        <v>21</v>
      </c>
      <c r="BK318" s="204">
        <f>ROUND(I318*H318,2)</f>
        <v>0</v>
      </c>
      <c r="BL318" s="18" t="s">
        <v>441</v>
      </c>
      <c r="BM318" s="203" t="s">
        <v>588</v>
      </c>
    </row>
    <row r="319" spans="1:65" s="2" customFormat="1" ht="39">
      <c r="A319" s="35"/>
      <c r="B319" s="36"/>
      <c r="C319" s="37"/>
      <c r="D319" s="205" t="s">
        <v>152</v>
      </c>
      <c r="E319" s="37"/>
      <c r="F319" s="206" t="s">
        <v>470</v>
      </c>
      <c r="G319" s="37"/>
      <c r="H319" s="37"/>
      <c r="I319" s="207"/>
      <c r="J319" s="37"/>
      <c r="K319" s="37"/>
      <c r="L319" s="40"/>
      <c r="M319" s="208"/>
      <c r="N319" s="209"/>
      <c r="O319" s="72"/>
      <c r="P319" s="72"/>
      <c r="Q319" s="72"/>
      <c r="R319" s="72"/>
      <c r="S319" s="72"/>
      <c r="T319" s="73"/>
      <c r="U319" s="35"/>
      <c r="V319" s="35"/>
      <c r="W319" s="35"/>
      <c r="X319" s="35"/>
      <c r="Y319" s="35"/>
      <c r="Z319" s="35"/>
      <c r="AA319" s="35"/>
      <c r="AB319" s="35"/>
      <c r="AC319" s="35"/>
      <c r="AD319" s="35"/>
      <c r="AE319" s="35"/>
      <c r="AT319" s="18" t="s">
        <v>152</v>
      </c>
      <c r="AU319" s="18" t="s">
        <v>21</v>
      </c>
    </row>
    <row r="320" spans="1:65" s="2" customFormat="1" ht="24.2" customHeight="1">
      <c r="A320" s="35"/>
      <c r="B320" s="36"/>
      <c r="C320" s="192" t="s">
        <v>424</v>
      </c>
      <c r="D320" s="192" t="s">
        <v>146</v>
      </c>
      <c r="E320" s="193" t="s">
        <v>472</v>
      </c>
      <c r="F320" s="194" t="s">
        <v>473</v>
      </c>
      <c r="G320" s="195" t="s">
        <v>440</v>
      </c>
      <c r="H320" s="196">
        <v>1</v>
      </c>
      <c r="I320" s="197"/>
      <c r="J320" s="198">
        <f>ROUND(I320*H320,2)</f>
        <v>0</v>
      </c>
      <c r="K320" s="194" t="s">
        <v>150</v>
      </c>
      <c r="L320" s="40"/>
      <c r="M320" s="199" t="s">
        <v>1</v>
      </c>
      <c r="N320" s="200" t="s">
        <v>43</v>
      </c>
      <c r="O320" s="72"/>
      <c r="P320" s="201">
        <f>O320*H320</f>
        <v>0</v>
      </c>
      <c r="Q320" s="201">
        <v>0</v>
      </c>
      <c r="R320" s="201">
        <f>Q320*H320</f>
        <v>0</v>
      </c>
      <c r="S320" s="201">
        <v>0</v>
      </c>
      <c r="T320" s="202">
        <f>S320*H320</f>
        <v>0</v>
      </c>
      <c r="U320" s="35"/>
      <c r="V320" s="35"/>
      <c r="W320" s="35"/>
      <c r="X320" s="35"/>
      <c r="Y320" s="35"/>
      <c r="Z320" s="35"/>
      <c r="AA320" s="35"/>
      <c r="AB320" s="35"/>
      <c r="AC320" s="35"/>
      <c r="AD320" s="35"/>
      <c r="AE320" s="35"/>
      <c r="AR320" s="203" t="s">
        <v>441</v>
      </c>
      <c r="AT320" s="203" t="s">
        <v>146</v>
      </c>
      <c r="AU320" s="203" t="s">
        <v>21</v>
      </c>
      <c r="AY320" s="18" t="s">
        <v>144</v>
      </c>
      <c r="BE320" s="204">
        <f>IF(N320="základní",J320,0)</f>
        <v>0</v>
      </c>
      <c r="BF320" s="204">
        <f>IF(N320="snížená",J320,0)</f>
        <v>0</v>
      </c>
      <c r="BG320" s="204">
        <f>IF(N320="zákl. přenesená",J320,0)</f>
        <v>0</v>
      </c>
      <c r="BH320" s="204">
        <f>IF(N320="sníž. přenesená",J320,0)</f>
        <v>0</v>
      </c>
      <c r="BI320" s="204">
        <f>IF(N320="nulová",J320,0)</f>
        <v>0</v>
      </c>
      <c r="BJ320" s="18" t="s">
        <v>21</v>
      </c>
      <c r="BK320" s="204">
        <f>ROUND(I320*H320,2)</f>
        <v>0</v>
      </c>
      <c r="BL320" s="18" t="s">
        <v>441</v>
      </c>
      <c r="BM320" s="203" t="s">
        <v>589</v>
      </c>
    </row>
    <row r="321" spans="1:65" s="2" customFormat="1" ht="11.25">
      <c r="A321" s="35"/>
      <c r="B321" s="36"/>
      <c r="C321" s="37"/>
      <c r="D321" s="205" t="s">
        <v>152</v>
      </c>
      <c r="E321" s="37"/>
      <c r="F321" s="206" t="s">
        <v>475</v>
      </c>
      <c r="G321" s="37"/>
      <c r="H321" s="37"/>
      <c r="I321" s="207"/>
      <c r="J321" s="37"/>
      <c r="K321" s="37"/>
      <c r="L321" s="40"/>
      <c r="M321" s="208"/>
      <c r="N321" s="209"/>
      <c r="O321" s="72"/>
      <c r="P321" s="72"/>
      <c r="Q321" s="72"/>
      <c r="R321" s="72"/>
      <c r="S321" s="72"/>
      <c r="T321" s="73"/>
      <c r="U321" s="35"/>
      <c r="V321" s="35"/>
      <c r="W321" s="35"/>
      <c r="X321" s="35"/>
      <c r="Y321" s="35"/>
      <c r="Z321" s="35"/>
      <c r="AA321" s="35"/>
      <c r="AB321" s="35"/>
      <c r="AC321" s="35"/>
      <c r="AD321" s="35"/>
      <c r="AE321" s="35"/>
      <c r="AT321" s="18" t="s">
        <v>152</v>
      </c>
      <c r="AU321" s="18" t="s">
        <v>21</v>
      </c>
    </row>
    <row r="322" spans="1:65" s="2" customFormat="1" ht="14.45" customHeight="1">
      <c r="A322" s="35"/>
      <c r="B322" s="36"/>
      <c r="C322" s="192" t="s">
        <v>430</v>
      </c>
      <c r="D322" s="192" t="s">
        <v>146</v>
      </c>
      <c r="E322" s="193" t="s">
        <v>477</v>
      </c>
      <c r="F322" s="194" t="s">
        <v>478</v>
      </c>
      <c r="G322" s="195" t="s">
        <v>440</v>
      </c>
      <c r="H322" s="196">
        <v>1</v>
      </c>
      <c r="I322" s="197"/>
      <c r="J322" s="198">
        <f>ROUND(I322*H322,2)</f>
        <v>0</v>
      </c>
      <c r="K322" s="194" t="s">
        <v>150</v>
      </c>
      <c r="L322" s="40"/>
      <c r="M322" s="199" t="s">
        <v>1</v>
      </c>
      <c r="N322" s="200" t="s">
        <v>43</v>
      </c>
      <c r="O322" s="72"/>
      <c r="P322" s="201">
        <f>O322*H322</f>
        <v>0</v>
      </c>
      <c r="Q322" s="201">
        <v>0</v>
      </c>
      <c r="R322" s="201">
        <f>Q322*H322</f>
        <v>0</v>
      </c>
      <c r="S322" s="201">
        <v>0</v>
      </c>
      <c r="T322" s="202">
        <f>S322*H322</f>
        <v>0</v>
      </c>
      <c r="U322" s="35"/>
      <c r="V322" s="35"/>
      <c r="W322" s="35"/>
      <c r="X322" s="35"/>
      <c r="Y322" s="35"/>
      <c r="Z322" s="35"/>
      <c r="AA322" s="35"/>
      <c r="AB322" s="35"/>
      <c r="AC322" s="35"/>
      <c r="AD322" s="35"/>
      <c r="AE322" s="35"/>
      <c r="AR322" s="203" t="s">
        <v>441</v>
      </c>
      <c r="AT322" s="203" t="s">
        <v>146</v>
      </c>
      <c r="AU322" s="203" t="s">
        <v>21</v>
      </c>
      <c r="AY322" s="18" t="s">
        <v>144</v>
      </c>
      <c r="BE322" s="204">
        <f>IF(N322="základní",J322,0)</f>
        <v>0</v>
      </c>
      <c r="BF322" s="204">
        <f>IF(N322="snížená",J322,0)</f>
        <v>0</v>
      </c>
      <c r="BG322" s="204">
        <f>IF(N322="zákl. přenesená",J322,0)</f>
        <v>0</v>
      </c>
      <c r="BH322" s="204">
        <f>IF(N322="sníž. přenesená",J322,0)</f>
        <v>0</v>
      </c>
      <c r="BI322" s="204">
        <f>IF(N322="nulová",J322,0)</f>
        <v>0</v>
      </c>
      <c r="BJ322" s="18" t="s">
        <v>21</v>
      </c>
      <c r="BK322" s="204">
        <f>ROUND(I322*H322,2)</f>
        <v>0</v>
      </c>
      <c r="BL322" s="18" t="s">
        <v>441</v>
      </c>
      <c r="BM322" s="203" t="s">
        <v>590</v>
      </c>
    </row>
    <row r="323" spans="1:65" s="2" customFormat="1" ht="19.5">
      <c r="A323" s="35"/>
      <c r="B323" s="36"/>
      <c r="C323" s="37"/>
      <c r="D323" s="205" t="s">
        <v>152</v>
      </c>
      <c r="E323" s="37"/>
      <c r="F323" s="206" t="s">
        <v>480</v>
      </c>
      <c r="G323" s="37"/>
      <c r="H323" s="37"/>
      <c r="I323" s="207"/>
      <c r="J323" s="37"/>
      <c r="K323" s="37"/>
      <c r="L323" s="40"/>
      <c r="M323" s="254"/>
      <c r="N323" s="255"/>
      <c r="O323" s="256"/>
      <c r="P323" s="256"/>
      <c r="Q323" s="256"/>
      <c r="R323" s="256"/>
      <c r="S323" s="256"/>
      <c r="T323" s="257"/>
      <c r="U323" s="35"/>
      <c r="V323" s="35"/>
      <c r="W323" s="35"/>
      <c r="X323" s="35"/>
      <c r="Y323" s="35"/>
      <c r="Z323" s="35"/>
      <c r="AA323" s="35"/>
      <c r="AB323" s="35"/>
      <c r="AC323" s="35"/>
      <c r="AD323" s="35"/>
      <c r="AE323" s="35"/>
      <c r="AT323" s="18" t="s">
        <v>152</v>
      </c>
      <c r="AU323" s="18" t="s">
        <v>21</v>
      </c>
    </row>
    <row r="324" spans="1:65" s="2" customFormat="1" ht="6.95" customHeight="1">
      <c r="A324" s="35"/>
      <c r="B324" s="55"/>
      <c r="C324" s="56"/>
      <c r="D324" s="56"/>
      <c r="E324" s="56"/>
      <c r="F324" s="56"/>
      <c r="G324" s="56"/>
      <c r="H324" s="56"/>
      <c r="I324" s="56"/>
      <c r="J324" s="56"/>
      <c r="K324" s="56"/>
      <c r="L324" s="40"/>
      <c r="M324" s="35"/>
      <c r="O324" s="35"/>
      <c r="P324" s="35"/>
      <c r="Q324" s="35"/>
      <c r="R324" s="35"/>
      <c r="S324" s="35"/>
      <c r="T324" s="35"/>
      <c r="U324" s="35"/>
      <c r="V324" s="35"/>
      <c r="W324" s="35"/>
      <c r="X324" s="35"/>
      <c r="Y324" s="35"/>
      <c r="Z324" s="35"/>
      <c r="AA324" s="35"/>
      <c r="AB324" s="35"/>
      <c r="AC324" s="35"/>
      <c r="AD324" s="35"/>
      <c r="AE324" s="35"/>
    </row>
  </sheetData>
  <sheetProtection algorithmName="SHA-512" hashValue="Xy0IZ8i63R+qYCKsKDIqWrnvdO+M6ojkTzqUK7jfEQgjB9IdmqDJusa7yPWN+LtrC7PScVcsPZviWuFecKI1eA==" saltValue="c4CDOJSHRXDZwR3E4yHXs9/yjxA5CMNWDs4YnYmcj+Q6gzXRukdCiiycgjuXa+EXLB+eCEQDG4SCQwXoja4nmQ==" spinCount="100000" sheet="1" objects="1" scenarios="1" formatColumns="0" formatRows="0" autoFilter="0"/>
  <autoFilter ref="C128:K323"/>
  <mergeCells count="12">
    <mergeCell ref="E121:H121"/>
    <mergeCell ref="L2:V2"/>
    <mergeCell ref="E85:H85"/>
    <mergeCell ref="E87:H87"/>
    <mergeCell ref="E89:H89"/>
    <mergeCell ref="E117:H117"/>
    <mergeCell ref="E119:H119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326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1.5" style="1" customWidth="1"/>
    <col min="9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AT2" s="18" t="s">
        <v>98</v>
      </c>
    </row>
    <row r="3" spans="1:46" s="1" customFormat="1" ht="6.95" hidden="1" customHeight="1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21"/>
      <c r="AT3" s="18" t="s">
        <v>86</v>
      </c>
    </row>
    <row r="4" spans="1:46" s="1" customFormat="1" ht="24.95" hidden="1" customHeight="1">
      <c r="B4" s="21"/>
      <c r="D4" s="118" t="s">
        <v>108</v>
      </c>
      <c r="L4" s="21"/>
      <c r="M4" s="119" t="s">
        <v>10</v>
      </c>
      <c r="AT4" s="18" t="s">
        <v>4</v>
      </c>
    </row>
    <row r="5" spans="1:46" s="1" customFormat="1" ht="6.95" hidden="1" customHeight="1">
      <c r="B5" s="21"/>
      <c r="L5" s="21"/>
    </row>
    <row r="6" spans="1:46" s="1" customFormat="1" ht="12" hidden="1" customHeight="1">
      <c r="B6" s="21"/>
      <c r="D6" s="120" t="s">
        <v>16</v>
      </c>
      <c r="L6" s="21"/>
    </row>
    <row r="7" spans="1:46" s="1" customFormat="1" ht="16.5" hidden="1" customHeight="1">
      <c r="B7" s="21"/>
      <c r="E7" s="314" t="str">
        <f>'Rekapitulace stavby'!K6</f>
        <v>Mimoň - zpevněné plochy</v>
      </c>
      <c r="F7" s="315"/>
      <c r="G7" s="315"/>
      <c r="H7" s="315"/>
      <c r="L7" s="21"/>
    </row>
    <row r="8" spans="1:46" s="1" customFormat="1" ht="12" hidden="1" customHeight="1">
      <c r="B8" s="21"/>
      <c r="D8" s="120" t="s">
        <v>109</v>
      </c>
      <c r="L8" s="21"/>
    </row>
    <row r="9" spans="1:46" s="2" customFormat="1" ht="16.5" hidden="1" customHeight="1">
      <c r="A9" s="35"/>
      <c r="B9" s="40"/>
      <c r="C9" s="35"/>
      <c r="D9" s="35"/>
      <c r="E9" s="314" t="s">
        <v>591</v>
      </c>
      <c r="F9" s="316"/>
      <c r="G9" s="316"/>
      <c r="H9" s="316"/>
      <c r="I9" s="35"/>
      <c r="J9" s="35"/>
      <c r="K9" s="35"/>
      <c r="L9" s="52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2" hidden="1" customHeight="1">
      <c r="A10" s="35"/>
      <c r="B10" s="40"/>
      <c r="C10" s="35"/>
      <c r="D10" s="120" t="s">
        <v>111</v>
      </c>
      <c r="E10" s="35"/>
      <c r="F10" s="35"/>
      <c r="G10" s="35"/>
      <c r="H10" s="35"/>
      <c r="I10" s="35"/>
      <c r="J10" s="35"/>
      <c r="K10" s="35"/>
      <c r="L10" s="52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6.5" hidden="1" customHeight="1">
      <c r="A11" s="35"/>
      <c r="B11" s="40"/>
      <c r="C11" s="35"/>
      <c r="D11" s="35"/>
      <c r="E11" s="317" t="s">
        <v>592</v>
      </c>
      <c r="F11" s="316"/>
      <c r="G11" s="316"/>
      <c r="H11" s="316"/>
      <c r="I11" s="35"/>
      <c r="J11" s="35"/>
      <c r="K11" s="35"/>
      <c r="L11" s="52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1.25" hidden="1">
      <c r="A12" s="35"/>
      <c r="B12" s="40"/>
      <c r="C12" s="35"/>
      <c r="D12" s="35"/>
      <c r="E12" s="35"/>
      <c r="F12" s="35"/>
      <c r="G12" s="35"/>
      <c r="H12" s="35"/>
      <c r="I12" s="35"/>
      <c r="J12" s="35"/>
      <c r="K12" s="35"/>
      <c r="L12" s="52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2" hidden="1" customHeight="1">
      <c r="A13" s="35"/>
      <c r="B13" s="40"/>
      <c r="C13" s="35"/>
      <c r="D13" s="120" t="s">
        <v>19</v>
      </c>
      <c r="E13" s="35"/>
      <c r="F13" s="111" t="s">
        <v>1</v>
      </c>
      <c r="G13" s="35"/>
      <c r="H13" s="35"/>
      <c r="I13" s="120" t="s">
        <v>20</v>
      </c>
      <c r="J13" s="111" t="s">
        <v>1</v>
      </c>
      <c r="K13" s="35"/>
      <c r="L13" s="52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hidden="1" customHeight="1">
      <c r="A14" s="35"/>
      <c r="B14" s="40"/>
      <c r="C14" s="35"/>
      <c r="D14" s="120" t="s">
        <v>22</v>
      </c>
      <c r="E14" s="35"/>
      <c r="F14" s="111" t="s">
        <v>23</v>
      </c>
      <c r="G14" s="35"/>
      <c r="H14" s="35"/>
      <c r="I14" s="120" t="s">
        <v>24</v>
      </c>
      <c r="J14" s="121">
        <f>'Rekapitulace stavby'!AN8</f>
        <v>44123</v>
      </c>
      <c r="K14" s="35"/>
      <c r="L14" s="52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0.9" hidden="1" customHeight="1">
      <c r="A15" s="35"/>
      <c r="B15" s="40"/>
      <c r="C15" s="35"/>
      <c r="D15" s="35"/>
      <c r="E15" s="35"/>
      <c r="F15" s="35"/>
      <c r="G15" s="35"/>
      <c r="H15" s="35"/>
      <c r="I15" s="35"/>
      <c r="J15" s="35"/>
      <c r="K15" s="35"/>
      <c r="L15" s="52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12" hidden="1" customHeight="1">
      <c r="A16" s="35"/>
      <c r="B16" s="40"/>
      <c r="C16" s="35"/>
      <c r="D16" s="120" t="s">
        <v>27</v>
      </c>
      <c r="E16" s="35"/>
      <c r="F16" s="35"/>
      <c r="G16" s="35"/>
      <c r="H16" s="35"/>
      <c r="I16" s="120" t="s">
        <v>28</v>
      </c>
      <c r="J16" s="111" t="str">
        <f>IF('Rekapitulace stavby'!AN10="","",'Rekapitulace stavby'!AN10)</f>
        <v/>
      </c>
      <c r="K16" s="35"/>
      <c r="L16" s="52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8" hidden="1" customHeight="1">
      <c r="A17" s="35"/>
      <c r="B17" s="40"/>
      <c r="C17" s="35"/>
      <c r="D17" s="35"/>
      <c r="E17" s="111" t="str">
        <f>IF('Rekapitulace stavby'!E11="","",'Rekapitulace stavby'!E11)</f>
        <v xml:space="preserve"> </v>
      </c>
      <c r="F17" s="35"/>
      <c r="G17" s="35"/>
      <c r="H17" s="35"/>
      <c r="I17" s="120" t="s">
        <v>30</v>
      </c>
      <c r="J17" s="111" t="str">
        <f>IF('Rekapitulace stavby'!AN11="","",'Rekapitulace stavby'!AN11)</f>
        <v/>
      </c>
      <c r="K17" s="35"/>
      <c r="L17" s="52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6.95" hidden="1" customHeight="1">
      <c r="A18" s="35"/>
      <c r="B18" s="40"/>
      <c r="C18" s="35"/>
      <c r="D18" s="35"/>
      <c r="E18" s="35"/>
      <c r="F18" s="35"/>
      <c r="G18" s="35"/>
      <c r="H18" s="35"/>
      <c r="I18" s="35"/>
      <c r="J18" s="35"/>
      <c r="K18" s="35"/>
      <c r="L18" s="52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12" hidden="1" customHeight="1">
      <c r="A19" s="35"/>
      <c r="B19" s="40"/>
      <c r="C19" s="35"/>
      <c r="D19" s="120" t="s">
        <v>31</v>
      </c>
      <c r="E19" s="35"/>
      <c r="F19" s="35"/>
      <c r="G19" s="35"/>
      <c r="H19" s="35"/>
      <c r="I19" s="120" t="s">
        <v>28</v>
      </c>
      <c r="J19" s="31" t="str">
        <f>'Rekapitulace stavby'!AN13</f>
        <v>Vyplň údaj</v>
      </c>
      <c r="K19" s="35"/>
      <c r="L19" s="52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8" hidden="1" customHeight="1">
      <c r="A20" s="35"/>
      <c r="B20" s="40"/>
      <c r="C20" s="35"/>
      <c r="D20" s="35"/>
      <c r="E20" s="318" t="str">
        <f>'Rekapitulace stavby'!E14</f>
        <v>Vyplň údaj</v>
      </c>
      <c r="F20" s="319"/>
      <c r="G20" s="319"/>
      <c r="H20" s="319"/>
      <c r="I20" s="120" t="s">
        <v>30</v>
      </c>
      <c r="J20" s="31" t="str">
        <f>'Rekapitulace stavby'!AN14</f>
        <v>Vyplň údaj</v>
      </c>
      <c r="K20" s="35"/>
      <c r="L20" s="52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6.95" hidden="1" customHeight="1">
      <c r="A21" s="35"/>
      <c r="B21" s="40"/>
      <c r="C21" s="35"/>
      <c r="D21" s="35"/>
      <c r="E21" s="35"/>
      <c r="F21" s="35"/>
      <c r="G21" s="35"/>
      <c r="H21" s="35"/>
      <c r="I21" s="35"/>
      <c r="J21" s="35"/>
      <c r="K21" s="35"/>
      <c r="L21" s="52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12" hidden="1" customHeight="1">
      <c r="A22" s="35"/>
      <c r="B22" s="40"/>
      <c r="C22" s="35"/>
      <c r="D22" s="120" t="s">
        <v>33</v>
      </c>
      <c r="E22" s="35"/>
      <c r="F22" s="35"/>
      <c r="G22" s="35"/>
      <c r="H22" s="35"/>
      <c r="I22" s="120" t="s">
        <v>28</v>
      </c>
      <c r="J22" s="111" t="s">
        <v>1</v>
      </c>
      <c r="K22" s="35"/>
      <c r="L22" s="52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8" hidden="1" customHeight="1">
      <c r="A23" s="35"/>
      <c r="B23" s="40"/>
      <c r="C23" s="35"/>
      <c r="D23" s="35"/>
      <c r="E23" s="111" t="s">
        <v>34</v>
      </c>
      <c r="F23" s="35"/>
      <c r="G23" s="35"/>
      <c r="H23" s="35"/>
      <c r="I23" s="120" t="s">
        <v>30</v>
      </c>
      <c r="J23" s="111" t="s">
        <v>1</v>
      </c>
      <c r="K23" s="35"/>
      <c r="L23" s="52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6.95" hidden="1" customHeight="1">
      <c r="A24" s="35"/>
      <c r="B24" s="40"/>
      <c r="C24" s="35"/>
      <c r="D24" s="35"/>
      <c r="E24" s="35"/>
      <c r="F24" s="35"/>
      <c r="G24" s="35"/>
      <c r="H24" s="35"/>
      <c r="I24" s="35"/>
      <c r="J24" s="35"/>
      <c r="K24" s="35"/>
      <c r="L24" s="52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12" hidden="1" customHeight="1">
      <c r="A25" s="35"/>
      <c r="B25" s="40"/>
      <c r="C25" s="35"/>
      <c r="D25" s="120" t="s">
        <v>36</v>
      </c>
      <c r="E25" s="35"/>
      <c r="F25" s="35"/>
      <c r="G25" s="35"/>
      <c r="H25" s="35"/>
      <c r="I25" s="120" t="s">
        <v>28</v>
      </c>
      <c r="J25" s="111" t="str">
        <f>IF('Rekapitulace stavby'!AN19="","",'Rekapitulace stavby'!AN19)</f>
        <v/>
      </c>
      <c r="K25" s="35"/>
      <c r="L25" s="52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8" hidden="1" customHeight="1">
      <c r="A26" s="35"/>
      <c r="B26" s="40"/>
      <c r="C26" s="35"/>
      <c r="D26" s="35"/>
      <c r="E26" s="111" t="str">
        <f>IF('Rekapitulace stavby'!E20="","",'Rekapitulace stavby'!E20)</f>
        <v xml:space="preserve"> </v>
      </c>
      <c r="F26" s="35"/>
      <c r="G26" s="35"/>
      <c r="H26" s="35"/>
      <c r="I26" s="120" t="s">
        <v>30</v>
      </c>
      <c r="J26" s="111" t="str">
        <f>IF('Rekapitulace stavby'!AN20="","",'Rekapitulace stavby'!AN20)</f>
        <v/>
      </c>
      <c r="K26" s="35"/>
      <c r="L26" s="52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2" customFormat="1" ht="6.95" hidden="1" customHeight="1">
      <c r="A27" s="35"/>
      <c r="B27" s="40"/>
      <c r="C27" s="35"/>
      <c r="D27" s="35"/>
      <c r="E27" s="35"/>
      <c r="F27" s="35"/>
      <c r="G27" s="35"/>
      <c r="H27" s="35"/>
      <c r="I27" s="35"/>
      <c r="J27" s="35"/>
      <c r="K27" s="35"/>
      <c r="L27" s="52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pans="1:31" s="2" customFormat="1" ht="12" hidden="1" customHeight="1">
      <c r="A28" s="35"/>
      <c r="B28" s="40"/>
      <c r="C28" s="35"/>
      <c r="D28" s="120" t="s">
        <v>37</v>
      </c>
      <c r="E28" s="35"/>
      <c r="F28" s="35"/>
      <c r="G28" s="35"/>
      <c r="H28" s="35"/>
      <c r="I28" s="35"/>
      <c r="J28" s="35"/>
      <c r="K28" s="35"/>
      <c r="L28" s="52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8" customFormat="1" ht="16.5" hidden="1" customHeight="1">
      <c r="A29" s="122"/>
      <c r="B29" s="123"/>
      <c r="C29" s="122"/>
      <c r="D29" s="122"/>
      <c r="E29" s="320" t="s">
        <v>1</v>
      </c>
      <c r="F29" s="320"/>
      <c r="G29" s="320"/>
      <c r="H29" s="320"/>
      <c r="I29" s="122"/>
      <c r="J29" s="122"/>
      <c r="K29" s="122"/>
      <c r="L29" s="124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</row>
    <row r="30" spans="1:31" s="2" customFormat="1" ht="6.95" hidden="1" customHeight="1">
      <c r="A30" s="35"/>
      <c r="B30" s="40"/>
      <c r="C30" s="35"/>
      <c r="D30" s="35"/>
      <c r="E30" s="35"/>
      <c r="F30" s="35"/>
      <c r="G30" s="35"/>
      <c r="H30" s="35"/>
      <c r="I30" s="35"/>
      <c r="J30" s="35"/>
      <c r="K30" s="35"/>
      <c r="L30" s="52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5" hidden="1" customHeight="1">
      <c r="A31" s="35"/>
      <c r="B31" s="40"/>
      <c r="C31" s="35"/>
      <c r="D31" s="125"/>
      <c r="E31" s="125"/>
      <c r="F31" s="125"/>
      <c r="G31" s="125"/>
      <c r="H31" s="125"/>
      <c r="I31" s="125"/>
      <c r="J31" s="125"/>
      <c r="K31" s="125"/>
      <c r="L31" s="52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25.35" hidden="1" customHeight="1">
      <c r="A32" s="35"/>
      <c r="B32" s="40"/>
      <c r="C32" s="35"/>
      <c r="D32" s="126" t="s">
        <v>38</v>
      </c>
      <c r="E32" s="35"/>
      <c r="F32" s="35"/>
      <c r="G32" s="35"/>
      <c r="H32" s="35"/>
      <c r="I32" s="35"/>
      <c r="J32" s="127">
        <f>ROUND(J129, 2)</f>
        <v>0</v>
      </c>
      <c r="K32" s="35"/>
      <c r="L32" s="52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6.95" hidden="1" customHeight="1">
      <c r="A33" s="35"/>
      <c r="B33" s="40"/>
      <c r="C33" s="35"/>
      <c r="D33" s="125"/>
      <c r="E33" s="125"/>
      <c r="F33" s="125"/>
      <c r="G33" s="125"/>
      <c r="H33" s="125"/>
      <c r="I33" s="125"/>
      <c r="J33" s="125"/>
      <c r="K33" s="125"/>
      <c r="L33" s="52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5" hidden="1" customHeight="1">
      <c r="A34" s="35"/>
      <c r="B34" s="40"/>
      <c r="C34" s="35"/>
      <c r="D34" s="35"/>
      <c r="E34" s="35"/>
      <c r="F34" s="128" t="s">
        <v>40</v>
      </c>
      <c r="G34" s="35"/>
      <c r="H34" s="35"/>
      <c r="I34" s="128" t="s">
        <v>39</v>
      </c>
      <c r="J34" s="128" t="s">
        <v>41</v>
      </c>
      <c r="K34" s="35"/>
      <c r="L34" s="52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5" hidden="1" customHeight="1">
      <c r="A35" s="35"/>
      <c r="B35" s="40"/>
      <c r="C35" s="35"/>
      <c r="D35" s="129" t="s">
        <v>42</v>
      </c>
      <c r="E35" s="120" t="s">
        <v>43</v>
      </c>
      <c r="F35" s="130">
        <f>ROUND((SUM(BE129:BE325)),  2)</f>
        <v>0</v>
      </c>
      <c r="G35" s="35"/>
      <c r="H35" s="35"/>
      <c r="I35" s="131">
        <v>0.21</v>
      </c>
      <c r="J35" s="130">
        <f>ROUND(((SUM(BE129:BE325))*I35),  2)</f>
        <v>0</v>
      </c>
      <c r="K35" s="35"/>
      <c r="L35" s="52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5" hidden="1" customHeight="1">
      <c r="A36" s="35"/>
      <c r="B36" s="40"/>
      <c r="C36" s="35"/>
      <c r="D36" s="35"/>
      <c r="E36" s="120" t="s">
        <v>44</v>
      </c>
      <c r="F36" s="130">
        <f>ROUND((SUM(BF129:BF325)),  2)</f>
        <v>0</v>
      </c>
      <c r="G36" s="35"/>
      <c r="H36" s="35"/>
      <c r="I36" s="131">
        <v>0.15</v>
      </c>
      <c r="J36" s="130">
        <f>ROUND(((SUM(BF129:BF325))*I36),  2)</f>
        <v>0</v>
      </c>
      <c r="K36" s="35"/>
      <c r="L36" s="52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5" hidden="1" customHeight="1">
      <c r="A37" s="35"/>
      <c r="B37" s="40"/>
      <c r="C37" s="35"/>
      <c r="D37" s="35"/>
      <c r="E37" s="120" t="s">
        <v>45</v>
      </c>
      <c r="F37" s="130">
        <f>ROUND((SUM(BG129:BG325)),  2)</f>
        <v>0</v>
      </c>
      <c r="G37" s="35"/>
      <c r="H37" s="35"/>
      <c r="I37" s="131">
        <v>0.21</v>
      </c>
      <c r="J37" s="130">
        <f>0</f>
        <v>0</v>
      </c>
      <c r="K37" s="35"/>
      <c r="L37" s="52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14.45" hidden="1" customHeight="1">
      <c r="A38" s="35"/>
      <c r="B38" s="40"/>
      <c r="C38" s="35"/>
      <c r="D38" s="35"/>
      <c r="E38" s="120" t="s">
        <v>46</v>
      </c>
      <c r="F38" s="130">
        <f>ROUND((SUM(BH129:BH325)),  2)</f>
        <v>0</v>
      </c>
      <c r="G38" s="35"/>
      <c r="H38" s="35"/>
      <c r="I38" s="131">
        <v>0.15</v>
      </c>
      <c r="J38" s="130">
        <f>0</f>
        <v>0</v>
      </c>
      <c r="K38" s="35"/>
      <c r="L38" s="52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14.45" hidden="1" customHeight="1">
      <c r="A39" s="35"/>
      <c r="B39" s="40"/>
      <c r="C39" s="35"/>
      <c r="D39" s="35"/>
      <c r="E39" s="120" t="s">
        <v>47</v>
      </c>
      <c r="F39" s="130">
        <f>ROUND((SUM(BI129:BI325)),  2)</f>
        <v>0</v>
      </c>
      <c r="G39" s="35"/>
      <c r="H39" s="35"/>
      <c r="I39" s="131">
        <v>0</v>
      </c>
      <c r="J39" s="130">
        <f>0</f>
        <v>0</v>
      </c>
      <c r="K39" s="35"/>
      <c r="L39" s="52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6.95" hidden="1" customHeight="1">
      <c r="A40" s="35"/>
      <c r="B40" s="40"/>
      <c r="C40" s="35"/>
      <c r="D40" s="35"/>
      <c r="E40" s="35"/>
      <c r="F40" s="35"/>
      <c r="G40" s="35"/>
      <c r="H40" s="35"/>
      <c r="I40" s="35"/>
      <c r="J40" s="35"/>
      <c r="K40" s="35"/>
      <c r="L40" s="52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s="2" customFormat="1" ht="25.35" hidden="1" customHeight="1">
      <c r="A41" s="35"/>
      <c r="B41" s="40"/>
      <c r="C41" s="132"/>
      <c r="D41" s="133" t="s">
        <v>48</v>
      </c>
      <c r="E41" s="134"/>
      <c r="F41" s="134"/>
      <c r="G41" s="135" t="s">
        <v>49</v>
      </c>
      <c r="H41" s="136" t="s">
        <v>50</v>
      </c>
      <c r="I41" s="134"/>
      <c r="J41" s="137">
        <f>SUM(J32:J39)</f>
        <v>0</v>
      </c>
      <c r="K41" s="138"/>
      <c r="L41" s="52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1:31" s="2" customFormat="1" ht="14.45" hidden="1" customHeight="1">
      <c r="A42" s="35"/>
      <c r="B42" s="40"/>
      <c r="C42" s="35"/>
      <c r="D42" s="35"/>
      <c r="E42" s="35"/>
      <c r="F42" s="35"/>
      <c r="G42" s="35"/>
      <c r="H42" s="35"/>
      <c r="I42" s="35"/>
      <c r="J42" s="35"/>
      <c r="K42" s="35"/>
      <c r="L42" s="52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pans="1:31" s="1" customFormat="1" ht="14.45" hidden="1" customHeight="1">
      <c r="B43" s="21"/>
      <c r="L43" s="21"/>
    </row>
    <row r="44" spans="1:31" s="1" customFormat="1" ht="14.45" hidden="1" customHeight="1">
      <c r="B44" s="21"/>
      <c r="L44" s="21"/>
    </row>
    <row r="45" spans="1:31" s="1" customFormat="1" ht="14.45" hidden="1" customHeight="1">
      <c r="B45" s="21"/>
      <c r="L45" s="21"/>
    </row>
    <row r="46" spans="1:31" s="1" customFormat="1" ht="14.45" hidden="1" customHeight="1">
      <c r="B46" s="21"/>
      <c r="L46" s="21"/>
    </row>
    <row r="47" spans="1:31" s="1" customFormat="1" ht="14.45" hidden="1" customHeight="1">
      <c r="B47" s="21"/>
      <c r="L47" s="21"/>
    </row>
    <row r="48" spans="1:31" s="1" customFormat="1" ht="14.45" hidden="1" customHeight="1">
      <c r="B48" s="21"/>
      <c r="L48" s="21"/>
    </row>
    <row r="49" spans="1:31" s="1" customFormat="1" ht="14.45" hidden="1" customHeight="1">
      <c r="B49" s="21"/>
      <c r="L49" s="21"/>
    </row>
    <row r="50" spans="1:31" s="2" customFormat="1" ht="14.45" hidden="1" customHeight="1">
      <c r="B50" s="52"/>
      <c r="D50" s="139" t="s">
        <v>51</v>
      </c>
      <c r="E50" s="140"/>
      <c r="F50" s="140"/>
      <c r="G50" s="139" t="s">
        <v>52</v>
      </c>
      <c r="H50" s="140"/>
      <c r="I50" s="140"/>
      <c r="J50" s="140"/>
      <c r="K50" s="140"/>
      <c r="L50" s="52"/>
    </row>
    <row r="51" spans="1:31" ht="11.25" hidden="1">
      <c r="B51" s="21"/>
      <c r="L51" s="21"/>
    </row>
    <row r="52" spans="1:31" ht="11.25" hidden="1">
      <c r="B52" s="21"/>
      <c r="L52" s="21"/>
    </row>
    <row r="53" spans="1:31" ht="11.25" hidden="1">
      <c r="B53" s="21"/>
      <c r="L53" s="21"/>
    </row>
    <row r="54" spans="1:31" ht="11.25" hidden="1">
      <c r="B54" s="21"/>
      <c r="L54" s="21"/>
    </row>
    <row r="55" spans="1:31" ht="11.25" hidden="1">
      <c r="B55" s="21"/>
      <c r="L55" s="21"/>
    </row>
    <row r="56" spans="1:31" ht="11.25" hidden="1">
      <c r="B56" s="21"/>
      <c r="L56" s="21"/>
    </row>
    <row r="57" spans="1:31" ht="11.25" hidden="1">
      <c r="B57" s="21"/>
      <c r="L57" s="21"/>
    </row>
    <row r="58" spans="1:31" ht="11.25" hidden="1">
      <c r="B58" s="21"/>
      <c r="L58" s="21"/>
    </row>
    <row r="59" spans="1:31" ht="11.25" hidden="1">
      <c r="B59" s="21"/>
      <c r="L59" s="21"/>
    </row>
    <row r="60" spans="1:31" ht="11.25" hidden="1">
      <c r="B60" s="21"/>
      <c r="L60" s="21"/>
    </row>
    <row r="61" spans="1:31" s="2" customFormat="1" ht="12.75" hidden="1">
      <c r="A61" s="35"/>
      <c r="B61" s="40"/>
      <c r="C61" s="35"/>
      <c r="D61" s="141" t="s">
        <v>53</v>
      </c>
      <c r="E61" s="142"/>
      <c r="F61" s="143" t="s">
        <v>54</v>
      </c>
      <c r="G61" s="141" t="s">
        <v>53</v>
      </c>
      <c r="H61" s="142"/>
      <c r="I61" s="142"/>
      <c r="J61" s="144" t="s">
        <v>54</v>
      </c>
      <c r="K61" s="142"/>
      <c r="L61" s="52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31" ht="11.25" hidden="1">
      <c r="B62" s="21"/>
      <c r="L62" s="21"/>
    </row>
    <row r="63" spans="1:31" ht="11.25" hidden="1">
      <c r="B63" s="21"/>
      <c r="L63" s="21"/>
    </row>
    <row r="64" spans="1:31" ht="11.25" hidden="1">
      <c r="B64" s="21"/>
      <c r="L64" s="21"/>
    </row>
    <row r="65" spans="1:31" s="2" customFormat="1" ht="12.75" hidden="1">
      <c r="A65" s="35"/>
      <c r="B65" s="40"/>
      <c r="C65" s="35"/>
      <c r="D65" s="139" t="s">
        <v>55</v>
      </c>
      <c r="E65" s="145"/>
      <c r="F65" s="145"/>
      <c r="G65" s="139" t="s">
        <v>56</v>
      </c>
      <c r="H65" s="145"/>
      <c r="I65" s="145"/>
      <c r="J65" s="145"/>
      <c r="K65" s="145"/>
      <c r="L65" s="52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spans="1:31" ht="11.25" hidden="1">
      <c r="B66" s="21"/>
      <c r="L66" s="21"/>
    </row>
    <row r="67" spans="1:31" ht="11.25" hidden="1">
      <c r="B67" s="21"/>
      <c r="L67" s="21"/>
    </row>
    <row r="68" spans="1:31" ht="11.25" hidden="1">
      <c r="B68" s="21"/>
      <c r="L68" s="21"/>
    </row>
    <row r="69" spans="1:31" ht="11.25" hidden="1">
      <c r="B69" s="21"/>
      <c r="L69" s="21"/>
    </row>
    <row r="70" spans="1:31" ht="11.25" hidden="1">
      <c r="B70" s="21"/>
      <c r="L70" s="21"/>
    </row>
    <row r="71" spans="1:31" ht="11.25" hidden="1">
      <c r="B71" s="21"/>
      <c r="L71" s="21"/>
    </row>
    <row r="72" spans="1:31" ht="11.25" hidden="1">
      <c r="B72" s="21"/>
      <c r="L72" s="21"/>
    </row>
    <row r="73" spans="1:31" ht="11.25" hidden="1">
      <c r="B73" s="21"/>
      <c r="L73" s="21"/>
    </row>
    <row r="74" spans="1:31" ht="11.25" hidden="1">
      <c r="B74" s="21"/>
      <c r="L74" s="21"/>
    </row>
    <row r="75" spans="1:31" ht="11.25" hidden="1">
      <c r="B75" s="21"/>
      <c r="L75" s="21"/>
    </row>
    <row r="76" spans="1:31" s="2" customFormat="1" ht="12.75" hidden="1">
      <c r="A76" s="35"/>
      <c r="B76" s="40"/>
      <c r="C76" s="35"/>
      <c r="D76" s="141" t="s">
        <v>53</v>
      </c>
      <c r="E76" s="142"/>
      <c r="F76" s="143" t="s">
        <v>54</v>
      </c>
      <c r="G76" s="141" t="s">
        <v>53</v>
      </c>
      <c r="H76" s="142"/>
      <c r="I76" s="142"/>
      <c r="J76" s="144" t="s">
        <v>54</v>
      </c>
      <c r="K76" s="142"/>
      <c r="L76" s="52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s="2" customFormat="1" ht="14.45" hidden="1" customHeight="1">
      <c r="A77" s="35"/>
      <c r="B77" s="146"/>
      <c r="C77" s="147"/>
      <c r="D77" s="147"/>
      <c r="E77" s="147"/>
      <c r="F77" s="147"/>
      <c r="G77" s="147"/>
      <c r="H77" s="147"/>
      <c r="I77" s="147"/>
      <c r="J77" s="147"/>
      <c r="K77" s="147"/>
      <c r="L77" s="52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78" spans="1:31" ht="11.25" hidden="1"/>
    <row r="79" spans="1:31" ht="11.25" hidden="1"/>
    <row r="80" spans="1:31" ht="11.25" hidden="1"/>
    <row r="81" spans="1:31" s="2" customFormat="1" ht="6.95" customHeight="1">
      <c r="A81" s="35"/>
      <c r="B81" s="148"/>
      <c r="C81" s="149"/>
      <c r="D81" s="149"/>
      <c r="E81" s="149"/>
      <c r="F81" s="149"/>
      <c r="G81" s="149"/>
      <c r="H81" s="149"/>
      <c r="I81" s="149"/>
      <c r="J81" s="149"/>
      <c r="K81" s="149"/>
      <c r="L81" s="52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31" s="2" customFormat="1" ht="24.95" customHeight="1">
      <c r="A82" s="35"/>
      <c r="B82" s="36"/>
      <c r="C82" s="24" t="s">
        <v>114</v>
      </c>
      <c r="D82" s="37"/>
      <c r="E82" s="37"/>
      <c r="F82" s="37"/>
      <c r="G82" s="37"/>
      <c r="H82" s="37"/>
      <c r="I82" s="37"/>
      <c r="J82" s="37"/>
      <c r="K82" s="37"/>
      <c r="L82" s="52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31" s="2" customFormat="1" ht="6.95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52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31" s="2" customFormat="1" ht="12" customHeight="1">
      <c r="A84" s="35"/>
      <c r="B84" s="36"/>
      <c r="C84" s="30" t="s">
        <v>16</v>
      </c>
      <c r="D84" s="37"/>
      <c r="E84" s="37"/>
      <c r="F84" s="37"/>
      <c r="G84" s="37"/>
      <c r="H84" s="37"/>
      <c r="I84" s="37"/>
      <c r="J84" s="37"/>
      <c r="K84" s="37"/>
      <c r="L84" s="52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31" s="2" customFormat="1" ht="16.5" customHeight="1">
      <c r="A85" s="35"/>
      <c r="B85" s="36"/>
      <c r="C85" s="37"/>
      <c r="D85" s="37"/>
      <c r="E85" s="321" t="str">
        <f>E7</f>
        <v>Mimoň - zpevněné plochy</v>
      </c>
      <c r="F85" s="322"/>
      <c r="G85" s="322"/>
      <c r="H85" s="322"/>
      <c r="I85" s="37"/>
      <c r="J85" s="37"/>
      <c r="K85" s="37"/>
      <c r="L85" s="52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31" s="1" customFormat="1" ht="12" customHeight="1">
      <c r="B86" s="22"/>
      <c r="C86" s="30" t="s">
        <v>109</v>
      </c>
      <c r="D86" s="23"/>
      <c r="E86" s="23"/>
      <c r="F86" s="23"/>
      <c r="G86" s="23"/>
      <c r="H86" s="23"/>
      <c r="I86" s="23"/>
      <c r="J86" s="23"/>
      <c r="K86" s="23"/>
      <c r="L86" s="21"/>
    </row>
    <row r="87" spans="1:31" s="2" customFormat="1" ht="16.5" customHeight="1">
      <c r="A87" s="35"/>
      <c r="B87" s="36"/>
      <c r="C87" s="37"/>
      <c r="D87" s="37"/>
      <c r="E87" s="321" t="s">
        <v>591</v>
      </c>
      <c r="F87" s="323"/>
      <c r="G87" s="323"/>
      <c r="H87" s="323"/>
      <c r="I87" s="37"/>
      <c r="J87" s="37"/>
      <c r="K87" s="37"/>
      <c r="L87" s="52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31" s="2" customFormat="1" ht="12" customHeight="1">
      <c r="A88" s="35"/>
      <c r="B88" s="36"/>
      <c r="C88" s="30" t="s">
        <v>111</v>
      </c>
      <c r="D88" s="37"/>
      <c r="E88" s="37"/>
      <c r="F88" s="37"/>
      <c r="G88" s="37"/>
      <c r="H88" s="37"/>
      <c r="I88" s="37"/>
      <c r="J88" s="37"/>
      <c r="K88" s="37"/>
      <c r="L88" s="52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31" s="2" customFormat="1" ht="16.5" customHeight="1">
      <c r="A89" s="35"/>
      <c r="B89" s="36"/>
      <c r="C89" s="37"/>
      <c r="D89" s="37"/>
      <c r="E89" s="269" t="str">
        <f>E11</f>
        <v>3 - Trasa 3</v>
      </c>
      <c r="F89" s="323"/>
      <c r="G89" s="323"/>
      <c r="H89" s="323"/>
      <c r="I89" s="37"/>
      <c r="J89" s="37"/>
      <c r="K89" s="37"/>
      <c r="L89" s="52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31" s="2" customFormat="1" ht="6.95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52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31" s="2" customFormat="1" ht="12" customHeight="1">
      <c r="A91" s="35"/>
      <c r="B91" s="36"/>
      <c r="C91" s="30" t="s">
        <v>22</v>
      </c>
      <c r="D91" s="37"/>
      <c r="E91" s="37"/>
      <c r="F91" s="28" t="str">
        <f>F14</f>
        <v>Mimoň</v>
      </c>
      <c r="G91" s="37"/>
      <c r="H91" s="37"/>
      <c r="I91" s="30" t="s">
        <v>24</v>
      </c>
      <c r="J91" s="67">
        <f>IF(J14="","",J14)</f>
        <v>44123</v>
      </c>
      <c r="K91" s="37"/>
      <c r="L91" s="52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31" s="2" customFormat="1" ht="6.95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52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31" s="2" customFormat="1" ht="25.7" customHeight="1">
      <c r="A93" s="35"/>
      <c r="B93" s="36"/>
      <c r="C93" s="30" t="s">
        <v>27</v>
      </c>
      <c r="D93" s="37"/>
      <c r="E93" s="37"/>
      <c r="F93" s="28" t="str">
        <f>E17</f>
        <v xml:space="preserve"> </v>
      </c>
      <c r="G93" s="37"/>
      <c r="H93" s="37"/>
      <c r="I93" s="30" t="s">
        <v>33</v>
      </c>
      <c r="J93" s="33" t="str">
        <f>E23</f>
        <v>Ing. Martina Hřebřinová</v>
      </c>
      <c r="K93" s="37"/>
      <c r="L93" s="52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31" s="2" customFormat="1" ht="15.2" customHeight="1">
      <c r="A94" s="35"/>
      <c r="B94" s="36"/>
      <c r="C94" s="30" t="s">
        <v>31</v>
      </c>
      <c r="D94" s="37"/>
      <c r="E94" s="37"/>
      <c r="F94" s="28" t="str">
        <f>IF(E20="","",E20)</f>
        <v>Vyplň údaj</v>
      </c>
      <c r="G94" s="37"/>
      <c r="H94" s="37"/>
      <c r="I94" s="30" t="s">
        <v>36</v>
      </c>
      <c r="J94" s="33" t="str">
        <f>E26</f>
        <v xml:space="preserve"> </v>
      </c>
      <c r="K94" s="37"/>
      <c r="L94" s="52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31" s="2" customFormat="1" ht="10.35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52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pans="1:31" s="2" customFormat="1" ht="29.25" customHeight="1">
      <c r="A96" s="35"/>
      <c r="B96" s="36"/>
      <c r="C96" s="150" t="s">
        <v>115</v>
      </c>
      <c r="D96" s="151"/>
      <c r="E96" s="151"/>
      <c r="F96" s="151"/>
      <c r="G96" s="151"/>
      <c r="H96" s="151"/>
      <c r="I96" s="151"/>
      <c r="J96" s="152" t="s">
        <v>116</v>
      </c>
      <c r="K96" s="151"/>
      <c r="L96" s="52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pans="1:47" s="2" customFormat="1" ht="10.35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52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pans="1:47" s="2" customFormat="1" ht="22.9" customHeight="1">
      <c r="A98" s="35"/>
      <c r="B98" s="36"/>
      <c r="C98" s="153" t="s">
        <v>117</v>
      </c>
      <c r="D98" s="37"/>
      <c r="E98" s="37"/>
      <c r="F98" s="37"/>
      <c r="G98" s="37"/>
      <c r="H98" s="37"/>
      <c r="I98" s="37"/>
      <c r="J98" s="85">
        <f>J129</f>
        <v>0</v>
      </c>
      <c r="K98" s="37"/>
      <c r="L98" s="52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8" t="s">
        <v>118</v>
      </c>
    </row>
    <row r="99" spans="1:47" s="9" customFormat="1" ht="24.95" customHeight="1">
      <c r="B99" s="154"/>
      <c r="C99" s="155"/>
      <c r="D99" s="156" t="s">
        <v>119</v>
      </c>
      <c r="E99" s="157"/>
      <c r="F99" s="157"/>
      <c r="G99" s="157"/>
      <c r="H99" s="157"/>
      <c r="I99" s="157"/>
      <c r="J99" s="158">
        <f>J130</f>
        <v>0</v>
      </c>
      <c r="K99" s="155"/>
      <c r="L99" s="159"/>
    </row>
    <row r="100" spans="1:47" s="10" customFormat="1" ht="19.899999999999999" customHeight="1">
      <c r="B100" s="160"/>
      <c r="C100" s="105"/>
      <c r="D100" s="161" t="s">
        <v>120</v>
      </c>
      <c r="E100" s="162"/>
      <c r="F100" s="162"/>
      <c r="G100" s="162"/>
      <c r="H100" s="162"/>
      <c r="I100" s="162"/>
      <c r="J100" s="163">
        <f>J131</f>
        <v>0</v>
      </c>
      <c r="K100" s="105"/>
      <c r="L100" s="164"/>
    </row>
    <row r="101" spans="1:47" s="10" customFormat="1" ht="19.899999999999999" customHeight="1">
      <c r="B101" s="160"/>
      <c r="C101" s="105"/>
      <c r="D101" s="161" t="s">
        <v>121</v>
      </c>
      <c r="E101" s="162"/>
      <c r="F101" s="162"/>
      <c r="G101" s="162"/>
      <c r="H101" s="162"/>
      <c r="I101" s="162"/>
      <c r="J101" s="163">
        <f>J205</f>
        <v>0</v>
      </c>
      <c r="K101" s="105"/>
      <c r="L101" s="164"/>
    </row>
    <row r="102" spans="1:47" s="10" customFormat="1" ht="19.899999999999999" customHeight="1">
      <c r="B102" s="160"/>
      <c r="C102" s="105"/>
      <c r="D102" s="161" t="s">
        <v>122</v>
      </c>
      <c r="E102" s="162"/>
      <c r="F102" s="162"/>
      <c r="G102" s="162"/>
      <c r="H102" s="162"/>
      <c r="I102" s="162"/>
      <c r="J102" s="163">
        <f>J225</f>
        <v>0</v>
      </c>
      <c r="K102" s="105"/>
      <c r="L102" s="164"/>
    </row>
    <row r="103" spans="1:47" s="10" customFormat="1" ht="19.899999999999999" customHeight="1">
      <c r="B103" s="160"/>
      <c r="C103" s="105"/>
      <c r="D103" s="161" t="s">
        <v>123</v>
      </c>
      <c r="E103" s="162"/>
      <c r="F103" s="162"/>
      <c r="G103" s="162"/>
      <c r="H103" s="162"/>
      <c r="I103" s="162"/>
      <c r="J103" s="163">
        <f>J240</f>
        <v>0</v>
      </c>
      <c r="K103" s="105"/>
      <c r="L103" s="164"/>
    </row>
    <row r="104" spans="1:47" s="10" customFormat="1" ht="19.899999999999999" customHeight="1">
      <c r="B104" s="160"/>
      <c r="C104" s="105"/>
      <c r="D104" s="161" t="s">
        <v>125</v>
      </c>
      <c r="E104" s="162"/>
      <c r="F104" s="162"/>
      <c r="G104" s="162"/>
      <c r="H104" s="162"/>
      <c r="I104" s="162"/>
      <c r="J104" s="163">
        <f>J252</f>
        <v>0</v>
      </c>
      <c r="K104" s="105"/>
      <c r="L104" s="164"/>
    </row>
    <row r="105" spans="1:47" s="10" customFormat="1" ht="19.899999999999999" customHeight="1">
      <c r="B105" s="160"/>
      <c r="C105" s="105"/>
      <c r="D105" s="161" t="s">
        <v>126</v>
      </c>
      <c r="E105" s="162"/>
      <c r="F105" s="162"/>
      <c r="G105" s="162"/>
      <c r="H105" s="162"/>
      <c r="I105" s="162"/>
      <c r="J105" s="163">
        <f>J299</f>
        <v>0</v>
      </c>
      <c r="K105" s="105"/>
      <c r="L105" s="164"/>
    </row>
    <row r="106" spans="1:47" s="10" customFormat="1" ht="19.899999999999999" customHeight="1">
      <c r="B106" s="160"/>
      <c r="C106" s="105"/>
      <c r="D106" s="161" t="s">
        <v>127</v>
      </c>
      <c r="E106" s="162"/>
      <c r="F106" s="162"/>
      <c r="G106" s="162"/>
      <c r="H106" s="162"/>
      <c r="I106" s="162"/>
      <c r="J106" s="163">
        <f>J305</f>
        <v>0</v>
      </c>
      <c r="K106" s="105"/>
      <c r="L106" s="164"/>
    </row>
    <row r="107" spans="1:47" s="9" customFormat="1" ht="24.95" customHeight="1">
      <c r="B107" s="154"/>
      <c r="C107" s="155"/>
      <c r="D107" s="156" t="s">
        <v>128</v>
      </c>
      <c r="E107" s="157"/>
      <c r="F107" s="157"/>
      <c r="G107" s="157"/>
      <c r="H107" s="157"/>
      <c r="I107" s="157"/>
      <c r="J107" s="158">
        <f>J308</f>
        <v>0</v>
      </c>
      <c r="K107" s="155"/>
      <c r="L107" s="159"/>
    </row>
    <row r="108" spans="1:47" s="2" customFormat="1" ht="21.75" customHeight="1">
      <c r="A108" s="35"/>
      <c r="B108" s="36"/>
      <c r="C108" s="37"/>
      <c r="D108" s="37"/>
      <c r="E108" s="37"/>
      <c r="F108" s="37"/>
      <c r="G108" s="37"/>
      <c r="H108" s="37"/>
      <c r="I108" s="37"/>
      <c r="J108" s="37"/>
      <c r="K108" s="37"/>
      <c r="L108" s="52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</row>
    <row r="109" spans="1:47" s="2" customFormat="1" ht="6.95" customHeight="1">
      <c r="A109" s="35"/>
      <c r="B109" s="55"/>
      <c r="C109" s="56"/>
      <c r="D109" s="56"/>
      <c r="E109" s="56"/>
      <c r="F109" s="56"/>
      <c r="G109" s="56"/>
      <c r="H109" s="56"/>
      <c r="I109" s="56"/>
      <c r="J109" s="56"/>
      <c r="K109" s="56"/>
      <c r="L109" s="52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3" spans="1:31" s="2" customFormat="1" ht="6.95" customHeight="1">
      <c r="A113" s="35"/>
      <c r="B113" s="57"/>
      <c r="C113" s="58"/>
      <c r="D113" s="58"/>
      <c r="E113" s="58"/>
      <c r="F113" s="58"/>
      <c r="G113" s="58"/>
      <c r="H113" s="58"/>
      <c r="I113" s="58"/>
      <c r="J113" s="58"/>
      <c r="K113" s="58"/>
      <c r="L113" s="52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pans="1:31" s="2" customFormat="1" ht="24.95" customHeight="1">
      <c r="A114" s="35"/>
      <c r="B114" s="36"/>
      <c r="C114" s="24" t="s">
        <v>129</v>
      </c>
      <c r="D114" s="37"/>
      <c r="E114" s="37"/>
      <c r="F114" s="37"/>
      <c r="G114" s="37"/>
      <c r="H114" s="37"/>
      <c r="I114" s="37"/>
      <c r="J114" s="37"/>
      <c r="K114" s="37"/>
      <c r="L114" s="52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pans="1:31" s="2" customFormat="1" ht="6.95" customHeight="1">
      <c r="A115" s="35"/>
      <c r="B115" s="36"/>
      <c r="C115" s="37"/>
      <c r="D115" s="37"/>
      <c r="E115" s="37"/>
      <c r="F115" s="37"/>
      <c r="G115" s="37"/>
      <c r="H115" s="37"/>
      <c r="I115" s="37"/>
      <c r="J115" s="37"/>
      <c r="K115" s="37"/>
      <c r="L115" s="52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pans="1:31" s="2" customFormat="1" ht="12" customHeight="1">
      <c r="A116" s="35"/>
      <c r="B116" s="36"/>
      <c r="C116" s="30" t="s">
        <v>16</v>
      </c>
      <c r="D116" s="37"/>
      <c r="E116" s="37"/>
      <c r="F116" s="37"/>
      <c r="G116" s="37"/>
      <c r="H116" s="37"/>
      <c r="I116" s="37"/>
      <c r="J116" s="37"/>
      <c r="K116" s="37"/>
      <c r="L116" s="52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pans="1:31" s="2" customFormat="1" ht="16.5" customHeight="1">
      <c r="A117" s="35"/>
      <c r="B117" s="36"/>
      <c r="C117" s="37"/>
      <c r="D117" s="37"/>
      <c r="E117" s="321" t="str">
        <f>E7</f>
        <v>Mimoň - zpevněné plochy</v>
      </c>
      <c r="F117" s="322"/>
      <c r="G117" s="322"/>
      <c r="H117" s="322"/>
      <c r="I117" s="37"/>
      <c r="J117" s="37"/>
      <c r="K117" s="37"/>
      <c r="L117" s="52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pans="1:31" s="1" customFormat="1" ht="12" customHeight="1">
      <c r="B118" s="22"/>
      <c r="C118" s="30" t="s">
        <v>109</v>
      </c>
      <c r="D118" s="23"/>
      <c r="E118" s="23"/>
      <c r="F118" s="23"/>
      <c r="G118" s="23"/>
      <c r="H118" s="23"/>
      <c r="I118" s="23"/>
      <c r="J118" s="23"/>
      <c r="K118" s="23"/>
      <c r="L118" s="21"/>
    </row>
    <row r="119" spans="1:31" s="2" customFormat="1" ht="16.5" customHeight="1">
      <c r="A119" s="35"/>
      <c r="B119" s="36"/>
      <c r="C119" s="37"/>
      <c r="D119" s="37"/>
      <c r="E119" s="321" t="s">
        <v>591</v>
      </c>
      <c r="F119" s="323"/>
      <c r="G119" s="323"/>
      <c r="H119" s="323"/>
      <c r="I119" s="37"/>
      <c r="J119" s="37"/>
      <c r="K119" s="37"/>
      <c r="L119" s="52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pans="1:31" s="2" customFormat="1" ht="12" customHeight="1">
      <c r="A120" s="35"/>
      <c r="B120" s="36"/>
      <c r="C120" s="30" t="s">
        <v>111</v>
      </c>
      <c r="D120" s="37"/>
      <c r="E120" s="37"/>
      <c r="F120" s="37"/>
      <c r="G120" s="37"/>
      <c r="H120" s="37"/>
      <c r="I120" s="37"/>
      <c r="J120" s="37"/>
      <c r="K120" s="37"/>
      <c r="L120" s="52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pans="1:31" s="2" customFormat="1" ht="16.5" customHeight="1">
      <c r="A121" s="35"/>
      <c r="B121" s="36"/>
      <c r="C121" s="37"/>
      <c r="D121" s="37"/>
      <c r="E121" s="269" t="str">
        <f>E11</f>
        <v>3 - Trasa 3</v>
      </c>
      <c r="F121" s="323"/>
      <c r="G121" s="323"/>
      <c r="H121" s="323"/>
      <c r="I121" s="37"/>
      <c r="J121" s="37"/>
      <c r="K121" s="37"/>
      <c r="L121" s="52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pans="1:31" s="2" customFormat="1" ht="6.95" customHeight="1">
      <c r="A122" s="35"/>
      <c r="B122" s="36"/>
      <c r="C122" s="37"/>
      <c r="D122" s="37"/>
      <c r="E122" s="37"/>
      <c r="F122" s="37"/>
      <c r="G122" s="37"/>
      <c r="H122" s="37"/>
      <c r="I122" s="37"/>
      <c r="J122" s="37"/>
      <c r="K122" s="37"/>
      <c r="L122" s="52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pans="1:31" s="2" customFormat="1" ht="12" customHeight="1">
      <c r="A123" s="35"/>
      <c r="B123" s="36"/>
      <c r="C123" s="30" t="s">
        <v>22</v>
      </c>
      <c r="D123" s="37"/>
      <c r="E123" s="37"/>
      <c r="F123" s="28" t="str">
        <f>F14</f>
        <v>Mimoň</v>
      </c>
      <c r="G123" s="37"/>
      <c r="H123" s="37"/>
      <c r="I123" s="30" t="s">
        <v>24</v>
      </c>
      <c r="J123" s="67">
        <f>IF(J14="","",J14)</f>
        <v>44123</v>
      </c>
      <c r="K123" s="37"/>
      <c r="L123" s="52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pans="1:31" s="2" customFormat="1" ht="6.95" customHeight="1">
      <c r="A124" s="35"/>
      <c r="B124" s="36"/>
      <c r="C124" s="37"/>
      <c r="D124" s="37"/>
      <c r="E124" s="37"/>
      <c r="F124" s="37"/>
      <c r="G124" s="37"/>
      <c r="H124" s="37"/>
      <c r="I124" s="37"/>
      <c r="J124" s="37"/>
      <c r="K124" s="37"/>
      <c r="L124" s="52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</row>
    <row r="125" spans="1:31" s="2" customFormat="1" ht="25.7" customHeight="1">
      <c r="A125" s="35"/>
      <c r="B125" s="36"/>
      <c r="C125" s="30" t="s">
        <v>27</v>
      </c>
      <c r="D125" s="37"/>
      <c r="E125" s="37"/>
      <c r="F125" s="28" t="str">
        <f>E17</f>
        <v xml:space="preserve"> </v>
      </c>
      <c r="G125" s="37"/>
      <c r="H125" s="37"/>
      <c r="I125" s="30" t="s">
        <v>33</v>
      </c>
      <c r="J125" s="33" t="str">
        <f>E23</f>
        <v>Ing. Martina Hřebřinová</v>
      </c>
      <c r="K125" s="37"/>
      <c r="L125" s="52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</row>
    <row r="126" spans="1:31" s="2" customFormat="1" ht="15.2" customHeight="1">
      <c r="A126" s="35"/>
      <c r="B126" s="36"/>
      <c r="C126" s="30" t="s">
        <v>31</v>
      </c>
      <c r="D126" s="37"/>
      <c r="E126" s="37"/>
      <c r="F126" s="28" t="str">
        <f>IF(E20="","",E20)</f>
        <v>Vyplň údaj</v>
      </c>
      <c r="G126" s="37"/>
      <c r="H126" s="37"/>
      <c r="I126" s="30" t="s">
        <v>36</v>
      </c>
      <c r="J126" s="33" t="str">
        <f>E26</f>
        <v xml:space="preserve"> </v>
      </c>
      <c r="K126" s="37"/>
      <c r="L126" s="52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</row>
    <row r="127" spans="1:31" s="2" customFormat="1" ht="10.35" customHeight="1">
      <c r="A127" s="35"/>
      <c r="B127" s="36"/>
      <c r="C127" s="37"/>
      <c r="D127" s="37"/>
      <c r="E127" s="37"/>
      <c r="F127" s="37"/>
      <c r="G127" s="37"/>
      <c r="H127" s="37"/>
      <c r="I127" s="37"/>
      <c r="J127" s="37"/>
      <c r="K127" s="37"/>
      <c r="L127" s="52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</row>
    <row r="128" spans="1:31" s="11" customFormat="1" ht="29.25" customHeight="1">
      <c r="A128" s="165"/>
      <c r="B128" s="166"/>
      <c r="C128" s="167" t="s">
        <v>130</v>
      </c>
      <c r="D128" s="168" t="s">
        <v>63</v>
      </c>
      <c r="E128" s="168" t="s">
        <v>59</v>
      </c>
      <c r="F128" s="168" t="s">
        <v>60</v>
      </c>
      <c r="G128" s="168" t="s">
        <v>131</v>
      </c>
      <c r="H128" s="168" t="s">
        <v>132</v>
      </c>
      <c r="I128" s="168" t="s">
        <v>133</v>
      </c>
      <c r="J128" s="168" t="s">
        <v>116</v>
      </c>
      <c r="K128" s="169" t="s">
        <v>134</v>
      </c>
      <c r="L128" s="170"/>
      <c r="M128" s="76" t="s">
        <v>1</v>
      </c>
      <c r="N128" s="77" t="s">
        <v>42</v>
      </c>
      <c r="O128" s="77" t="s">
        <v>135</v>
      </c>
      <c r="P128" s="77" t="s">
        <v>136</v>
      </c>
      <c r="Q128" s="77" t="s">
        <v>137</v>
      </c>
      <c r="R128" s="77" t="s">
        <v>138</v>
      </c>
      <c r="S128" s="77" t="s">
        <v>139</v>
      </c>
      <c r="T128" s="78" t="s">
        <v>140</v>
      </c>
      <c r="U128" s="165"/>
      <c r="V128" s="165"/>
      <c r="W128" s="165"/>
      <c r="X128" s="165"/>
      <c r="Y128" s="165"/>
      <c r="Z128" s="165"/>
      <c r="AA128" s="165"/>
      <c r="AB128" s="165"/>
      <c r="AC128" s="165"/>
      <c r="AD128" s="165"/>
      <c r="AE128" s="165"/>
    </row>
    <row r="129" spans="1:65" s="2" customFormat="1" ht="22.9" customHeight="1">
      <c r="A129" s="35"/>
      <c r="B129" s="36"/>
      <c r="C129" s="83" t="s">
        <v>141</v>
      </c>
      <c r="D129" s="37"/>
      <c r="E129" s="37"/>
      <c r="F129" s="37"/>
      <c r="G129" s="37"/>
      <c r="H129" s="37"/>
      <c r="I129" s="37"/>
      <c r="J129" s="171">
        <f>BK129</f>
        <v>0</v>
      </c>
      <c r="K129" s="37"/>
      <c r="L129" s="40"/>
      <c r="M129" s="79"/>
      <c r="N129" s="172"/>
      <c r="O129" s="80"/>
      <c r="P129" s="173">
        <f>P130+P308</f>
        <v>0</v>
      </c>
      <c r="Q129" s="80"/>
      <c r="R129" s="173">
        <f>R130+R308</f>
        <v>64.726496907500007</v>
      </c>
      <c r="S129" s="80"/>
      <c r="T129" s="174">
        <f>T130+T308</f>
        <v>4.7149999999999999</v>
      </c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T129" s="18" t="s">
        <v>77</v>
      </c>
      <c r="AU129" s="18" t="s">
        <v>118</v>
      </c>
      <c r="BK129" s="175">
        <f>BK130+BK308</f>
        <v>0</v>
      </c>
    </row>
    <row r="130" spans="1:65" s="12" customFormat="1" ht="25.9" customHeight="1">
      <c r="B130" s="176"/>
      <c r="C130" s="177"/>
      <c r="D130" s="178" t="s">
        <v>77</v>
      </c>
      <c r="E130" s="179" t="s">
        <v>142</v>
      </c>
      <c r="F130" s="179" t="s">
        <v>143</v>
      </c>
      <c r="G130" s="177"/>
      <c r="H130" s="177"/>
      <c r="I130" s="180"/>
      <c r="J130" s="181">
        <f>BK130</f>
        <v>0</v>
      </c>
      <c r="K130" s="177"/>
      <c r="L130" s="182"/>
      <c r="M130" s="183"/>
      <c r="N130" s="184"/>
      <c r="O130" s="184"/>
      <c r="P130" s="185">
        <f>P131+P205+P225+P240+P252+P299+P305</f>
        <v>0</v>
      </c>
      <c r="Q130" s="184"/>
      <c r="R130" s="185">
        <f>R131+R205+R225+R240+R252+R299+R305</f>
        <v>64.726496907500007</v>
      </c>
      <c r="S130" s="184"/>
      <c r="T130" s="186">
        <f>T131+T205+T225+T240+T252+T299+T305</f>
        <v>4.7149999999999999</v>
      </c>
      <c r="AR130" s="187" t="s">
        <v>21</v>
      </c>
      <c r="AT130" s="188" t="s">
        <v>77</v>
      </c>
      <c r="AU130" s="188" t="s">
        <v>78</v>
      </c>
      <c r="AY130" s="187" t="s">
        <v>144</v>
      </c>
      <c r="BK130" s="189">
        <f>BK131+BK205+BK225+BK240+BK252+BK299+BK305</f>
        <v>0</v>
      </c>
    </row>
    <row r="131" spans="1:65" s="12" customFormat="1" ht="22.9" customHeight="1">
      <c r="B131" s="176"/>
      <c r="C131" s="177"/>
      <c r="D131" s="178" t="s">
        <v>77</v>
      </c>
      <c r="E131" s="190" t="s">
        <v>21</v>
      </c>
      <c r="F131" s="190" t="s">
        <v>145</v>
      </c>
      <c r="G131" s="177"/>
      <c r="H131" s="177"/>
      <c r="I131" s="180"/>
      <c r="J131" s="191">
        <f>BK131</f>
        <v>0</v>
      </c>
      <c r="K131" s="177"/>
      <c r="L131" s="182"/>
      <c r="M131" s="183"/>
      <c r="N131" s="184"/>
      <c r="O131" s="184"/>
      <c r="P131" s="185">
        <f>SUM(P132:P204)</f>
        <v>0</v>
      </c>
      <c r="Q131" s="184"/>
      <c r="R131" s="185">
        <f>SUM(R132:R204)</f>
        <v>15.810600000000001</v>
      </c>
      <c r="S131" s="184"/>
      <c r="T131" s="186">
        <f>SUM(T132:T204)</f>
        <v>4.7149999999999999</v>
      </c>
      <c r="AR131" s="187" t="s">
        <v>21</v>
      </c>
      <c r="AT131" s="188" t="s">
        <v>77</v>
      </c>
      <c r="AU131" s="188" t="s">
        <v>21</v>
      </c>
      <c r="AY131" s="187" t="s">
        <v>144</v>
      </c>
      <c r="BK131" s="189">
        <f>SUM(BK132:BK204)</f>
        <v>0</v>
      </c>
    </row>
    <row r="132" spans="1:65" s="2" customFormat="1" ht="14.45" customHeight="1">
      <c r="A132" s="35"/>
      <c r="B132" s="36"/>
      <c r="C132" s="192" t="s">
        <v>21</v>
      </c>
      <c r="D132" s="192" t="s">
        <v>146</v>
      </c>
      <c r="E132" s="193" t="s">
        <v>593</v>
      </c>
      <c r="F132" s="194" t="s">
        <v>594</v>
      </c>
      <c r="G132" s="195" t="s">
        <v>268</v>
      </c>
      <c r="H132" s="196">
        <v>23</v>
      </c>
      <c r="I132" s="197"/>
      <c r="J132" s="198">
        <f>ROUND(I132*H132,2)</f>
        <v>0</v>
      </c>
      <c r="K132" s="194" t="s">
        <v>150</v>
      </c>
      <c r="L132" s="40"/>
      <c r="M132" s="199" t="s">
        <v>1</v>
      </c>
      <c r="N132" s="200" t="s">
        <v>43</v>
      </c>
      <c r="O132" s="72"/>
      <c r="P132" s="201">
        <f>O132*H132</f>
        <v>0</v>
      </c>
      <c r="Q132" s="201">
        <v>0</v>
      </c>
      <c r="R132" s="201">
        <f>Q132*H132</f>
        <v>0</v>
      </c>
      <c r="S132" s="201">
        <v>0.20499999999999999</v>
      </c>
      <c r="T132" s="202">
        <f>S132*H132</f>
        <v>4.7149999999999999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203" t="s">
        <v>99</v>
      </c>
      <c r="AT132" s="203" t="s">
        <v>146</v>
      </c>
      <c r="AU132" s="203" t="s">
        <v>86</v>
      </c>
      <c r="AY132" s="18" t="s">
        <v>144</v>
      </c>
      <c r="BE132" s="204">
        <f>IF(N132="základní",J132,0)</f>
        <v>0</v>
      </c>
      <c r="BF132" s="204">
        <f>IF(N132="snížená",J132,0)</f>
        <v>0</v>
      </c>
      <c r="BG132" s="204">
        <f>IF(N132="zákl. přenesená",J132,0)</f>
        <v>0</v>
      </c>
      <c r="BH132" s="204">
        <f>IF(N132="sníž. přenesená",J132,0)</f>
        <v>0</v>
      </c>
      <c r="BI132" s="204">
        <f>IF(N132="nulová",J132,0)</f>
        <v>0</v>
      </c>
      <c r="BJ132" s="18" t="s">
        <v>21</v>
      </c>
      <c r="BK132" s="204">
        <f>ROUND(I132*H132,2)</f>
        <v>0</v>
      </c>
      <c r="BL132" s="18" t="s">
        <v>99</v>
      </c>
      <c r="BM132" s="203" t="s">
        <v>595</v>
      </c>
    </row>
    <row r="133" spans="1:65" s="2" customFormat="1" ht="29.25">
      <c r="A133" s="35"/>
      <c r="B133" s="36"/>
      <c r="C133" s="37"/>
      <c r="D133" s="205" t="s">
        <v>152</v>
      </c>
      <c r="E133" s="37"/>
      <c r="F133" s="206" t="s">
        <v>596</v>
      </c>
      <c r="G133" s="37"/>
      <c r="H133" s="37"/>
      <c r="I133" s="207"/>
      <c r="J133" s="37"/>
      <c r="K133" s="37"/>
      <c r="L133" s="40"/>
      <c r="M133" s="208"/>
      <c r="N133" s="209"/>
      <c r="O133" s="72"/>
      <c r="P133" s="72"/>
      <c r="Q133" s="72"/>
      <c r="R133" s="72"/>
      <c r="S133" s="72"/>
      <c r="T133" s="73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T133" s="18" t="s">
        <v>152</v>
      </c>
      <c r="AU133" s="18" t="s">
        <v>86</v>
      </c>
    </row>
    <row r="134" spans="1:65" s="13" customFormat="1" ht="11.25">
      <c r="B134" s="210"/>
      <c r="C134" s="211"/>
      <c r="D134" s="205" t="s">
        <v>154</v>
      </c>
      <c r="E134" s="212" t="s">
        <v>1</v>
      </c>
      <c r="F134" s="213" t="s">
        <v>597</v>
      </c>
      <c r="G134" s="211"/>
      <c r="H134" s="212" t="s">
        <v>1</v>
      </c>
      <c r="I134" s="214"/>
      <c r="J134" s="211"/>
      <c r="K134" s="211"/>
      <c r="L134" s="215"/>
      <c r="M134" s="216"/>
      <c r="N134" s="217"/>
      <c r="O134" s="217"/>
      <c r="P134" s="217"/>
      <c r="Q134" s="217"/>
      <c r="R134" s="217"/>
      <c r="S134" s="217"/>
      <c r="T134" s="218"/>
      <c r="AT134" s="219" t="s">
        <v>154</v>
      </c>
      <c r="AU134" s="219" t="s">
        <v>86</v>
      </c>
      <c r="AV134" s="13" t="s">
        <v>21</v>
      </c>
      <c r="AW134" s="13" t="s">
        <v>35</v>
      </c>
      <c r="AX134" s="13" t="s">
        <v>78</v>
      </c>
      <c r="AY134" s="219" t="s">
        <v>144</v>
      </c>
    </row>
    <row r="135" spans="1:65" s="14" customFormat="1" ht="11.25">
      <c r="B135" s="220"/>
      <c r="C135" s="221"/>
      <c r="D135" s="205" t="s">
        <v>154</v>
      </c>
      <c r="E135" s="222" t="s">
        <v>1</v>
      </c>
      <c r="F135" s="223" t="s">
        <v>598</v>
      </c>
      <c r="G135" s="221"/>
      <c r="H135" s="224">
        <v>23</v>
      </c>
      <c r="I135" s="225"/>
      <c r="J135" s="221"/>
      <c r="K135" s="221"/>
      <c r="L135" s="226"/>
      <c r="M135" s="227"/>
      <c r="N135" s="228"/>
      <c r="O135" s="228"/>
      <c r="P135" s="228"/>
      <c r="Q135" s="228"/>
      <c r="R135" s="228"/>
      <c r="S135" s="228"/>
      <c r="T135" s="229"/>
      <c r="AT135" s="230" t="s">
        <v>154</v>
      </c>
      <c r="AU135" s="230" t="s">
        <v>86</v>
      </c>
      <c r="AV135" s="14" t="s">
        <v>86</v>
      </c>
      <c r="AW135" s="14" t="s">
        <v>35</v>
      </c>
      <c r="AX135" s="14" t="s">
        <v>21</v>
      </c>
      <c r="AY135" s="230" t="s">
        <v>144</v>
      </c>
    </row>
    <row r="136" spans="1:65" s="2" customFormat="1" ht="24.2" customHeight="1">
      <c r="A136" s="35"/>
      <c r="B136" s="36"/>
      <c r="C136" s="192" t="s">
        <v>86</v>
      </c>
      <c r="D136" s="192" t="s">
        <v>146</v>
      </c>
      <c r="E136" s="193" t="s">
        <v>493</v>
      </c>
      <c r="F136" s="194" t="s">
        <v>494</v>
      </c>
      <c r="G136" s="195" t="s">
        <v>149</v>
      </c>
      <c r="H136" s="196">
        <v>122.595</v>
      </c>
      <c r="I136" s="197"/>
      <c r="J136" s="198">
        <f>ROUND(I136*H136,2)</f>
        <v>0</v>
      </c>
      <c r="K136" s="194" t="s">
        <v>150</v>
      </c>
      <c r="L136" s="40"/>
      <c r="M136" s="199" t="s">
        <v>1</v>
      </c>
      <c r="N136" s="200" t="s">
        <v>43</v>
      </c>
      <c r="O136" s="72"/>
      <c r="P136" s="201">
        <f>O136*H136</f>
        <v>0</v>
      </c>
      <c r="Q136" s="201">
        <v>0</v>
      </c>
      <c r="R136" s="201">
        <f>Q136*H136</f>
        <v>0</v>
      </c>
      <c r="S136" s="201">
        <v>0</v>
      </c>
      <c r="T136" s="202">
        <f>S136*H136</f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203" t="s">
        <v>99</v>
      </c>
      <c r="AT136" s="203" t="s">
        <v>146</v>
      </c>
      <c r="AU136" s="203" t="s">
        <v>86</v>
      </c>
      <c r="AY136" s="18" t="s">
        <v>144</v>
      </c>
      <c r="BE136" s="204">
        <f>IF(N136="základní",J136,0)</f>
        <v>0</v>
      </c>
      <c r="BF136" s="204">
        <f>IF(N136="snížená",J136,0)</f>
        <v>0</v>
      </c>
      <c r="BG136" s="204">
        <f>IF(N136="zákl. přenesená",J136,0)</f>
        <v>0</v>
      </c>
      <c r="BH136" s="204">
        <f>IF(N136="sníž. přenesená",J136,0)</f>
        <v>0</v>
      </c>
      <c r="BI136" s="204">
        <f>IF(N136="nulová",J136,0)</f>
        <v>0</v>
      </c>
      <c r="BJ136" s="18" t="s">
        <v>21</v>
      </c>
      <c r="BK136" s="204">
        <f>ROUND(I136*H136,2)</f>
        <v>0</v>
      </c>
      <c r="BL136" s="18" t="s">
        <v>99</v>
      </c>
      <c r="BM136" s="203" t="s">
        <v>599</v>
      </c>
    </row>
    <row r="137" spans="1:65" s="2" customFormat="1" ht="19.5">
      <c r="A137" s="35"/>
      <c r="B137" s="36"/>
      <c r="C137" s="37"/>
      <c r="D137" s="205" t="s">
        <v>152</v>
      </c>
      <c r="E137" s="37"/>
      <c r="F137" s="206" t="s">
        <v>496</v>
      </c>
      <c r="G137" s="37"/>
      <c r="H137" s="37"/>
      <c r="I137" s="207"/>
      <c r="J137" s="37"/>
      <c r="K137" s="37"/>
      <c r="L137" s="40"/>
      <c r="M137" s="208"/>
      <c r="N137" s="209"/>
      <c r="O137" s="72"/>
      <c r="P137" s="72"/>
      <c r="Q137" s="72"/>
      <c r="R137" s="72"/>
      <c r="S137" s="72"/>
      <c r="T137" s="73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T137" s="18" t="s">
        <v>152</v>
      </c>
      <c r="AU137" s="18" t="s">
        <v>86</v>
      </c>
    </row>
    <row r="138" spans="1:65" s="13" customFormat="1" ht="11.25">
      <c r="B138" s="210"/>
      <c r="C138" s="211"/>
      <c r="D138" s="205" t="s">
        <v>154</v>
      </c>
      <c r="E138" s="212" t="s">
        <v>1</v>
      </c>
      <c r="F138" s="213" t="s">
        <v>600</v>
      </c>
      <c r="G138" s="211"/>
      <c r="H138" s="212" t="s">
        <v>1</v>
      </c>
      <c r="I138" s="214"/>
      <c r="J138" s="211"/>
      <c r="K138" s="211"/>
      <c r="L138" s="215"/>
      <c r="M138" s="216"/>
      <c r="N138" s="217"/>
      <c r="O138" s="217"/>
      <c r="P138" s="217"/>
      <c r="Q138" s="217"/>
      <c r="R138" s="217"/>
      <c r="S138" s="217"/>
      <c r="T138" s="218"/>
      <c r="AT138" s="219" t="s">
        <v>154</v>
      </c>
      <c r="AU138" s="219" t="s">
        <v>86</v>
      </c>
      <c r="AV138" s="13" t="s">
        <v>21</v>
      </c>
      <c r="AW138" s="13" t="s">
        <v>35</v>
      </c>
      <c r="AX138" s="13" t="s">
        <v>78</v>
      </c>
      <c r="AY138" s="219" t="s">
        <v>144</v>
      </c>
    </row>
    <row r="139" spans="1:65" s="13" customFormat="1" ht="11.25">
      <c r="B139" s="210"/>
      <c r="C139" s="211"/>
      <c r="D139" s="205" t="s">
        <v>154</v>
      </c>
      <c r="E139" s="212" t="s">
        <v>1</v>
      </c>
      <c r="F139" s="213" t="s">
        <v>601</v>
      </c>
      <c r="G139" s="211"/>
      <c r="H139" s="212" t="s">
        <v>1</v>
      </c>
      <c r="I139" s="214"/>
      <c r="J139" s="211"/>
      <c r="K139" s="211"/>
      <c r="L139" s="215"/>
      <c r="M139" s="216"/>
      <c r="N139" s="217"/>
      <c r="O139" s="217"/>
      <c r="P139" s="217"/>
      <c r="Q139" s="217"/>
      <c r="R139" s="217"/>
      <c r="S139" s="217"/>
      <c r="T139" s="218"/>
      <c r="AT139" s="219" t="s">
        <v>154</v>
      </c>
      <c r="AU139" s="219" t="s">
        <v>86</v>
      </c>
      <c r="AV139" s="13" t="s">
        <v>21</v>
      </c>
      <c r="AW139" s="13" t="s">
        <v>35</v>
      </c>
      <c r="AX139" s="13" t="s">
        <v>78</v>
      </c>
      <c r="AY139" s="219" t="s">
        <v>144</v>
      </c>
    </row>
    <row r="140" spans="1:65" s="14" customFormat="1" ht="11.25">
      <c r="B140" s="220"/>
      <c r="C140" s="221"/>
      <c r="D140" s="205" t="s">
        <v>154</v>
      </c>
      <c r="E140" s="222" t="s">
        <v>1</v>
      </c>
      <c r="F140" s="223" t="s">
        <v>602</v>
      </c>
      <c r="G140" s="221"/>
      <c r="H140" s="224">
        <v>11.505000000000001</v>
      </c>
      <c r="I140" s="225"/>
      <c r="J140" s="221"/>
      <c r="K140" s="221"/>
      <c r="L140" s="226"/>
      <c r="M140" s="227"/>
      <c r="N140" s="228"/>
      <c r="O140" s="228"/>
      <c r="P140" s="228"/>
      <c r="Q140" s="228"/>
      <c r="R140" s="228"/>
      <c r="S140" s="228"/>
      <c r="T140" s="229"/>
      <c r="AT140" s="230" t="s">
        <v>154</v>
      </c>
      <c r="AU140" s="230" t="s">
        <v>86</v>
      </c>
      <c r="AV140" s="14" t="s">
        <v>86</v>
      </c>
      <c r="AW140" s="14" t="s">
        <v>35</v>
      </c>
      <c r="AX140" s="14" t="s">
        <v>78</v>
      </c>
      <c r="AY140" s="230" t="s">
        <v>144</v>
      </c>
    </row>
    <row r="141" spans="1:65" s="14" customFormat="1" ht="11.25">
      <c r="B141" s="220"/>
      <c r="C141" s="221"/>
      <c r="D141" s="205" t="s">
        <v>154</v>
      </c>
      <c r="E141" s="222" t="s">
        <v>1</v>
      </c>
      <c r="F141" s="223" t="s">
        <v>603</v>
      </c>
      <c r="G141" s="221"/>
      <c r="H141" s="224">
        <v>27.59</v>
      </c>
      <c r="I141" s="225"/>
      <c r="J141" s="221"/>
      <c r="K141" s="221"/>
      <c r="L141" s="226"/>
      <c r="M141" s="227"/>
      <c r="N141" s="228"/>
      <c r="O141" s="228"/>
      <c r="P141" s="228"/>
      <c r="Q141" s="228"/>
      <c r="R141" s="228"/>
      <c r="S141" s="228"/>
      <c r="T141" s="229"/>
      <c r="AT141" s="230" t="s">
        <v>154</v>
      </c>
      <c r="AU141" s="230" t="s">
        <v>86</v>
      </c>
      <c r="AV141" s="14" t="s">
        <v>86</v>
      </c>
      <c r="AW141" s="14" t="s">
        <v>35</v>
      </c>
      <c r="AX141" s="14" t="s">
        <v>78</v>
      </c>
      <c r="AY141" s="230" t="s">
        <v>144</v>
      </c>
    </row>
    <row r="142" spans="1:65" s="14" customFormat="1" ht="11.25">
      <c r="B142" s="220"/>
      <c r="C142" s="221"/>
      <c r="D142" s="205" t="s">
        <v>154</v>
      </c>
      <c r="E142" s="222" t="s">
        <v>1</v>
      </c>
      <c r="F142" s="223" t="s">
        <v>604</v>
      </c>
      <c r="G142" s="221"/>
      <c r="H142" s="224">
        <v>29</v>
      </c>
      <c r="I142" s="225"/>
      <c r="J142" s="221"/>
      <c r="K142" s="221"/>
      <c r="L142" s="226"/>
      <c r="M142" s="227"/>
      <c r="N142" s="228"/>
      <c r="O142" s="228"/>
      <c r="P142" s="228"/>
      <c r="Q142" s="228"/>
      <c r="R142" s="228"/>
      <c r="S142" s="228"/>
      <c r="T142" s="229"/>
      <c r="AT142" s="230" t="s">
        <v>154</v>
      </c>
      <c r="AU142" s="230" t="s">
        <v>86</v>
      </c>
      <c r="AV142" s="14" t="s">
        <v>86</v>
      </c>
      <c r="AW142" s="14" t="s">
        <v>35</v>
      </c>
      <c r="AX142" s="14" t="s">
        <v>78</v>
      </c>
      <c r="AY142" s="230" t="s">
        <v>144</v>
      </c>
    </row>
    <row r="143" spans="1:65" s="14" customFormat="1" ht="11.25">
      <c r="B143" s="220"/>
      <c r="C143" s="221"/>
      <c r="D143" s="205" t="s">
        <v>154</v>
      </c>
      <c r="E143" s="222" t="s">
        <v>1</v>
      </c>
      <c r="F143" s="223" t="s">
        <v>605</v>
      </c>
      <c r="G143" s="221"/>
      <c r="H143" s="224">
        <v>30.5</v>
      </c>
      <c r="I143" s="225"/>
      <c r="J143" s="221"/>
      <c r="K143" s="221"/>
      <c r="L143" s="226"/>
      <c r="M143" s="227"/>
      <c r="N143" s="228"/>
      <c r="O143" s="228"/>
      <c r="P143" s="228"/>
      <c r="Q143" s="228"/>
      <c r="R143" s="228"/>
      <c r="S143" s="228"/>
      <c r="T143" s="229"/>
      <c r="AT143" s="230" t="s">
        <v>154</v>
      </c>
      <c r="AU143" s="230" t="s">
        <v>86</v>
      </c>
      <c r="AV143" s="14" t="s">
        <v>86</v>
      </c>
      <c r="AW143" s="14" t="s">
        <v>35</v>
      </c>
      <c r="AX143" s="14" t="s">
        <v>78</v>
      </c>
      <c r="AY143" s="230" t="s">
        <v>144</v>
      </c>
    </row>
    <row r="144" spans="1:65" s="14" customFormat="1" ht="11.25">
      <c r="B144" s="220"/>
      <c r="C144" s="221"/>
      <c r="D144" s="205" t="s">
        <v>154</v>
      </c>
      <c r="E144" s="222" t="s">
        <v>1</v>
      </c>
      <c r="F144" s="223" t="s">
        <v>606</v>
      </c>
      <c r="G144" s="221"/>
      <c r="H144" s="224">
        <v>24</v>
      </c>
      <c r="I144" s="225"/>
      <c r="J144" s="221"/>
      <c r="K144" s="221"/>
      <c r="L144" s="226"/>
      <c r="M144" s="227"/>
      <c r="N144" s="228"/>
      <c r="O144" s="228"/>
      <c r="P144" s="228"/>
      <c r="Q144" s="228"/>
      <c r="R144" s="228"/>
      <c r="S144" s="228"/>
      <c r="T144" s="229"/>
      <c r="AT144" s="230" t="s">
        <v>154</v>
      </c>
      <c r="AU144" s="230" t="s">
        <v>86</v>
      </c>
      <c r="AV144" s="14" t="s">
        <v>86</v>
      </c>
      <c r="AW144" s="14" t="s">
        <v>35</v>
      </c>
      <c r="AX144" s="14" t="s">
        <v>78</v>
      </c>
      <c r="AY144" s="230" t="s">
        <v>144</v>
      </c>
    </row>
    <row r="145" spans="1:65" s="15" customFormat="1" ht="11.25">
      <c r="B145" s="232"/>
      <c r="C145" s="233"/>
      <c r="D145" s="205" t="s">
        <v>154</v>
      </c>
      <c r="E145" s="234" t="s">
        <v>1</v>
      </c>
      <c r="F145" s="235" t="s">
        <v>178</v>
      </c>
      <c r="G145" s="233"/>
      <c r="H145" s="236">
        <v>122.595</v>
      </c>
      <c r="I145" s="237"/>
      <c r="J145" s="233"/>
      <c r="K145" s="233"/>
      <c r="L145" s="238"/>
      <c r="M145" s="239"/>
      <c r="N145" s="240"/>
      <c r="O145" s="240"/>
      <c r="P145" s="240"/>
      <c r="Q145" s="240"/>
      <c r="R145" s="240"/>
      <c r="S145" s="240"/>
      <c r="T145" s="241"/>
      <c r="AT145" s="242" t="s">
        <v>154</v>
      </c>
      <c r="AU145" s="242" t="s">
        <v>86</v>
      </c>
      <c r="AV145" s="15" t="s">
        <v>99</v>
      </c>
      <c r="AW145" s="15" t="s">
        <v>35</v>
      </c>
      <c r="AX145" s="15" t="s">
        <v>21</v>
      </c>
      <c r="AY145" s="242" t="s">
        <v>144</v>
      </c>
    </row>
    <row r="146" spans="1:65" s="2" customFormat="1" ht="24.2" customHeight="1">
      <c r="A146" s="35"/>
      <c r="B146" s="36"/>
      <c r="C146" s="192" t="s">
        <v>96</v>
      </c>
      <c r="D146" s="192" t="s">
        <v>146</v>
      </c>
      <c r="E146" s="193" t="s">
        <v>503</v>
      </c>
      <c r="F146" s="194" t="s">
        <v>504</v>
      </c>
      <c r="G146" s="195" t="s">
        <v>171</v>
      </c>
      <c r="H146" s="196">
        <v>56.49</v>
      </c>
      <c r="I146" s="197"/>
      <c r="J146" s="198">
        <f>ROUND(I146*H146,2)</f>
        <v>0</v>
      </c>
      <c r="K146" s="194" t="s">
        <v>150</v>
      </c>
      <c r="L146" s="40"/>
      <c r="M146" s="199" t="s">
        <v>1</v>
      </c>
      <c r="N146" s="200" t="s">
        <v>43</v>
      </c>
      <c r="O146" s="72"/>
      <c r="P146" s="201">
        <f>O146*H146</f>
        <v>0</v>
      </c>
      <c r="Q146" s="201">
        <v>0</v>
      </c>
      <c r="R146" s="201">
        <f>Q146*H146</f>
        <v>0</v>
      </c>
      <c r="S146" s="201">
        <v>0</v>
      </c>
      <c r="T146" s="202">
        <f>S146*H146</f>
        <v>0</v>
      </c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R146" s="203" t="s">
        <v>99</v>
      </c>
      <c r="AT146" s="203" t="s">
        <v>146</v>
      </c>
      <c r="AU146" s="203" t="s">
        <v>86</v>
      </c>
      <c r="AY146" s="18" t="s">
        <v>144</v>
      </c>
      <c r="BE146" s="204">
        <f>IF(N146="základní",J146,0)</f>
        <v>0</v>
      </c>
      <c r="BF146" s="204">
        <f>IF(N146="snížená",J146,0)</f>
        <v>0</v>
      </c>
      <c r="BG146" s="204">
        <f>IF(N146="zákl. přenesená",J146,0)</f>
        <v>0</v>
      </c>
      <c r="BH146" s="204">
        <f>IF(N146="sníž. přenesená",J146,0)</f>
        <v>0</v>
      </c>
      <c r="BI146" s="204">
        <f>IF(N146="nulová",J146,0)</f>
        <v>0</v>
      </c>
      <c r="BJ146" s="18" t="s">
        <v>21</v>
      </c>
      <c r="BK146" s="204">
        <f>ROUND(I146*H146,2)</f>
        <v>0</v>
      </c>
      <c r="BL146" s="18" t="s">
        <v>99</v>
      </c>
      <c r="BM146" s="203" t="s">
        <v>607</v>
      </c>
    </row>
    <row r="147" spans="1:65" s="2" customFormat="1" ht="19.5">
      <c r="A147" s="35"/>
      <c r="B147" s="36"/>
      <c r="C147" s="37"/>
      <c r="D147" s="205" t="s">
        <v>152</v>
      </c>
      <c r="E147" s="37"/>
      <c r="F147" s="206" t="s">
        <v>506</v>
      </c>
      <c r="G147" s="37"/>
      <c r="H147" s="37"/>
      <c r="I147" s="207"/>
      <c r="J147" s="37"/>
      <c r="K147" s="37"/>
      <c r="L147" s="40"/>
      <c r="M147" s="208"/>
      <c r="N147" s="209"/>
      <c r="O147" s="72"/>
      <c r="P147" s="72"/>
      <c r="Q147" s="72"/>
      <c r="R147" s="72"/>
      <c r="S147" s="72"/>
      <c r="T147" s="73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T147" s="18" t="s">
        <v>152</v>
      </c>
      <c r="AU147" s="18" t="s">
        <v>86</v>
      </c>
    </row>
    <row r="148" spans="1:65" s="14" customFormat="1" ht="11.25">
      <c r="B148" s="220"/>
      <c r="C148" s="221"/>
      <c r="D148" s="205" t="s">
        <v>154</v>
      </c>
      <c r="E148" s="222" t="s">
        <v>1</v>
      </c>
      <c r="F148" s="223" t="s">
        <v>608</v>
      </c>
      <c r="G148" s="221"/>
      <c r="H148" s="224">
        <v>7.41</v>
      </c>
      <c r="I148" s="225"/>
      <c r="J148" s="221"/>
      <c r="K148" s="221"/>
      <c r="L148" s="226"/>
      <c r="M148" s="227"/>
      <c r="N148" s="228"/>
      <c r="O148" s="228"/>
      <c r="P148" s="228"/>
      <c r="Q148" s="228"/>
      <c r="R148" s="228"/>
      <c r="S148" s="228"/>
      <c r="T148" s="229"/>
      <c r="AT148" s="230" t="s">
        <v>154</v>
      </c>
      <c r="AU148" s="230" t="s">
        <v>86</v>
      </c>
      <c r="AV148" s="14" t="s">
        <v>86</v>
      </c>
      <c r="AW148" s="14" t="s">
        <v>35</v>
      </c>
      <c r="AX148" s="14" t="s">
        <v>78</v>
      </c>
      <c r="AY148" s="230" t="s">
        <v>144</v>
      </c>
    </row>
    <row r="149" spans="1:65" s="14" customFormat="1" ht="11.25">
      <c r="B149" s="220"/>
      <c r="C149" s="221"/>
      <c r="D149" s="205" t="s">
        <v>154</v>
      </c>
      <c r="E149" s="222" t="s">
        <v>1</v>
      </c>
      <c r="F149" s="223" t="s">
        <v>609</v>
      </c>
      <c r="G149" s="221"/>
      <c r="H149" s="224">
        <v>14.24</v>
      </c>
      <c r="I149" s="225"/>
      <c r="J149" s="221"/>
      <c r="K149" s="221"/>
      <c r="L149" s="226"/>
      <c r="M149" s="227"/>
      <c r="N149" s="228"/>
      <c r="O149" s="228"/>
      <c r="P149" s="228"/>
      <c r="Q149" s="228"/>
      <c r="R149" s="228"/>
      <c r="S149" s="228"/>
      <c r="T149" s="229"/>
      <c r="AT149" s="230" t="s">
        <v>154</v>
      </c>
      <c r="AU149" s="230" t="s">
        <v>86</v>
      </c>
      <c r="AV149" s="14" t="s">
        <v>86</v>
      </c>
      <c r="AW149" s="14" t="s">
        <v>35</v>
      </c>
      <c r="AX149" s="14" t="s">
        <v>78</v>
      </c>
      <c r="AY149" s="230" t="s">
        <v>144</v>
      </c>
    </row>
    <row r="150" spans="1:65" s="14" customFormat="1" ht="11.25">
      <c r="B150" s="220"/>
      <c r="C150" s="221"/>
      <c r="D150" s="205" t="s">
        <v>154</v>
      </c>
      <c r="E150" s="222" t="s">
        <v>1</v>
      </c>
      <c r="F150" s="223" t="s">
        <v>610</v>
      </c>
      <c r="G150" s="221"/>
      <c r="H150" s="224">
        <v>15</v>
      </c>
      <c r="I150" s="225"/>
      <c r="J150" s="221"/>
      <c r="K150" s="221"/>
      <c r="L150" s="226"/>
      <c r="M150" s="227"/>
      <c r="N150" s="228"/>
      <c r="O150" s="228"/>
      <c r="P150" s="228"/>
      <c r="Q150" s="228"/>
      <c r="R150" s="228"/>
      <c r="S150" s="228"/>
      <c r="T150" s="229"/>
      <c r="AT150" s="230" t="s">
        <v>154</v>
      </c>
      <c r="AU150" s="230" t="s">
        <v>86</v>
      </c>
      <c r="AV150" s="14" t="s">
        <v>86</v>
      </c>
      <c r="AW150" s="14" t="s">
        <v>35</v>
      </c>
      <c r="AX150" s="14" t="s">
        <v>78</v>
      </c>
      <c r="AY150" s="230" t="s">
        <v>144</v>
      </c>
    </row>
    <row r="151" spans="1:65" s="14" customFormat="1" ht="11.25">
      <c r="B151" s="220"/>
      <c r="C151" s="221"/>
      <c r="D151" s="205" t="s">
        <v>154</v>
      </c>
      <c r="E151" s="222" t="s">
        <v>1</v>
      </c>
      <c r="F151" s="223" t="s">
        <v>611</v>
      </c>
      <c r="G151" s="221"/>
      <c r="H151" s="224">
        <v>18.5</v>
      </c>
      <c r="I151" s="225"/>
      <c r="J151" s="221"/>
      <c r="K151" s="221"/>
      <c r="L151" s="226"/>
      <c r="M151" s="227"/>
      <c r="N151" s="228"/>
      <c r="O151" s="228"/>
      <c r="P151" s="228"/>
      <c r="Q151" s="228"/>
      <c r="R151" s="228"/>
      <c r="S151" s="228"/>
      <c r="T151" s="229"/>
      <c r="AT151" s="230" t="s">
        <v>154</v>
      </c>
      <c r="AU151" s="230" t="s">
        <v>86</v>
      </c>
      <c r="AV151" s="14" t="s">
        <v>86</v>
      </c>
      <c r="AW151" s="14" t="s">
        <v>35</v>
      </c>
      <c r="AX151" s="14" t="s">
        <v>78</v>
      </c>
      <c r="AY151" s="230" t="s">
        <v>144</v>
      </c>
    </row>
    <row r="152" spans="1:65" s="14" customFormat="1" ht="11.25">
      <c r="B152" s="220"/>
      <c r="C152" s="221"/>
      <c r="D152" s="205" t="s">
        <v>154</v>
      </c>
      <c r="E152" s="222" t="s">
        <v>1</v>
      </c>
      <c r="F152" s="223" t="s">
        <v>612</v>
      </c>
      <c r="G152" s="221"/>
      <c r="H152" s="224">
        <v>13.6</v>
      </c>
      <c r="I152" s="225"/>
      <c r="J152" s="221"/>
      <c r="K152" s="221"/>
      <c r="L152" s="226"/>
      <c r="M152" s="227"/>
      <c r="N152" s="228"/>
      <c r="O152" s="228"/>
      <c r="P152" s="228"/>
      <c r="Q152" s="228"/>
      <c r="R152" s="228"/>
      <c r="S152" s="228"/>
      <c r="T152" s="229"/>
      <c r="AT152" s="230" t="s">
        <v>154</v>
      </c>
      <c r="AU152" s="230" t="s">
        <v>86</v>
      </c>
      <c r="AV152" s="14" t="s">
        <v>86</v>
      </c>
      <c r="AW152" s="14" t="s">
        <v>35</v>
      </c>
      <c r="AX152" s="14" t="s">
        <v>78</v>
      </c>
      <c r="AY152" s="230" t="s">
        <v>144</v>
      </c>
    </row>
    <row r="153" spans="1:65" s="16" customFormat="1" ht="11.25">
      <c r="B153" s="258"/>
      <c r="C153" s="259"/>
      <c r="D153" s="205" t="s">
        <v>154</v>
      </c>
      <c r="E153" s="260" t="s">
        <v>1</v>
      </c>
      <c r="F153" s="261" t="s">
        <v>515</v>
      </c>
      <c r="G153" s="259"/>
      <c r="H153" s="262">
        <v>68.75</v>
      </c>
      <c r="I153" s="263"/>
      <c r="J153" s="259"/>
      <c r="K153" s="259"/>
      <c r="L153" s="264"/>
      <c r="M153" s="265"/>
      <c r="N153" s="266"/>
      <c r="O153" s="266"/>
      <c r="P153" s="266"/>
      <c r="Q153" s="266"/>
      <c r="R153" s="266"/>
      <c r="S153" s="266"/>
      <c r="T153" s="267"/>
      <c r="AT153" s="268" t="s">
        <v>154</v>
      </c>
      <c r="AU153" s="268" t="s">
        <v>86</v>
      </c>
      <c r="AV153" s="16" t="s">
        <v>96</v>
      </c>
      <c r="AW153" s="16" t="s">
        <v>35</v>
      </c>
      <c r="AX153" s="16" t="s">
        <v>78</v>
      </c>
      <c r="AY153" s="268" t="s">
        <v>144</v>
      </c>
    </row>
    <row r="154" spans="1:65" s="14" customFormat="1" ht="11.25">
      <c r="B154" s="220"/>
      <c r="C154" s="221"/>
      <c r="D154" s="205" t="s">
        <v>154</v>
      </c>
      <c r="E154" s="222" t="s">
        <v>1</v>
      </c>
      <c r="F154" s="223" t="s">
        <v>613</v>
      </c>
      <c r="G154" s="221"/>
      <c r="H154" s="224">
        <v>-12.26</v>
      </c>
      <c r="I154" s="225"/>
      <c r="J154" s="221"/>
      <c r="K154" s="221"/>
      <c r="L154" s="226"/>
      <c r="M154" s="227"/>
      <c r="N154" s="228"/>
      <c r="O154" s="228"/>
      <c r="P154" s="228"/>
      <c r="Q154" s="228"/>
      <c r="R154" s="228"/>
      <c r="S154" s="228"/>
      <c r="T154" s="229"/>
      <c r="AT154" s="230" t="s">
        <v>154</v>
      </c>
      <c r="AU154" s="230" t="s">
        <v>86</v>
      </c>
      <c r="AV154" s="14" t="s">
        <v>86</v>
      </c>
      <c r="AW154" s="14" t="s">
        <v>35</v>
      </c>
      <c r="AX154" s="14" t="s">
        <v>78</v>
      </c>
      <c r="AY154" s="230" t="s">
        <v>144</v>
      </c>
    </row>
    <row r="155" spans="1:65" s="15" customFormat="1" ht="11.25">
      <c r="B155" s="232"/>
      <c r="C155" s="233"/>
      <c r="D155" s="205" t="s">
        <v>154</v>
      </c>
      <c r="E155" s="234" t="s">
        <v>1</v>
      </c>
      <c r="F155" s="235" t="s">
        <v>178</v>
      </c>
      <c r="G155" s="233"/>
      <c r="H155" s="236">
        <v>56.49</v>
      </c>
      <c r="I155" s="237"/>
      <c r="J155" s="233"/>
      <c r="K155" s="233"/>
      <c r="L155" s="238"/>
      <c r="M155" s="239"/>
      <c r="N155" s="240"/>
      <c r="O155" s="240"/>
      <c r="P155" s="240"/>
      <c r="Q155" s="240"/>
      <c r="R155" s="240"/>
      <c r="S155" s="240"/>
      <c r="T155" s="241"/>
      <c r="AT155" s="242" t="s">
        <v>154</v>
      </c>
      <c r="AU155" s="242" t="s">
        <v>86</v>
      </c>
      <c r="AV155" s="15" t="s">
        <v>99</v>
      </c>
      <c r="AW155" s="15" t="s">
        <v>35</v>
      </c>
      <c r="AX155" s="15" t="s">
        <v>21</v>
      </c>
      <c r="AY155" s="242" t="s">
        <v>144</v>
      </c>
    </row>
    <row r="156" spans="1:65" s="2" customFormat="1" ht="24.2" customHeight="1">
      <c r="A156" s="35"/>
      <c r="B156" s="36"/>
      <c r="C156" s="192" t="s">
        <v>99</v>
      </c>
      <c r="D156" s="192" t="s">
        <v>146</v>
      </c>
      <c r="E156" s="193" t="s">
        <v>169</v>
      </c>
      <c r="F156" s="194" t="s">
        <v>170</v>
      </c>
      <c r="G156" s="195" t="s">
        <v>171</v>
      </c>
      <c r="H156" s="196">
        <v>7.04</v>
      </c>
      <c r="I156" s="197"/>
      <c r="J156" s="198">
        <f>ROUND(I156*H156,2)</f>
        <v>0</v>
      </c>
      <c r="K156" s="194" t="s">
        <v>150</v>
      </c>
      <c r="L156" s="40"/>
      <c r="M156" s="199" t="s">
        <v>1</v>
      </c>
      <c r="N156" s="200" t="s">
        <v>43</v>
      </c>
      <c r="O156" s="72"/>
      <c r="P156" s="201">
        <f>O156*H156</f>
        <v>0</v>
      </c>
      <c r="Q156" s="201">
        <v>0</v>
      </c>
      <c r="R156" s="201">
        <f>Q156*H156</f>
        <v>0</v>
      </c>
      <c r="S156" s="201">
        <v>0</v>
      </c>
      <c r="T156" s="202">
        <f>S156*H156</f>
        <v>0</v>
      </c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R156" s="203" t="s">
        <v>99</v>
      </c>
      <c r="AT156" s="203" t="s">
        <v>146</v>
      </c>
      <c r="AU156" s="203" t="s">
        <v>86</v>
      </c>
      <c r="AY156" s="18" t="s">
        <v>144</v>
      </c>
      <c r="BE156" s="204">
        <f>IF(N156="základní",J156,0)</f>
        <v>0</v>
      </c>
      <c r="BF156" s="204">
        <f>IF(N156="snížená",J156,0)</f>
        <v>0</v>
      </c>
      <c r="BG156" s="204">
        <f>IF(N156="zákl. přenesená",J156,0)</f>
        <v>0</v>
      </c>
      <c r="BH156" s="204">
        <f>IF(N156="sníž. přenesená",J156,0)</f>
        <v>0</v>
      </c>
      <c r="BI156" s="204">
        <f>IF(N156="nulová",J156,0)</f>
        <v>0</v>
      </c>
      <c r="BJ156" s="18" t="s">
        <v>21</v>
      </c>
      <c r="BK156" s="204">
        <f>ROUND(I156*H156,2)</f>
        <v>0</v>
      </c>
      <c r="BL156" s="18" t="s">
        <v>99</v>
      </c>
      <c r="BM156" s="203" t="s">
        <v>614</v>
      </c>
    </row>
    <row r="157" spans="1:65" s="2" customFormat="1" ht="29.25">
      <c r="A157" s="35"/>
      <c r="B157" s="36"/>
      <c r="C157" s="37"/>
      <c r="D157" s="205" t="s">
        <v>152</v>
      </c>
      <c r="E157" s="37"/>
      <c r="F157" s="206" t="s">
        <v>173</v>
      </c>
      <c r="G157" s="37"/>
      <c r="H157" s="37"/>
      <c r="I157" s="207"/>
      <c r="J157" s="37"/>
      <c r="K157" s="37"/>
      <c r="L157" s="40"/>
      <c r="M157" s="208"/>
      <c r="N157" s="209"/>
      <c r="O157" s="72"/>
      <c r="P157" s="72"/>
      <c r="Q157" s="72"/>
      <c r="R157" s="72"/>
      <c r="S157" s="72"/>
      <c r="T157" s="73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T157" s="18" t="s">
        <v>152</v>
      </c>
      <c r="AU157" s="18" t="s">
        <v>86</v>
      </c>
    </row>
    <row r="158" spans="1:65" s="13" customFormat="1" ht="11.25">
      <c r="B158" s="210"/>
      <c r="C158" s="211"/>
      <c r="D158" s="205" t="s">
        <v>154</v>
      </c>
      <c r="E158" s="212" t="s">
        <v>1</v>
      </c>
      <c r="F158" s="213" t="s">
        <v>174</v>
      </c>
      <c r="G158" s="211"/>
      <c r="H158" s="212" t="s">
        <v>1</v>
      </c>
      <c r="I158" s="214"/>
      <c r="J158" s="211"/>
      <c r="K158" s="211"/>
      <c r="L158" s="215"/>
      <c r="M158" s="216"/>
      <c r="N158" s="217"/>
      <c r="O158" s="217"/>
      <c r="P158" s="217"/>
      <c r="Q158" s="217"/>
      <c r="R158" s="217"/>
      <c r="S158" s="217"/>
      <c r="T158" s="218"/>
      <c r="AT158" s="219" t="s">
        <v>154</v>
      </c>
      <c r="AU158" s="219" t="s">
        <v>86</v>
      </c>
      <c r="AV158" s="13" t="s">
        <v>21</v>
      </c>
      <c r="AW158" s="13" t="s">
        <v>35</v>
      </c>
      <c r="AX158" s="13" t="s">
        <v>78</v>
      </c>
      <c r="AY158" s="219" t="s">
        <v>144</v>
      </c>
    </row>
    <row r="159" spans="1:65" s="14" customFormat="1" ht="11.25">
      <c r="B159" s="220"/>
      <c r="C159" s="221"/>
      <c r="D159" s="205" t="s">
        <v>154</v>
      </c>
      <c r="E159" s="222" t="s">
        <v>1</v>
      </c>
      <c r="F159" s="223" t="s">
        <v>615</v>
      </c>
      <c r="G159" s="221"/>
      <c r="H159" s="224">
        <v>2.64</v>
      </c>
      <c r="I159" s="225"/>
      <c r="J159" s="221"/>
      <c r="K159" s="221"/>
      <c r="L159" s="226"/>
      <c r="M159" s="227"/>
      <c r="N159" s="228"/>
      <c r="O159" s="228"/>
      <c r="P159" s="228"/>
      <c r="Q159" s="228"/>
      <c r="R159" s="228"/>
      <c r="S159" s="228"/>
      <c r="T159" s="229"/>
      <c r="AT159" s="230" t="s">
        <v>154</v>
      </c>
      <c r="AU159" s="230" t="s">
        <v>86</v>
      </c>
      <c r="AV159" s="14" t="s">
        <v>86</v>
      </c>
      <c r="AW159" s="14" t="s">
        <v>35</v>
      </c>
      <c r="AX159" s="14" t="s">
        <v>78</v>
      </c>
      <c r="AY159" s="230" t="s">
        <v>144</v>
      </c>
    </row>
    <row r="160" spans="1:65" s="13" customFormat="1" ht="11.25">
      <c r="B160" s="210"/>
      <c r="C160" s="211"/>
      <c r="D160" s="205" t="s">
        <v>154</v>
      </c>
      <c r="E160" s="212" t="s">
        <v>1</v>
      </c>
      <c r="F160" s="213" t="s">
        <v>176</v>
      </c>
      <c r="G160" s="211"/>
      <c r="H160" s="212" t="s">
        <v>1</v>
      </c>
      <c r="I160" s="214"/>
      <c r="J160" s="211"/>
      <c r="K160" s="211"/>
      <c r="L160" s="215"/>
      <c r="M160" s="216"/>
      <c r="N160" s="217"/>
      <c r="O160" s="217"/>
      <c r="P160" s="217"/>
      <c r="Q160" s="217"/>
      <c r="R160" s="217"/>
      <c r="S160" s="217"/>
      <c r="T160" s="218"/>
      <c r="AT160" s="219" t="s">
        <v>154</v>
      </c>
      <c r="AU160" s="219" t="s">
        <v>86</v>
      </c>
      <c r="AV160" s="13" t="s">
        <v>21</v>
      </c>
      <c r="AW160" s="13" t="s">
        <v>35</v>
      </c>
      <c r="AX160" s="13" t="s">
        <v>78</v>
      </c>
      <c r="AY160" s="219" t="s">
        <v>144</v>
      </c>
    </row>
    <row r="161" spans="1:65" s="14" customFormat="1" ht="11.25">
      <c r="B161" s="220"/>
      <c r="C161" s="221"/>
      <c r="D161" s="205" t="s">
        <v>154</v>
      </c>
      <c r="E161" s="222" t="s">
        <v>1</v>
      </c>
      <c r="F161" s="223" t="s">
        <v>616</v>
      </c>
      <c r="G161" s="221"/>
      <c r="H161" s="224">
        <v>4.4000000000000004</v>
      </c>
      <c r="I161" s="225"/>
      <c r="J161" s="221"/>
      <c r="K161" s="221"/>
      <c r="L161" s="226"/>
      <c r="M161" s="227"/>
      <c r="N161" s="228"/>
      <c r="O161" s="228"/>
      <c r="P161" s="228"/>
      <c r="Q161" s="228"/>
      <c r="R161" s="228"/>
      <c r="S161" s="228"/>
      <c r="T161" s="229"/>
      <c r="AT161" s="230" t="s">
        <v>154</v>
      </c>
      <c r="AU161" s="230" t="s">
        <v>86</v>
      </c>
      <c r="AV161" s="14" t="s">
        <v>86</v>
      </c>
      <c r="AW161" s="14" t="s">
        <v>35</v>
      </c>
      <c r="AX161" s="14" t="s">
        <v>78</v>
      </c>
      <c r="AY161" s="230" t="s">
        <v>144</v>
      </c>
    </row>
    <row r="162" spans="1:65" s="15" customFormat="1" ht="11.25">
      <c r="B162" s="232"/>
      <c r="C162" s="233"/>
      <c r="D162" s="205" t="s">
        <v>154</v>
      </c>
      <c r="E162" s="234" t="s">
        <v>1</v>
      </c>
      <c r="F162" s="235" t="s">
        <v>178</v>
      </c>
      <c r="G162" s="233"/>
      <c r="H162" s="236">
        <v>7.0400000000000009</v>
      </c>
      <c r="I162" s="237"/>
      <c r="J162" s="233"/>
      <c r="K162" s="233"/>
      <c r="L162" s="238"/>
      <c r="M162" s="239"/>
      <c r="N162" s="240"/>
      <c r="O162" s="240"/>
      <c r="P162" s="240"/>
      <c r="Q162" s="240"/>
      <c r="R162" s="240"/>
      <c r="S162" s="240"/>
      <c r="T162" s="241"/>
      <c r="AT162" s="242" t="s">
        <v>154</v>
      </c>
      <c r="AU162" s="242" t="s">
        <v>86</v>
      </c>
      <c r="AV162" s="15" t="s">
        <v>99</v>
      </c>
      <c r="AW162" s="15" t="s">
        <v>35</v>
      </c>
      <c r="AX162" s="15" t="s">
        <v>21</v>
      </c>
      <c r="AY162" s="242" t="s">
        <v>144</v>
      </c>
    </row>
    <row r="163" spans="1:65" s="2" customFormat="1" ht="24.2" customHeight="1">
      <c r="A163" s="35"/>
      <c r="B163" s="36"/>
      <c r="C163" s="192" t="s">
        <v>102</v>
      </c>
      <c r="D163" s="192" t="s">
        <v>146</v>
      </c>
      <c r="E163" s="193" t="s">
        <v>179</v>
      </c>
      <c r="F163" s="194" t="s">
        <v>180</v>
      </c>
      <c r="G163" s="195" t="s">
        <v>171</v>
      </c>
      <c r="H163" s="196">
        <v>63.53</v>
      </c>
      <c r="I163" s="197"/>
      <c r="J163" s="198">
        <f>ROUND(I163*H163,2)</f>
        <v>0</v>
      </c>
      <c r="K163" s="194" t="s">
        <v>1</v>
      </c>
      <c r="L163" s="40"/>
      <c r="M163" s="199" t="s">
        <v>1</v>
      </c>
      <c r="N163" s="200" t="s">
        <v>43</v>
      </c>
      <c r="O163" s="72"/>
      <c r="P163" s="201">
        <f>O163*H163</f>
        <v>0</v>
      </c>
      <c r="Q163" s="201">
        <v>0</v>
      </c>
      <c r="R163" s="201">
        <f>Q163*H163</f>
        <v>0</v>
      </c>
      <c r="S163" s="201">
        <v>0</v>
      </c>
      <c r="T163" s="202">
        <f>S163*H163</f>
        <v>0</v>
      </c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R163" s="203" t="s">
        <v>99</v>
      </c>
      <c r="AT163" s="203" t="s">
        <v>146</v>
      </c>
      <c r="AU163" s="203" t="s">
        <v>86</v>
      </c>
      <c r="AY163" s="18" t="s">
        <v>144</v>
      </c>
      <c r="BE163" s="204">
        <f>IF(N163="základní",J163,0)</f>
        <v>0</v>
      </c>
      <c r="BF163" s="204">
        <f>IF(N163="snížená",J163,0)</f>
        <v>0</v>
      </c>
      <c r="BG163" s="204">
        <f>IF(N163="zákl. přenesená",J163,0)</f>
        <v>0</v>
      </c>
      <c r="BH163" s="204">
        <f>IF(N163="sníž. přenesená",J163,0)</f>
        <v>0</v>
      </c>
      <c r="BI163" s="204">
        <f>IF(N163="nulová",J163,0)</f>
        <v>0</v>
      </c>
      <c r="BJ163" s="18" t="s">
        <v>21</v>
      </c>
      <c r="BK163" s="204">
        <f>ROUND(I163*H163,2)</f>
        <v>0</v>
      </c>
      <c r="BL163" s="18" t="s">
        <v>99</v>
      </c>
      <c r="BM163" s="203" t="s">
        <v>617</v>
      </c>
    </row>
    <row r="164" spans="1:65" s="2" customFormat="1" ht="19.5">
      <c r="A164" s="35"/>
      <c r="B164" s="36"/>
      <c r="C164" s="37"/>
      <c r="D164" s="205" t="s">
        <v>152</v>
      </c>
      <c r="E164" s="37"/>
      <c r="F164" s="206" t="s">
        <v>182</v>
      </c>
      <c r="G164" s="37"/>
      <c r="H164" s="37"/>
      <c r="I164" s="207"/>
      <c r="J164" s="37"/>
      <c r="K164" s="37"/>
      <c r="L164" s="40"/>
      <c r="M164" s="208"/>
      <c r="N164" s="209"/>
      <c r="O164" s="72"/>
      <c r="P164" s="72"/>
      <c r="Q164" s="72"/>
      <c r="R164" s="72"/>
      <c r="S164" s="72"/>
      <c r="T164" s="73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T164" s="18" t="s">
        <v>152</v>
      </c>
      <c r="AU164" s="18" t="s">
        <v>86</v>
      </c>
    </row>
    <row r="165" spans="1:65" s="14" customFormat="1" ht="11.25">
      <c r="B165" s="220"/>
      <c r="C165" s="221"/>
      <c r="D165" s="205" t="s">
        <v>154</v>
      </c>
      <c r="E165" s="222" t="s">
        <v>1</v>
      </c>
      <c r="F165" s="223" t="s">
        <v>618</v>
      </c>
      <c r="G165" s="221"/>
      <c r="H165" s="224">
        <v>7.04</v>
      </c>
      <c r="I165" s="225"/>
      <c r="J165" s="221"/>
      <c r="K165" s="221"/>
      <c r="L165" s="226"/>
      <c r="M165" s="227"/>
      <c r="N165" s="228"/>
      <c r="O165" s="228"/>
      <c r="P165" s="228"/>
      <c r="Q165" s="228"/>
      <c r="R165" s="228"/>
      <c r="S165" s="228"/>
      <c r="T165" s="229"/>
      <c r="AT165" s="230" t="s">
        <v>154</v>
      </c>
      <c r="AU165" s="230" t="s">
        <v>86</v>
      </c>
      <c r="AV165" s="14" t="s">
        <v>86</v>
      </c>
      <c r="AW165" s="14" t="s">
        <v>35</v>
      </c>
      <c r="AX165" s="14" t="s">
        <v>78</v>
      </c>
      <c r="AY165" s="230" t="s">
        <v>144</v>
      </c>
    </row>
    <row r="166" spans="1:65" s="14" customFormat="1" ht="11.25">
      <c r="B166" s="220"/>
      <c r="C166" s="221"/>
      <c r="D166" s="205" t="s">
        <v>154</v>
      </c>
      <c r="E166" s="222" t="s">
        <v>1</v>
      </c>
      <c r="F166" s="223" t="s">
        <v>619</v>
      </c>
      <c r="G166" s="221"/>
      <c r="H166" s="224">
        <v>56.49</v>
      </c>
      <c r="I166" s="225"/>
      <c r="J166" s="221"/>
      <c r="K166" s="221"/>
      <c r="L166" s="226"/>
      <c r="M166" s="227"/>
      <c r="N166" s="228"/>
      <c r="O166" s="228"/>
      <c r="P166" s="228"/>
      <c r="Q166" s="228"/>
      <c r="R166" s="228"/>
      <c r="S166" s="228"/>
      <c r="T166" s="229"/>
      <c r="AT166" s="230" t="s">
        <v>154</v>
      </c>
      <c r="AU166" s="230" t="s">
        <v>86</v>
      </c>
      <c r="AV166" s="14" t="s">
        <v>86</v>
      </c>
      <c r="AW166" s="14" t="s">
        <v>35</v>
      </c>
      <c r="AX166" s="14" t="s">
        <v>78</v>
      </c>
      <c r="AY166" s="230" t="s">
        <v>144</v>
      </c>
    </row>
    <row r="167" spans="1:65" s="15" customFormat="1" ht="11.25">
      <c r="B167" s="232"/>
      <c r="C167" s="233"/>
      <c r="D167" s="205" t="s">
        <v>154</v>
      </c>
      <c r="E167" s="234" t="s">
        <v>1</v>
      </c>
      <c r="F167" s="235" t="s">
        <v>178</v>
      </c>
      <c r="G167" s="233"/>
      <c r="H167" s="236">
        <v>63.53</v>
      </c>
      <c r="I167" s="237"/>
      <c r="J167" s="233"/>
      <c r="K167" s="233"/>
      <c r="L167" s="238"/>
      <c r="M167" s="239"/>
      <c r="N167" s="240"/>
      <c r="O167" s="240"/>
      <c r="P167" s="240"/>
      <c r="Q167" s="240"/>
      <c r="R167" s="240"/>
      <c r="S167" s="240"/>
      <c r="T167" s="241"/>
      <c r="AT167" s="242" t="s">
        <v>154</v>
      </c>
      <c r="AU167" s="242" t="s">
        <v>86</v>
      </c>
      <c r="AV167" s="15" t="s">
        <v>99</v>
      </c>
      <c r="AW167" s="15" t="s">
        <v>35</v>
      </c>
      <c r="AX167" s="15" t="s">
        <v>21</v>
      </c>
      <c r="AY167" s="242" t="s">
        <v>144</v>
      </c>
    </row>
    <row r="168" spans="1:65" s="2" customFormat="1" ht="24.2" customHeight="1">
      <c r="A168" s="35"/>
      <c r="B168" s="36"/>
      <c r="C168" s="192" t="s">
        <v>105</v>
      </c>
      <c r="D168" s="192" t="s">
        <v>146</v>
      </c>
      <c r="E168" s="193" t="s">
        <v>184</v>
      </c>
      <c r="F168" s="194" t="s">
        <v>185</v>
      </c>
      <c r="G168" s="195" t="s">
        <v>171</v>
      </c>
      <c r="H168" s="196">
        <v>63.53</v>
      </c>
      <c r="I168" s="197"/>
      <c r="J168" s="198">
        <f>ROUND(I168*H168,2)</f>
        <v>0</v>
      </c>
      <c r="K168" s="194" t="s">
        <v>150</v>
      </c>
      <c r="L168" s="40"/>
      <c r="M168" s="199" t="s">
        <v>1</v>
      </c>
      <c r="N168" s="200" t="s">
        <v>43</v>
      </c>
      <c r="O168" s="72"/>
      <c r="P168" s="201">
        <f>O168*H168</f>
        <v>0</v>
      </c>
      <c r="Q168" s="201">
        <v>0</v>
      </c>
      <c r="R168" s="201">
        <f>Q168*H168</f>
        <v>0</v>
      </c>
      <c r="S168" s="201">
        <v>0</v>
      </c>
      <c r="T168" s="202">
        <f>S168*H168</f>
        <v>0</v>
      </c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R168" s="203" t="s">
        <v>99</v>
      </c>
      <c r="AT168" s="203" t="s">
        <v>146</v>
      </c>
      <c r="AU168" s="203" t="s">
        <v>86</v>
      </c>
      <c r="AY168" s="18" t="s">
        <v>144</v>
      </c>
      <c r="BE168" s="204">
        <f>IF(N168="základní",J168,0)</f>
        <v>0</v>
      </c>
      <c r="BF168" s="204">
        <f>IF(N168="snížená",J168,0)</f>
        <v>0</v>
      </c>
      <c r="BG168" s="204">
        <f>IF(N168="zákl. přenesená",J168,0)</f>
        <v>0</v>
      </c>
      <c r="BH168" s="204">
        <f>IF(N168="sníž. přenesená",J168,0)</f>
        <v>0</v>
      </c>
      <c r="BI168" s="204">
        <f>IF(N168="nulová",J168,0)</f>
        <v>0</v>
      </c>
      <c r="BJ168" s="18" t="s">
        <v>21</v>
      </c>
      <c r="BK168" s="204">
        <f>ROUND(I168*H168,2)</f>
        <v>0</v>
      </c>
      <c r="BL168" s="18" t="s">
        <v>99</v>
      </c>
      <c r="BM168" s="203" t="s">
        <v>620</v>
      </c>
    </row>
    <row r="169" spans="1:65" s="2" customFormat="1" ht="29.25">
      <c r="A169" s="35"/>
      <c r="B169" s="36"/>
      <c r="C169" s="37"/>
      <c r="D169" s="205" t="s">
        <v>152</v>
      </c>
      <c r="E169" s="37"/>
      <c r="F169" s="206" t="s">
        <v>187</v>
      </c>
      <c r="G169" s="37"/>
      <c r="H169" s="37"/>
      <c r="I169" s="207"/>
      <c r="J169" s="37"/>
      <c r="K169" s="37"/>
      <c r="L169" s="40"/>
      <c r="M169" s="208"/>
      <c r="N169" s="209"/>
      <c r="O169" s="72"/>
      <c r="P169" s="72"/>
      <c r="Q169" s="72"/>
      <c r="R169" s="72"/>
      <c r="S169" s="72"/>
      <c r="T169" s="73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T169" s="18" t="s">
        <v>152</v>
      </c>
      <c r="AU169" s="18" t="s">
        <v>86</v>
      </c>
    </row>
    <row r="170" spans="1:65" s="14" customFormat="1" ht="11.25">
      <c r="B170" s="220"/>
      <c r="C170" s="221"/>
      <c r="D170" s="205" t="s">
        <v>154</v>
      </c>
      <c r="E170" s="222" t="s">
        <v>1</v>
      </c>
      <c r="F170" s="223" t="s">
        <v>618</v>
      </c>
      <c r="G170" s="221"/>
      <c r="H170" s="224">
        <v>7.04</v>
      </c>
      <c r="I170" s="225"/>
      <c r="J170" s="221"/>
      <c r="K170" s="221"/>
      <c r="L170" s="226"/>
      <c r="M170" s="227"/>
      <c r="N170" s="228"/>
      <c r="O170" s="228"/>
      <c r="P170" s="228"/>
      <c r="Q170" s="228"/>
      <c r="R170" s="228"/>
      <c r="S170" s="228"/>
      <c r="T170" s="229"/>
      <c r="AT170" s="230" t="s">
        <v>154</v>
      </c>
      <c r="AU170" s="230" t="s">
        <v>86</v>
      </c>
      <c r="AV170" s="14" t="s">
        <v>86</v>
      </c>
      <c r="AW170" s="14" t="s">
        <v>35</v>
      </c>
      <c r="AX170" s="14" t="s">
        <v>78</v>
      </c>
      <c r="AY170" s="230" t="s">
        <v>144</v>
      </c>
    </row>
    <row r="171" spans="1:65" s="14" customFormat="1" ht="11.25">
      <c r="B171" s="220"/>
      <c r="C171" s="221"/>
      <c r="D171" s="205" t="s">
        <v>154</v>
      </c>
      <c r="E171" s="222" t="s">
        <v>1</v>
      </c>
      <c r="F171" s="223" t="s">
        <v>619</v>
      </c>
      <c r="G171" s="221"/>
      <c r="H171" s="224">
        <v>56.49</v>
      </c>
      <c r="I171" s="225"/>
      <c r="J171" s="221"/>
      <c r="K171" s="221"/>
      <c r="L171" s="226"/>
      <c r="M171" s="227"/>
      <c r="N171" s="228"/>
      <c r="O171" s="228"/>
      <c r="P171" s="228"/>
      <c r="Q171" s="228"/>
      <c r="R171" s="228"/>
      <c r="S171" s="228"/>
      <c r="T171" s="229"/>
      <c r="AT171" s="230" t="s">
        <v>154</v>
      </c>
      <c r="AU171" s="230" t="s">
        <v>86</v>
      </c>
      <c r="AV171" s="14" t="s">
        <v>86</v>
      </c>
      <c r="AW171" s="14" t="s">
        <v>35</v>
      </c>
      <c r="AX171" s="14" t="s">
        <v>78</v>
      </c>
      <c r="AY171" s="230" t="s">
        <v>144</v>
      </c>
    </row>
    <row r="172" spans="1:65" s="15" customFormat="1" ht="11.25">
      <c r="B172" s="232"/>
      <c r="C172" s="233"/>
      <c r="D172" s="205" t="s">
        <v>154</v>
      </c>
      <c r="E172" s="234" t="s">
        <v>1</v>
      </c>
      <c r="F172" s="235" t="s">
        <v>178</v>
      </c>
      <c r="G172" s="233"/>
      <c r="H172" s="236">
        <v>63.53</v>
      </c>
      <c r="I172" s="237"/>
      <c r="J172" s="233"/>
      <c r="K172" s="233"/>
      <c r="L172" s="238"/>
      <c r="M172" s="239"/>
      <c r="N172" s="240"/>
      <c r="O172" s="240"/>
      <c r="P172" s="240"/>
      <c r="Q172" s="240"/>
      <c r="R172" s="240"/>
      <c r="S172" s="240"/>
      <c r="T172" s="241"/>
      <c r="AT172" s="242" t="s">
        <v>154</v>
      </c>
      <c r="AU172" s="242" t="s">
        <v>86</v>
      </c>
      <c r="AV172" s="15" t="s">
        <v>99</v>
      </c>
      <c r="AW172" s="15" t="s">
        <v>35</v>
      </c>
      <c r="AX172" s="15" t="s">
        <v>21</v>
      </c>
      <c r="AY172" s="242" t="s">
        <v>144</v>
      </c>
    </row>
    <row r="173" spans="1:65" s="2" customFormat="1" ht="14.45" customHeight="1">
      <c r="A173" s="35"/>
      <c r="B173" s="36"/>
      <c r="C173" s="192" t="s">
        <v>188</v>
      </c>
      <c r="D173" s="192" t="s">
        <v>146</v>
      </c>
      <c r="E173" s="193" t="s">
        <v>196</v>
      </c>
      <c r="F173" s="194" t="s">
        <v>525</v>
      </c>
      <c r="G173" s="195" t="s">
        <v>171</v>
      </c>
      <c r="H173" s="196">
        <v>63.53</v>
      </c>
      <c r="I173" s="197"/>
      <c r="J173" s="198">
        <f>ROUND(I173*H173,2)</f>
        <v>0</v>
      </c>
      <c r="K173" s="194" t="s">
        <v>1</v>
      </c>
      <c r="L173" s="40"/>
      <c r="M173" s="199" t="s">
        <v>1</v>
      </c>
      <c r="N173" s="200" t="s">
        <v>43</v>
      </c>
      <c r="O173" s="72"/>
      <c r="P173" s="201">
        <f>O173*H173</f>
        <v>0</v>
      </c>
      <c r="Q173" s="201">
        <v>0</v>
      </c>
      <c r="R173" s="201">
        <f>Q173*H173</f>
        <v>0</v>
      </c>
      <c r="S173" s="201">
        <v>0</v>
      </c>
      <c r="T173" s="202">
        <f>S173*H173</f>
        <v>0</v>
      </c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R173" s="203" t="s">
        <v>99</v>
      </c>
      <c r="AT173" s="203" t="s">
        <v>146</v>
      </c>
      <c r="AU173" s="203" t="s">
        <v>86</v>
      </c>
      <c r="AY173" s="18" t="s">
        <v>144</v>
      </c>
      <c r="BE173" s="204">
        <f>IF(N173="základní",J173,0)</f>
        <v>0</v>
      </c>
      <c r="BF173" s="204">
        <f>IF(N173="snížená",J173,0)</f>
        <v>0</v>
      </c>
      <c r="BG173" s="204">
        <f>IF(N173="zákl. přenesená",J173,0)</f>
        <v>0</v>
      </c>
      <c r="BH173" s="204">
        <f>IF(N173="sníž. přenesená",J173,0)</f>
        <v>0</v>
      </c>
      <c r="BI173" s="204">
        <f>IF(N173="nulová",J173,0)</f>
        <v>0</v>
      </c>
      <c r="BJ173" s="18" t="s">
        <v>21</v>
      </c>
      <c r="BK173" s="204">
        <f>ROUND(I173*H173,2)</f>
        <v>0</v>
      </c>
      <c r="BL173" s="18" t="s">
        <v>99</v>
      </c>
      <c r="BM173" s="203" t="s">
        <v>621</v>
      </c>
    </row>
    <row r="174" spans="1:65" s="2" customFormat="1" ht="11.25">
      <c r="A174" s="35"/>
      <c r="B174" s="36"/>
      <c r="C174" s="37"/>
      <c r="D174" s="205" t="s">
        <v>152</v>
      </c>
      <c r="E174" s="37"/>
      <c r="F174" s="206" t="s">
        <v>525</v>
      </c>
      <c r="G174" s="37"/>
      <c r="H174" s="37"/>
      <c r="I174" s="207"/>
      <c r="J174" s="37"/>
      <c r="K174" s="37"/>
      <c r="L174" s="40"/>
      <c r="M174" s="208"/>
      <c r="N174" s="209"/>
      <c r="O174" s="72"/>
      <c r="P174" s="72"/>
      <c r="Q174" s="72"/>
      <c r="R174" s="72"/>
      <c r="S174" s="72"/>
      <c r="T174" s="73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T174" s="18" t="s">
        <v>152</v>
      </c>
      <c r="AU174" s="18" t="s">
        <v>86</v>
      </c>
    </row>
    <row r="175" spans="1:65" s="14" customFormat="1" ht="11.25">
      <c r="B175" s="220"/>
      <c r="C175" s="221"/>
      <c r="D175" s="205" t="s">
        <v>154</v>
      </c>
      <c r="E175" s="222" t="s">
        <v>1</v>
      </c>
      <c r="F175" s="223" t="s">
        <v>618</v>
      </c>
      <c r="G175" s="221"/>
      <c r="H175" s="224">
        <v>7.04</v>
      </c>
      <c r="I175" s="225"/>
      <c r="J175" s="221"/>
      <c r="K175" s="221"/>
      <c r="L175" s="226"/>
      <c r="M175" s="227"/>
      <c r="N175" s="228"/>
      <c r="O175" s="228"/>
      <c r="P175" s="228"/>
      <c r="Q175" s="228"/>
      <c r="R175" s="228"/>
      <c r="S175" s="228"/>
      <c r="T175" s="229"/>
      <c r="AT175" s="230" t="s">
        <v>154</v>
      </c>
      <c r="AU175" s="230" t="s">
        <v>86</v>
      </c>
      <c r="AV175" s="14" t="s">
        <v>86</v>
      </c>
      <c r="AW175" s="14" t="s">
        <v>35</v>
      </c>
      <c r="AX175" s="14" t="s">
        <v>78</v>
      </c>
      <c r="AY175" s="230" t="s">
        <v>144</v>
      </c>
    </row>
    <row r="176" spans="1:65" s="14" customFormat="1" ht="11.25">
      <c r="B176" s="220"/>
      <c r="C176" s="221"/>
      <c r="D176" s="205" t="s">
        <v>154</v>
      </c>
      <c r="E176" s="222" t="s">
        <v>1</v>
      </c>
      <c r="F176" s="223" t="s">
        <v>619</v>
      </c>
      <c r="G176" s="221"/>
      <c r="H176" s="224">
        <v>56.49</v>
      </c>
      <c r="I176" s="225"/>
      <c r="J176" s="221"/>
      <c r="K176" s="221"/>
      <c r="L176" s="226"/>
      <c r="M176" s="227"/>
      <c r="N176" s="228"/>
      <c r="O176" s="228"/>
      <c r="P176" s="228"/>
      <c r="Q176" s="228"/>
      <c r="R176" s="228"/>
      <c r="S176" s="228"/>
      <c r="T176" s="229"/>
      <c r="AT176" s="230" t="s">
        <v>154</v>
      </c>
      <c r="AU176" s="230" t="s">
        <v>86</v>
      </c>
      <c r="AV176" s="14" t="s">
        <v>86</v>
      </c>
      <c r="AW176" s="14" t="s">
        <v>35</v>
      </c>
      <c r="AX176" s="14" t="s">
        <v>78</v>
      </c>
      <c r="AY176" s="230" t="s">
        <v>144</v>
      </c>
    </row>
    <row r="177" spans="1:65" s="15" customFormat="1" ht="11.25">
      <c r="B177" s="232"/>
      <c r="C177" s="233"/>
      <c r="D177" s="205" t="s">
        <v>154</v>
      </c>
      <c r="E177" s="234" t="s">
        <v>1</v>
      </c>
      <c r="F177" s="235" t="s">
        <v>178</v>
      </c>
      <c r="G177" s="233"/>
      <c r="H177" s="236">
        <v>63.53</v>
      </c>
      <c r="I177" s="237"/>
      <c r="J177" s="233"/>
      <c r="K177" s="233"/>
      <c r="L177" s="238"/>
      <c r="M177" s="239"/>
      <c r="N177" s="240"/>
      <c r="O177" s="240"/>
      <c r="P177" s="240"/>
      <c r="Q177" s="240"/>
      <c r="R177" s="240"/>
      <c r="S177" s="240"/>
      <c r="T177" s="241"/>
      <c r="AT177" s="242" t="s">
        <v>154</v>
      </c>
      <c r="AU177" s="242" t="s">
        <v>86</v>
      </c>
      <c r="AV177" s="15" t="s">
        <v>99</v>
      </c>
      <c r="AW177" s="15" t="s">
        <v>35</v>
      </c>
      <c r="AX177" s="15" t="s">
        <v>21</v>
      </c>
      <c r="AY177" s="242" t="s">
        <v>144</v>
      </c>
    </row>
    <row r="178" spans="1:65" s="2" customFormat="1" ht="24.2" customHeight="1">
      <c r="A178" s="35"/>
      <c r="B178" s="36"/>
      <c r="C178" s="192" t="s">
        <v>195</v>
      </c>
      <c r="D178" s="192" t="s">
        <v>146</v>
      </c>
      <c r="E178" s="193" t="s">
        <v>622</v>
      </c>
      <c r="F178" s="194" t="s">
        <v>623</v>
      </c>
      <c r="G178" s="195" t="s">
        <v>202</v>
      </c>
      <c r="H178" s="196">
        <v>108.001</v>
      </c>
      <c r="I178" s="197"/>
      <c r="J178" s="198">
        <f>ROUND(I178*H178,2)</f>
        <v>0</v>
      </c>
      <c r="K178" s="194" t="s">
        <v>150</v>
      </c>
      <c r="L178" s="40"/>
      <c r="M178" s="199" t="s">
        <v>1</v>
      </c>
      <c r="N178" s="200" t="s">
        <v>43</v>
      </c>
      <c r="O178" s="72"/>
      <c r="P178" s="201">
        <f>O178*H178</f>
        <v>0</v>
      </c>
      <c r="Q178" s="201">
        <v>0</v>
      </c>
      <c r="R178" s="201">
        <f>Q178*H178</f>
        <v>0</v>
      </c>
      <c r="S178" s="201">
        <v>0</v>
      </c>
      <c r="T178" s="202">
        <f>S178*H178</f>
        <v>0</v>
      </c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R178" s="203" t="s">
        <v>99</v>
      </c>
      <c r="AT178" s="203" t="s">
        <v>146</v>
      </c>
      <c r="AU178" s="203" t="s">
        <v>86</v>
      </c>
      <c r="AY178" s="18" t="s">
        <v>144</v>
      </c>
      <c r="BE178" s="204">
        <f>IF(N178="základní",J178,0)</f>
        <v>0</v>
      </c>
      <c r="BF178" s="204">
        <f>IF(N178="snížená",J178,0)</f>
        <v>0</v>
      </c>
      <c r="BG178" s="204">
        <f>IF(N178="zákl. přenesená",J178,0)</f>
        <v>0</v>
      </c>
      <c r="BH178" s="204">
        <f>IF(N178="sníž. přenesená",J178,0)</f>
        <v>0</v>
      </c>
      <c r="BI178" s="204">
        <f>IF(N178="nulová",J178,0)</f>
        <v>0</v>
      </c>
      <c r="BJ178" s="18" t="s">
        <v>21</v>
      </c>
      <c r="BK178" s="204">
        <f>ROUND(I178*H178,2)</f>
        <v>0</v>
      </c>
      <c r="BL178" s="18" t="s">
        <v>99</v>
      </c>
      <c r="BM178" s="203" t="s">
        <v>624</v>
      </c>
    </row>
    <row r="179" spans="1:65" s="2" customFormat="1" ht="29.25">
      <c r="A179" s="35"/>
      <c r="B179" s="36"/>
      <c r="C179" s="37"/>
      <c r="D179" s="205" t="s">
        <v>152</v>
      </c>
      <c r="E179" s="37"/>
      <c r="F179" s="206" t="s">
        <v>426</v>
      </c>
      <c r="G179" s="37"/>
      <c r="H179" s="37"/>
      <c r="I179" s="207"/>
      <c r="J179" s="37"/>
      <c r="K179" s="37"/>
      <c r="L179" s="40"/>
      <c r="M179" s="208"/>
      <c r="N179" s="209"/>
      <c r="O179" s="72"/>
      <c r="P179" s="72"/>
      <c r="Q179" s="72"/>
      <c r="R179" s="72"/>
      <c r="S179" s="72"/>
      <c r="T179" s="73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T179" s="18" t="s">
        <v>152</v>
      </c>
      <c r="AU179" s="18" t="s">
        <v>86</v>
      </c>
    </row>
    <row r="180" spans="1:65" s="14" customFormat="1" ht="11.25">
      <c r="B180" s="220"/>
      <c r="C180" s="221"/>
      <c r="D180" s="205" t="s">
        <v>154</v>
      </c>
      <c r="E180" s="222" t="s">
        <v>1</v>
      </c>
      <c r="F180" s="223" t="s">
        <v>625</v>
      </c>
      <c r="G180" s="221"/>
      <c r="H180" s="224">
        <v>108.001</v>
      </c>
      <c r="I180" s="225"/>
      <c r="J180" s="221"/>
      <c r="K180" s="221"/>
      <c r="L180" s="226"/>
      <c r="M180" s="227"/>
      <c r="N180" s="228"/>
      <c r="O180" s="228"/>
      <c r="P180" s="228"/>
      <c r="Q180" s="228"/>
      <c r="R180" s="228"/>
      <c r="S180" s="228"/>
      <c r="T180" s="229"/>
      <c r="AT180" s="230" t="s">
        <v>154</v>
      </c>
      <c r="AU180" s="230" t="s">
        <v>86</v>
      </c>
      <c r="AV180" s="14" t="s">
        <v>86</v>
      </c>
      <c r="AW180" s="14" t="s">
        <v>35</v>
      </c>
      <c r="AX180" s="14" t="s">
        <v>21</v>
      </c>
      <c r="AY180" s="230" t="s">
        <v>144</v>
      </c>
    </row>
    <row r="181" spans="1:65" s="2" customFormat="1" ht="24.2" customHeight="1">
      <c r="A181" s="35"/>
      <c r="B181" s="36"/>
      <c r="C181" s="192" t="s">
        <v>199</v>
      </c>
      <c r="D181" s="192" t="s">
        <v>146</v>
      </c>
      <c r="E181" s="193" t="s">
        <v>205</v>
      </c>
      <c r="F181" s="194" t="s">
        <v>206</v>
      </c>
      <c r="G181" s="195" t="s">
        <v>171</v>
      </c>
      <c r="H181" s="196">
        <v>9.3000000000000007</v>
      </c>
      <c r="I181" s="197"/>
      <c r="J181" s="198">
        <f>ROUND(I181*H181,2)</f>
        <v>0</v>
      </c>
      <c r="K181" s="194" t="s">
        <v>150</v>
      </c>
      <c r="L181" s="40"/>
      <c r="M181" s="199" t="s">
        <v>1</v>
      </c>
      <c r="N181" s="200" t="s">
        <v>43</v>
      </c>
      <c r="O181" s="72"/>
      <c r="P181" s="201">
        <f>O181*H181</f>
        <v>0</v>
      </c>
      <c r="Q181" s="201">
        <v>0</v>
      </c>
      <c r="R181" s="201">
        <f>Q181*H181</f>
        <v>0</v>
      </c>
      <c r="S181" s="201">
        <v>0</v>
      </c>
      <c r="T181" s="202">
        <f>S181*H181</f>
        <v>0</v>
      </c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R181" s="203" t="s">
        <v>99</v>
      </c>
      <c r="AT181" s="203" t="s">
        <v>146</v>
      </c>
      <c r="AU181" s="203" t="s">
        <v>86</v>
      </c>
      <c r="AY181" s="18" t="s">
        <v>144</v>
      </c>
      <c r="BE181" s="204">
        <f>IF(N181="základní",J181,0)</f>
        <v>0</v>
      </c>
      <c r="BF181" s="204">
        <f>IF(N181="snížená",J181,0)</f>
        <v>0</v>
      </c>
      <c r="BG181" s="204">
        <f>IF(N181="zákl. přenesená",J181,0)</f>
        <v>0</v>
      </c>
      <c r="BH181" s="204">
        <f>IF(N181="sníž. přenesená",J181,0)</f>
        <v>0</v>
      </c>
      <c r="BI181" s="204">
        <f>IF(N181="nulová",J181,0)</f>
        <v>0</v>
      </c>
      <c r="BJ181" s="18" t="s">
        <v>21</v>
      </c>
      <c r="BK181" s="204">
        <f>ROUND(I181*H181,2)</f>
        <v>0</v>
      </c>
      <c r="BL181" s="18" t="s">
        <v>99</v>
      </c>
      <c r="BM181" s="203" t="s">
        <v>626</v>
      </c>
    </row>
    <row r="182" spans="1:65" s="2" customFormat="1" ht="29.25">
      <c r="A182" s="35"/>
      <c r="B182" s="36"/>
      <c r="C182" s="37"/>
      <c r="D182" s="205" t="s">
        <v>152</v>
      </c>
      <c r="E182" s="37"/>
      <c r="F182" s="206" t="s">
        <v>208</v>
      </c>
      <c r="G182" s="37"/>
      <c r="H182" s="37"/>
      <c r="I182" s="207"/>
      <c r="J182" s="37"/>
      <c r="K182" s="37"/>
      <c r="L182" s="40"/>
      <c r="M182" s="208"/>
      <c r="N182" s="209"/>
      <c r="O182" s="72"/>
      <c r="P182" s="72"/>
      <c r="Q182" s="72"/>
      <c r="R182" s="72"/>
      <c r="S182" s="72"/>
      <c r="T182" s="73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T182" s="18" t="s">
        <v>152</v>
      </c>
      <c r="AU182" s="18" t="s">
        <v>86</v>
      </c>
    </row>
    <row r="183" spans="1:65" s="13" customFormat="1" ht="11.25">
      <c r="B183" s="210"/>
      <c r="C183" s="211"/>
      <c r="D183" s="205" t="s">
        <v>154</v>
      </c>
      <c r="E183" s="212" t="s">
        <v>1</v>
      </c>
      <c r="F183" s="213" t="s">
        <v>530</v>
      </c>
      <c r="G183" s="211"/>
      <c r="H183" s="212" t="s">
        <v>1</v>
      </c>
      <c r="I183" s="214"/>
      <c r="J183" s="211"/>
      <c r="K183" s="211"/>
      <c r="L183" s="215"/>
      <c r="M183" s="216"/>
      <c r="N183" s="217"/>
      <c r="O183" s="217"/>
      <c r="P183" s="217"/>
      <c r="Q183" s="217"/>
      <c r="R183" s="217"/>
      <c r="S183" s="217"/>
      <c r="T183" s="218"/>
      <c r="AT183" s="219" t="s">
        <v>154</v>
      </c>
      <c r="AU183" s="219" t="s">
        <v>86</v>
      </c>
      <c r="AV183" s="13" t="s">
        <v>21</v>
      </c>
      <c r="AW183" s="13" t="s">
        <v>35</v>
      </c>
      <c r="AX183" s="13" t="s">
        <v>78</v>
      </c>
      <c r="AY183" s="219" t="s">
        <v>144</v>
      </c>
    </row>
    <row r="184" spans="1:65" s="14" customFormat="1" ht="11.25">
      <c r="B184" s="220"/>
      <c r="C184" s="221"/>
      <c r="D184" s="205" t="s">
        <v>154</v>
      </c>
      <c r="E184" s="222" t="s">
        <v>1</v>
      </c>
      <c r="F184" s="223" t="s">
        <v>627</v>
      </c>
      <c r="G184" s="221"/>
      <c r="H184" s="224">
        <v>9.3000000000000007</v>
      </c>
      <c r="I184" s="225"/>
      <c r="J184" s="221"/>
      <c r="K184" s="221"/>
      <c r="L184" s="226"/>
      <c r="M184" s="227"/>
      <c r="N184" s="228"/>
      <c r="O184" s="228"/>
      <c r="P184" s="228"/>
      <c r="Q184" s="228"/>
      <c r="R184" s="228"/>
      <c r="S184" s="228"/>
      <c r="T184" s="229"/>
      <c r="AT184" s="230" t="s">
        <v>154</v>
      </c>
      <c r="AU184" s="230" t="s">
        <v>86</v>
      </c>
      <c r="AV184" s="14" t="s">
        <v>86</v>
      </c>
      <c r="AW184" s="14" t="s">
        <v>35</v>
      </c>
      <c r="AX184" s="14" t="s">
        <v>21</v>
      </c>
      <c r="AY184" s="230" t="s">
        <v>144</v>
      </c>
    </row>
    <row r="185" spans="1:65" s="2" customFormat="1" ht="14.45" customHeight="1">
      <c r="A185" s="35"/>
      <c r="B185" s="36"/>
      <c r="C185" s="243" t="s">
        <v>25</v>
      </c>
      <c r="D185" s="243" t="s">
        <v>211</v>
      </c>
      <c r="E185" s="244" t="s">
        <v>212</v>
      </c>
      <c r="F185" s="245" t="s">
        <v>213</v>
      </c>
      <c r="G185" s="246" t="s">
        <v>202</v>
      </c>
      <c r="H185" s="247">
        <v>15.81</v>
      </c>
      <c r="I185" s="248"/>
      <c r="J185" s="249">
        <f>ROUND(I185*H185,2)</f>
        <v>0</v>
      </c>
      <c r="K185" s="245" t="s">
        <v>150</v>
      </c>
      <c r="L185" s="250"/>
      <c r="M185" s="251" t="s">
        <v>1</v>
      </c>
      <c r="N185" s="252" t="s">
        <v>43</v>
      </c>
      <c r="O185" s="72"/>
      <c r="P185" s="201">
        <f>O185*H185</f>
        <v>0</v>
      </c>
      <c r="Q185" s="201">
        <v>1</v>
      </c>
      <c r="R185" s="201">
        <f>Q185*H185</f>
        <v>15.81</v>
      </c>
      <c r="S185" s="201">
        <v>0</v>
      </c>
      <c r="T185" s="202">
        <f>S185*H185</f>
        <v>0</v>
      </c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R185" s="203" t="s">
        <v>195</v>
      </c>
      <c r="AT185" s="203" t="s">
        <v>211</v>
      </c>
      <c r="AU185" s="203" t="s">
        <v>86</v>
      </c>
      <c r="AY185" s="18" t="s">
        <v>144</v>
      </c>
      <c r="BE185" s="204">
        <f>IF(N185="základní",J185,0)</f>
        <v>0</v>
      </c>
      <c r="BF185" s="204">
        <f>IF(N185="snížená",J185,0)</f>
        <v>0</v>
      </c>
      <c r="BG185" s="204">
        <f>IF(N185="zákl. přenesená",J185,0)</f>
        <v>0</v>
      </c>
      <c r="BH185" s="204">
        <f>IF(N185="sníž. přenesená",J185,0)</f>
        <v>0</v>
      </c>
      <c r="BI185" s="204">
        <f>IF(N185="nulová",J185,0)</f>
        <v>0</v>
      </c>
      <c r="BJ185" s="18" t="s">
        <v>21</v>
      </c>
      <c r="BK185" s="204">
        <f>ROUND(I185*H185,2)</f>
        <v>0</v>
      </c>
      <c r="BL185" s="18" t="s">
        <v>99</v>
      </c>
      <c r="BM185" s="203" t="s">
        <v>628</v>
      </c>
    </row>
    <row r="186" spans="1:65" s="2" customFormat="1" ht="11.25">
      <c r="A186" s="35"/>
      <c r="B186" s="36"/>
      <c r="C186" s="37"/>
      <c r="D186" s="205" t="s">
        <v>152</v>
      </c>
      <c r="E186" s="37"/>
      <c r="F186" s="206" t="s">
        <v>215</v>
      </c>
      <c r="G186" s="37"/>
      <c r="H186" s="37"/>
      <c r="I186" s="207"/>
      <c r="J186" s="37"/>
      <c r="K186" s="37"/>
      <c r="L186" s="40"/>
      <c r="M186" s="208"/>
      <c r="N186" s="209"/>
      <c r="O186" s="72"/>
      <c r="P186" s="72"/>
      <c r="Q186" s="72"/>
      <c r="R186" s="72"/>
      <c r="S186" s="72"/>
      <c r="T186" s="73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T186" s="18" t="s">
        <v>152</v>
      </c>
      <c r="AU186" s="18" t="s">
        <v>86</v>
      </c>
    </row>
    <row r="187" spans="1:65" s="13" customFormat="1" ht="11.25">
      <c r="B187" s="210"/>
      <c r="C187" s="211"/>
      <c r="D187" s="205" t="s">
        <v>154</v>
      </c>
      <c r="E187" s="212" t="s">
        <v>1</v>
      </c>
      <c r="F187" s="213" t="s">
        <v>216</v>
      </c>
      <c r="G187" s="211"/>
      <c r="H187" s="212" t="s">
        <v>1</v>
      </c>
      <c r="I187" s="214"/>
      <c r="J187" s="211"/>
      <c r="K187" s="211"/>
      <c r="L187" s="215"/>
      <c r="M187" s="216"/>
      <c r="N187" s="217"/>
      <c r="O187" s="217"/>
      <c r="P187" s="217"/>
      <c r="Q187" s="217"/>
      <c r="R187" s="217"/>
      <c r="S187" s="217"/>
      <c r="T187" s="218"/>
      <c r="AT187" s="219" t="s">
        <v>154</v>
      </c>
      <c r="AU187" s="219" t="s">
        <v>86</v>
      </c>
      <c r="AV187" s="13" t="s">
        <v>21</v>
      </c>
      <c r="AW187" s="13" t="s">
        <v>35</v>
      </c>
      <c r="AX187" s="13" t="s">
        <v>78</v>
      </c>
      <c r="AY187" s="219" t="s">
        <v>144</v>
      </c>
    </row>
    <row r="188" spans="1:65" s="14" customFormat="1" ht="11.25">
      <c r="B188" s="220"/>
      <c r="C188" s="221"/>
      <c r="D188" s="205" t="s">
        <v>154</v>
      </c>
      <c r="E188" s="222" t="s">
        <v>1</v>
      </c>
      <c r="F188" s="223" t="s">
        <v>629</v>
      </c>
      <c r="G188" s="221"/>
      <c r="H188" s="224">
        <v>15.81</v>
      </c>
      <c r="I188" s="225"/>
      <c r="J188" s="221"/>
      <c r="K188" s="221"/>
      <c r="L188" s="226"/>
      <c r="M188" s="227"/>
      <c r="N188" s="228"/>
      <c r="O188" s="228"/>
      <c r="P188" s="228"/>
      <c r="Q188" s="228"/>
      <c r="R188" s="228"/>
      <c r="S188" s="228"/>
      <c r="T188" s="229"/>
      <c r="AT188" s="230" t="s">
        <v>154</v>
      </c>
      <c r="AU188" s="230" t="s">
        <v>86</v>
      </c>
      <c r="AV188" s="14" t="s">
        <v>86</v>
      </c>
      <c r="AW188" s="14" t="s">
        <v>35</v>
      </c>
      <c r="AX188" s="14" t="s">
        <v>78</v>
      </c>
      <c r="AY188" s="230" t="s">
        <v>144</v>
      </c>
    </row>
    <row r="189" spans="1:65" s="15" customFormat="1" ht="11.25">
      <c r="B189" s="232"/>
      <c r="C189" s="233"/>
      <c r="D189" s="205" t="s">
        <v>154</v>
      </c>
      <c r="E189" s="234" t="s">
        <v>1</v>
      </c>
      <c r="F189" s="235" t="s">
        <v>178</v>
      </c>
      <c r="G189" s="233"/>
      <c r="H189" s="236">
        <v>15.81</v>
      </c>
      <c r="I189" s="237"/>
      <c r="J189" s="233"/>
      <c r="K189" s="233"/>
      <c r="L189" s="238"/>
      <c r="M189" s="239"/>
      <c r="N189" s="240"/>
      <c r="O189" s="240"/>
      <c r="P189" s="240"/>
      <c r="Q189" s="240"/>
      <c r="R189" s="240"/>
      <c r="S189" s="240"/>
      <c r="T189" s="241"/>
      <c r="AT189" s="242" t="s">
        <v>154</v>
      </c>
      <c r="AU189" s="242" t="s">
        <v>86</v>
      </c>
      <c r="AV189" s="15" t="s">
        <v>99</v>
      </c>
      <c r="AW189" s="15" t="s">
        <v>35</v>
      </c>
      <c r="AX189" s="15" t="s">
        <v>21</v>
      </c>
      <c r="AY189" s="242" t="s">
        <v>144</v>
      </c>
    </row>
    <row r="190" spans="1:65" s="2" customFormat="1" ht="24.2" customHeight="1">
      <c r="A190" s="35"/>
      <c r="B190" s="36"/>
      <c r="C190" s="192" t="s">
        <v>210</v>
      </c>
      <c r="D190" s="192" t="s">
        <v>146</v>
      </c>
      <c r="E190" s="193" t="s">
        <v>219</v>
      </c>
      <c r="F190" s="194" t="s">
        <v>220</v>
      </c>
      <c r="G190" s="195" t="s">
        <v>149</v>
      </c>
      <c r="H190" s="196">
        <v>40</v>
      </c>
      <c r="I190" s="197"/>
      <c r="J190" s="198">
        <f>ROUND(I190*H190,2)</f>
        <v>0</v>
      </c>
      <c r="K190" s="194" t="s">
        <v>1</v>
      </c>
      <c r="L190" s="40"/>
      <c r="M190" s="199" t="s">
        <v>1</v>
      </c>
      <c r="N190" s="200" t="s">
        <v>43</v>
      </c>
      <c r="O190" s="72"/>
      <c r="P190" s="201">
        <f>O190*H190</f>
        <v>0</v>
      </c>
      <c r="Q190" s="201">
        <v>0</v>
      </c>
      <c r="R190" s="201">
        <f>Q190*H190</f>
        <v>0</v>
      </c>
      <c r="S190" s="201">
        <v>0</v>
      </c>
      <c r="T190" s="202">
        <f>S190*H190</f>
        <v>0</v>
      </c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R190" s="203" t="s">
        <v>99</v>
      </c>
      <c r="AT190" s="203" t="s">
        <v>146</v>
      </c>
      <c r="AU190" s="203" t="s">
        <v>86</v>
      </c>
      <c r="AY190" s="18" t="s">
        <v>144</v>
      </c>
      <c r="BE190" s="204">
        <f>IF(N190="základní",J190,0)</f>
        <v>0</v>
      </c>
      <c r="BF190" s="204">
        <f>IF(N190="snížená",J190,0)</f>
        <v>0</v>
      </c>
      <c r="BG190" s="204">
        <f>IF(N190="zákl. přenesená",J190,0)</f>
        <v>0</v>
      </c>
      <c r="BH190" s="204">
        <f>IF(N190="sníž. přenesená",J190,0)</f>
        <v>0</v>
      </c>
      <c r="BI190" s="204">
        <f>IF(N190="nulová",J190,0)</f>
        <v>0</v>
      </c>
      <c r="BJ190" s="18" t="s">
        <v>21</v>
      </c>
      <c r="BK190" s="204">
        <f>ROUND(I190*H190,2)</f>
        <v>0</v>
      </c>
      <c r="BL190" s="18" t="s">
        <v>99</v>
      </c>
      <c r="BM190" s="203" t="s">
        <v>630</v>
      </c>
    </row>
    <row r="191" spans="1:65" s="2" customFormat="1" ht="19.5">
      <c r="A191" s="35"/>
      <c r="B191" s="36"/>
      <c r="C191" s="37"/>
      <c r="D191" s="205" t="s">
        <v>152</v>
      </c>
      <c r="E191" s="37"/>
      <c r="F191" s="206" t="s">
        <v>222</v>
      </c>
      <c r="G191" s="37"/>
      <c r="H191" s="37"/>
      <c r="I191" s="207"/>
      <c r="J191" s="37"/>
      <c r="K191" s="37"/>
      <c r="L191" s="40"/>
      <c r="M191" s="208"/>
      <c r="N191" s="209"/>
      <c r="O191" s="72"/>
      <c r="P191" s="72"/>
      <c r="Q191" s="72"/>
      <c r="R191" s="72"/>
      <c r="S191" s="72"/>
      <c r="T191" s="73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T191" s="18" t="s">
        <v>152</v>
      </c>
      <c r="AU191" s="18" t="s">
        <v>86</v>
      </c>
    </row>
    <row r="192" spans="1:65" s="13" customFormat="1" ht="11.25">
      <c r="B192" s="210"/>
      <c r="C192" s="211"/>
      <c r="D192" s="205" t="s">
        <v>154</v>
      </c>
      <c r="E192" s="212" t="s">
        <v>1</v>
      </c>
      <c r="F192" s="213" t="s">
        <v>537</v>
      </c>
      <c r="G192" s="211"/>
      <c r="H192" s="212" t="s">
        <v>1</v>
      </c>
      <c r="I192" s="214"/>
      <c r="J192" s="211"/>
      <c r="K192" s="211"/>
      <c r="L192" s="215"/>
      <c r="M192" s="216"/>
      <c r="N192" s="217"/>
      <c r="O192" s="217"/>
      <c r="P192" s="217"/>
      <c r="Q192" s="217"/>
      <c r="R192" s="217"/>
      <c r="S192" s="217"/>
      <c r="T192" s="218"/>
      <c r="AT192" s="219" t="s">
        <v>154</v>
      </c>
      <c r="AU192" s="219" t="s">
        <v>86</v>
      </c>
      <c r="AV192" s="13" t="s">
        <v>21</v>
      </c>
      <c r="AW192" s="13" t="s">
        <v>35</v>
      </c>
      <c r="AX192" s="13" t="s">
        <v>78</v>
      </c>
      <c r="AY192" s="219" t="s">
        <v>144</v>
      </c>
    </row>
    <row r="193" spans="1:65" s="14" customFormat="1" ht="11.25">
      <c r="B193" s="220"/>
      <c r="C193" s="221"/>
      <c r="D193" s="205" t="s">
        <v>154</v>
      </c>
      <c r="E193" s="222" t="s">
        <v>1</v>
      </c>
      <c r="F193" s="223" t="s">
        <v>631</v>
      </c>
      <c r="G193" s="221"/>
      <c r="H193" s="224">
        <v>40</v>
      </c>
      <c r="I193" s="225"/>
      <c r="J193" s="221"/>
      <c r="K193" s="221"/>
      <c r="L193" s="226"/>
      <c r="M193" s="227"/>
      <c r="N193" s="228"/>
      <c r="O193" s="228"/>
      <c r="P193" s="228"/>
      <c r="Q193" s="228"/>
      <c r="R193" s="228"/>
      <c r="S193" s="228"/>
      <c r="T193" s="229"/>
      <c r="AT193" s="230" t="s">
        <v>154</v>
      </c>
      <c r="AU193" s="230" t="s">
        <v>86</v>
      </c>
      <c r="AV193" s="14" t="s">
        <v>86</v>
      </c>
      <c r="AW193" s="14" t="s">
        <v>35</v>
      </c>
      <c r="AX193" s="14" t="s">
        <v>21</v>
      </c>
      <c r="AY193" s="230" t="s">
        <v>144</v>
      </c>
    </row>
    <row r="194" spans="1:65" s="2" customFormat="1" ht="37.9" customHeight="1">
      <c r="A194" s="35"/>
      <c r="B194" s="36"/>
      <c r="C194" s="192" t="s">
        <v>218</v>
      </c>
      <c r="D194" s="192" t="s">
        <v>146</v>
      </c>
      <c r="E194" s="193" t="s">
        <v>226</v>
      </c>
      <c r="F194" s="194" t="s">
        <v>227</v>
      </c>
      <c r="G194" s="195" t="s">
        <v>149</v>
      </c>
      <c r="H194" s="196">
        <v>40</v>
      </c>
      <c r="I194" s="197"/>
      <c r="J194" s="198">
        <f>ROUND(I194*H194,2)</f>
        <v>0</v>
      </c>
      <c r="K194" s="194" t="s">
        <v>1</v>
      </c>
      <c r="L194" s="40"/>
      <c r="M194" s="199" t="s">
        <v>1</v>
      </c>
      <c r="N194" s="200" t="s">
        <v>43</v>
      </c>
      <c r="O194" s="72"/>
      <c r="P194" s="201">
        <f>O194*H194</f>
        <v>0</v>
      </c>
      <c r="Q194" s="201">
        <v>0</v>
      </c>
      <c r="R194" s="201">
        <f>Q194*H194</f>
        <v>0</v>
      </c>
      <c r="S194" s="201">
        <v>0</v>
      </c>
      <c r="T194" s="202">
        <f>S194*H194</f>
        <v>0</v>
      </c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R194" s="203" t="s">
        <v>99</v>
      </c>
      <c r="AT194" s="203" t="s">
        <v>146</v>
      </c>
      <c r="AU194" s="203" t="s">
        <v>86</v>
      </c>
      <c r="AY194" s="18" t="s">
        <v>144</v>
      </c>
      <c r="BE194" s="204">
        <f>IF(N194="základní",J194,0)</f>
        <v>0</v>
      </c>
      <c r="BF194" s="204">
        <f>IF(N194="snížená",J194,0)</f>
        <v>0</v>
      </c>
      <c r="BG194" s="204">
        <f>IF(N194="zákl. přenesená",J194,0)</f>
        <v>0</v>
      </c>
      <c r="BH194" s="204">
        <f>IF(N194="sníž. přenesená",J194,0)</f>
        <v>0</v>
      </c>
      <c r="BI194" s="204">
        <f>IF(N194="nulová",J194,0)</f>
        <v>0</v>
      </c>
      <c r="BJ194" s="18" t="s">
        <v>21</v>
      </c>
      <c r="BK194" s="204">
        <f>ROUND(I194*H194,2)</f>
        <v>0</v>
      </c>
      <c r="BL194" s="18" t="s">
        <v>99</v>
      </c>
      <c r="BM194" s="203" t="s">
        <v>632</v>
      </c>
    </row>
    <row r="195" spans="1:65" s="2" customFormat="1" ht="19.5">
      <c r="A195" s="35"/>
      <c r="B195" s="36"/>
      <c r="C195" s="37"/>
      <c r="D195" s="205" t="s">
        <v>152</v>
      </c>
      <c r="E195" s="37"/>
      <c r="F195" s="206" t="s">
        <v>229</v>
      </c>
      <c r="G195" s="37"/>
      <c r="H195" s="37"/>
      <c r="I195" s="207"/>
      <c r="J195" s="37"/>
      <c r="K195" s="37"/>
      <c r="L195" s="40"/>
      <c r="M195" s="208"/>
      <c r="N195" s="209"/>
      <c r="O195" s="72"/>
      <c r="P195" s="72"/>
      <c r="Q195" s="72"/>
      <c r="R195" s="72"/>
      <c r="S195" s="72"/>
      <c r="T195" s="73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T195" s="18" t="s">
        <v>152</v>
      </c>
      <c r="AU195" s="18" t="s">
        <v>86</v>
      </c>
    </row>
    <row r="196" spans="1:65" s="13" customFormat="1" ht="11.25">
      <c r="B196" s="210"/>
      <c r="C196" s="211"/>
      <c r="D196" s="205" t="s">
        <v>154</v>
      </c>
      <c r="E196" s="212" t="s">
        <v>1</v>
      </c>
      <c r="F196" s="213" t="s">
        <v>223</v>
      </c>
      <c r="G196" s="211"/>
      <c r="H196" s="212" t="s">
        <v>1</v>
      </c>
      <c r="I196" s="214"/>
      <c r="J196" s="211"/>
      <c r="K196" s="211"/>
      <c r="L196" s="215"/>
      <c r="M196" s="216"/>
      <c r="N196" s="217"/>
      <c r="O196" s="217"/>
      <c r="P196" s="217"/>
      <c r="Q196" s="217"/>
      <c r="R196" s="217"/>
      <c r="S196" s="217"/>
      <c r="T196" s="218"/>
      <c r="AT196" s="219" t="s">
        <v>154</v>
      </c>
      <c r="AU196" s="219" t="s">
        <v>86</v>
      </c>
      <c r="AV196" s="13" t="s">
        <v>21</v>
      </c>
      <c r="AW196" s="13" t="s">
        <v>35</v>
      </c>
      <c r="AX196" s="13" t="s">
        <v>78</v>
      </c>
      <c r="AY196" s="219" t="s">
        <v>144</v>
      </c>
    </row>
    <row r="197" spans="1:65" s="14" customFormat="1" ht="11.25">
      <c r="B197" s="220"/>
      <c r="C197" s="221"/>
      <c r="D197" s="205" t="s">
        <v>154</v>
      </c>
      <c r="E197" s="222" t="s">
        <v>1</v>
      </c>
      <c r="F197" s="223" t="s">
        <v>631</v>
      </c>
      <c r="G197" s="221"/>
      <c r="H197" s="224">
        <v>40</v>
      </c>
      <c r="I197" s="225"/>
      <c r="J197" s="221"/>
      <c r="K197" s="221"/>
      <c r="L197" s="226"/>
      <c r="M197" s="227"/>
      <c r="N197" s="228"/>
      <c r="O197" s="228"/>
      <c r="P197" s="228"/>
      <c r="Q197" s="228"/>
      <c r="R197" s="228"/>
      <c r="S197" s="228"/>
      <c r="T197" s="229"/>
      <c r="AT197" s="230" t="s">
        <v>154</v>
      </c>
      <c r="AU197" s="230" t="s">
        <v>86</v>
      </c>
      <c r="AV197" s="14" t="s">
        <v>86</v>
      </c>
      <c r="AW197" s="14" t="s">
        <v>35</v>
      </c>
      <c r="AX197" s="14" t="s">
        <v>21</v>
      </c>
      <c r="AY197" s="230" t="s">
        <v>144</v>
      </c>
    </row>
    <row r="198" spans="1:65" s="2" customFormat="1" ht="14.45" customHeight="1">
      <c r="A198" s="35"/>
      <c r="B198" s="36"/>
      <c r="C198" s="243" t="s">
        <v>535</v>
      </c>
      <c r="D198" s="243" t="s">
        <v>211</v>
      </c>
      <c r="E198" s="244" t="s">
        <v>230</v>
      </c>
      <c r="F198" s="245" t="s">
        <v>231</v>
      </c>
      <c r="G198" s="246" t="s">
        <v>232</v>
      </c>
      <c r="H198" s="247">
        <v>0.6</v>
      </c>
      <c r="I198" s="248"/>
      <c r="J198" s="249">
        <f>ROUND(I198*H198,2)</f>
        <v>0</v>
      </c>
      <c r="K198" s="245" t="s">
        <v>150</v>
      </c>
      <c r="L198" s="250"/>
      <c r="M198" s="251" t="s">
        <v>1</v>
      </c>
      <c r="N198" s="252" t="s">
        <v>43</v>
      </c>
      <c r="O198" s="72"/>
      <c r="P198" s="201">
        <f>O198*H198</f>
        <v>0</v>
      </c>
      <c r="Q198" s="201">
        <v>1E-3</v>
      </c>
      <c r="R198" s="201">
        <f>Q198*H198</f>
        <v>5.9999999999999995E-4</v>
      </c>
      <c r="S198" s="201">
        <v>0</v>
      </c>
      <c r="T198" s="202">
        <f>S198*H198</f>
        <v>0</v>
      </c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R198" s="203" t="s">
        <v>195</v>
      </c>
      <c r="AT198" s="203" t="s">
        <v>211</v>
      </c>
      <c r="AU198" s="203" t="s">
        <v>86</v>
      </c>
      <c r="AY198" s="18" t="s">
        <v>144</v>
      </c>
      <c r="BE198" s="204">
        <f>IF(N198="základní",J198,0)</f>
        <v>0</v>
      </c>
      <c r="BF198" s="204">
        <f>IF(N198="snížená",J198,0)</f>
        <v>0</v>
      </c>
      <c r="BG198" s="204">
        <f>IF(N198="zákl. přenesená",J198,0)</f>
        <v>0</v>
      </c>
      <c r="BH198" s="204">
        <f>IF(N198="sníž. přenesená",J198,0)</f>
        <v>0</v>
      </c>
      <c r="BI198" s="204">
        <f>IF(N198="nulová",J198,0)</f>
        <v>0</v>
      </c>
      <c r="BJ198" s="18" t="s">
        <v>21</v>
      </c>
      <c r="BK198" s="204">
        <f>ROUND(I198*H198,2)</f>
        <v>0</v>
      </c>
      <c r="BL198" s="18" t="s">
        <v>99</v>
      </c>
      <c r="BM198" s="203" t="s">
        <v>633</v>
      </c>
    </row>
    <row r="199" spans="1:65" s="2" customFormat="1" ht="11.25">
      <c r="A199" s="35"/>
      <c r="B199" s="36"/>
      <c r="C199" s="37"/>
      <c r="D199" s="205" t="s">
        <v>152</v>
      </c>
      <c r="E199" s="37"/>
      <c r="F199" s="206" t="s">
        <v>231</v>
      </c>
      <c r="G199" s="37"/>
      <c r="H199" s="37"/>
      <c r="I199" s="207"/>
      <c r="J199" s="37"/>
      <c r="K199" s="37"/>
      <c r="L199" s="40"/>
      <c r="M199" s="208"/>
      <c r="N199" s="209"/>
      <c r="O199" s="72"/>
      <c r="P199" s="72"/>
      <c r="Q199" s="72"/>
      <c r="R199" s="72"/>
      <c r="S199" s="72"/>
      <c r="T199" s="73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T199" s="18" t="s">
        <v>152</v>
      </c>
      <c r="AU199" s="18" t="s">
        <v>86</v>
      </c>
    </row>
    <row r="200" spans="1:65" s="14" customFormat="1" ht="11.25">
      <c r="B200" s="220"/>
      <c r="C200" s="221"/>
      <c r="D200" s="205" t="s">
        <v>154</v>
      </c>
      <c r="E200" s="221"/>
      <c r="F200" s="223" t="s">
        <v>634</v>
      </c>
      <c r="G200" s="221"/>
      <c r="H200" s="224">
        <v>0.6</v>
      </c>
      <c r="I200" s="225"/>
      <c r="J200" s="221"/>
      <c r="K200" s="221"/>
      <c r="L200" s="226"/>
      <c r="M200" s="227"/>
      <c r="N200" s="228"/>
      <c r="O200" s="228"/>
      <c r="P200" s="228"/>
      <c r="Q200" s="228"/>
      <c r="R200" s="228"/>
      <c r="S200" s="228"/>
      <c r="T200" s="229"/>
      <c r="AT200" s="230" t="s">
        <v>154</v>
      </c>
      <c r="AU200" s="230" t="s">
        <v>86</v>
      </c>
      <c r="AV200" s="14" t="s">
        <v>86</v>
      </c>
      <c r="AW200" s="14" t="s">
        <v>4</v>
      </c>
      <c r="AX200" s="14" t="s">
        <v>21</v>
      </c>
      <c r="AY200" s="230" t="s">
        <v>144</v>
      </c>
    </row>
    <row r="201" spans="1:65" s="2" customFormat="1" ht="24.2" customHeight="1">
      <c r="A201" s="35"/>
      <c r="B201" s="36"/>
      <c r="C201" s="192" t="s">
        <v>225</v>
      </c>
      <c r="D201" s="192" t="s">
        <v>146</v>
      </c>
      <c r="E201" s="193" t="s">
        <v>236</v>
      </c>
      <c r="F201" s="194" t="s">
        <v>237</v>
      </c>
      <c r="G201" s="195" t="s">
        <v>149</v>
      </c>
      <c r="H201" s="196">
        <v>106.5</v>
      </c>
      <c r="I201" s="197"/>
      <c r="J201" s="198">
        <f>ROUND(I201*H201,2)</f>
        <v>0</v>
      </c>
      <c r="K201" s="194" t="s">
        <v>150</v>
      </c>
      <c r="L201" s="40"/>
      <c r="M201" s="199" t="s">
        <v>1</v>
      </c>
      <c r="N201" s="200" t="s">
        <v>43</v>
      </c>
      <c r="O201" s="72"/>
      <c r="P201" s="201">
        <f>O201*H201</f>
        <v>0</v>
      </c>
      <c r="Q201" s="201">
        <v>0</v>
      </c>
      <c r="R201" s="201">
        <f>Q201*H201</f>
        <v>0</v>
      </c>
      <c r="S201" s="201">
        <v>0</v>
      </c>
      <c r="T201" s="202">
        <f>S201*H201</f>
        <v>0</v>
      </c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R201" s="203" t="s">
        <v>99</v>
      </c>
      <c r="AT201" s="203" t="s">
        <v>146</v>
      </c>
      <c r="AU201" s="203" t="s">
        <v>86</v>
      </c>
      <c r="AY201" s="18" t="s">
        <v>144</v>
      </c>
      <c r="BE201" s="204">
        <f>IF(N201="základní",J201,0)</f>
        <v>0</v>
      </c>
      <c r="BF201" s="204">
        <f>IF(N201="snížená",J201,0)</f>
        <v>0</v>
      </c>
      <c r="BG201" s="204">
        <f>IF(N201="zákl. přenesená",J201,0)</f>
        <v>0</v>
      </c>
      <c r="BH201" s="204">
        <f>IF(N201="sníž. přenesená",J201,0)</f>
        <v>0</v>
      </c>
      <c r="BI201" s="204">
        <f>IF(N201="nulová",J201,0)</f>
        <v>0</v>
      </c>
      <c r="BJ201" s="18" t="s">
        <v>21</v>
      </c>
      <c r="BK201" s="204">
        <f>ROUND(I201*H201,2)</f>
        <v>0</v>
      </c>
      <c r="BL201" s="18" t="s">
        <v>99</v>
      </c>
      <c r="BM201" s="203" t="s">
        <v>635</v>
      </c>
    </row>
    <row r="202" spans="1:65" s="2" customFormat="1" ht="19.5">
      <c r="A202" s="35"/>
      <c r="B202" s="36"/>
      <c r="C202" s="37"/>
      <c r="D202" s="205" t="s">
        <v>152</v>
      </c>
      <c r="E202" s="37"/>
      <c r="F202" s="206" t="s">
        <v>239</v>
      </c>
      <c r="G202" s="37"/>
      <c r="H202" s="37"/>
      <c r="I202" s="207"/>
      <c r="J202" s="37"/>
      <c r="K202" s="37"/>
      <c r="L202" s="40"/>
      <c r="M202" s="208"/>
      <c r="N202" s="209"/>
      <c r="O202" s="72"/>
      <c r="P202" s="72"/>
      <c r="Q202" s="72"/>
      <c r="R202" s="72"/>
      <c r="S202" s="72"/>
      <c r="T202" s="73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T202" s="18" t="s">
        <v>152</v>
      </c>
      <c r="AU202" s="18" t="s">
        <v>86</v>
      </c>
    </row>
    <row r="203" spans="1:65" s="13" customFormat="1" ht="11.25">
      <c r="B203" s="210"/>
      <c r="C203" s="211"/>
      <c r="D203" s="205" t="s">
        <v>154</v>
      </c>
      <c r="E203" s="212" t="s">
        <v>1</v>
      </c>
      <c r="F203" s="213" t="s">
        <v>240</v>
      </c>
      <c r="G203" s="211"/>
      <c r="H203" s="212" t="s">
        <v>1</v>
      </c>
      <c r="I203" s="214"/>
      <c r="J203" s="211"/>
      <c r="K203" s="211"/>
      <c r="L203" s="215"/>
      <c r="M203" s="216"/>
      <c r="N203" s="217"/>
      <c r="O203" s="217"/>
      <c r="P203" s="217"/>
      <c r="Q203" s="217"/>
      <c r="R203" s="217"/>
      <c r="S203" s="217"/>
      <c r="T203" s="218"/>
      <c r="AT203" s="219" t="s">
        <v>154</v>
      </c>
      <c r="AU203" s="219" t="s">
        <v>86</v>
      </c>
      <c r="AV203" s="13" t="s">
        <v>21</v>
      </c>
      <c r="AW203" s="13" t="s">
        <v>35</v>
      </c>
      <c r="AX203" s="13" t="s">
        <v>78</v>
      </c>
      <c r="AY203" s="219" t="s">
        <v>144</v>
      </c>
    </row>
    <row r="204" spans="1:65" s="14" customFormat="1" ht="11.25">
      <c r="B204" s="220"/>
      <c r="C204" s="221"/>
      <c r="D204" s="205" t="s">
        <v>154</v>
      </c>
      <c r="E204" s="222" t="s">
        <v>1</v>
      </c>
      <c r="F204" s="223" t="s">
        <v>636</v>
      </c>
      <c r="G204" s="221"/>
      <c r="H204" s="224">
        <v>106.5</v>
      </c>
      <c r="I204" s="225"/>
      <c r="J204" s="221"/>
      <c r="K204" s="221"/>
      <c r="L204" s="226"/>
      <c r="M204" s="227"/>
      <c r="N204" s="228"/>
      <c r="O204" s="228"/>
      <c r="P204" s="228"/>
      <c r="Q204" s="228"/>
      <c r="R204" s="228"/>
      <c r="S204" s="228"/>
      <c r="T204" s="229"/>
      <c r="AT204" s="230" t="s">
        <v>154</v>
      </c>
      <c r="AU204" s="230" t="s">
        <v>86</v>
      </c>
      <c r="AV204" s="14" t="s">
        <v>86</v>
      </c>
      <c r="AW204" s="14" t="s">
        <v>35</v>
      </c>
      <c r="AX204" s="14" t="s">
        <v>21</v>
      </c>
      <c r="AY204" s="230" t="s">
        <v>144</v>
      </c>
    </row>
    <row r="205" spans="1:65" s="12" customFormat="1" ht="22.9" customHeight="1">
      <c r="B205" s="176"/>
      <c r="C205" s="177"/>
      <c r="D205" s="178" t="s">
        <v>77</v>
      </c>
      <c r="E205" s="190" t="s">
        <v>86</v>
      </c>
      <c r="F205" s="190" t="s">
        <v>242</v>
      </c>
      <c r="G205" s="177"/>
      <c r="H205" s="177"/>
      <c r="I205" s="180"/>
      <c r="J205" s="191">
        <f>BK205</f>
        <v>0</v>
      </c>
      <c r="K205" s="177"/>
      <c r="L205" s="182"/>
      <c r="M205" s="183"/>
      <c r="N205" s="184"/>
      <c r="O205" s="184"/>
      <c r="P205" s="185">
        <f>SUM(P206:P224)</f>
        <v>0</v>
      </c>
      <c r="Q205" s="184"/>
      <c r="R205" s="185">
        <f>SUM(R206:R224)</f>
        <v>15.43192</v>
      </c>
      <c r="S205" s="184"/>
      <c r="T205" s="186">
        <f>SUM(T206:T224)</f>
        <v>0</v>
      </c>
      <c r="AR205" s="187" t="s">
        <v>21</v>
      </c>
      <c r="AT205" s="188" t="s">
        <v>77</v>
      </c>
      <c r="AU205" s="188" t="s">
        <v>21</v>
      </c>
      <c r="AY205" s="187" t="s">
        <v>144</v>
      </c>
      <c r="BK205" s="189">
        <f>SUM(BK206:BK224)</f>
        <v>0</v>
      </c>
    </row>
    <row r="206" spans="1:65" s="2" customFormat="1" ht="24.2" customHeight="1">
      <c r="A206" s="35"/>
      <c r="B206" s="36"/>
      <c r="C206" s="192" t="s">
        <v>8</v>
      </c>
      <c r="D206" s="192" t="s">
        <v>146</v>
      </c>
      <c r="E206" s="193" t="s">
        <v>244</v>
      </c>
      <c r="F206" s="194" t="s">
        <v>245</v>
      </c>
      <c r="G206" s="195" t="s">
        <v>171</v>
      </c>
      <c r="H206" s="196">
        <v>4</v>
      </c>
      <c r="I206" s="197"/>
      <c r="J206" s="198">
        <f>ROUND(I206*H206,2)</f>
        <v>0</v>
      </c>
      <c r="K206" s="194" t="s">
        <v>1</v>
      </c>
      <c r="L206" s="40"/>
      <c r="M206" s="199" t="s">
        <v>1</v>
      </c>
      <c r="N206" s="200" t="s">
        <v>43</v>
      </c>
      <c r="O206" s="72"/>
      <c r="P206" s="201">
        <f>O206*H206</f>
        <v>0</v>
      </c>
      <c r="Q206" s="201">
        <v>1.63</v>
      </c>
      <c r="R206" s="201">
        <f>Q206*H206</f>
        <v>6.52</v>
      </c>
      <c r="S206" s="201">
        <v>0</v>
      </c>
      <c r="T206" s="202">
        <f>S206*H206</f>
        <v>0</v>
      </c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R206" s="203" t="s">
        <v>99</v>
      </c>
      <c r="AT206" s="203" t="s">
        <v>146</v>
      </c>
      <c r="AU206" s="203" t="s">
        <v>86</v>
      </c>
      <c r="AY206" s="18" t="s">
        <v>144</v>
      </c>
      <c r="BE206" s="204">
        <f>IF(N206="základní",J206,0)</f>
        <v>0</v>
      </c>
      <c r="BF206" s="204">
        <f>IF(N206="snížená",J206,0)</f>
        <v>0</v>
      </c>
      <c r="BG206" s="204">
        <f>IF(N206="zákl. přenesená",J206,0)</f>
        <v>0</v>
      </c>
      <c r="BH206" s="204">
        <f>IF(N206="sníž. přenesená",J206,0)</f>
        <v>0</v>
      </c>
      <c r="BI206" s="204">
        <f>IF(N206="nulová",J206,0)</f>
        <v>0</v>
      </c>
      <c r="BJ206" s="18" t="s">
        <v>21</v>
      </c>
      <c r="BK206" s="204">
        <f>ROUND(I206*H206,2)</f>
        <v>0</v>
      </c>
      <c r="BL206" s="18" t="s">
        <v>99</v>
      </c>
      <c r="BM206" s="203" t="s">
        <v>637</v>
      </c>
    </row>
    <row r="207" spans="1:65" s="2" customFormat="1" ht="29.25">
      <c r="A207" s="35"/>
      <c r="B207" s="36"/>
      <c r="C207" s="37"/>
      <c r="D207" s="205" t="s">
        <v>152</v>
      </c>
      <c r="E207" s="37"/>
      <c r="F207" s="206" t="s">
        <v>247</v>
      </c>
      <c r="G207" s="37"/>
      <c r="H207" s="37"/>
      <c r="I207" s="207"/>
      <c r="J207" s="37"/>
      <c r="K207" s="37"/>
      <c r="L207" s="40"/>
      <c r="M207" s="208"/>
      <c r="N207" s="209"/>
      <c r="O207" s="72"/>
      <c r="P207" s="72"/>
      <c r="Q207" s="72"/>
      <c r="R207" s="72"/>
      <c r="S207" s="72"/>
      <c r="T207" s="73"/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T207" s="18" t="s">
        <v>152</v>
      </c>
      <c r="AU207" s="18" t="s">
        <v>86</v>
      </c>
    </row>
    <row r="208" spans="1:65" s="13" customFormat="1" ht="11.25">
      <c r="B208" s="210"/>
      <c r="C208" s="211"/>
      <c r="D208" s="205" t="s">
        <v>154</v>
      </c>
      <c r="E208" s="212" t="s">
        <v>1</v>
      </c>
      <c r="F208" s="213" t="s">
        <v>176</v>
      </c>
      <c r="G208" s="211"/>
      <c r="H208" s="212" t="s">
        <v>1</v>
      </c>
      <c r="I208" s="214"/>
      <c r="J208" s="211"/>
      <c r="K208" s="211"/>
      <c r="L208" s="215"/>
      <c r="M208" s="216"/>
      <c r="N208" s="217"/>
      <c r="O208" s="217"/>
      <c r="P208" s="217"/>
      <c r="Q208" s="217"/>
      <c r="R208" s="217"/>
      <c r="S208" s="217"/>
      <c r="T208" s="218"/>
      <c r="AT208" s="219" t="s">
        <v>154</v>
      </c>
      <c r="AU208" s="219" t="s">
        <v>86</v>
      </c>
      <c r="AV208" s="13" t="s">
        <v>21</v>
      </c>
      <c r="AW208" s="13" t="s">
        <v>35</v>
      </c>
      <c r="AX208" s="13" t="s">
        <v>78</v>
      </c>
      <c r="AY208" s="219" t="s">
        <v>144</v>
      </c>
    </row>
    <row r="209" spans="1:65" s="14" customFormat="1" ht="11.25">
      <c r="B209" s="220"/>
      <c r="C209" s="221"/>
      <c r="D209" s="205" t="s">
        <v>154</v>
      </c>
      <c r="E209" s="222" t="s">
        <v>1</v>
      </c>
      <c r="F209" s="223" t="s">
        <v>638</v>
      </c>
      <c r="G209" s="221"/>
      <c r="H209" s="224">
        <v>4</v>
      </c>
      <c r="I209" s="225"/>
      <c r="J209" s="221"/>
      <c r="K209" s="221"/>
      <c r="L209" s="226"/>
      <c r="M209" s="227"/>
      <c r="N209" s="228"/>
      <c r="O209" s="228"/>
      <c r="P209" s="228"/>
      <c r="Q209" s="228"/>
      <c r="R209" s="228"/>
      <c r="S209" s="228"/>
      <c r="T209" s="229"/>
      <c r="AT209" s="230" t="s">
        <v>154</v>
      </c>
      <c r="AU209" s="230" t="s">
        <v>86</v>
      </c>
      <c r="AV209" s="14" t="s">
        <v>86</v>
      </c>
      <c r="AW209" s="14" t="s">
        <v>35</v>
      </c>
      <c r="AX209" s="14" t="s">
        <v>21</v>
      </c>
      <c r="AY209" s="230" t="s">
        <v>144</v>
      </c>
    </row>
    <row r="210" spans="1:65" s="2" customFormat="1" ht="24.2" customHeight="1">
      <c r="A210" s="35"/>
      <c r="B210" s="36"/>
      <c r="C210" s="192" t="s">
        <v>235</v>
      </c>
      <c r="D210" s="192" t="s">
        <v>146</v>
      </c>
      <c r="E210" s="193" t="s">
        <v>250</v>
      </c>
      <c r="F210" s="194" t="s">
        <v>251</v>
      </c>
      <c r="G210" s="195" t="s">
        <v>171</v>
      </c>
      <c r="H210" s="196">
        <v>2.64</v>
      </c>
      <c r="I210" s="197"/>
      <c r="J210" s="198">
        <f>ROUND(I210*H210,2)</f>
        <v>0</v>
      </c>
      <c r="K210" s="194" t="s">
        <v>1</v>
      </c>
      <c r="L210" s="40"/>
      <c r="M210" s="199" t="s">
        <v>1</v>
      </c>
      <c r="N210" s="200" t="s">
        <v>43</v>
      </c>
      <c r="O210" s="72"/>
      <c r="P210" s="201">
        <f>O210*H210</f>
        <v>0</v>
      </c>
      <c r="Q210" s="201">
        <v>1.665</v>
      </c>
      <c r="R210" s="201">
        <f>Q210*H210</f>
        <v>4.3956</v>
      </c>
      <c r="S210" s="201">
        <v>0</v>
      </c>
      <c r="T210" s="202">
        <f>S210*H210</f>
        <v>0</v>
      </c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R210" s="203" t="s">
        <v>99</v>
      </c>
      <c r="AT210" s="203" t="s">
        <v>146</v>
      </c>
      <c r="AU210" s="203" t="s">
        <v>86</v>
      </c>
      <c r="AY210" s="18" t="s">
        <v>144</v>
      </c>
      <c r="BE210" s="204">
        <f>IF(N210="základní",J210,0)</f>
        <v>0</v>
      </c>
      <c r="BF210" s="204">
        <f>IF(N210="snížená",J210,0)</f>
        <v>0</v>
      </c>
      <c r="BG210" s="204">
        <f>IF(N210="zákl. přenesená",J210,0)</f>
        <v>0</v>
      </c>
      <c r="BH210" s="204">
        <f>IF(N210="sníž. přenesená",J210,0)</f>
        <v>0</v>
      </c>
      <c r="BI210" s="204">
        <f>IF(N210="nulová",J210,0)</f>
        <v>0</v>
      </c>
      <c r="BJ210" s="18" t="s">
        <v>21</v>
      </c>
      <c r="BK210" s="204">
        <f>ROUND(I210*H210,2)</f>
        <v>0</v>
      </c>
      <c r="BL210" s="18" t="s">
        <v>99</v>
      </c>
      <c r="BM210" s="203" t="s">
        <v>639</v>
      </c>
    </row>
    <row r="211" spans="1:65" s="2" customFormat="1" ht="29.25">
      <c r="A211" s="35"/>
      <c r="B211" s="36"/>
      <c r="C211" s="37"/>
      <c r="D211" s="205" t="s">
        <v>152</v>
      </c>
      <c r="E211" s="37"/>
      <c r="F211" s="206" t="s">
        <v>253</v>
      </c>
      <c r="G211" s="37"/>
      <c r="H211" s="37"/>
      <c r="I211" s="207"/>
      <c r="J211" s="37"/>
      <c r="K211" s="37"/>
      <c r="L211" s="40"/>
      <c r="M211" s="208"/>
      <c r="N211" s="209"/>
      <c r="O211" s="72"/>
      <c r="P211" s="72"/>
      <c r="Q211" s="72"/>
      <c r="R211" s="72"/>
      <c r="S211" s="72"/>
      <c r="T211" s="73"/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T211" s="18" t="s">
        <v>152</v>
      </c>
      <c r="AU211" s="18" t="s">
        <v>86</v>
      </c>
    </row>
    <row r="212" spans="1:65" s="13" customFormat="1" ht="11.25">
      <c r="B212" s="210"/>
      <c r="C212" s="211"/>
      <c r="D212" s="205" t="s">
        <v>154</v>
      </c>
      <c r="E212" s="212" t="s">
        <v>1</v>
      </c>
      <c r="F212" s="213" t="s">
        <v>254</v>
      </c>
      <c r="G212" s="211"/>
      <c r="H212" s="212" t="s">
        <v>1</v>
      </c>
      <c r="I212" s="214"/>
      <c r="J212" s="211"/>
      <c r="K212" s="211"/>
      <c r="L212" s="215"/>
      <c r="M212" s="216"/>
      <c r="N212" s="217"/>
      <c r="O212" s="217"/>
      <c r="P212" s="217"/>
      <c r="Q212" s="217"/>
      <c r="R212" s="217"/>
      <c r="S212" s="217"/>
      <c r="T212" s="218"/>
      <c r="AT212" s="219" t="s">
        <v>154</v>
      </c>
      <c r="AU212" s="219" t="s">
        <v>86</v>
      </c>
      <c r="AV212" s="13" t="s">
        <v>21</v>
      </c>
      <c r="AW212" s="13" t="s">
        <v>35</v>
      </c>
      <c r="AX212" s="13" t="s">
        <v>78</v>
      </c>
      <c r="AY212" s="219" t="s">
        <v>144</v>
      </c>
    </row>
    <row r="213" spans="1:65" s="14" customFormat="1" ht="11.25">
      <c r="B213" s="220"/>
      <c r="C213" s="221"/>
      <c r="D213" s="205" t="s">
        <v>154</v>
      </c>
      <c r="E213" s="222" t="s">
        <v>1</v>
      </c>
      <c r="F213" s="223" t="s">
        <v>615</v>
      </c>
      <c r="G213" s="221"/>
      <c r="H213" s="224">
        <v>2.64</v>
      </c>
      <c r="I213" s="225"/>
      <c r="J213" s="221"/>
      <c r="K213" s="221"/>
      <c r="L213" s="226"/>
      <c r="M213" s="227"/>
      <c r="N213" s="228"/>
      <c r="O213" s="228"/>
      <c r="P213" s="228"/>
      <c r="Q213" s="228"/>
      <c r="R213" s="228"/>
      <c r="S213" s="228"/>
      <c r="T213" s="229"/>
      <c r="AT213" s="230" t="s">
        <v>154</v>
      </c>
      <c r="AU213" s="230" t="s">
        <v>86</v>
      </c>
      <c r="AV213" s="14" t="s">
        <v>86</v>
      </c>
      <c r="AW213" s="14" t="s">
        <v>35</v>
      </c>
      <c r="AX213" s="14" t="s">
        <v>21</v>
      </c>
      <c r="AY213" s="230" t="s">
        <v>144</v>
      </c>
    </row>
    <row r="214" spans="1:65" s="2" customFormat="1" ht="24.2" customHeight="1">
      <c r="A214" s="35"/>
      <c r="B214" s="36"/>
      <c r="C214" s="192" t="s">
        <v>243</v>
      </c>
      <c r="D214" s="192" t="s">
        <v>146</v>
      </c>
      <c r="E214" s="193" t="s">
        <v>256</v>
      </c>
      <c r="F214" s="194" t="s">
        <v>257</v>
      </c>
      <c r="G214" s="195" t="s">
        <v>149</v>
      </c>
      <c r="H214" s="196">
        <v>18</v>
      </c>
      <c r="I214" s="197"/>
      <c r="J214" s="198">
        <f>ROUND(I214*H214,2)</f>
        <v>0</v>
      </c>
      <c r="K214" s="194" t="s">
        <v>150</v>
      </c>
      <c r="L214" s="40"/>
      <c r="M214" s="199" t="s">
        <v>1</v>
      </c>
      <c r="N214" s="200" t="s">
        <v>43</v>
      </c>
      <c r="O214" s="72"/>
      <c r="P214" s="201">
        <f>O214*H214</f>
        <v>0</v>
      </c>
      <c r="Q214" s="201">
        <v>3.1E-4</v>
      </c>
      <c r="R214" s="201">
        <f>Q214*H214</f>
        <v>5.5799999999999999E-3</v>
      </c>
      <c r="S214" s="201">
        <v>0</v>
      </c>
      <c r="T214" s="202">
        <f>S214*H214</f>
        <v>0</v>
      </c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R214" s="203" t="s">
        <v>99</v>
      </c>
      <c r="AT214" s="203" t="s">
        <v>146</v>
      </c>
      <c r="AU214" s="203" t="s">
        <v>86</v>
      </c>
      <c r="AY214" s="18" t="s">
        <v>144</v>
      </c>
      <c r="BE214" s="204">
        <f>IF(N214="základní",J214,0)</f>
        <v>0</v>
      </c>
      <c r="BF214" s="204">
        <f>IF(N214="snížená",J214,0)</f>
        <v>0</v>
      </c>
      <c r="BG214" s="204">
        <f>IF(N214="zákl. přenesená",J214,0)</f>
        <v>0</v>
      </c>
      <c r="BH214" s="204">
        <f>IF(N214="sníž. přenesená",J214,0)</f>
        <v>0</v>
      </c>
      <c r="BI214" s="204">
        <f>IF(N214="nulová",J214,0)</f>
        <v>0</v>
      </c>
      <c r="BJ214" s="18" t="s">
        <v>21</v>
      </c>
      <c r="BK214" s="204">
        <f>ROUND(I214*H214,2)</f>
        <v>0</v>
      </c>
      <c r="BL214" s="18" t="s">
        <v>99</v>
      </c>
      <c r="BM214" s="203" t="s">
        <v>640</v>
      </c>
    </row>
    <row r="215" spans="1:65" s="2" customFormat="1" ht="29.25">
      <c r="A215" s="35"/>
      <c r="B215" s="36"/>
      <c r="C215" s="37"/>
      <c r="D215" s="205" t="s">
        <v>152</v>
      </c>
      <c r="E215" s="37"/>
      <c r="F215" s="206" t="s">
        <v>259</v>
      </c>
      <c r="G215" s="37"/>
      <c r="H215" s="37"/>
      <c r="I215" s="207"/>
      <c r="J215" s="37"/>
      <c r="K215" s="37"/>
      <c r="L215" s="40"/>
      <c r="M215" s="208"/>
      <c r="N215" s="209"/>
      <c r="O215" s="72"/>
      <c r="P215" s="72"/>
      <c r="Q215" s="72"/>
      <c r="R215" s="72"/>
      <c r="S215" s="72"/>
      <c r="T215" s="73"/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T215" s="18" t="s">
        <v>152</v>
      </c>
      <c r="AU215" s="18" t="s">
        <v>86</v>
      </c>
    </row>
    <row r="216" spans="1:65" s="13" customFormat="1" ht="11.25">
      <c r="B216" s="210"/>
      <c r="C216" s="211"/>
      <c r="D216" s="205" t="s">
        <v>154</v>
      </c>
      <c r="E216" s="212" t="s">
        <v>1</v>
      </c>
      <c r="F216" s="213" t="s">
        <v>176</v>
      </c>
      <c r="G216" s="211"/>
      <c r="H216" s="212" t="s">
        <v>1</v>
      </c>
      <c r="I216" s="214"/>
      <c r="J216" s="211"/>
      <c r="K216" s="211"/>
      <c r="L216" s="215"/>
      <c r="M216" s="216"/>
      <c r="N216" s="217"/>
      <c r="O216" s="217"/>
      <c r="P216" s="217"/>
      <c r="Q216" s="217"/>
      <c r="R216" s="217"/>
      <c r="S216" s="217"/>
      <c r="T216" s="218"/>
      <c r="AT216" s="219" t="s">
        <v>154</v>
      </c>
      <c r="AU216" s="219" t="s">
        <v>86</v>
      </c>
      <c r="AV216" s="13" t="s">
        <v>21</v>
      </c>
      <c r="AW216" s="13" t="s">
        <v>35</v>
      </c>
      <c r="AX216" s="13" t="s">
        <v>78</v>
      </c>
      <c r="AY216" s="219" t="s">
        <v>144</v>
      </c>
    </row>
    <row r="217" spans="1:65" s="14" customFormat="1" ht="11.25">
      <c r="B217" s="220"/>
      <c r="C217" s="221"/>
      <c r="D217" s="205" t="s">
        <v>154</v>
      </c>
      <c r="E217" s="222" t="s">
        <v>1</v>
      </c>
      <c r="F217" s="223" t="s">
        <v>641</v>
      </c>
      <c r="G217" s="221"/>
      <c r="H217" s="224">
        <v>18</v>
      </c>
      <c r="I217" s="225"/>
      <c r="J217" s="221"/>
      <c r="K217" s="221"/>
      <c r="L217" s="226"/>
      <c r="M217" s="227"/>
      <c r="N217" s="228"/>
      <c r="O217" s="228"/>
      <c r="P217" s="228"/>
      <c r="Q217" s="228"/>
      <c r="R217" s="228"/>
      <c r="S217" s="228"/>
      <c r="T217" s="229"/>
      <c r="AT217" s="230" t="s">
        <v>154</v>
      </c>
      <c r="AU217" s="230" t="s">
        <v>86</v>
      </c>
      <c r="AV217" s="14" t="s">
        <v>86</v>
      </c>
      <c r="AW217" s="14" t="s">
        <v>35</v>
      </c>
      <c r="AX217" s="14" t="s">
        <v>21</v>
      </c>
      <c r="AY217" s="230" t="s">
        <v>144</v>
      </c>
    </row>
    <row r="218" spans="1:65" s="2" customFormat="1" ht="24.2" customHeight="1">
      <c r="A218" s="35"/>
      <c r="B218" s="36"/>
      <c r="C218" s="243" t="s">
        <v>249</v>
      </c>
      <c r="D218" s="243" t="s">
        <v>211</v>
      </c>
      <c r="E218" s="244" t="s">
        <v>262</v>
      </c>
      <c r="F218" s="245" t="s">
        <v>263</v>
      </c>
      <c r="G218" s="246" t="s">
        <v>149</v>
      </c>
      <c r="H218" s="247">
        <v>18.899999999999999</v>
      </c>
      <c r="I218" s="248"/>
      <c r="J218" s="249">
        <f>ROUND(I218*H218,2)</f>
        <v>0</v>
      </c>
      <c r="K218" s="245" t="s">
        <v>150</v>
      </c>
      <c r="L218" s="250"/>
      <c r="M218" s="251" t="s">
        <v>1</v>
      </c>
      <c r="N218" s="252" t="s">
        <v>43</v>
      </c>
      <c r="O218" s="72"/>
      <c r="P218" s="201">
        <f>O218*H218</f>
        <v>0</v>
      </c>
      <c r="Q218" s="201">
        <v>4.0000000000000002E-4</v>
      </c>
      <c r="R218" s="201">
        <f>Q218*H218</f>
        <v>7.5599999999999999E-3</v>
      </c>
      <c r="S218" s="201">
        <v>0</v>
      </c>
      <c r="T218" s="202">
        <f>S218*H218</f>
        <v>0</v>
      </c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R218" s="203" t="s">
        <v>195</v>
      </c>
      <c r="AT218" s="203" t="s">
        <v>211</v>
      </c>
      <c r="AU218" s="203" t="s">
        <v>86</v>
      </c>
      <c r="AY218" s="18" t="s">
        <v>144</v>
      </c>
      <c r="BE218" s="204">
        <f>IF(N218="základní",J218,0)</f>
        <v>0</v>
      </c>
      <c r="BF218" s="204">
        <f>IF(N218="snížená",J218,0)</f>
        <v>0</v>
      </c>
      <c r="BG218" s="204">
        <f>IF(N218="zákl. přenesená",J218,0)</f>
        <v>0</v>
      </c>
      <c r="BH218" s="204">
        <f>IF(N218="sníž. přenesená",J218,0)</f>
        <v>0</v>
      </c>
      <c r="BI218" s="204">
        <f>IF(N218="nulová",J218,0)</f>
        <v>0</v>
      </c>
      <c r="BJ218" s="18" t="s">
        <v>21</v>
      </c>
      <c r="BK218" s="204">
        <f>ROUND(I218*H218,2)</f>
        <v>0</v>
      </c>
      <c r="BL218" s="18" t="s">
        <v>99</v>
      </c>
      <c r="BM218" s="203" t="s">
        <v>642</v>
      </c>
    </row>
    <row r="219" spans="1:65" s="2" customFormat="1" ht="19.5">
      <c r="A219" s="35"/>
      <c r="B219" s="36"/>
      <c r="C219" s="37"/>
      <c r="D219" s="205" t="s">
        <v>152</v>
      </c>
      <c r="E219" s="37"/>
      <c r="F219" s="206" t="s">
        <v>263</v>
      </c>
      <c r="G219" s="37"/>
      <c r="H219" s="37"/>
      <c r="I219" s="207"/>
      <c r="J219" s="37"/>
      <c r="K219" s="37"/>
      <c r="L219" s="40"/>
      <c r="M219" s="208"/>
      <c r="N219" s="209"/>
      <c r="O219" s="72"/>
      <c r="P219" s="72"/>
      <c r="Q219" s="72"/>
      <c r="R219" s="72"/>
      <c r="S219" s="72"/>
      <c r="T219" s="73"/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T219" s="18" t="s">
        <v>152</v>
      </c>
      <c r="AU219" s="18" t="s">
        <v>86</v>
      </c>
    </row>
    <row r="220" spans="1:65" s="14" customFormat="1" ht="11.25">
      <c r="B220" s="220"/>
      <c r="C220" s="221"/>
      <c r="D220" s="205" t="s">
        <v>154</v>
      </c>
      <c r="E220" s="221"/>
      <c r="F220" s="223" t="s">
        <v>643</v>
      </c>
      <c r="G220" s="221"/>
      <c r="H220" s="224">
        <v>18.899999999999999</v>
      </c>
      <c r="I220" s="225"/>
      <c r="J220" s="221"/>
      <c r="K220" s="221"/>
      <c r="L220" s="226"/>
      <c r="M220" s="227"/>
      <c r="N220" s="228"/>
      <c r="O220" s="228"/>
      <c r="P220" s="228"/>
      <c r="Q220" s="228"/>
      <c r="R220" s="228"/>
      <c r="S220" s="228"/>
      <c r="T220" s="229"/>
      <c r="AT220" s="230" t="s">
        <v>154</v>
      </c>
      <c r="AU220" s="230" t="s">
        <v>86</v>
      </c>
      <c r="AV220" s="14" t="s">
        <v>86</v>
      </c>
      <c r="AW220" s="14" t="s">
        <v>4</v>
      </c>
      <c r="AX220" s="14" t="s">
        <v>21</v>
      </c>
      <c r="AY220" s="230" t="s">
        <v>144</v>
      </c>
    </row>
    <row r="221" spans="1:65" s="2" customFormat="1" ht="37.9" customHeight="1">
      <c r="A221" s="35"/>
      <c r="B221" s="36"/>
      <c r="C221" s="192" t="s">
        <v>255</v>
      </c>
      <c r="D221" s="192" t="s">
        <v>146</v>
      </c>
      <c r="E221" s="193" t="s">
        <v>266</v>
      </c>
      <c r="F221" s="194" t="s">
        <v>267</v>
      </c>
      <c r="G221" s="195" t="s">
        <v>268</v>
      </c>
      <c r="H221" s="196">
        <v>22</v>
      </c>
      <c r="I221" s="197"/>
      <c r="J221" s="198">
        <f>ROUND(I221*H221,2)</f>
        <v>0</v>
      </c>
      <c r="K221" s="194" t="s">
        <v>150</v>
      </c>
      <c r="L221" s="40"/>
      <c r="M221" s="199" t="s">
        <v>1</v>
      </c>
      <c r="N221" s="200" t="s">
        <v>43</v>
      </c>
      <c r="O221" s="72"/>
      <c r="P221" s="201">
        <f>O221*H221</f>
        <v>0</v>
      </c>
      <c r="Q221" s="201">
        <v>0.20469000000000001</v>
      </c>
      <c r="R221" s="201">
        <f>Q221*H221</f>
        <v>4.5031800000000004</v>
      </c>
      <c r="S221" s="201">
        <v>0</v>
      </c>
      <c r="T221" s="202">
        <f>S221*H221</f>
        <v>0</v>
      </c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R221" s="203" t="s">
        <v>99</v>
      </c>
      <c r="AT221" s="203" t="s">
        <v>146</v>
      </c>
      <c r="AU221" s="203" t="s">
        <v>86</v>
      </c>
      <c r="AY221" s="18" t="s">
        <v>144</v>
      </c>
      <c r="BE221" s="204">
        <f>IF(N221="základní",J221,0)</f>
        <v>0</v>
      </c>
      <c r="BF221" s="204">
        <f>IF(N221="snížená",J221,0)</f>
        <v>0</v>
      </c>
      <c r="BG221" s="204">
        <f>IF(N221="zákl. přenesená",J221,0)</f>
        <v>0</v>
      </c>
      <c r="BH221" s="204">
        <f>IF(N221="sníž. přenesená",J221,0)</f>
        <v>0</v>
      </c>
      <c r="BI221" s="204">
        <f>IF(N221="nulová",J221,0)</f>
        <v>0</v>
      </c>
      <c r="BJ221" s="18" t="s">
        <v>21</v>
      </c>
      <c r="BK221" s="204">
        <f>ROUND(I221*H221,2)</f>
        <v>0</v>
      </c>
      <c r="BL221" s="18" t="s">
        <v>99</v>
      </c>
      <c r="BM221" s="203" t="s">
        <v>644</v>
      </c>
    </row>
    <row r="222" spans="1:65" s="2" customFormat="1" ht="39">
      <c r="A222" s="35"/>
      <c r="B222" s="36"/>
      <c r="C222" s="37"/>
      <c r="D222" s="205" t="s">
        <v>152</v>
      </c>
      <c r="E222" s="37"/>
      <c r="F222" s="206" t="s">
        <v>270</v>
      </c>
      <c r="G222" s="37"/>
      <c r="H222" s="37"/>
      <c r="I222" s="207"/>
      <c r="J222" s="37"/>
      <c r="K222" s="37"/>
      <c r="L222" s="40"/>
      <c r="M222" s="208"/>
      <c r="N222" s="209"/>
      <c r="O222" s="72"/>
      <c r="P222" s="72"/>
      <c r="Q222" s="72"/>
      <c r="R222" s="72"/>
      <c r="S222" s="72"/>
      <c r="T222" s="73"/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T222" s="18" t="s">
        <v>152</v>
      </c>
      <c r="AU222" s="18" t="s">
        <v>86</v>
      </c>
    </row>
    <row r="223" spans="1:65" s="13" customFormat="1" ht="11.25">
      <c r="B223" s="210"/>
      <c r="C223" s="211"/>
      <c r="D223" s="205" t="s">
        <v>154</v>
      </c>
      <c r="E223" s="212" t="s">
        <v>1</v>
      </c>
      <c r="F223" s="213" t="s">
        <v>254</v>
      </c>
      <c r="G223" s="211"/>
      <c r="H223" s="212" t="s">
        <v>1</v>
      </c>
      <c r="I223" s="214"/>
      <c r="J223" s="211"/>
      <c r="K223" s="211"/>
      <c r="L223" s="215"/>
      <c r="M223" s="216"/>
      <c r="N223" s="217"/>
      <c r="O223" s="217"/>
      <c r="P223" s="217"/>
      <c r="Q223" s="217"/>
      <c r="R223" s="217"/>
      <c r="S223" s="217"/>
      <c r="T223" s="218"/>
      <c r="AT223" s="219" t="s">
        <v>154</v>
      </c>
      <c r="AU223" s="219" t="s">
        <v>86</v>
      </c>
      <c r="AV223" s="13" t="s">
        <v>21</v>
      </c>
      <c r="AW223" s="13" t="s">
        <v>35</v>
      </c>
      <c r="AX223" s="13" t="s">
        <v>78</v>
      </c>
      <c r="AY223" s="219" t="s">
        <v>144</v>
      </c>
    </row>
    <row r="224" spans="1:65" s="14" customFormat="1" ht="11.25">
      <c r="B224" s="220"/>
      <c r="C224" s="221"/>
      <c r="D224" s="205" t="s">
        <v>154</v>
      </c>
      <c r="E224" s="222" t="s">
        <v>1</v>
      </c>
      <c r="F224" s="223" t="s">
        <v>260</v>
      </c>
      <c r="G224" s="221"/>
      <c r="H224" s="224">
        <v>22</v>
      </c>
      <c r="I224" s="225"/>
      <c r="J224" s="221"/>
      <c r="K224" s="221"/>
      <c r="L224" s="226"/>
      <c r="M224" s="227"/>
      <c r="N224" s="228"/>
      <c r="O224" s="228"/>
      <c r="P224" s="228"/>
      <c r="Q224" s="228"/>
      <c r="R224" s="228"/>
      <c r="S224" s="228"/>
      <c r="T224" s="229"/>
      <c r="AT224" s="230" t="s">
        <v>154</v>
      </c>
      <c r="AU224" s="230" t="s">
        <v>86</v>
      </c>
      <c r="AV224" s="14" t="s">
        <v>86</v>
      </c>
      <c r="AW224" s="14" t="s">
        <v>35</v>
      </c>
      <c r="AX224" s="14" t="s">
        <v>21</v>
      </c>
      <c r="AY224" s="230" t="s">
        <v>144</v>
      </c>
    </row>
    <row r="225" spans="1:65" s="12" customFormat="1" ht="22.9" customHeight="1">
      <c r="B225" s="176"/>
      <c r="C225" s="177"/>
      <c r="D225" s="178" t="s">
        <v>77</v>
      </c>
      <c r="E225" s="190" t="s">
        <v>99</v>
      </c>
      <c r="F225" s="190" t="s">
        <v>272</v>
      </c>
      <c r="G225" s="177"/>
      <c r="H225" s="177"/>
      <c r="I225" s="180"/>
      <c r="J225" s="191">
        <f>BK225</f>
        <v>0</v>
      </c>
      <c r="K225" s="177"/>
      <c r="L225" s="182"/>
      <c r="M225" s="183"/>
      <c r="N225" s="184"/>
      <c r="O225" s="184"/>
      <c r="P225" s="185">
        <f>SUM(P226:P239)</f>
        <v>0</v>
      </c>
      <c r="Q225" s="184"/>
      <c r="R225" s="185">
        <f>SUM(R226:R239)</f>
        <v>0.44227749999999999</v>
      </c>
      <c r="S225" s="184"/>
      <c r="T225" s="186">
        <f>SUM(T226:T239)</f>
        <v>0</v>
      </c>
      <c r="AR225" s="187" t="s">
        <v>21</v>
      </c>
      <c r="AT225" s="188" t="s">
        <v>77</v>
      </c>
      <c r="AU225" s="188" t="s">
        <v>21</v>
      </c>
      <c r="AY225" s="187" t="s">
        <v>144</v>
      </c>
      <c r="BK225" s="189">
        <f>SUM(BK226:BK239)</f>
        <v>0</v>
      </c>
    </row>
    <row r="226" spans="1:65" s="2" customFormat="1" ht="14.45" customHeight="1">
      <c r="A226" s="35"/>
      <c r="B226" s="36"/>
      <c r="C226" s="192" t="s">
        <v>261</v>
      </c>
      <c r="D226" s="192" t="s">
        <v>146</v>
      </c>
      <c r="E226" s="193" t="s">
        <v>274</v>
      </c>
      <c r="F226" s="194" t="s">
        <v>275</v>
      </c>
      <c r="G226" s="195" t="s">
        <v>149</v>
      </c>
      <c r="H226" s="196">
        <v>199</v>
      </c>
      <c r="I226" s="197"/>
      <c r="J226" s="198">
        <f>ROUND(I226*H226,2)</f>
        <v>0</v>
      </c>
      <c r="K226" s="194" t="s">
        <v>150</v>
      </c>
      <c r="L226" s="40"/>
      <c r="M226" s="199" t="s">
        <v>1</v>
      </c>
      <c r="N226" s="200" t="s">
        <v>43</v>
      </c>
      <c r="O226" s="72"/>
      <c r="P226" s="201">
        <f>O226*H226</f>
        <v>0</v>
      </c>
      <c r="Q226" s="201">
        <v>2.7999999999999998E-4</v>
      </c>
      <c r="R226" s="201">
        <f>Q226*H226</f>
        <v>5.5719999999999992E-2</v>
      </c>
      <c r="S226" s="201">
        <v>0</v>
      </c>
      <c r="T226" s="202">
        <f>S226*H226</f>
        <v>0</v>
      </c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R226" s="203" t="s">
        <v>99</v>
      </c>
      <c r="AT226" s="203" t="s">
        <v>146</v>
      </c>
      <c r="AU226" s="203" t="s">
        <v>86</v>
      </c>
      <c r="AY226" s="18" t="s">
        <v>144</v>
      </c>
      <c r="BE226" s="204">
        <f>IF(N226="základní",J226,0)</f>
        <v>0</v>
      </c>
      <c r="BF226" s="204">
        <f>IF(N226="snížená",J226,0)</f>
        <v>0</v>
      </c>
      <c r="BG226" s="204">
        <f>IF(N226="zákl. přenesená",J226,0)</f>
        <v>0</v>
      </c>
      <c r="BH226" s="204">
        <f>IF(N226="sníž. přenesená",J226,0)</f>
        <v>0</v>
      </c>
      <c r="BI226" s="204">
        <f>IF(N226="nulová",J226,0)</f>
        <v>0</v>
      </c>
      <c r="BJ226" s="18" t="s">
        <v>21</v>
      </c>
      <c r="BK226" s="204">
        <f>ROUND(I226*H226,2)</f>
        <v>0</v>
      </c>
      <c r="BL226" s="18" t="s">
        <v>99</v>
      </c>
      <c r="BM226" s="203" t="s">
        <v>645</v>
      </c>
    </row>
    <row r="227" spans="1:65" s="2" customFormat="1" ht="29.25">
      <c r="A227" s="35"/>
      <c r="B227" s="36"/>
      <c r="C227" s="37"/>
      <c r="D227" s="205" t="s">
        <v>152</v>
      </c>
      <c r="E227" s="37"/>
      <c r="F227" s="206" t="s">
        <v>277</v>
      </c>
      <c r="G227" s="37"/>
      <c r="H227" s="37"/>
      <c r="I227" s="207"/>
      <c r="J227" s="37"/>
      <c r="K227" s="37"/>
      <c r="L227" s="40"/>
      <c r="M227" s="208"/>
      <c r="N227" s="209"/>
      <c r="O227" s="72"/>
      <c r="P227" s="72"/>
      <c r="Q227" s="72"/>
      <c r="R227" s="72"/>
      <c r="S227" s="72"/>
      <c r="T227" s="73"/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T227" s="18" t="s">
        <v>152</v>
      </c>
      <c r="AU227" s="18" t="s">
        <v>86</v>
      </c>
    </row>
    <row r="228" spans="1:65" s="13" customFormat="1" ht="22.5">
      <c r="B228" s="210"/>
      <c r="C228" s="211"/>
      <c r="D228" s="205" t="s">
        <v>154</v>
      </c>
      <c r="E228" s="212" t="s">
        <v>1</v>
      </c>
      <c r="F228" s="213" t="s">
        <v>278</v>
      </c>
      <c r="G228" s="211"/>
      <c r="H228" s="212" t="s">
        <v>1</v>
      </c>
      <c r="I228" s="214"/>
      <c r="J228" s="211"/>
      <c r="K228" s="211"/>
      <c r="L228" s="215"/>
      <c r="M228" s="216"/>
      <c r="N228" s="217"/>
      <c r="O228" s="217"/>
      <c r="P228" s="217"/>
      <c r="Q228" s="217"/>
      <c r="R228" s="217"/>
      <c r="S228" s="217"/>
      <c r="T228" s="218"/>
      <c r="AT228" s="219" t="s">
        <v>154</v>
      </c>
      <c r="AU228" s="219" t="s">
        <v>86</v>
      </c>
      <c r="AV228" s="13" t="s">
        <v>21</v>
      </c>
      <c r="AW228" s="13" t="s">
        <v>35</v>
      </c>
      <c r="AX228" s="13" t="s">
        <v>78</v>
      </c>
      <c r="AY228" s="219" t="s">
        <v>144</v>
      </c>
    </row>
    <row r="229" spans="1:65" s="14" customFormat="1" ht="11.25">
      <c r="B229" s="220"/>
      <c r="C229" s="221"/>
      <c r="D229" s="205" t="s">
        <v>154</v>
      </c>
      <c r="E229" s="222" t="s">
        <v>1</v>
      </c>
      <c r="F229" s="223" t="s">
        <v>646</v>
      </c>
      <c r="G229" s="221"/>
      <c r="H229" s="224">
        <v>199</v>
      </c>
      <c r="I229" s="225"/>
      <c r="J229" s="221"/>
      <c r="K229" s="221"/>
      <c r="L229" s="226"/>
      <c r="M229" s="227"/>
      <c r="N229" s="228"/>
      <c r="O229" s="228"/>
      <c r="P229" s="228"/>
      <c r="Q229" s="228"/>
      <c r="R229" s="228"/>
      <c r="S229" s="228"/>
      <c r="T229" s="229"/>
      <c r="AT229" s="230" t="s">
        <v>154</v>
      </c>
      <c r="AU229" s="230" t="s">
        <v>86</v>
      </c>
      <c r="AV229" s="14" t="s">
        <v>86</v>
      </c>
      <c r="AW229" s="14" t="s">
        <v>35</v>
      </c>
      <c r="AX229" s="14" t="s">
        <v>21</v>
      </c>
      <c r="AY229" s="230" t="s">
        <v>144</v>
      </c>
    </row>
    <row r="230" spans="1:65" s="2" customFormat="1" ht="24.2" customHeight="1">
      <c r="A230" s="35"/>
      <c r="B230" s="36"/>
      <c r="C230" s="243" t="s">
        <v>7</v>
      </c>
      <c r="D230" s="243" t="s">
        <v>211</v>
      </c>
      <c r="E230" s="244" t="s">
        <v>281</v>
      </c>
      <c r="F230" s="245" t="s">
        <v>282</v>
      </c>
      <c r="G230" s="246" t="s">
        <v>149</v>
      </c>
      <c r="H230" s="247">
        <v>208.95</v>
      </c>
      <c r="I230" s="248"/>
      <c r="J230" s="249">
        <f>ROUND(I230*H230,2)</f>
        <v>0</v>
      </c>
      <c r="K230" s="245" t="s">
        <v>1</v>
      </c>
      <c r="L230" s="250"/>
      <c r="M230" s="251" t="s">
        <v>1</v>
      </c>
      <c r="N230" s="252" t="s">
        <v>43</v>
      </c>
      <c r="O230" s="72"/>
      <c r="P230" s="201">
        <f>O230*H230</f>
        <v>0</v>
      </c>
      <c r="Q230" s="201">
        <v>5.0000000000000001E-4</v>
      </c>
      <c r="R230" s="201">
        <f>Q230*H230</f>
        <v>0.104475</v>
      </c>
      <c r="S230" s="201">
        <v>0</v>
      </c>
      <c r="T230" s="202">
        <f>S230*H230</f>
        <v>0</v>
      </c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R230" s="203" t="s">
        <v>283</v>
      </c>
      <c r="AT230" s="203" t="s">
        <v>211</v>
      </c>
      <c r="AU230" s="203" t="s">
        <v>86</v>
      </c>
      <c r="AY230" s="18" t="s">
        <v>144</v>
      </c>
      <c r="BE230" s="204">
        <f>IF(N230="základní",J230,0)</f>
        <v>0</v>
      </c>
      <c r="BF230" s="204">
        <f>IF(N230="snížená",J230,0)</f>
        <v>0</v>
      </c>
      <c r="BG230" s="204">
        <f>IF(N230="zákl. přenesená",J230,0)</f>
        <v>0</v>
      </c>
      <c r="BH230" s="204">
        <f>IF(N230="sníž. přenesená",J230,0)</f>
        <v>0</v>
      </c>
      <c r="BI230" s="204">
        <f>IF(N230="nulová",J230,0)</f>
        <v>0</v>
      </c>
      <c r="BJ230" s="18" t="s">
        <v>21</v>
      </c>
      <c r="BK230" s="204">
        <f>ROUND(I230*H230,2)</f>
        <v>0</v>
      </c>
      <c r="BL230" s="18" t="s">
        <v>283</v>
      </c>
      <c r="BM230" s="203" t="s">
        <v>647</v>
      </c>
    </row>
    <row r="231" spans="1:65" s="2" customFormat="1" ht="11.25">
      <c r="A231" s="35"/>
      <c r="B231" s="36"/>
      <c r="C231" s="37"/>
      <c r="D231" s="205" t="s">
        <v>152</v>
      </c>
      <c r="E231" s="37"/>
      <c r="F231" s="206" t="s">
        <v>282</v>
      </c>
      <c r="G231" s="37"/>
      <c r="H231" s="37"/>
      <c r="I231" s="207"/>
      <c r="J231" s="37"/>
      <c r="K231" s="37"/>
      <c r="L231" s="40"/>
      <c r="M231" s="208"/>
      <c r="N231" s="209"/>
      <c r="O231" s="72"/>
      <c r="P231" s="72"/>
      <c r="Q231" s="72"/>
      <c r="R231" s="72"/>
      <c r="S231" s="72"/>
      <c r="T231" s="73"/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T231" s="18" t="s">
        <v>152</v>
      </c>
      <c r="AU231" s="18" t="s">
        <v>86</v>
      </c>
    </row>
    <row r="232" spans="1:65" s="14" customFormat="1" ht="11.25">
      <c r="B232" s="220"/>
      <c r="C232" s="221"/>
      <c r="D232" s="205" t="s">
        <v>154</v>
      </c>
      <c r="E232" s="221"/>
      <c r="F232" s="223" t="s">
        <v>648</v>
      </c>
      <c r="G232" s="221"/>
      <c r="H232" s="224">
        <v>208.95</v>
      </c>
      <c r="I232" s="225"/>
      <c r="J232" s="221"/>
      <c r="K232" s="221"/>
      <c r="L232" s="226"/>
      <c r="M232" s="227"/>
      <c r="N232" s="228"/>
      <c r="O232" s="228"/>
      <c r="P232" s="228"/>
      <c r="Q232" s="228"/>
      <c r="R232" s="228"/>
      <c r="S232" s="228"/>
      <c r="T232" s="229"/>
      <c r="AT232" s="230" t="s">
        <v>154</v>
      </c>
      <c r="AU232" s="230" t="s">
        <v>86</v>
      </c>
      <c r="AV232" s="14" t="s">
        <v>86</v>
      </c>
      <c r="AW232" s="14" t="s">
        <v>4</v>
      </c>
      <c r="AX232" s="14" t="s">
        <v>21</v>
      </c>
      <c r="AY232" s="230" t="s">
        <v>144</v>
      </c>
    </row>
    <row r="233" spans="1:65" s="2" customFormat="1" ht="14.45" customHeight="1">
      <c r="A233" s="35"/>
      <c r="B233" s="36"/>
      <c r="C233" s="192" t="s">
        <v>273</v>
      </c>
      <c r="D233" s="192" t="s">
        <v>146</v>
      </c>
      <c r="E233" s="193" t="s">
        <v>287</v>
      </c>
      <c r="F233" s="194" t="s">
        <v>649</v>
      </c>
      <c r="G233" s="195" t="s">
        <v>149</v>
      </c>
      <c r="H233" s="196">
        <v>99.5</v>
      </c>
      <c r="I233" s="197"/>
      <c r="J233" s="198">
        <f>ROUND(I233*H233,2)</f>
        <v>0</v>
      </c>
      <c r="K233" s="194" t="s">
        <v>1</v>
      </c>
      <c r="L233" s="40"/>
      <c r="M233" s="199" t="s">
        <v>1</v>
      </c>
      <c r="N233" s="200" t="s">
        <v>43</v>
      </c>
      <c r="O233" s="72"/>
      <c r="P233" s="201">
        <f>O233*H233</f>
        <v>0</v>
      </c>
      <c r="Q233" s="201">
        <v>2.1000000000000001E-4</v>
      </c>
      <c r="R233" s="201">
        <f>Q233*H233</f>
        <v>2.0895E-2</v>
      </c>
      <c r="S233" s="201">
        <v>0</v>
      </c>
      <c r="T233" s="202">
        <f>S233*H233</f>
        <v>0</v>
      </c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R233" s="203" t="s">
        <v>99</v>
      </c>
      <c r="AT233" s="203" t="s">
        <v>146</v>
      </c>
      <c r="AU233" s="203" t="s">
        <v>86</v>
      </c>
      <c r="AY233" s="18" t="s">
        <v>144</v>
      </c>
      <c r="BE233" s="204">
        <f>IF(N233="základní",J233,0)</f>
        <v>0</v>
      </c>
      <c r="BF233" s="204">
        <f>IF(N233="snížená",J233,0)</f>
        <v>0</v>
      </c>
      <c r="BG233" s="204">
        <f>IF(N233="zákl. přenesená",J233,0)</f>
        <v>0</v>
      </c>
      <c r="BH233" s="204">
        <f>IF(N233="sníž. přenesená",J233,0)</f>
        <v>0</v>
      </c>
      <c r="BI233" s="204">
        <f>IF(N233="nulová",J233,0)</f>
        <v>0</v>
      </c>
      <c r="BJ233" s="18" t="s">
        <v>21</v>
      </c>
      <c r="BK233" s="204">
        <f>ROUND(I233*H233,2)</f>
        <v>0</v>
      </c>
      <c r="BL233" s="18" t="s">
        <v>99</v>
      </c>
      <c r="BM233" s="203" t="s">
        <v>650</v>
      </c>
    </row>
    <row r="234" spans="1:65" s="2" customFormat="1" ht="29.25">
      <c r="A234" s="35"/>
      <c r="B234" s="36"/>
      <c r="C234" s="37"/>
      <c r="D234" s="205" t="s">
        <v>152</v>
      </c>
      <c r="E234" s="37"/>
      <c r="F234" s="206" t="s">
        <v>290</v>
      </c>
      <c r="G234" s="37"/>
      <c r="H234" s="37"/>
      <c r="I234" s="207"/>
      <c r="J234" s="37"/>
      <c r="K234" s="37"/>
      <c r="L234" s="40"/>
      <c r="M234" s="208"/>
      <c r="N234" s="209"/>
      <c r="O234" s="72"/>
      <c r="P234" s="72"/>
      <c r="Q234" s="72"/>
      <c r="R234" s="72"/>
      <c r="S234" s="72"/>
      <c r="T234" s="73"/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T234" s="18" t="s">
        <v>152</v>
      </c>
      <c r="AU234" s="18" t="s">
        <v>86</v>
      </c>
    </row>
    <row r="235" spans="1:65" s="13" customFormat="1" ht="11.25">
      <c r="B235" s="210"/>
      <c r="C235" s="211"/>
      <c r="D235" s="205" t="s">
        <v>154</v>
      </c>
      <c r="E235" s="212" t="s">
        <v>1</v>
      </c>
      <c r="F235" s="213" t="s">
        <v>291</v>
      </c>
      <c r="G235" s="211"/>
      <c r="H235" s="212" t="s">
        <v>1</v>
      </c>
      <c r="I235" s="214"/>
      <c r="J235" s="211"/>
      <c r="K235" s="211"/>
      <c r="L235" s="215"/>
      <c r="M235" s="216"/>
      <c r="N235" s="217"/>
      <c r="O235" s="217"/>
      <c r="P235" s="217"/>
      <c r="Q235" s="217"/>
      <c r="R235" s="217"/>
      <c r="S235" s="217"/>
      <c r="T235" s="218"/>
      <c r="AT235" s="219" t="s">
        <v>154</v>
      </c>
      <c r="AU235" s="219" t="s">
        <v>86</v>
      </c>
      <c r="AV235" s="13" t="s">
        <v>21</v>
      </c>
      <c r="AW235" s="13" t="s">
        <v>35</v>
      </c>
      <c r="AX235" s="13" t="s">
        <v>78</v>
      </c>
      <c r="AY235" s="219" t="s">
        <v>144</v>
      </c>
    </row>
    <row r="236" spans="1:65" s="14" customFormat="1" ht="11.25">
      <c r="B236" s="220"/>
      <c r="C236" s="221"/>
      <c r="D236" s="205" t="s">
        <v>154</v>
      </c>
      <c r="E236" s="222" t="s">
        <v>1</v>
      </c>
      <c r="F236" s="223" t="s">
        <v>651</v>
      </c>
      <c r="G236" s="221"/>
      <c r="H236" s="224">
        <v>99.5</v>
      </c>
      <c r="I236" s="225"/>
      <c r="J236" s="221"/>
      <c r="K236" s="221"/>
      <c r="L236" s="226"/>
      <c r="M236" s="227"/>
      <c r="N236" s="228"/>
      <c r="O236" s="228"/>
      <c r="P236" s="228"/>
      <c r="Q236" s="228"/>
      <c r="R236" s="228"/>
      <c r="S236" s="228"/>
      <c r="T236" s="229"/>
      <c r="AT236" s="230" t="s">
        <v>154</v>
      </c>
      <c r="AU236" s="230" t="s">
        <v>86</v>
      </c>
      <c r="AV236" s="14" t="s">
        <v>86</v>
      </c>
      <c r="AW236" s="14" t="s">
        <v>35</v>
      </c>
      <c r="AX236" s="14" t="s">
        <v>21</v>
      </c>
      <c r="AY236" s="230" t="s">
        <v>144</v>
      </c>
    </row>
    <row r="237" spans="1:65" s="2" customFormat="1" ht="37.9" customHeight="1">
      <c r="A237" s="35"/>
      <c r="B237" s="36"/>
      <c r="C237" s="243" t="s">
        <v>280</v>
      </c>
      <c r="D237" s="243" t="s">
        <v>211</v>
      </c>
      <c r="E237" s="244" t="s">
        <v>294</v>
      </c>
      <c r="F237" s="245" t="s">
        <v>295</v>
      </c>
      <c r="G237" s="246" t="s">
        <v>149</v>
      </c>
      <c r="H237" s="247">
        <v>104.47499999999999</v>
      </c>
      <c r="I237" s="248"/>
      <c r="J237" s="249">
        <f>ROUND(I237*H237,2)</f>
        <v>0</v>
      </c>
      <c r="K237" s="245" t="s">
        <v>150</v>
      </c>
      <c r="L237" s="250"/>
      <c r="M237" s="251" t="s">
        <v>1</v>
      </c>
      <c r="N237" s="252" t="s">
        <v>43</v>
      </c>
      <c r="O237" s="72"/>
      <c r="P237" s="201">
        <f>O237*H237</f>
        <v>0</v>
      </c>
      <c r="Q237" s="201">
        <v>2.5000000000000001E-3</v>
      </c>
      <c r="R237" s="201">
        <f>Q237*H237</f>
        <v>0.26118750000000002</v>
      </c>
      <c r="S237" s="201">
        <v>0</v>
      </c>
      <c r="T237" s="202">
        <f>S237*H237</f>
        <v>0</v>
      </c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R237" s="203" t="s">
        <v>283</v>
      </c>
      <c r="AT237" s="203" t="s">
        <v>211</v>
      </c>
      <c r="AU237" s="203" t="s">
        <v>86</v>
      </c>
      <c r="AY237" s="18" t="s">
        <v>144</v>
      </c>
      <c r="BE237" s="204">
        <f>IF(N237="základní",J237,0)</f>
        <v>0</v>
      </c>
      <c r="BF237" s="204">
        <f>IF(N237="snížená",J237,0)</f>
        <v>0</v>
      </c>
      <c r="BG237" s="204">
        <f>IF(N237="zákl. přenesená",J237,0)</f>
        <v>0</v>
      </c>
      <c r="BH237" s="204">
        <f>IF(N237="sníž. přenesená",J237,0)</f>
        <v>0</v>
      </c>
      <c r="BI237" s="204">
        <f>IF(N237="nulová",J237,0)</f>
        <v>0</v>
      </c>
      <c r="BJ237" s="18" t="s">
        <v>21</v>
      </c>
      <c r="BK237" s="204">
        <f>ROUND(I237*H237,2)</f>
        <v>0</v>
      </c>
      <c r="BL237" s="18" t="s">
        <v>283</v>
      </c>
      <c r="BM237" s="203" t="s">
        <v>652</v>
      </c>
    </row>
    <row r="238" spans="1:65" s="2" customFormat="1" ht="19.5">
      <c r="A238" s="35"/>
      <c r="B238" s="36"/>
      <c r="C238" s="37"/>
      <c r="D238" s="205" t="s">
        <v>152</v>
      </c>
      <c r="E238" s="37"/>
      <c r="F238" s="206" t="s">
        <v>295</v>
      </c>
      <c r="G238" s="37"/>
      <c r="H238" s="37"/>
      <c r="I238" s="207"/>
      <c r="J238" s="37"/>
      <c r="K238" s="37"/>
      <c r="L238" s="40"/>
      <c r="M238" s="208"/>
      <c r="N238" s="209"/>
      <c r="O238" s="72"/>
      <c r="P238" s="72"/>
      <c r="Q238" s="72"/>
      <c r="R238" s="72"/>
      <c r="S238" s="72"/>
      <c r="T238" s="73"/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T238" s="18" t="s">
        <v>152</v>
      </c>
      <c r="AU238" s="18" t="s">
        <v>86</v>
      </c>
    </row>
    <row r="239" spans="1:65" s="14" customFormat="1" ht="11.25">
      <c r="B239" s="220"/>
      <c r="C239" s="221"/>
      <c r="D239" s="205" t="s">
        <v>154</v>
      </c>
      <c r="E239" s="221"/>
      <c r="F239" s="223" t="s">
        <v>653</v>
      </c>
      <c r="G239" s="221"/>
      <c r="H239" s="224">
        <v>104.47499999999999</v>
      </c>
      <c r="I239" s="225"/>
      <c r="J239" s="221"/>
      <c r="K239" s="221"/>
      <c r="L239" s="226"/>
      <c r="M239" s="227"/>
      <c r="N239" s="228"/>
      <c r="O239" s="228"/>
      <c r="P239" s="228"/>
      <c r="Q239" s="228"/>
      <c r="R239" s="228"/>
      <c r="S239" s="228"/>
      <c r="T239" s="229"/>
      <c r="AT239" s="230" t="s">
        <v>154</v>
      </c>
      <c r="AU239" s="230" t="s">
        <v>86</v>
      </c>
      <c r="AV239" s="14" t="s">
        <v>86</v>
      </c>
      <c r="AW239" s="14" t="s">
        <v>4</v>
      </c>
      <c r="AX239" s="14" t="s">
        <v>21</v>
      </c>
      <c r="AY239" s="230" t="s">
        <v>144</v>
      </c>
    </row>
    <row r="240" spans="1:65" s="12" customFormat="1" ht="22.9" customHeight="1">
      <c r="B240" s="176"/>
      <c r="C240" s="177"/>
      <c r="D240" s="178" t="s">
        <v>77</v>
      </c>
      <c r="E240" s="190" t="s">
        <v>102</v>
      </c>
      <c r="F240" s="190" t="s">
        <v>298</v>
      </c>
      <c r="G240" s="177"/>
      <c r="H240" s="177"/>
      <c r="I240" s="180"/>
      <c r="J240" s="191">
        <f>BK240</f>
        <v>0</v>
      </c>
      <c r="K240" s="177"/>
      <c r="L240" s="182"/>
      <c r="M240" s="183"/>
      <c r="N240" s="184"/>
      <c r="O240" s="184"/>
      <c r="P240" s="185">
        <f>SUM(P241:P251)</f>
        <v>0</v>
      </c>
      <c r="Q240" s="184"/>
      <c r="R240" s="185">
        <f>SUM(R241:R251)</f>
        <v>21.034300000000002</v>
      </c>
      <c r="S240" s="184"/>
      <c r="T240" s="186">
        <f>SUM(T241:T251)</f>
        <v>0</v>
      </c>
      <c r="AR240" s="187" t="s">
        <v>21</v>
      </c>
      <c r="AT240" s="188" t="s">
        <v>77</v>
      </c>
      <c r="AU240" s="188" t="s">
        <v>21</v>
      </c>
      <c r="AY240" s="187" t="s">
        <v>144</v>
      </c>
      <c r="BK240" s="189">
        <f>SUM(BK241:BK251)</f>
        <v>0</v>
      </c>
    </row>
    <row r="241" spans="1:65" s="2" customFormat="1" ht="24.2" customHeight="1">
      <c r="A241" s="35"/>
      <c r="B241" s="36"/>
      <c r="C241" s="192" t="s">
        <v>286</v>
      </c>
      <c r="D241" s="192" t="s">
        <v>146</v>
      </c>
      <c r="E241" s="193" t="s">
        <v>307</v>
      </c>
      <c r="F241" s="194" t="s">
        <v>308</v>
      </c>
      <c r="G241" s="195" t="s">
        <v>149</v>
      </c>
      <c r="H241" s="196">
        <v>99.5</v>
      </c>
      <c r="I241" s="197"/>
      <c r="J241" s="198">
        <f>ROUND(I241*H241,2)</f>
        <v>0</v>
      </c>
      <c r="K241" s="194" t="s">
        <v>1</v>
      </c>
      <c r="L241" s="40"/>
      <c r="M241" s="199" t="s">
        <v>1</v>
      </c>
      <c r="N241" s="200" t="s">
        <v>43</v>
      </c>
      <c r="O241" s="72"/>
      <c r="P241" s="201">
        <f>O241*H241</f>
        <v>0</v>
      </c>
      <c r="Q241" s="201">
        <v>0</v>
      </c>
      <c r="R241" s="201">
        <f>Q241*H241</f>
        <v>0</v>
      </c>
      <c r="S241" s="201">
        <v>0</v>
      </c>
      <c r="T241" s="202">
        <f>S241*H241</f>
        <v>0</v>
      </c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R241" s="203" t="s">
        <v>99</v>
      </c>
      <c r="AT241" s="203" t="s">
        <v>146</v>
      </c>
      <c r="AU241" s="203" t="s">
        <v>86</v>
      </c>
      <c r="AY241" s="18" t="s">
        <v>144</v>
      </c>
      <c r="BE241" s="204">
        <f>IF(N241="základní",J241,0)</f>
        <v>0</v>
      </c>
      <c r="BF241" s="204">
        <f>IF(N241="snížená",J241,0)</f>
        <v>0</v>
      </c>
      <c r="BG241" s="204">
        <f>IF(N241="zákl. přenesená",J241,0)</f>
        <v>0</v>
      </c>
      <c r="BH241" s="204">
        <f>IF(N241="sníž. přenesená",J241,0)</f>
        <v>0</v>
      </c>
      <c r="BI241" s="204">
        <f>IF(N241="nulová",J241,0)</f>
        <v>0</v>
      </c>
      <c r="BJ241" s="18" t="s">
        <v>21</v>
      </c>
      <c r="BK241" s="204">
        <f>ROUND(I241*H241,2)</f>
        <v>0</v>
      </c>
      <c r="BL241" s="18" t="s">
        <v>99</v>
      </c>
      <c r="BM241" s="203" t="s">
        <v>654</v>
      </c>
    </row>
    <row r="242" spans="1:65" s="2" customFormat="1" ht="11.25">
      <c r="A242" s="35"/>
      <c r="B242" s="36"/>
      <c r="C242" s="37"/>
      <c r="D242" s="205" t="s">
        <v>152</v>
      </c>
      <c r="E242" s="37"/>
      <c r="F242" s="206" t="s">
        <v>308</v>
      </c>
      <c r="G242" s="37"/>
      <c r="H242" s="37"/>
      <c r="I242" s="207"/>
      <c r="J242" s="37"/>
      <c r="K242" s="37"/>
      <c r="L242" s="40"/>
      <c r="M242" s="208"/>
      <c r="N242" s="209"/>
      <c r="O242" s="72"/>
      <c r="P242" s="72"/>
      <c r="Q242" s="72"/>
      <c r="R242" s="72"/>
      <c r="S242" s="72"/>
      <c r="T242" s="73"/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T242" s="18" t="s">
        <v>152</v>
      </c>
      <c r="AU242" s="18" t="s">
        <v>86</v>
      </c>
    </row>
    <row r="243" spans="1:65" s="13" customFormat="1" ht="11.25">
      <c r="B243" s="210"/>
      <c r="C243" s="211"/>
      <c r="D243" s="205" t="s">
        <v>154</v>
      </c>
      <c r="E243" s="212" t="s">
        <v>1</v>
      </c>
      <c r="F243" s="213" t="s">
        <v>310</v>
      </c>
      <c r="G243" s="211"/>
      <c r="H243" s="212" t="s">
        <v>1</v>
      </c>
      <c r="I243" s="214"/>
      <c r="J243" s="211"/>
      <c r="K243" s="211"/>
      <c r="L243" s="215"/>
      <c r="M243" s="216"/>
      <c r="N243" s="217"/>
      <c r="O243" s="217"/>
      <c r="P243" s="217"/>
      <c r="Q243" s="217"/>
      <c r="R243" s="217"/>
      <c r="S243" s="217"/>
      <c r="T243" s="218"/>
      <c r="AT243" s="219" t="s">
        <v>154</v>
      </c>
      <c r="AU243" s="219" t="s">
        <v>86</v>
      </c>
      <c r="AV243" s="13" t="s">
        <v>21</v>
      </c>
      <c r="AW243" s="13" t="s">
        <v>35</v>
      </c>
      <c r="AX243" s="13" t="s">
        <v>78</v>
      </c>
      <c r="AY243" s="219" t="s">
        <v>144</v>
      </c>
    </row>
    <row r="244" spans="1:65" s="14" customFormat="1" ht="11.25">
      <c r="B244" s="220"/>
      <c r="C244" s="221"/>
      <c r="D244" s="205" t="s">
        <v>154</v>
      </c>
      <c r="E244" s="222" t="s">
        <v>1</v>
      </c>
      <c r="F244" s="223" t="s">
        <v>651</v>
      </c>
      <c r="G244" s="221"/>
      <c r="H244" s="224">
        <v>99.5</v>
      </c>
      <c r="I244" s="225"/>
      <c r="J244" s="221"/>
      <c r="K244" s="221"/>
      <c r="L244" s="226"/>
      <c r="M244" s="227"/>
      <c r="N244" s="228"/>
      <c r="O244" s="228"/>
      <c r="P244" s="228"/>
      <c r="Q244" s="228"/>
      <c r="R244" s="228"/>
      <c r="S244" s="228"/>
      <c r="T244" s="229"/>
      <c r="AT244" s="230" t="s">
        <v>154</v>
      </c>
      <c r="AU244" s="230" t="s">
        <v>86</v>
      </c>
      <c r="AV244" s="14" t="s">
        <v>86</v>
      </c>
      <c r="AW244" s="14" t="s">
        <v>35</v>
      </c>
      <c r="AX244" s="14" t="s">
        <v>21</v>
      </c>
      <c r="AY244" s="230" t="s">
        <v>144</v>
      </c>
    </row>
    <row r="245" spans="1:65" s="2" customFormat="1" ht="24.2" customHeight="1">
      <c r="A245" s="35"/>
      <c r="B245" s="36"/>
      <c r="C245" s="192" t="s">
        <v>293</v>
      </c>
      <c r="D245" s="192" t="s">
        <v>146</v>
      </c>
      <c r="E245" s="193" t="s">
        <v>559</v>
      </c>
      <c r="F245" s="194" t="s">
        <v>560</v>
      </c>
      <c r="G245" s="195" t="s">
        <v>149</v>
      </c>
      <c r="H245" s="196">
        <v>99.5</v>
      </c>
      <c r="I245" s="197"/>
      <c r="J245" s="198">
        <f>ROUND(I245*H245,2)</f>
        <v>0</v>
      </c>
      <c r="K245" s="194" t="s">
        <v>150</v>
      </c>
      <c r="L245" s="40"/>
      <c r="M245" s="199" t="s">
        <v>1</v>
      </c>
      <c r="N245" s="200" t="s">
        <v>43</v>
      </c>
      <c r="O245" s="72"/>
      <c r="P245" s="201">
        <f>O245*H245</f>
        <v>0</v>
      </c>
      <c r="Q245" s="201">
        <v>9.8000000000000004E-2</v>
      </c>
      <c r="R245" s="201">
        <f>Q245*H245</f>
        <v>9.7510000000000012</v>
      </c>
      <c r="S245" s="201">
        <v>0</v>
      </c>
      <c r="T245" s="202">
        <f>S245*H245</f>
        <v>0</v>
      </c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R245" s="203" t="s">
        <v>99</v>
      </c>
      <c r="AT245" s="203" t="s">
        <v>146</v>
      </c>
      <c r="AU245" s="203" t="s">
        <v>86</v>
      </c>
      <c r="AY245" s="18" t="s">
        <v>144</v>
      </c>
      <c r="BE245" s="204">
        <f>IF(N245="základní",J245,0)</f>
        <v>0</v>
      </c>
      <c r="BF245" s="204">
        <f>IF(N245="snížená",J245,0)</f>
        <v>0</v>
      </c>
      <c r="BG245" s="204">
        <f>IF(N245="zákl. přenesená",J245,0)</f>
        <v>0</v>
      </c>
      <c r="BH245" s="204">
        <f>IF(N245="sníž. přenesená",J245,0)</f>
        <v>0</v>
      </c>
      <c r="BI245" s="204">
        <f>IF(N245="nulová",J245,0)</f>
        <v>0</v>
      </c>
      <c r="BJ245" s="18" t="s">
        <v>21</v>
      </c>
      <c r="BK245" s="204">
        <f>ROUND(I245*H245,2)</f>
        <v>0</v>
      </c>
      <c r="BL245" s="18" t="s">
        <v>99</v>
      </c>
      <c r="BM245" s="203" t="s">
        <v>655</v>
      </c>
    </row>
    <row r="246" spans="1:65" s="2" customFormat="1" ht="39">
      <c r="A246" s="35"/>
      <c r="B246" s="36"/>
      <c r="C246" s="37"/>
      <c r="D246" s="205" t="s">
        <v>152</v>
      </c>
      <c r="E246" s="37"/>
      <c r="F246" s="206" t="s">
        <v>562</v>
      </c>
      <c r="G246" s="37"/>
      <c r="H246" s="37"/>
      <c r="I246" s="207"/>
      <c r="J246" s="37"/>
      <c r="K246" s="37"/>
      <c r="L246" s="40"/>
      <c r="M246" s="208"/>
      <c r="N246" s="209"/>
      <c r="O246" s="72"/>
      <c r="P246" s="72"/>
      <c r="Q246" s="72"/>
      <c r="R246" s="72"/>
      <c r="S246" s="72"/>
      <c r="T246" s="73"/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T246" s="18" t="s">
        <v>152</v>
      </c>
      <c r="AU246" s="18" t="s">
        <v>86</v>
      </c>
    </row>
    <row r="247" spans="1:65" s="13" customFormat="1" ht="11.25">
      <c r="B247" s="210"/>
      <c r="C247" s="211"/>
      <c r="D247" s="205" t="s">
        <v>154</v>
      </c>
      <c r="E247" s="212" t="s">
        <v>1</v>
      </c>
      <c r="F247" s="213" t="s">
        <v>329</v>
      </c>
      <c r="G247" s="211"/>
      <c r="H247" s="212" t="s">
        <v>1</v>
      </c>
      <c r="I247" s="214"/>
      <c r="J247" s="211"/>
      <c r="K247" s="211"/>
      <c r="L247" s="215"/>
      <c r="M247" s="216"/>
      <c r="N247" s="217"/>
      <c r="O247" s="217"/>
      <c r="P247" s="217"/>
      <c r="Q247" s="217"/>
      <c r="R247" s="217"/>
      <c r="S247" s="217"/>
      <c r="T247" s="218"/>
      <c r="AT247" s="219" t="s">
        <v>154</v>
      </c>
      <c r="AU247" s="219" t="s">
        <v>86</v>
      </c>
      <c r="AV247" s="13" t="s">
        <v>21</v>
      </c>
      <c r="AW247" s="13" t="s">
        <v>35</v>
      </c>
      <c r="AX247" s="13" t="s">
        <v>78</v>
      </c>
      <c r="AY247" s="219" t="s">
        <v>144</v>
      </c>
    </row>
    <row r="248" spans="1:65" s="14" customFormat="1" ht="11.25">
      <c r="B248" s="220"/>
      <c r="C248" s="221"/>
      <c r="D248" s="205" t="s">
        <v>154</v>
      </c>
      <c r="E248" s="222" t="s">
        <v>1</v>
      </c>
      <c r="F248" s="223" t="s">
        <v>651</v>
      </c>
      <c r="G248" s="221"/>
      <c r="H248" s="224">
        <v>99.5</v>
      </c>
      <c r="I248" s="225"/>
      <c r="J248" s="221"/>
      <c r="K248" s="221"/>
      <c r="L248" s="226"/>
      <c r="M248" s="227"/>
      <c r="N248" s="228"/>
      <c r="O248" s="228"/>
      <c r="P248" s="228"/>
      <c r="Q248" s="228"/>
      <c r="R248" s="228"/>
      <c r="S248" s="228"/>
      <c r="T248" s="229"/>
      <c r="AT248" s="230" t="s">
        <v>154</v>
      </c>
      <c r="AU248" s="230" t="s">
        <v>86</v>
      </c>
      <c r="AV248" s="14" t="s">
        <v>86</v>
      </c>
      <c r="AW248" s="14" t="s">
        <v>35</v>
      </c>
      <c r="AX248" s="14" t="s">
        <v>21</v>
      </c>
      <c r="AY248" s="230" t="s">
        <v>144</v>
      </c>
    </row>
    <row r="249" spans="1:65" s="2" customFormat="1" ht="14.45" customHeight="1">
      <c r="A249" s="35"/>
      <c r="B249" s="36"/>
      <c r="C249" s="243" t="s">
        <v>299</v>
      </c>
      <c r="D249" s="243" t="s">
        <v>211</v>
      </c>
      <c r="E249" s="244" t="s">
        <v>331</v>
      </c>
      <c r="F249" s="245" t="s">
        <v>332</v>
      </c>
      <c r="G249" s="246" t="s">
        <v>149</v>
      </c>
      <c r="H249" s="247">
        <v>104.47499999999999</v>
      </c>
      <c r="I249" s="248"/>
      <c r="J249" s="249">
        <f>ROUND(I249*H249,2)</f>
        <v>0</v>
      </c>
      <c r="K249" s="245" t="s">
        <v>1</v>
      </c>
      <c r="L249" s="250"/>
      <c r="M249" s="251" t="s">
        <v>1</v>
      </c>
      <c r="N249" s="252" t="s">
        <v>43</v>
      </c>
      <c r="O249" s="72"/>
      <c r="P249" s="201">
        <f>O249*H249</f>
        <v>0</v>
      </c>
      <c r="Q249" s="201">
        <v>0.108</v>
      </c>
      <c r="R249" s="201">
        <f>Q249*H249</f>
        <v>11.283299999999999</v>
      </c>
      <c r="S249" s="201">
        <v>0</v>
      </c>
      <c r="T249" s="202">
        <f>S249*H249</f>
        <v>0</v>
      </c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35"/>
      <c r="AR249" s="203" t="s">
        <v>195</v>
      </c>
      <c r="AT249" s="203" t="s">
        <v>211</v>
      </c>
      <c r="AU249" s="203" t="s">
        <v>86</v>
      </c>
      <c r="AY249" s="18" t="s">
        <v>144</v>
      </c>
      <c r="BE249" s="204">
        <f>IF(N249="základní",J249,0)</f>
        <v>0</v>
      </c>
      <c r="BF249" s="204">
        <f>IF(N249="snížená",J249,0)</f>
        <v>0</v>
      </c>
      <c r="BG249" s="204">
        <f>IF(N249="zákl. přenesená",J249,0)</f>
        <v>0</v>
      </c>
      <c r="BH249" s="204">
        <f>IF(N249="sníž. přenesená",J249,0)</f>
        <v>0</v>
      </c>
      <c r="BI249" s="204">
        <f>IF(N249="nulová",J249,0)</f>
        <v>0</v>
      </c>
      <c r="BJ249" s="18" t="s">
        <v>21</v>
      </c>
      <c r="BK249" s="204">
        <f>ROUND(I249*H249,2)</f>
        <v>0</v>
      </c>
      <c r="BL249" s="18" t="s">
        <v>99</v>
      </c>
      <c r="BM249" s="203" t="s">
        <v>656</v>
      </c>
    </row>
    <row r="250" spans="1:65" s="2" customFormat="1" ht="11.25">
      <c r="A250" s="35"/>
      <c r="B250" s="36"/>
      <c r="C250" s="37"/>
      <c r="D250" s="205" t="s">
        <v>152</v>
      </c>
      <c r="E250" s="37"/>
      <c r="F250" s="206" t="s">
        <v>334</v>
      </c>
      <c r="G250" s="37"/>
      <c r="H250" s="37"/>
      <c r="I250" s="207"/>
      <c r="J250" s="37"/>
      <c r="K250" s="37"/>
      <c r="L250" s="40"/>
      <c r="M250" s="208"/>
      <c r="N250" s="209"/>
      <c r="O250" s="72"/>
      <c r="P250" s="72"/>
      <c r="Q250" s="72"/>
      <c r="R250" s="72"/>
      <c r="S250" s="72"/>
      <c r="T250" s="73"/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T250" s="18" t="s">
        <v>152</v>
      </c>
      <c r="AU250" s="18" t="s">
        <v>86</v>
      </c>
    </row>
    <row r="251" spans="1:65" s="14" customFormat="1" ht="11.25">
      <c r="B251" s="220"/>
      <c r="C251" s="221"/>
      <c r="D251" s="205" t="s">
        <v>154</v>
      </c>
      <c r="E251" s="221"/>
      <c r="F251" s="223" t="s">
        <v>653</v>
      </c>
      <c r="G251" s="221"/>
      <c r="H251" s="224">
        <v>104.47499999999999</v>
      </c>
      <c r="I251" s="225"/>
      <c r="J251" s="221"/>
      <c r="K251" s="221"/>
      <c r="L251" s="226"/>
      <c r="M251" s="227"/>
      <c r="N251" s="228"/>
      <c r="O251" s="228"/>
      <c r="P251" s="228"/>
      <c r="Q251" s="228"/>
      <c r="R251" s="228"/>
      <c r="S251" s="228"/>
      <c r="T251" s="229"/>
      <c r="AT251" s="230" t="s">
        <v>154</v>
      </c>
      <c r="AU251" s="230" t="s">
        <v>86</v>
      </c>
      <c r="AV251" s="14" t="s">
        <v>86</v>
      </c>
      <c r="AW251" s="14" t="s">
        <v>4</v>
      </c>
      <c r="AX251" s="14" t="s">
        <v>21</v>
      </c>
      <c r="AY251" s="230" t="s">
        <v>144</v>
      </c>
    </row>
    <row r="252" spans="1:65" s="12" customFormat="1" ht="22.9" customHeight="1">
      <c r="B252" s="176"/>
      <c r="C252" s="177"/>
      <c r="D252" s="178" t="s">
        <v>77</v>
      </c>
      <c r="E252" s="190" t="s">
        <v>199</v>
      </c>
      <c r="F252" s="190" t="s">
        <v>342</v>
      </c>
      <c r="G252" s="177"/>
      <c r="H252" s="177"/>
      <c r="I252" s="180"/>
      <c r="J252" s="191">
        <f>BK252</f>
        <v>0</v>
      </c>
      <c r="K252" s="177"/>
      <c r="L252" s="182"/>
      <c r="M252" s="183"/>
      <c r="N252" s="184"/>
      <c r="O252" s="184"/>
      <c r="P252" s="185">
        <f>SUM(P253:P298)</f>
        <v>0</v>
      </c>
      <c r="Q252" s="184"/>
      <c r="R252" s="185">
        <f>SUM(R253:R298)</f>
        <v>12.007399407499999</v>
      </c>
      <c r="S252" s="184"/>
      <c r="T252" s="186">
        <f>SUM(T253:T298)</f>
        <v>0</v>
      </c>
      <c r="AR252" s="187" t="s">
        <v>21</v>
      </c>
      <c r="AT252" s="188" t="s">
        <v>77</v>
      </c>
      <c r="AU252" s="188" t="s">
        <v>21</v>
      </c>
      <c r="AY252" s="187" t="s">
        <v>144</v>
      </c>
      <c r="BK252" s="189">
        <f>SUM(BK253:BK298)</f>
        <v>0</v>
      </c>
    </row>
    <row r="253" spans="1:65" s="2" customFormat="1" ht="24.2" customHeight="1">
      <c r="A253" s="35"/>
      <c r="B253" s="36"/>
      <c r="C253" s="192" t="s">
        <v>306</v>
      </c>
      <c r="D253" s="192" t="s">
        <v>146</v>
      </c>
      <c r="E253" s="193" t="s">
        <v>344</v>
      </c>
      <c r="F253" s="194" t="s">
        <v>347</v>
      </c>
      <c r="G253" s="195" t="s">
        <v>340</v>
      </c>
      <c r="H253" s="196">
        <v>1</v>
      </c>
      <c r="I253" s="197"/>
      <c r="J253" s="198">
        <f>ROUND(I253*H253,2)</f>
        <v>0</v>
      </c>
      <c r="K253" s="194" t="s">
        <v>150</v>
      </c>
      <c r="L253" s="40"/>
      <c r="M253" s="199" t="s">
        <v>1</v>
      </c>
      <c r="N253" s="200" t="s">
        <v>43</v>
      </c>
      <c r="O253" s="72"/>
      <c r="P253" s="201">
        <f>O253*H253</f>
        <v>0</v>
      </c>
      <c r="Q253" s="201">
        <v>6.9999999999999999E-4</v>
      </c>
      <c r="R253" s="201">
        <f>Q253*H253</f>
        <v>6.9999999999999999E-4</v>
      </c>
      <c r="S253" s="201">
        <v>0</v>
      </c>
      <c r="T253" s="202">
        <f>S253*H253</f>
        <v>0</v>
      </c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35"/>
      <c r="AR253" s="203" t="s">
        <v>99</v>
      </c>
      <c r="AT253" s="203" t="s">
        <v>146</v>
      </c>
      <c r="AU253" s="203" t="s">
        <v>86</v>
      </c>
      <c r="AY253" s="18" t="s">
        <v>144</v>
      </c>
      <c r="BE253" s="204">
        <f>IF(N253="základní",J253,0)</f>
        <v>0</v>
      </c>
      <c r="BF253" s="204">
        <f>IF(N253="snížená",J253,0)</f>
        <v>0</v>
      </c>
      <c r="BG253" s="204">
        <f>IF(N253="zákl. přenesená",J253,0)</f>
        <v>0</v>
      </c>
      <c r="BH253" s="204">
        <f>IF(N253="sníž. přenesená",J253,0)</f>
        <v>0</v>
      </c>
      <c r="BI253" s="204">
        <f>IF(N253="nulová",J253,0)</f>
        <v>0</v>
      </c>
      <c r="BJ253" s="18" t="s">
        <v>21</v>
      </c>
      <c r="BK253" s="204">
        <f>ROUND(I253*H253,2)</f>
        <v>0</v>
      </c>
      <c r="BL253" s="18" t="s">
        <v>99</v>
      </c>
      <c r="BM253" s="203" t="s">
        <v>657</v>
      </c>
    </row>
    <row r="254" spans="1:65" s="2" customFormat="1" ht="19.5">
      <c r="A254" s="35"/>
      <c r="B254" s="36"/>
      <c r="C254" s="37"/>
      <c r="D254" s="205" t="s">
        <v>152</v>
      </c>
      <c r="E254" s="37"/>
      <c r="F254" s="206" t="s">
        <v>347</v>
      </c>
      <c r="G254" s="37"/>
      <c r="H254" s="37"/>
      <c r="I254" s="207"/>
      <c r="J254" s="37"/>
      <c r="K254" s="37"/>
      <c r="L254" s="40"/>
      <c r="M254" s="208"/>
      <c r="N254" s="209"/>
      <c r="O254" s="72"/>
      <c r="P254" s="72"/>
      <c r="Q254" s="72"/>
      <c r="R254" s="72"/>
      <c r="S254" s="72"/>
      <c r="T254" s="73"/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T254" s="18" t="s">
        <v>152</v>
      </c>
      <c r="AU254" s="18" t="s">
        <v>86</v>
      </c>
    </row>
    <row r="255" spans="1:65" s="14" customFormat="1" ht="11.25">
      <c r="B255" s="220"/>
      <c r="C255" s="221"/>
      <c r="D255" s="205" t="s">
        <v>154</v>
      </c>
      <c r="E255" s="222" t="s">
        <v>1</v>
      </c>
      <c r="F255" s="223" t="s">
        <v>348</v>
      </c>
      <c r="G255" s="221"/>
      <c r="H255" s="224">
        <v>1</v>
      </c>
      <c r="I255" s="225"/>
      <c r="J255" s="221"/>
      <c r="K255" s="221"/>
      <c r="L255" s="226"/>
      <c r="M255" s="227"/>
      <c r="N255" s="228"/>
      <c r="O255" s="228"/>
      <c r="P255" s="228"/>
      <c r="Q255" s="228"/>
      <c r="R255" s="228"/>
      <c r="S255" s="228"/>
      <c r="T255" s="229"/>
      <c r="AT255" s="230" t="s">
        <v>154</v>
      </c>
      <c r="AU255" s="230" t="s">
        <v>86</v>
      </c>
      <c r="AV255" s="14" t="s">
        <v>86</v>
      </c>
      <c r="AW255" s="14" t="s">
        <v>35</v>
      </c>
      <c r="AX255" s="14" t="s">
        <v>78</v>
      </c>
      <c r="AY255" s="230" t="s">
        <v>144</v>
      </c>
    </row>
    <row r="256" spans="1:65" s="2" customFormat="1" ht="24.2" customHeight="1">
      <c r="A256" s="35"/>
      <c r="B256" s="36"/>
      <c r="C256" s="243" t="s">
        <v>312</v>
      </c>
      <c r="D256" s="243" t="s">
        <v>211</v>
      </c>
      <c r="E256" s="244" t="s">
        <v>350</v>
      </c>
      <c r="F256" s="245" t="s">
        <v>351</v>
      </c>
      <c r="G256" s="246" t="s">
        <v>340</v>
      </c>
      <c r="H256" s="247">
        <v>1</v>
      </c>
      <c r="I256" s="248"/>
      <c r="J256" s="249">
        <f>ROUND(I256*H256,2)</f>
        <v>0</v>
      </c>
      <c r="K256" s="245" t="s">
        <v>150</v>
      </c>
      <c r="L256" s="250"/>
      <c r="M256" s="251" t="s">
        <v>1</v>
      </c>
      <c r="N256" s="252" t="s">
        <v>43</v>
      </c>
      <c r="O256" s="72"/>
      <c r="P256" s="201">
        <f>O256*H256</f>
        <v>0</v>
      </c>
      <c r="Q256" s="201">
        <v>3.5000000000000001E-3</v>
      </c>
      <c r="R256" s="201">
        <f>Q256*H256</f>
        <v>3.5000000000000001E-3</v>
      </c>
      <c r="S256" s="201">
        <v>0</v>
      </c>
      <c r="T256" s="202">
        <f>S256*H256</f>
        <v>0</v>
      </c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R256" s="203" t="s">
        <v>283</v>
      </c>
      <c r="AT256" s="203" t="s">
        <v>211</v>
      </c>
      <c r="AU256" s="203" t="s">
        <v>86</v>
      </c>
      <c r="AY256" s="18" t="s">
        <v>144</v>
      </c>
      <c r="BE256" s="204">
        <f>IF(N256="základní",J256,0)</f>
        <v>0</v>
      </c>
      <c r="BF256" s="204">
        <f>IF(N256="snížená",J256,0)</f>
        <v>0</v>
      </c>
      <c r="BG256" s="204">
        <f>IF(N256="zákl. přenesená",J256,0)</f>
        <v>0</v>
      </c>
      <c r="BH256" s="204">
        <f>IF(N256="sníž. přenesená",J256,0)</f>
        <v>0</v>
      </c>
      <c r="BI256" s="204">
        <f>IF(N256="nulová",J256,0)</f>
        <v>0</v>
      </c>
      <c r="BJ256" s="18" t="s">
        <v>21</v>
      </c>
      <c r="BK256" s="204">
        <f>ROUND(I256*H256,2)</f>
        <v>0</v>
      </c>
      <c r="BL256" s="18" t="s">
        <v>283</v>
      </c>
      <c r="BM256" s="203" t="s">
        <v>658</v>
      </c>
    </row>
    <row r="257" spans="1:65" s="2" customFormat="1" ht="11.25">
      <c r="A257" s="35"/>
      <c r="B257" s="36"/>
      <c r="C257" s="37"/>
      <c r="D257" s="205" t="s">
        <v>152</v>
      </c>
      <c r="E257" s="37"/>
      <c r="F257" s="206" t="s">
        <v>351</v>
      </c>
      <c r="G257" s="37"/>
      <c r="H257" s="37"/>
      <c r="I257" s="207"/>
      <c r="J257" s="37"/>
      <c r="K257" s="37"/>
      <c r="L257" s="40"/>
      <c r="M257" s="208"/>
      <c r="N257" s="209"/>
      <c r="O257" s="72"/>
      <c r="P257" s="72"/>
      <c r="Q257" s="72"/>
      <c r="R257" s="72"/>
      <c r="S257" s="72"/>
      <c r="T257" s="73"/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35"/>
      <c r="AT257" s="18" t="s">
        <v>152</v>
      </c>
      <c r="AU257" s="18" t="s">
        <v>86</v>
      </c>
    </row>
    <row r="258" spans="1:65" s="14" customFormat="1" ht="11.25">
      <c r="B258" s="220"/>
      <c r="C258" s="221"/>
      <c r="D258" s="205" t="s">
        <v>154</v>
      </c>
      <c r="E258" s="222" t="s">
        <v>1</v>
      </c>
      <c r="F258" s="223" t="s">
        <v>348</v>
      </c>
      <c r="G258" s="221"/>
      <c r="H258" s="224">
        <v>1</v>
      </c>
      <c r="I258" s="225"/>
      <c r="J258" s="221"/>
      <c r="K258" s="221"/>
      <c r="L258" s="226"/>
      <c r="M258" s="227"/>
      <c r="N258" s="228"/>
      <c r="O258" s="228"/>
      <c r="P258" s="228"/>
      <c r="Q258" s="228"/>
      <c r="R258" s="228"/>
      <c r="S258" s="228"/>
      <c r="T258" s="229"/>
      <c r="AT258" s="230" t="s">
        <v>154</v>
      </c>
      <c r="AU258" s="230" t="s">
        <v>86</v>
      </c>
      <c r="AV258" s="14" t="s">
        <v>86</v>
      </c>
      <c r="AW258" s="14" t="s">
        <v>35</v>
      </c>
      <c r="AX258" s="14" t="s">
        <v>78</v>
      </c>
      <c r="AY258" s="230" t="s">
        <v>144</v>
      </c>
    </row>
    <row r="259" spans="1:65" s="15" customFormat="1" ht="11.25">
      <c r="B259" s="232"/>
      <c r="C259" s="233"/>
      <c r="D259" s="205" t="s">
        <v>154</v>
      </c>
      <c r="E259" s="234" t="s">
        <v>1</v>
      </c>
      <c r="F259" s="235" t="s">
        <v>178</v>
      </c>
      <c r="G259" s="233"/>
      <c r="H259" s="236">
        <v>1</v>
      </c>
      <c r="I259" s="237"/>
      <c r="J259" s="233"/>
      <c r="K259" s="233"/>
      <c r="L259" s="238"/>
      <c r="M259" s="239"/>
      <c r="N259" s="240"/>
      <c r="O259" s="240"/>
      <c r="P259" s="240"/>
      <c r="Q259" s="240"/>
      <c r="R259" s="240"/>
      <c r="S259" s="240"/>
      <c r="T259" s="241"/>
      <c r="AT259" s="242" t="s">
        <v>154</v>
      </c>
      <c r="AU259" s="242" t="s">
        <v>86</v>
      </c>
      <c r="AV259" s="15" t="s">
        <v>99</v>
      </c>
      <c r="AW259" s="15" t="s">
        <v>4</v>
      </c>
      <c r="AX259" s="15" t="s">
        <v>21</v>
      </c>
      <c r="AY259" s="242" t="s">
        <v>144</v>
      </c>
    </row>
    <row r="260" spans="1:65" s="2" customFormat="1" ht="24.2" customHeight="1">
      <c r="A260" s="35"/>
      <c r="B260" s="36"/>
      <c r="C260" s="192" t="s">
        <v>318</v>
      </c>
      <c r="D260" s="192" t="s">
        <v>146</v>
      </c>
      <c r="E260" s="193" t="s">
        <v>354</v>
      </c>
      <c r="F260" s="194" t="s">
        <v>355</v>
      </c>
      <c r="G260" s="195" t="s">
        <v>340</v>
      </c>
      <c r="H260" s="196">
        <v>1</v>
      </c>
      <c r="I260" s="197"/>
      <c r="J260" s="198">
        <f>ROUND(I260*H260,2)</f>
        <v>0</v>
      </c>
      <c r="K260" s="194" t="s">
        <v>150</v>
      </c>
      <c r="L260" s="40"/>
      <c r="M260" s="199" t="s">
        <v>1</v>
      </c>
      <c r="N260" s="200" t="s">
        <v>43</v>
      </c>
      <c r="O260" s="72"/>
      <c r="P260" s="201">
        <f>O260*H260</f>
        <v>0</v>
      </c>
      <c r="Q260" s="201">
        <v>0.109405</v>
      </c>
      <c r="R260" s="201">
        <f>Q260*H260</f>
        <v>0.109405</v>
      </c>
      <c r="S260" s="201">
        <v>0</v>
      </c>
      <c r="T260" s="202">
        <f>S260*H260</f>
        <v>0</v>
      </c>
      <c r="U260" s="35"/>
      <c r="V260" s="35"/>
      <c r="W260" s="35"/>
      <c r="X260" s="35"/>
      <c r="Y260" s="35"/>
      <c r="Z260" s="35"/>
      <c r="AA260" s="35"/>
      <c r="AB260" s="35"/>
      <c r="AC260" s="35"/>
      <c r="AD260" s="35"/>
      <c r="AE260" s="35"/>
      <c r="AR260" s="203" t="s">
        <v>99</v>
      </c>
      <c r="AT260" s="203" t="s">
        <v>146</v>
      </c>
      <c r="AU260" s="203" t="s">
        <v>86</v>
      </c>
      <c r="AY260" s="18" t="s">
        <v>144</v>
      </c>
      <c r="BE260" s="204">
        <f>IF(N260="základní",J260,0)</f>
        <v>0</v>
      </c>
      <c r="BF260" s="204">
        <f>IF(N260="snížená",J260,0)</f>
        <v>0</v>
      </c>
      <c r="BG260" s="204">
        <f>IF(N260="zákl. přenesená",J260,0)</f>
        <v>0</v>
      </c>
      <c r="BH260" s="204">
        <f>IF(N260="sníž. přenesená",J260,0)</f>
        <v>0</v>
      </c>
      <c r="BI260" s="204">
        <f>IF(N260="nulová",J260,0)</f>
        <v>0</v>
      </c>
      <c r="BJ260" s="18" t="s">
        <v>21</v>
      </c>
      <c r="BK260" s="204">
        <f>ROUND(I260*H260,2)</f>
        <v>0</v>
      </c>
      <c r="BL260" s="18" t="s">
        <v>99</v>
      </c>
      <c r="BM260" s="203" t="s">
        <v>659</v>
      </c>
    </row>
    <row r="261" spans="1:65" s="2" customFormat="1" ht="19.5">
      <c r="A261" s="35"/>
      <c r="B261" s="36"/>
      <c r="C261" s="37"/>
      <c r="D261" s="205" t="s">
        <v>152</v>
      </c>
      <c r="E261" s="37"/>
      <c r="F261" s="206" t="s">
        <v>357</v>
      </c>
      <c r="G261" s="37"/>
      <c r="H261" s="37"/>
      <c r="I261" s="207"/>
      <c r="J261" s="37"/>
      <c r="K261" s="37"/>
      <c r="L261" s="40"/>
      <c r="M261" s="208"/>
      <c r="N261" s="209"/>
      <c r="O261" s="72"/>
      <c r="P261" s="72"/>
      <c r="Q261" s="72"/>
      <c r="R261" s="72"/>
      <c r="S261" s="72"/>
      <c r="T261" s="73"/>
      <c r="U261" s="35"/>
      <c r="V261" s="35"/>
      <c r="W261" s="35"/>
      <c r="X261" s="35"/>
      <c r="Y261" s="35"/>
      <c r="Z261" s="35"/>
      <c r="AA261" s="35"/>
      <c r="AB261" s="35"/>
      <c r="AC261" s="35"/>
      <c r="AD261" s="35"/>
      <c r="AE261" s="35"/>
      <c r="AT261" s="18" t="s">
        <v>152</v>
      </c>
      <c r="AU261" s="18" t="s">
        <v>86</v>
      </c>
    </row>
    <row r="262" spans="1:65" s="14" customFormat="1" ht="11.25">
      <c r="B262" s="220"/>
      <c r="C262" s="221"/>
      <c r="D262" s="205" t="s">
        <v>154</v>
      </c>
      <c r="E262" s="222" t="s">
        <v>1</v>
      </c>
      <c r="F262" s="223" t="s">
        <v>358</v>
      </c>
      <c r="G262" s="221"/>
      <c r="H262" s="224">
        <v>1</v>
      </c>
      <c r="I262" s="225"/>
      <c r="J262" s="221"/>
      <c r="K262" s="221"/>
      <c r="L262" s="226"/>
      <c r="M262" s="227"/>
      <c r="N262" s="228"/>
      <c r="O262" s="228"/>
      <c r="P262" s="228"/>
      <c r="Q262" s="228"/>
      <c r="R262" s="228"/>
      <c r="S262" s="228"/>
      <c r="T262" s="229"/>
      <c r="AT262" s="230" t="s">
        <v>154</v>
      </c>
      <c r="AU262" s="230" t="s">
        <v>86</v>
      </c>
      <c r="AV262" s="14" t="s">
        <v>86</v>
      </c>
      <c r="AW262" s="14" t="s">
        <v>35</v>
      </c>
      <c r="AX262" s="14" t="s">
        <v>21</v>
      </c>
      <c r="AY262" s="230" t="s">
        <v>144</v>
      </c>
    </row>
    <row r="263" spans="1:65" s="2" customFormat="1" ht="14.45" customHeight="1">
      <c r="A263" s="35"/>
      <c r="B263" s="36"/>
      <c r="C263" s="243" t="s">
        <v>324</v>
      </c>
      <c r="D263" s="243" t="s">
        <v>211</v>
      </c>
      <c r="E263" s="244" t="s">
        <v>360</v>
      </c>
      <c r="F263" s="245" t="s">
        <v>361</v>
      </c>
      <c r="G263" s="246" t="s">
        <v>340</v>
      </c>
      <c r="H263" s="247">
        <v>1</v>
      </c>
      <c r="I263" s="248"/>
      <c r="J263" s="249">
        <f>ROUND(I263*H263,2)</f>
        <v>0</v>
      </c>
      <c r="K263" s="245" t="s">
        <v>150</v>
      </c>
      <c r="L263" s="250"/>
      <c r="M263" s="251" t="s">
        <v>1</v>
      </c>
      <c r="N263" s="252" t="s">
        <v>43</v>
      </c>
      <c r="O263" s="72"/>
      <c r="P263" s="201">
        <f>O263*H263</f>
        <v>0</v>
      </c>
      <c r="Q263" s="201">
        <v>6.1000000000000004E-3</v>
      </c>
      <c r="R263" s="201">
        <f>Q263*H263</f>
        <v>6.1000000000000004E-3</v>
      </c>
      <c r="S263" s="201">
        <v>0</v>
      </c>
      <c r="T263" s="202">
        <f>S263*H263</f>
        <v>0</v>
      </c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R263" s="203" t="s">
        <v>195</v>
      </c>
      <c r="AT263" s="203" t="s">
        <v>211</v>
      </c>
      <c r="AU263" s="203" t="s">
        <v>86</v>
      </c>
      <c r="AY263" s="18" t="s">
        <v>144</v>
      </c>
      <c r="BE263" s="204">
        <f>IF(N263="základní",J263,0)</f>
        <v>0</v>
      </c>
      <c r="BF263" s="204">
        <f>IF(N263="snížená",J263,0)</f>
        <v>0</v>
      </c>
      <c r="BG263" s="204">
        <f>IF(N263="zákl. přenesená",J263,0)</f>
        <v>0</v>
      </c>
      <c r="BH263" s="204">
        <f>IF(N263="sníž. přenesená",J263,0)</f>
        <v>0</v>
      </c>
      <c r="BI263" s="204">
        <f>IF(N263="nulová",J263,0)</f>
        <v>0</v>
      </c>
      <c r="BJ263" s="18" t="s">
        <v>21</v>
      </c>
      <c r="BK263" s="204">
        <f>ROUND(I263*H263,2)</f>
        <v>0</v>
      </c>
      <c r="BL263" s="18" t="s">
        <v>99</v>
      </c>
      <c r="BM263" s="203" t="s">
        <v>660</v>
      </c>
    </row>
    <row r="264" spans="1:65" s="2" customFormat="1" ht="11.25">
      <c r="A264" s="35"/>
      <c r="B264" s="36"/>
      <c r="C264" s="37"/>
      <c r="D264" s="205" t="s">
        <v>152</v>
      </c>
      <c r="E264" s="37"/>
      <c r="F264" s="206" t="s">
        <v>361</v>
      </c>
      <c r="G264" s="37"/>
      <c r="H264" s="37"/>
      <c r="I264" s="207"/>
      <c r="J264" s="37"/>
      <c r="K264" s="37"/>
      <c r="L264" s="40"/>
      <c r="M264" s="208"/>
      <c r="N264" s="209"/>
      <c r="O264" s="72"/>
      <c r="P264" s="72"/>
      <c r="Q264" s="72"/>
      <c r="R264" s="72"/>
      <c r="S264" s="72"/>
      <c r="T264" s="73"/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T264" s="18" t="s">
        <v>152</v>
      </c>
      <c r="AU264" s="18" t="s">
        <v>86</v>
      </c>
    </row>
    <row r="265" spans="1:65" s="2" customFormat="1" ht="14.45" customHeight="1">
      <c r="A265" s="35"/>
      <c r="B265" s="36"/>
      <c r="C265" s="243" t="s">
        <v>330</v>
      </c>
      <c r="D265" s="243" t="s">
        <v>211</v>
      </c>
      <c r="E265" s="244" t="s">
        <v>364</v>
      </c>
      <c r="F265" s="245" t="s">
        <v>365</v>
      </c>
      <c r="G265" s="246" t="s">
        <v>340</v>
      </c>
      <c r="H265" s="247">
        <v>1</v>
      </c>
      <c r="I265" s="248"/>
      <c r="J265" s="249">
        <f>ROUND(I265*H265,2)</f>
        <v>0</v>
      </c>
      <c r="K265" s="245" t="s">
        <v>150</v>
      </c>
      <c r="L265" s="250"/>
      <c r="M265" s="251" t="s">
        <v>1</v>
      </c>
      <c r="N265" s="252" t="s">
        <v>43</v>
      </c>
      <c r="O265" s="72"/>
      <c r="P265" s="201">
        <f>O265*H265</f>
        <v>0</v>
      </c>
      <c r="Q265" s="201">
        <v>1E-4</v>
      </c>
      <c r="R265" s="201">
        <f>Q265*H265</f>
        <v>1E-4</v>
      </c>
      <c r="S265" s="201">
        <v>0</v>
      </c>
      <c r="T265" s="202">
        <f>S265*H265</f>
        <v>0</v>
      </c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35"/>
      <c r="AR265" s="203" t="s">
        <v>195</v>
      </c>
      <c r="AT265" s="203" t="s">
        <v>211</v>
      </c>
      <c r="AU265" s="203" t="s">
        <v>86</v>
      </c>
      <c r="AY265" s="18" t="s">
        <v>144</v>
      </c>
      <c r="BE265" s="204">
        <f>IF(N265="základní",J265,0)</f>
        <v>0</v>
      </c>
      <c r="BF265" s="204">
        <f>IF(N265="snížená",J265,0)</f>
        <v>0</v>
      </c>
      <c r="BG265" s="204">
        <f>IF(N265="zákl. přenesená",J265,0)</f>
        <v>0</v>
      </c>
      <c r="BH265" s="204">
        <f>IF(N265="sníž. přenesená",J265,0)</f>
        <v>0</v>
      </c>
      <c r="BI265" s="204">
        <f>IF(N265="nulová",J265,0)</f>
        <v>0</v>
      </c>
      <c r="BJ265" s="18" t="s">
        <v>21</v>
      </c>
      <c r="BK265" s="204">
        <f>ROUND(I265*H265,2)</f>
        <v>0</v>
      </c>
      <c r="BL265" s="18" t="s">
        <v>99</v>
      </c>
      <c r="BM265" s="203" t="s">
        <v>661</v>
      </c>
    </row>
    <row r="266" spans="1:65" s="2" customFormat="1" ht="11.25">
      <c r="A266" s="35"/>
      <c r="B266" s="36"/>
      <c r="C266" s="37"/>
      <c r="D266" s="205" t="s">
        <v>152</v>
      </c>
      <c r="E266" s="37"/>
      <c r="F266" s="206" t="s">
        <v>365</v>
      </c>
      <c r="G266" s="37"/>
      <c r="H266" s="37"/>
      <c r="I266" s="207"/>
      <c r="J266" s="37"/>
      <c r="K266" s="37"/>
      <c r="L266" s="40"/>
      <c r="M266" s="208"/>
      <c r="N266" s="209"/>
      <c r="O266" s="72"/>
      <c r="P266" s="72"/>
      <c r="Q266" s="72"/>
      <c r="R266" s="72"/>
      <c r="S266" s="72"/>
      <c r="T266" s="73"/>
      <c r="U266" s="35"/>
      <c r="V266" s="35"/>
      <c r="W266" s="35"/>
      <c r="X266" s="35"/>
      <c r="Y266" s="35"/>
      <c r="Z266" s="35"/>
      <c r="AA266" s="35"/>
      <c r="AB266" s="35"/>
      <c r="AC266" s="35"/>
      <c r="AD266" s="35"/>
      <c r="AE266" s="35"/>
      <c r="AT266" s="18" t="s">
        <v>152</v>
      </c>
      <c r="AU266" s="18" t="s">
        <v>86</v>
      </c>
    </row>
    <row r="267" spans="1:65" s="2" customFormat="1" ht="24.2" customHeight="1">
      <c r="A267" s="35"/>
      <c r="B267" s="36"/>
      <c r="C267" s="192" t="s">
        <v>337</v>
      </c>
      <c r="D267" s="192" t="s">
        <v>146</v>
      </c>
      <c r="E267" s="193" t="s">
        <v>368</v>
      </c>
      <c r="F267" s="194" t="s">
        <v>369</v>
      </c>
      <c r="G267" s="195" t="s">
        <v>149</v>
      </c>
      <c r="H267" s="196">
        <v>4.875</v>
      </c>
      <c r="I267" s="197"/>
      <c r="J267" s="198">
        <f>ROUND(I267*H267,2)</f>
        <v>0</v>
      </c>
      <c r="K267" s="194" t="s">
        <v>150</v>
      </c>
      <c r="L267" s="40"/>
      <c r="M267" s="199" t="s">
        <v>1</v>
      </c>
      <c r="N267" s="200" t="s">
        <v>43</v>
      </c>
      <c r="O267" s="72"/>
      <c r="P267" s="201">
        <f>O267*H267</f>
        <v>0</v>
      </c>
      <c r="Q267" s="201">
        <v>2.5999999999999999E-3</v>
      </c>
      <c r="R267" s="201">
        <f>Q267*H267</f>
        <v>1.2674999999999999E-2</v>
      </c>
      <c r="S267" s="201">
        <v>0</v>
      </c>
      <c r="T267" s="202">
        <f>S267*H267</f>
        <v>0</v>
      </c>
      <c r="U267" s="35"/>
      <c r="V267" s="35"/>
      <c r="W267" s="35"/>
      <c r="X267" s="35"/>
      <c r="Y267" s="35"/>
      <c r="Z267" s="35"/>
      <c r="AA267" s="35"/>
      <c r="AB267" s="35"/>
      <c r="AC267" s="35"/>
      <c r="AD267" s="35"/>
      <c r="AE267" s="35"/>
      <c r="AR267" s="203" t="s">
        <v>99</v>
      </c>
      <c r="AT267" s="203" t="s">
        <v>146</v>
      </c>
      <c r="AU267" s="203" t="s">
        <v>86</v>
      </c>
      <c r="AY267" s="18" t="s">
        <v>144</v>
      </c>
      <c r="BE267" s="204">
        <f>IF(N267="základní",J267,0)</f>
        <v>0</v>
      </c>
      <c r="BF267" s="204">
        <f>IF(N267="snížená",J267,0)</f>
        <v>0</v>
      </c>
      <c r="BG267" s="204">
        <f>IF(N267="zákl. přenesená",J267,0)</f>
        <v>0</v>
      </c>
      <c r="BH267" s="204">
        <f>IF(N267="sníž. přenesená",J267,0)</f>
        <v>0</v>
      </c>
      <c r="BI267" s="204">
        <f>IF(N267="nulová",J267,0)</f>
        <v>0</v>
      </c>
      <c r="BJ267" s="18" t="s">
        <v>21</v>
      </c>
      <c r="BK267" s="204">
        <f>ROUND(I267*H267,2)</f>
        <v>0</v>
      </c>
      <c r="BL267" s="18" t="s">
        <v>99</v>
      </c>
      <c r="BM267" s="203" t="s">
        <v>662</v>
      </c>
    </row>
    <row r="268" spans="1:65" s="2" customFormat="1" ht="19.5">
      <c r="A268" s="35"/>
      <c r="B268" s="36"/>
      <c r="C268" s="37"/>
      <c r="D268" s="205" t="s">
        <v>152</v>
      </c>
      <c r="E268" s="37"/>
      <c r="F268" s="206" t="s">
        <v>371</v>
      </c>
      <c r="G268" s="37"/>
      <c r="H268" s="37"/>
      <c r="I268" s="207"/>
      <c r="J268" s="37"/>
      <c r="K268" s="37"/>
      <c r="L268" s="40"/>
      <c r="M268" s="208"/>
      <c r="N268" s="209"/>
      <c r="O268" s="72"/>
      <c r="P268" s="72"/>
      <c r="Q268" s="72"/>
      <c r="R268" s="72"/>
      <c r="S268" s="72"/>
      <c r="T268" s="73"/>
      <c r="U268" s="35"/>
      <c r="V268" s="35"/>
      <c r="W268" s="35"/>
      <c r="X268" s="35"/>
      <c r="Y268" s="35"/>
      <c r="Z268" s="35"/>
      <c r="AA268" s="35"/>
      <c r="AB268" s="35"/>
      <c r="AC268" s="35"/>
      <c r="AD268" s="35"/>
      <c r="AE268" s="35"/>
      <c r="AT268" s="18" t="s">
        <v>152</v>
      </c>
      <c r="AU268" s="18" t="s">
        <v>86</v>
      </c>
    </row>
    <row r="269" spans="1:65" s="13" customFormat="1" ht="11.25">
      <c r="B269" s="210"/>
      <c r="C269" s="211"/>
      <c r="D269" s="205" t="s">
        <v>154</v>
      </c>
      <c r="E269" s="212" t="s">
        <v>1</v>
      </c>
      <c r="F269" s="213" t="s">
        <v>372</v>
      </c>
      <c r="G269" s="211"/>
      <c r="H269" s="212" t="s">
        <v>1</v>
      </c>
      <c r="I269" s="214"/>
      <c r="J269" s="211"/>
      <c r="K269" s="211"/>
      <c r="L269" s="215"/>
      <c r="M269" s="216"/>
      <c r="N269" s="217"/>
      <c r="O269" s="217"/>
      <c r="P269" s="217"/>
      <c r="Q269" s="217"/>
      <c r="R269" s="217"/>
      <c r="S269" s="217"/>
      <c r="T269" s="218"/>
      <c r="AT269" s="219" t="s">
        <v>154</v>
      </c>
      <c r="AU269" s="219" t="s">
        <v>86</v>
      </c>
      <c r="AV269" s="13" t="s">
        <v>21</v>
      </c>
      <c r="AW269" s="13" t="s">
        <v>35</v>
      </c>
      <c r="AX269" s="13" t="s">
        <v>78</v>
      </c>
      <c r="AY269" s="219" t="s">
        <v>144</v>
      </c>
    </row>
    <row r="270" spans="1:65" s="14" customFormat="1" ht="11.25">
      <c r="B270" s="220"/>
      <c r="C270" s="221"/>
      <c r="D270" s="205" t="s">
        <v>154</v>
      </c>
      <c r="E270" s="222" t="s">
        <v>1</v>
      </c>
      <c r="F270" s="223" t="s">
        <v>663</v>
      </c>
      <c r="G270" s="221"/>
      <c r="H270" s="224">
        <v>3.375</v>
      </c>
      <c r="I270" s="225"/>
      <c r="J270" s="221"/>
      <c r="K270" s="221"/>
      <c r="L270" s="226"/>
      <c r="M270" s="227"/>
      <c r="N270" s="228"/>
      <c r="O270" s="228"/>
      <c r="P270" s="228"/>
      <c r="Q270" s="228"/>
      <c r="R270" s="228"/>
      <c r="S270" s="228"/>
      <c r="T270" s="229"/>
      <c r="AT270" s="230" t="s">
        <v>154</v>
      </c>
      <c r="AU270" s="230" t="s">
        <v>86</v>
      </c>
      <c r="AV270" s="14" t="s">
        <v>86</v>
      </c>
      <c r="AW270" s="14" t="s">
        <v>35</v>
      </c>
      <c r="AX270" s="14" t="s">
        <v>78</v>
      </c>
      <c r="AY270" s="230" t="s">
        <v>144</v>
      </c>
    </row>
    <row r="271" spans="1:65" s="14" customFormat="1" ht="11.25">
      <c r="B271" s="220"/>
      <c r="C271" s="221"/>
      <c r="D271" s="205" t="s">
        <v>154</v>
      </c>
      <c r="E271" s="222" t="s">
        <v>1</v>
      </c>
      <c r="F271" s="223" t="s">
        <v>305</v>
      </c>
      <c r="G271" s="221"/>
      <c r="H271" s="224">
        <v>1.5</v>
      </c>
      <c r="I271" s="225"/>
      <c r="J271" s="221"/>
      <c r="K271" s="221"/>
      <c r="L271" s="226"/>
      <c r="M271" s="227"/>
      <c r="N271" s="228"/>
      <c r="O271" s="228"/>
      <c r="P271" s="228"/>
      <c r="Q271" s="228"/>
      <c r="R271" s="228"/>
      <c r="S271" s="228"/>
      <c r="T271" s="229"/>
      <c r="AT271" s="230" t="s">
        <v>154</v>
      </c>
      <c r="AU271" s="230" t="s">
        <v>86</v>
      </c>
      <c r="AV271" s="14" t="s">
        <v>86</v>
      </c>
      <c r="AW271" s="14" t="s">
        <v>35</v>
      </c>
      <c r="AX271" s="14" t="s">
        <v>78</v>
      </c>
      <c r="AY271" s="230" t="s">
        <v>144</v>
      </c>
    </row>
    <row r="272" spans="1:65" s="15" customFormat="1" ht="11.25">
      <c r="B272" s="232"/>
      <c r="C272" s="233"/>
      <c r="D272" s="205" t="s">
        <v>154</v>
      </c>
      <c r="E272" s="234" t="s">
        <v>1</v>
      </c>
      <c r="F272" s="235" t="s">
        <v>178</v>
      </c>
      <c r="G272" s="233"/>
      <c r="H272" s="236">
        <v>4.875</v>
      </c>
      <c r="I272" s="237"/>
      <c r="J272" s="233"/>
      <c r="K272" s="233"/>
      <c r="L272" s="238"/>
      <c r="M272" s="239"/>
      <c r="N272" s="240"/>
      <c r="O272" s="240"/>
      <c r="P272" s="240"/>
      <c r="Q272" s="240"/>
      <c r="R272" s="240"/>
      <c r="S272" s="240"/>
      <c r="T272" s="241"/>
      <c r="AT272" s="242" t="s">
        <v>154</v>
      </c>
      <c r="AU272" s="242" t="s">
        <v>86</v>
      </c>
      <c r="AV272" s="15" t="s">
        <v>99</v>
      </c>
      <c r="AW272" s="15" t="s">
        <v>35</v>
      </c>
      <c r="AX272" s="15" t="s">
        <v>21</v>
      </c>
      <c r="AY272" s="242" t="s">
        <v>144</v>
      </c>
    </row>
    <row r="273" spans="1:65" s="2" customFormat="1" ht="14.45" customHeight="1">
      <c r="A273" s="35"/>
      <c r="B273" s="36"/>
      <c r="C273" s="192" t="s">
        <v>343</v>
      </c>
      <c r="D273" s="192" t="s">
        <v>146</v>
      </c>
      <c r="E273" s="193" t="s">
        <v>375</v>
      </c>
      <c r="F273" s="194" t="s">
        <v>376</v>
      </c>
      <c r="G273" s="195" t="s">
        <v>149</v>
      </c>
      <c r="H273" s="196">
        <v>4.875</v>
      </c>
      <c r="I273" s="197"/>
      <c r="J273" s="198">
        <f>ROUND(I273*H273,2)</f>
        <v>0</v>
      </c>
      <c r="K273" s="194" t="s">
        <v>150</v>
      </c>
      <c r="L273" s="40"/>
      <c r="M273" s="199" t="s">
        <v>1</v>
      </c>
      <c r="N273" s="200" t="s">
        <v>43</v>
      </c>
      <c r="O273" s="72"/>
      <c r="P273" s="201">
        <f>O273*H273</f>
        <v>0</v>
      </c>
      <c r="Q273" s="201">
        <v>9.38E-6</v>
      </c>
      <c r="R273" s="201">
        <f>Q273*H273</f>
        <v>4.5727499999999999E-5</v>
      </c>
      <c r="S273" s="201">
        <v>0</v>
      </c>
      <c r="T273" s="202">
        <f>S273*H273</f>
        <v>0</v>
      </c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R273" s="203" t="s">
        <v>99</v>
      </c>
      <c r="AT273" s="203" t="s">
        <v>146</v>
      </c>
      <c r="AU273" s="203" t="s">
        <v>86</v>
      </c>
      <c r="AY273" s="18" t="s">
        <v>144</v>
      </c>
      <c r="BE273" s="204">
        <f>IF(N273="základní",J273,0)</f>
        <v>0</v>
      </c>
      <c r="BF273" s="204">
        <f>IF(N273="snížená",J273,0)</f>
        <v>0</v>
      </c>
      <c r="BG273" s="204">
        <f>IF(N273="zákl. přenesená",J273,0)</f>
        <v>0</v>
      </c>
      <c r="BH273" s="204">
        <f>IF(N273="sníž. přenesená",J273,0)</f>
        <v>0</v>
      </c>
      <c r="BI273" s="204">
        <f>IF(N273="nulová",J273,0)</f>
        <v>0</v>
      </c>
      <c r="BJ273" s="18" t="s">
        <v>21</v>
      </c>
      <c r="BK273" s="204">
        <f>ROUND(I273*H273,2)</f>
        <v>0</v>
      </c>
      <c r="BL273" s="18" t="s">
        <v>99</v>
      </c>
      <c r="BM273" s="203" t="s">
        <v>664</v>
      </c>
    </row>
    <row r="274" spans="1:65" s="2" customFormat="1" ht="19.5">
      <c r="A274" s="35"/>
      <c r="B274" s="36"/>
      <c r="C274" s="37"/>
      <c r="D274" s="205" t="s">
        <v>152</v>
      </c>
      <c r="E274" s="37"/>
      <c r="F274" s="206" t="s">
        <v>378</v>
      </c>
      <c r="G274" s="37"/>
      <c r="H274" s="37"/>
      <c r="I274" s="207"/>
      <c r="J274" s="37"/>
      <c r="K274" s="37"/>
      <c r="L274" s="40"/>
      <c r="M274" s="208"/>
      <c r="N274" s="209"/>
      <c r="O274" s="72"/>
      <c r="P274" s="72"/>
      <c r="Q274" s="72"/>
      <c r="R274" s="72"/>
      <c r="S274" s="72"/>
      <c r="T274" s="73"/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T274" s="18" t="s">
        <v>152</v>
      </c>
      <c r="AU274" s="18" t="s">
        <v>86</v>
      </c>
    </row>
    <row r="275" spans="1:65" s="13" customFormat="1" ht="11.25">
      <c r="B275" s="210"/>
      <c r="C275" s="211"/>
      <c r="D275" s="205" t="s">
        <v>154</v>
      </c>
      <c r="E275" s="212" t="s">
        <v>1</v>
      </c>
      <c r="F275" s="213" t="s">
        <v>372</v>
      </c>
      <c r="G275" s="211"/>
      <c r="H275" s="212" t="s">
        <v>1</v>
      </c>
      <c r="I275" s="214"/>
      <c r="J275" s="211"/>
      <c r="K275" s="211"/>
      <c r="L275" s="215"/>
      <c r="M275" s="216"/>
      <c r="N275" s="217"/>
      <c r="O275" s="217"/>
      <c r="P275" s="217"/>
      <c r="Q275" s="217"/>
      <c r="R275" s="217"/>
      <c r="S275" s="217"/>
      <c r="T275" s="218"/>
      <c r="AT275" s="219" t="s">
        <v>154</v>
      </c>
      <c r="AU275" s="219" t="s">
        <v>86</v>
      </c>
      <c r="AV275" s="13" t="s">
        <v>21</v>
      </c>
      <c r="AW275" s="13" t="s">
        <v>35</v>
      </c>
      <c r="AX275" s="13" t="s">
        <v>78</v>
      </c>
      <c r="AY275" s="219" t="s">
        <v>144</v>
      </c>
    </row>
    <row r="276" spans="1:65" s="14" customFormat="1" ht="11.25">
      <c r="B276" s="220"/>
      <c r="C276" s="221"/>
      <c r="D276" s="205" t="s">
        <v>154</v>
      </c>
      <c r="E276" s="222" t="s">
        <v>1</v>
      </c>
      <c r="F276" s="223" t="s">
        <v>663</v>
      </c>
      <c r="G276" s="221"/>
      <c r="H276" s="224">
        <v>3.375</v>
      </c>
      <c r="I276" s="225"/>
      <c r="J276" s="221"/>
      <c r="K276" s="221"/>
      <c r="L276" s="226"/>
      <c r="M276" s="227"/>
      <c r="N276" s="228"/>
      <c r="O276" s="228"/>
      <c r="P276" s="228"/>
      <c r="Q276" s="228"/>
      <c r="R276" s="228"/>
      <c r="S276" s="228"/>
      <c r="T276" s="229"/>
      <c r="AT276" s="230" t="s">
        <v>154</v>
      </c>
      <c r="AU276" s="230" t="s">
        <v>86</v>
      </c>
      <c r="AV276" s="14" t="s">
        <v>86</v>
      </c>
      <c r="AW276" s="14" t="s">
        <v>35</v>
      </c>
      <c r="AX276" s="14" t="s">
        <v>78</v>
      </c>
      <c r="AY276" s="230" t="s">
        <v>144</v>
      </c>
    </row>
    <row r="277" spans="1:65" s="14" customFormat="1" ht="11.25">
      <c r="B277" s="220"/>
      <c r="C277" s="221"/>
      <c r="D277" s="205" t="s">
        <v>154</v>
      </c>
      <c r="E277" s="222" t="s">
        <v>1</v>
      </c>
      <c r="F277" s="223" t="s">
        <v>305</v>
      </c>
      <c r="G277" s="221"/>
      <c r="H277" s="224">
        <v>1.5</v>
      </c>
      <c r="I277" s="225"/>
      <c r="J277" s="221"/>
      <c r="K277" s="221"/>
      <c r="L277" s="226"/>
      <c r="M277" s="227"/>
      <c r="N277" s="228"/>
      <c r="O277" s="228"/>
      <c r="P277" s="228"/>
      <c r="Q277" s="228"/>
      <c r="R277" s="228"/>
      <c r="S277" s="228"/>
      <c r="T277" s="229"/>
      <c r="AT277" s="230" t="s">
        <v>154</v>
      </c>
      <c r="AU277" s="230" t="s">
        <v>86</v>
      </c>
      <c r="AV277" s="14" t="s">
        <v>86</v>
      </c>
      <c r="AW277" s="14" t="s">
        <v>35</v>
      </c>
      <c r="AX277" s="14" t="s">
        <v>78</v>
      </c>
      <c r="AY277" s="230" t="s">
        <v>144</v>
      </c>
    </row>
    <row r="278" spans="1:65" s="15" customFormat="1" ht="11.25">
      <c r="B278" s="232"/>
      <c r="C278" s="233"/>
      <c r="D278" s="205" t="s">
        <v>154</v>
      </c>
      <c r="E278" s="234" t="s">
        <v>1</v>
      </c>
      <c r="F278" s="235" t="s">
        <v>178</v>
      </c>
      <c r="G278" s="233"/>
      <c r="H278" s="236">
        <v>4.875</v>
      </c>
      <c r="I278" s="237"/>
      <c r="J278" s="233"/>
      <c r="K278" s="233"/>
      <c r="L278" s="238"/>
      <c r="M278" s="239"/>
      <c r="N278" s="240"/>
      <c r="O278" s="240"/>
      <c r="P278" s="240"/>
      <c r="Q278" s="240"/>
      <c r="R278" s="240"/>
      <c r="S278" s="240"/>
      <c r="T278" s="241"/>
      <c r="AT278" s="242" t="s">
        <v>154</v>
      </c>
      <c r="AU278" s="242" t="s">
        <v>86</v>
      </c>
      <c r="AV278" s="15" t="s">
        <v>99</v>
      </c>
      <c r="AW278" s="15" t="s">
        <v>35</v>
      </c>
      <c r="AX278" s="15" t="s">
        <v>21</v>
      </c>
      <c r="AY278" s="242" t="s">
        <v>144</v>
      </c>
    </row>
    <row r="279" spans="1:65" s="2" customFormat="1" ht="24.2" customHeight="1">
      <c r="A279" s="35"/>
      <c r="B279" s="36"/>
      <c r="C279" s="192" t="s">
        <v>349</v>
      </c>
      <c r="D279" s="192" t="s">
        <v>146</v>
      </c>
      <c r="E279" s="193" t="s">
        <v>380</v>
      </c>
      <c r="F279" s="194" t="s">
        <v>381</v>
      </c>
      <c r="G279" s="195" t="s">
        <v>268</v>
      </c>
      <c r="H279" s="196">
        <v>31.5</v>
      </c>
      <c r="I279" s="197"/>
      <c r="J279" s="198">
        <f>ROUND(I279*H279,2)</f>
        <v>0</v>
      </c>
      <c r="K279" s="194" t="s">
        <v>150</v>
      </c>
      <c r="L279" s="40"/>
      <c r="M279" s="199" t="s">
        <v>1</v>
      </c>
      <c r="N279" s="200" t="s">
        <v>43</v>
      </c>
      <c r="O279" s="72"/>
      <c r="P279" s="201">
        <f>O279*H279</f>
        <v>0</v>
      </c>
      <c r="Q279" s="201">
        <v>0.15539952000000001</v>
      </c>
      <c r="R279" s="201">
        <f>Q279*H279</f>
        <v>4.8950848800000006</v>
      </c>
      <c r="S279" s="201">
        <v>0</v>
      </c>
      <c r="T279" s="202">
        <f>S279*H279</f>
        <v>0</v>
      </c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R279" s="203" t="s">
        <v>99</v>
      </c>
      <c r="AT279" s="203" t="s">
        <v>146</v>
      </c>
      <c r="AU279" s="203" t="s">
        <v>86</v>
      </c>
      <c r="AY279" s="18" t="s">
        <v>144</v>
      </c>
      <c r="BE279" s="204">
        <f>IF(N279="základní",J279,0)</f>
        <v>0</v>
      </c>
      <c r="BF279" s="204">
        <f>IF(N279="snížená",J279,0)</f>
        <v>0</v>
      </c>
      <c r="BG279" s="204">
        <f>IF(N279="zákl. přenesená",J279,0)</f>
        <v>0</v>
      </c>
      <c r="BH279" s="204">
        <f>IF(N279="sníž. přenesená",J279,0)</f>
        <v>0</v>
      </c>
      <c r="BI279" s="204">
        <f>IF(N279="nulová",J279,0)</f>
        <v>0</v>
      </c>
      <c r="BJ279" s="18" t="s">
        <v>21</v>
      </c>
      <c r="BK279" s="204">
        <f>ROUND(I279*H279,2)</f>
        <v>0</v>
      </c>
      <c r="BL279" s="18" t="s">
        <v>99</v>
      </c>
      <c r="BM279" s="203" t="s">
        <v>665</v>
      </c>
    </row>
    <row r="280" spans="1:65" s="2" customFormat="1" ht="29.25">
      <c r="A280" s="35"/>
      <c r="B280" s="36"/>
      <c r="C280" s="37"/>
      <c r="D280" s="205" t="s">
        <v>152</v>
      </c>
      <c r="E280" s="37"/>
      <c r="F280" s="206" t="s">
        <v>383</v>
      </c>
      <c r="G280" s="37"/>
      <c r="H280" s="37"/>
      <c r="I280" s="207"/>
      <c r="J280" s="37"/>
      <c r="K280" s="37"/>
      <c r="L280" s="40"/>
      <c r="M280" s="208"/>
      <c r="N280" s="209"/>
      <c r="O280" s="72"/>
      <c r="P280" s="72"/>
      <c r="Q280" s="72"/>
      <c r="R280" s="72"/>
      <c r="S280" s="72"/>
      <c r="T280" s="73"/>
      <c r="U280" s="35"/>
      <c r="V280" s="35"/>
      <c r="W280" s="35"/>
      <c r="X280" s="35"/>
      <c r="Y280" s="35"/>
      <c r="Z280" s="35"/>
      <c r="AA280" s="35"/>
      <c r="AB280" s="35"/>
      <c r="AC280" s="35"/>
      <c r="AD280" s="35"/>
      <c r="AE280" s="35"/>
      <c r="AT280" s="18" t="s">
        <v>152</v>
      </c>
      <c r="AU280" s="18" t="s">
        <v>86</v>
      </c>
    </row>
    <row r="281" spans="1:65" s="13" customFormat="1" ht="11.25">
      <c r="B281" s="210"/>
      <c r="C281" s="211"/>
      <c r="D281" s="205" t="s">
        <v>154</v>
      </c>
      <c r="E281" s="212" t="s">
        <v>1</v>
      </c>
      <c r="F281" s="213" t="s">
        <v>384</v>
      </c>
      <c r="G281" s="211"/>
      <c r="H281" s="212" t="s">
        <v>1</v>
      </c>
      <c r="I281" s="214"/>
      <c r="J281" s="211"/>
      <c r="K281" s="211"/>
      <c r="L281" s="215"/>
      <c r="M281" s="216"/>
      <c r="N281" s="217"/>
      <c r="O281" s="217"/>
      <c r="P281" s="217"/>
      <c r="Q281" s="217"/>
      <c r="R281" s="217"/>
      <c r="S281" s="217"/>
      <c r="T281" s="218"/>
      <c r="AT281" s="219" t="s">
        <v>154</v>
      </c>
      <c r="AU281" s="219" t="s">
        <v>86</v>
      </c>
      <c r="AV281" s="13" t="s">
        <v>21</v>
      </c>
      <c r="AW281" s="13" t="s">
        <v>35</v>
      </c>
      <c r="AX281" s="13" t="s">
        <v>78</v>
      </c>
      <c r="AY281" s="219" t="s">
        <v>144</v>
      </c>
    </row>
    <row r="282" spans="1:65" s="14" customFormat="1" ht="11.25">
      <c r="B282" s="220"/>
      <c r="C282" s="221"/>
      <c r="D282" s="205" t="s">
        <v>154</v>
      </c>
      <c r="E282" s="222" t="s">
        <v>1</v>
      </c>
      <c r="F282" s="223" t="s">
        <v>579</v>
      </c>
      <c r="G282" s="221"/>
      <c r="H282" s="224">
        <v>31.5</v>
      </c>
      <c r="I282" s="225"/>
      <c r="J282" s="221"/>
      <c r="K282" s="221"/>
      <c r="L282" s="226"/>
      <c r="M282" s="227"/>
      <c r="N282" s="228"/>
      <c r="O282" s="228"/>
      <c r="P282" s="228"/>
      <c r="Q282" s="228"/>
      <c r="R282" s="228"/>
      <c r="S282" s="228"/>
      <c r="T282" s="229"/>
      <c r="AT282" s="230" t="s">
        <v>154</v>
      </c>
      <c r="AU282" s="230" t="s">
        <v>86</v>
      </c>
      <c r="AV282" s="14" t="s">
        <v>86</v>
      </c>
      <c r="AW282" s="14" t="s">
        <v>35</v>
      </c>
      <c r="AX282" s="14" t="s">
        <v>21</v>
      </c>
      <c r="AY282" s="230" t="s">
        <v>144</v>
      </c>
    </row>
    <row r="283" spans="1:65" s="2" customFormat="1" ht="14.45" customHeight="1">
      <c r="A283" s="35"/>
      <c r="B283" s="36"/>
      <c r="C283" s="243" t="s">
        <v>353</v>
      </c>
      <c r="D283" s="243" t="s">
        <v>211</v>
      </c>
      <c r="E283" s="244" t="s">
        <v>387</v>
      </c>
      <c r="F283" s="245" t="s">
        <v>388</v>
      </c>
      <c r="G283" s="246" t="s">
        <v>268</v>
      </c>
      <c r="H283" s="247">
        <v>33.075000000000003</v>
      </c>
      <c r="I283" s="248"/>
      <c r="J283" s="249">
        <f>ROUND(I283*H283,2)</f>
        <v>0</v>
      </c>
      <c r="K283" s="245" t="s">
        <v>150</v>
      </c>
      <c r="L283" s="250"/>
      <c r="M283" s="251" t="s">
        <v>1</v>
      </c>
      <c r="N283" s="252" t="s">
        <v>43</v>
      </c>
      <c r="O283" s="72"/>
      <c r="P283" s="201">
        <f>O283*H283</f>
        <v>0</v>
      </c>
      <c r="Q283" s="201">
        <v>0.08</v>
      </c>
      <c r="R283" s="201">
        <f>Q283*H283</f>
        <v>2.6460000000000004</v>
      </c>
      <c r="S283" s="201">
        <v>0</v>
      </c>
      <c r="T283" s="202">
        <f>S283*H283</f>
        <v>0</v>
      </c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R283" s="203" t="s">
        <v>195</v>
      </c>
      <c r="AT283" s="203" t="s">
        <v>211</v>
      </c>
      <c r="AU283" s="203" t="s">
        <v>86</v>
      </c>
      <c r="AY283" s="18" t="s">
        <v>144</v>
      </c>
      <c r="BE283" s="204">
        <f>IF(N283="základní",J283,0)</f>
        <v>0</v>
      </c>
      <c r="BF283" s="204">
        <f>IF(N283="snížená",J283,0)</f>
        <v>0</v>
      </c>
      <c r="BG283" s="204">
        <f>IF(N283="zákl. přenesená",J283,0)</f>
        <v>0</v>
      </c>
      <c r="BH283" s="204">
        <f>IF(N283="sníž. přenesená",J283,0)</f>
        <v>0</v>
      </c>
      <c r="BI283" s="204">
        <f>IF(N283="nulová",J283,0)</f>
        <v>0</v>
      </c>
      <c r="BJ283" s="18" t="s">
        <v>21</v>
      </c>
      <c r="BK283" s="204">
        <f>ROUND(I283*H283,2)</f>
        <v>0</v>
      </c>
      <c r="BL283" s="18" t="s">
        <v>99</v>
      </c>
      <c r="BM283" s="203" t="s">
        <v>666</v>
      </c>
    </row>
    <row r="284" spans="1:65" s="2" customFormat="1" ht="11.25">
      <c r="A284" s="35"/>
      <c r="B284" s="36"/>
      <c r="C284" s="37"/>
      <c r="D284" s="205" t="s">
        <v>152</v>
      </c>
      <c r="E284" s="37"/>
      <c r="F284" s="206" t="s">
        <v>390</v>
      </c>
      <c r="G284" s="37"/>
      <c r="H284" s="37"/>
      <c r="I284" s="207"/>
      <c r="J284" s="37"/>
      <c r="K284" s="37"/>
      <c r="L284" s="40"/>
      <c r="M284" s="208"/>
      <c r="N284" s="209"/>
      <c r="O284" s="72"/>
      <c r="P284" s="72"/>
      <c r="Q284" s="72"/>
      <c r="R284" s="72"/>
      <c r="S284" s="72"/>
      <c r="T284" s="73"/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T284" s="18" t="s">
        <v>152</v>
      </c>
      <c r="AU284" s="18" t="s">
        <v>86</v>
      </c>
    </row>
    <row r="285" spans="1:65" s="14" customFormat="1" ht="11.25">
      <c r="B285" s="220"/>
      <c r="C285" s="221"/>
      <c r="D285" s="205" t="s">
        <v>154</v>
      </c>
      <c r="E285" s="221"/>
      <c r="F285" s="223" t="s">
        <v>581</v>
      </c>
      <c r="G285" s="221"/>
      <c r="H285" s="224">
        <v>33.075000000000003</v>
      </c>
      <c r="I285" s="225"/>
      <c r="J285" s="221"/>
      <c r="K285" s="221"/>
      <c r="L285" s="226"/>
      <c r="M285" s="227"/>
      <c r="N285" s="228"/>
      <c r="O285" s="228"/>
      <c r="P285" s="228"/>
      <c r="Q285" s="228"/>
      <c r="R285" s="228"/>
      <c r="S285" s="228"/>
      <c r="T285" s="229"/>
      <c r="AT285" s="230" t="s">
        <v>154</v>
      </c>
      <c r="AU285" s="230" t="s">
        <v>86</v>
      </c>
      <c r="AV285" s="14" t="s">
        <v>86</v>
      </c>
      <c r="AW285" s="14" t="s">
        <v>4</v>
      </c>
      <c r="AX285" s="14" t="s">
        <v>21</v>
      </c>
      <c r="AY285" s="230" t="s">
        <v>144</v>
      </c>
    </row>
    <row r="286" spans="1:65" s="2" customFormat="1" ht="24.2" customHeight="1">
      <c r="A286" s="35"/>
      <c r="B286" s="36"/>
      <c r="C286" s="192" t="s">
        <v>359</v>
      </c>
      <c r="D286" s="192" t="s">
        <v>146</v>
      </c>
      <c r="E286" s="193" t="s">
        <v>393</v>
      </c>
      <c r="F286" s="194" t="s">
        <v>394</v>
      </c>
      <c r="G286" s="195" t="s">
        <v>268</v>
      </c>
      <c r="H286" s="196">
        <v>23</v>
      </c>
      <c r="I286" s="197"/>
      <c r="J286" s="198">
        <f>ROUND(I286*H286,2)</f>
        <v>0</v>
      </c>
      <c r="K286" s="194" t="s">
        <v>150</v>
      </c>
      <c r="L286" s="40"/>
      <c r="M286" s="199" t="s">
        <v>1</v>
      </c>
      <c r="N286" s="200" t="s">
        <v>43</v>
      </c>
      <c r="O286" s="72"/>
      <c r="P286" s="201">
        <f>O286*H286</f>
        <v>0</v>
      </c>
      <c r="Q286" s="201">
        <v>0.12949959999999999</v>
      </c>
      <c r="R286" s="201">
        <f>Q286*H286</f>
        <v>2.9784907999999999</v>
      </c>
      <c r="S286" s="201">
        <v>0</v>
      </c>
      <c r="T286" s="202">
        <f>S286*H286</f>
        <v>0</v>
      </c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35"/>
      <c r="AR286" s="203" t="s">
        <v>99</v>
      </c>
      <c r="AT286" s="203" t="s">
        <v>146</v>
      </c>
      <c r="AU286" s="203" t="s">
        <v>86</v>
      </c>
      <c r="AY286" s="18" t="s">
        <v>144</v>
      </c>
      <c r="BE286" s="204">
        <f>IF(N286="základní",J286,0)</f>
        <v>0</v>
      </c>
      <c r="BF286" s="204">
        <f>IF(N286="snížená",J286,0)</f>
        <v>0</v>
      </c>
      <c r="BG286" s="204">
        <f>IF(N286="zákl. přenesená",J286,0)</f>
        <v>0</v>
      </c>
      <c r="BH286" s="204">
        <f>IF(N286="sníž. přenesená",J286,0)</f>
        <v>0</v>
      </c>
      <c r="BI286" s="204">
        <f>IF(N286="nulová",J286,0)</f>
        <v>0</v>
      </c>
      <c r="BJ286" s="18" t="s">
        <v>21</v>
      </c>
      <c r="BK286" s="204">
        <f>ROUND(I286*H286,2)</f>
        <v>0</v>
      </c>
      <c r="BL286" s="18" t="s">
        <v>99</v>
      </c>
      <c r="BM286" s="203" t="s">
        <v>667</v>
      </c>
    </row>
    <row r="287" spans="1:65" s="2" customFormat="1" ht="29.25">
      <c r="A287" s="35"/>
      <c r="B287" s="36"/>
      <c r="C287" s="37"/>
      <c r="D287" s="205" t="s">
        <v>152</v>
      </c>
      <c r="E287" s="37"/>
      <c r="F287" s="206" t="s">
        <v>396</v>
      </c>
      <c r="G287" s="37"/>
      <c r="H287" s="37"/>
      <c r="I287" s="207"/>
      <c r="J287" s="37"/>
      <c r="K287" s="37"/>
      <c r="L287" s="40"/>
      <c r="M287" s="208"/>
      <c r="N287" s="209"/>
      <c r="O287" s="72"/>
      <c r="P287" s="72"/>
      <c r="Q287" s="72"/>
      <c r="R287" s="72"/>
      <c r="S287" s="72"/>
      <c r="T287" s="73"/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T287" s="18" t="s">
        <v>152</v>
      </c>
      <c r="AU287" s="18" t="s">
        <v>86</v>
      </c>
    </row>
    <row r="288" spans="1:65" s="13" customFormat="1" ht="11.25">
      <c r="B288" s="210"/>
      <c r="C288" s="211"/>
      <c r="D288" s="205" t="s">
        <v>154</v>
      </c>
      <c r="E288" s="212" t="s">
        <v>1</v>
      </c>
      <c r="F288" s="213" t="s">
        <v>397</v>
      </c>
      <c r="G288" s="211"/>
      <c r="H288" s="212" t="s">
        <v>1</v>
      </c>
      <c r="I288" s="214"/>
      <c r="J288" s="211"/>
      <c r="K288" s="211"/>
      <c r="L288" s="215"/>
      <c r="M288" s="216"/>
      <c r="N288" s="217"/>
      <c r="O288" s="217"/>
      <c r="P288" s="217"/>
      <c r="Q288" s="217"/>
      <c r="R288" s="217"/>
      <c r="S288" s="217"/>
      <c r="T288" s="218"/>
      <c r="AT288" s="219" t="s">
        <v>154</v>
      </c>
      <c r="AU288" s="219" t="s">
        <v>86</v>
      </c>
      <c r="AV288" s="13" t="s">
        <v>21</v>
      </c>
      <c r="AW288" s="13" t="s">
        <v>35</v>
      </c>
      <c r="AX288" s="13" t="s">
        <v>78</v>
      </c>
      <c r="AY288" s="219" t="s">
        <v>144</v>
      </c>
    </row>
    <row r="289" spans="1:65" s="14" customFormat="1" ht="11.25">
      <c r="B289" s="220"/>
      <c r="C289" s="221"/>
      <c r="D289" s="205" t="s">
        <v>154</v>
      </c>
      <c r="E289" s="222" t="s">
        <v>1</v>
      </c>
      <c r="F289" s="223" t="s">
        <v>598</v>
      </c>
      <c r="G289" s="221"/>
      <c r="H289" s="224">
        <v>23</v>
      </c>
      <c r="I289" s="225"/>
      <c r="J289" s="221"/>
      <c r="K289" s="221"/>
      <c r="L289" s="226"/>
      <c r="M289" s="227"/>
      <c r="N289" s="228"/>
      <c r="O289" s="228"/>
      <c r="P289" s="228"/>
      <c r="Q289" s="228"/>
      <c r="R289" s="228"/>
      <c r="S289" s="228"/>
      <c r="T289" s="229"/>
      <c r="AT289" s="230" t="s">
        <v>154</v>
      </c>
      <c r="AU289" s="230" t="s">
        <v>86</v>
      </c>
      <c r="AV289" s="14" t="s">
        <v>86</v>
      </c>
      <c r="AW289" s="14" t="s">
        <v>35</v>
      </c>
      <c r="AX289" s="14" t="s">
        <v>21</v>
      </c>
      <c r="AY289" s="230" t="s">
        <v>144</v>
      </c>
    </row>
    <row r="290" spans="1:65" s="2" customFormat="1" ht="14.45" customHeight="1">
      <c r="A290" s="35"/>
      <c r="B290" s="36"/>
      <c r="C290" s="243" t="s">
        <v>363</v>
      </c>
      <c r="D290" s="243" t="s">
        <v>211</v>
      </c>
      <c r="E290" s="244" t="s">
        <v>400</v>
      </c>
      <c r="F290" s="245" t="s">
        <v>401</v>
      </c>
      <c r="G290" s="246" t="s">
        <v>268</v>
      </c>
      <c r="H290" s="247">
        <v>24.15</v>
      </c>
      <c r="I290" s="248"/>
      <c r="J290" s="249">
        <f>ROUND(I290*H290,2)</f>
        <v>0</v>
      </c>
      <c r="K290" s="245" t="s">
        <v>150</v>
      </c>
      <c r="L290" s="250"/>
      <c r="M290" s="251" t="s">
        <v>1</v>
      </c>
      <c r="N290" s="252" t="s">
        <v>43</v>
      </c>
      <c r="O290" s="72"/>
      <c r="P290" s="201">
        <f>O290*H290</f>
        <v>0</v>
      </c>
      <c r="Q290" s="201">
        <v>5.6120000000000003E-2</v>
      </c>
      <c r="R290" s="201">
        <f>Q290*H290</f>
        <v>1.3552979999999999</v>
      </c>
      <c r="S290" s="201">
        <v>0</v>
      </c>
      <c r="T290" s="202">
        <f>S290*H290</f>
        <v>0</v>
      </c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35"/>
      <c r="AR290" s="203" t="s">
        <v>195</v>
      </c>
      <c r="AT290" s="203" t="s">
        <v>211</v>
      </c>
      <c r="AU290" s="203" t="s">
        <v>86</v>
      </c>
      <c r="AY290" s="18" t="s">
        <v>144</v>
      </c>
      <c r="BE290" s="204">
        <f>IF(N290="základní",J290,0)</f>
        <v>0</v>
      </c>
      <c r="BF290" s="204">
        <f>IF(N290="snížená",J290,0)</f>
        <v>0</v>
      </c>
      <c r="BG290" s="204">
        <f>IF(N290="zákl. přenesená",J290,0)</f>
        <v>0</v>
      </c>
      <c r="BH290" s="204">
        <f>IF(N290="sníž. přenesená",J290,0)</f>
        <v>0</v>
      </c>
      <c r="BI290" s="204">
        <f>IF(N290="nulová",J290,0)</f>
        <v>0</v>
      </c>
      <c r="BJ290" s="18" t="s">
        <v>21</v>
      </c>
      <c r="BK290" s="204">
        <f>ROUND(I290*H290,2)</f>
        <v>0</v>
      </c>
      <c r="BL290" s="18" t="s">
        <v>99</v>
      </c>
      <c r="BM290" s="203" t="s">
        <v>668</v>
      </c>
    </row>
    <row r="291" spans="1:65" s="2" customFormat="1" ht="11.25">
      <c r="A291" s="35"/>
      <c r="B291" s="36"/>
      <c r="C291" s="37"/>
      <c r="D291" s="205" t="s">
        <v>152</v>
      </c>
      <c r="E291" s="37"/>
      <c r="F291" s="206" t="s">
        <v>401</v>
      </c>
      <c r="G291" s="37"/>
      <c r="H291" s="37"/>
      <c r="I291" s="207"/>
      <c r="J291" s="37"/>
      <c r="K291" s="37"/>
      <c r="L291" s="40"/>
      <c r="M291" s="208"/>
      <c r="N291" s="209"/>
      <c r="O291" s="72"/>
      <c r="P291" s="72"/>
      <c r="Q291" s="72"/>
      <c r="R291" s="72"/>
      <c r="S291" s="72"/>
      <c r="T291" s="73"/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35"/>
      <c r="AT291" s="18" t="s">
        <v>152</v>
      </c>
      <c r="AU291" s="18" t="s">
        <v>86</v>
      </c>
    </row>
    <row r="292" spans="1:65" s="14" customFormat="1" ht="11.25">
      <c r="B292" s="220"/>
      <c r="C292" s="221"/>
      <c r="D292" s="205" t="s">
        <v>154</v>
      </c>
      <c r="E292" s="221"/>
      <c r="F292" s="223" t="s">
        <v>669</v>
      </c>
      <c r="G292" s="221"/>
      <c r="H292" s="224">
        <v>24.15</v>
      </c>
      <c r="I292" s="225"/>
      <c r="J292" s="221"/>
      <c r="K292" s="221"/>
      <c r="L292" s="226"/>
      <c r="M292" s="227"/>
      <c r="N292" s="228"/>
      <c r="O292" s="228"/>
      <c r="P292" s="228"/>
      <c r="Q292" s="228"/>
      <c r="R292" s="228"/>
      <c r="S292" s="228"/>
      <c r="T292" s="229"/>
      <c r="AT292" s="230" t="s">
        <v>154</v>
      </c>
      <c r="AU292" s="230" t="s">
        <v>86</v>
      </c>
      <c r="AV292" s="14" t="s">
        <v>86</v>
      </c>
      <c r="AW292" s="14" t="s">
        <v>4</v>
      </c>
      <c r="AX292" s="14" t="s">
        <v>21</v>
      </c>
      <c r="AY292" s="230" t="s">
        <v>144</v>
      </c>
    </row>
    <row r="293" spans="1:65" s="2" customFormat="1" ht="24.2" customHeight="1">
      <c r="A293" s="35"/>
      <c r="B293" s="36"/>
      <c r="C293" s="192" t="s">
        <v>367</v>
      </c>
      <c r="D293" s="192" t="s">
        <v>146</v>
      </c>
      <c r="E293" s="193" t="s">
        <v>670</v>
      </c>
      <c r="F293" s="194" t="s">
        <v>671</v>
      </c>
      <c r="G293" s="195" t="s">
        <v>440</v>
      </c>
      <c r="H293" s="196">
        <v>1</v>
      </c>
      <c r="I293" s="197"/>
      <c r="J293" s="198">
        <f>ROUND(I293*H293,2)</f>
        <v>0</v>
      </c>
      <c r="K293" s="194" t="s">
        <v>1</v>
      </c>
      <c r="L293" s="40"/>
      <c r="M293" s="199" t="s">
        <v>1</v>
      </c>
      <c r="N293" s="200" t="s">
        <v>43</v>
      </c>
      <c r="O293" s="72"/>
      <c r="P293" s="201">
        <f>O293*H293</f>
        <v>0</v>
      </c>
      <c r="Q293" s="201">
        <v>0</v>
      </c>
      <c r="R293" s="201">
        <f>Q293*H293</f>
        <v>0</v>
      </c>
      <c r="S293" s="201">
        <v>0</v>
      </c>
      <c r="T293" s="202">
        <f>S293*H293</f>
        <v>0</v>
      </c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R293" s="203" t="s">
        <v>99</v>
      </c>
      <c r="AT293" s="203" t="s">
        <v>146</v>
      </c>
      <c r="AU293" s="203" t="s">
        <v>86</v>
      </c>
      <c r="AY293" s="18" t="s">
        <v>144</v>
      </c>
      <c r="BE293" s="204">
        <f>IF(N293="základní",J293,0)</f>
        <v>0</v>
      </c>
      <c r="BF293" s="204">
        <f>IF(N293="snížená",J293,0)</f>
        <v>0</v>
      </c>
      <c r="BG293" s="204">
        <f>IF(N293="zákl. přenesená",J293,0)</f>
        <v>0</v>
      </c>
      <c r="BH293" s="204">
        <f>IF(N293="sníž. přenesená",J293,0)</f>
        <v>0</v>
      </c>
      <c r="BI293" s="204">
        <f>IF(N293="nulová",J293,0)</f>
        <v>0</v>
      </c>
      <c r="BJ293" s="18" t="s">
        <v>21</v>
      </c>
      <c r="BK293" s="204">
        <f>ROUND(I293*H293,2)</f>
        <v>0</v>
      </c>
      <c r="BL293" s="18" t="s">
        <v>99</v>
      </c>
      <c r="BM293" s="203" t="s">
        <v>672</v>
      </c>
    </row>
    <row r="294" spans="1:65" s="2" customFormat="1" ht="19.5">
      <c r="A294" s="35"/>
      <c r="B294" s="36"/>
      <c r="C294" s="37"/>
      <c r="D294" s="205" t="s">
        <v>152</v>
      </c>
      <c r="E294" s="37"/>
      <c r="F294" s="206" t="s">
        <v>671</v>
      </c>
      <c r="G294" s="37"/>
      <c r="H294" s="37"/>
      <c r="I294" s="207"/>
      <c r="J294" s="37"/>
      <c r="K294" s="37"/>
      <c r="L294" s="40"/>
      <c r="M294" s="208"/>
      <c r="N294" s="209"/>
      <c r="O294" s="72"/>
      <c r="P294" s="72"/>
      <c r="Q294" s="72"/>
      <c r="R294" s="72"/>
      <c r="S294" s="72"/>
      <c r="T294" s="73"/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T294" s="18" t="s">
        <v>152</v>
      </c>
      <c r="AU294" s="18" t="s">
        <v>86</v>
      </c>
    </row>
    <row r="295" spans="1:65" s="2" customFormat="1" ht="14.45" customHeight="1">
      <c r="A295" s="35"/>
      <c r="B295" s="36"/>
      <c r="C295" s="192" t="s">
        <v>374</v>
      </c>
      <c r="D295" s="192" t="s">
        <v>146</v>
      </c>
      <c r="E295" s="193" t="s">
        <v>673</v>
      </c>
      <c r="F295" s="194" t="s">
        <v>674</v>
      </c>
      <c r="G295" s="195" t="s">
        <v>340</v>
      </c>
      <c r="H295" s="196">
        <v>2</v>
      </c>
      <c r="I295" s="197"/>
      <c r="J295" s="198">
        <f>ROUND(I295*H295,2)</f>
        <v>0</v>
      </c>
      <c r="K295" s="194" t="s">
        <v>1</v>
      </c>
      <c r="L295" s="40"/>
      <c r="M295" s="199" t="s">
        <v>1</v>
      </c>
      <c r="N295" s="200" t="s">
        <v>43</v>
      </c>
      <c r="O295" s="72"/>
      <c r="P295" s="201">
        <f>O295*H295</f>
        <v>0</v>
      </c>
      <c r="Q295" s="201">
        <v>0</v>
      </c>
      <c r="R295" s="201">
        <f>Q295*H295</f>
        <v>0</v>
      </c>
      <c r="S295" s="201">
        <v>0</v>
      </c>
      <c r="T295" s="202">
        <f>S295*H295</f>
        <v>0</v>
      </c>
      <c r="U295" s="35"/>
      <c r="V295" s="35"/>
      <c r="W295" s="35"/>
      <c r="X295" s="35"/>
      <c r="Y295" s="35"/>
      <c r="Z295" s="35"/>
      <c r="AA295" s="35"/>
      <c r="AB295" s="35"/>
      <c r="AC295" s="35"/>
      <c r="AD295" s="35"/>
      <c r="AE295" s="35"/>
      <c r="AR295" s="203" t="s">
        <v>99</v>
      </c>
      <c r="AT295" s="203" t="s">
        <v>146</v>
      </c>
      <c r="AU295" s="203" t="s">
        <v>86</v>
      </c>
      <c r="AY295" s="18" t="s">
        <v>144</v>
      </c>
      <c r="BE295" s="204">
        <f>IF(N295="základní",J295,0)</f>
        <v>0</v>
      </c>
      <c r="BF295" s="204">
        <f>IF(N295="snížená",J295,0)</f>
        <v>0</v>
      </c>
      <c r="BG295" s="204">
        <f>IF(N295="zákl. přenesená",J295,0)</f>
        <v>0</v>
      </c>
      <c r="BH295" s="204">
        <f>IF(N295="sníž. přenesená",J295,0)</f>
        <v>0</v>
      </c>
      <c r="BI295" s="204">
        <f>IF(N295="nulová",J295,0)</f>
        <v>0</v>
      </c>
      <c r="BJ295" s="18" t="s">
        <v>21</v>
      </c>
      <c r="BK295" s="204">
        <f>ROUND(I295*H295,2)</f>
        <v>0</v>
      </c>
      <c r="BL295" s="18" t="s">
        <v>99</v>
      </c>
      <c r="BM295" s="203" t="s">
        <v>675</v>
      </c>
    </row>
    <row r="296" spans="1:65" s="2" customFormat="1" ht="11.25">
      <c r="A296" s="35"/>
      <c r="B296" s="36"/>
      <c r="C296" s="37"/>
      <c r="D296" s="205" t="s">
        <v>152</v>
      </c>
      <c r="E296" s="37"/>
      <c r="F296" s="206" t="s">
        <v>674</v>
      </c>
      <c r="G296" s="37"/>
      <c r="H296" s="37"/>
      <c r="I296" s="207"/>
      <c r="J296" s="37"/>
      <c r="K296" s="37"/>
      <c r="L296" s="40"/>
      <c r="M296" s="208"/>
      <c r="N296" s="209"/>
      <c r="O296" s="72"/>
      <c r="P296" s="72"/>
      <c r="Q296" s="72"/>
      <c r="R296" s="72"/>
      <c r="S296" s="72"/>
      <c r="T296" s="73"/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T296" s="18" t="s">
        <v>152</v>
      </c>
      <c r="AU296" s="18" t="s">
        <v>86</v>
      </c>
    </row>
    <row r="297" spans="1:65" s="2" customFormat="1" ht="14.45" customHeight="1">
      <c r="A297" s="35"/>
      <c r="B297" s="36"/>
      <c r="C297" s="192" t="s">
        <v>379</v>
      </c>
      <c r="D297" s="192" t="s">
        <v>146</v>
      </c>
      <c r="E297" s="193" t="s">
        <v>676</v>
      </c>
      <c r="F297" s="194" t="s">
        <v>677</v>
      </c>
      <c r="G297" s="195" t="s">
        <v>440</v>
      </c>
      <c r="H297" s="196">
        <v>1</v>
      </c>
      <c r="I297" s="197"/>
      <c r="J297" s="198">
        <f>ROUND(I297*H297,2)</f>
        <v>0</v>
      </c>
      <c r="K297" s="194" t="s">
        <v>1</v>
      </c>
      <c r="L297" s="40"/>
      <c r="M297" s="199" t="s">
        <v>1</v>
      </c>
      <c r="N297" s="200" t="s">
        <v>43</v>
      </c>
      <c r="O297" s="72"/>
      <c r="P297" s="201">
        <f>O297*H297</f>
        <v>0</v>
      </c>
      <c r="Q297" s="201">
        <v>0</v>
      </c>
      <c r="R297" s="201">
        <f>Q297*H297</f>
        <v>0</v>
      </c>
      <c r="S297" s="201">
        <v>0</v>
      </c>
      <c r="T297" s="202">
        <f>S297*H297</f>
        <v>0</v>
      </c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R297" s="203" t="s">
        <v>99</v>
      </c>
      <c r="AT297" s="203" t="s">
        <v>146</v>
      </c>
      <c r="AU297" s="203" t="s">
        <v>86</v>
      </c>
      <c r="AY297" s="18" t="s">
        <v>144</v>
      </c>
      <c r="BE297" s="204">
        <f>IF(N297="základní",J297,0)</f>
        <v>0</v>
      </c>
      <c r="BF297" s="204">
        <f>IF(N297="snížená",J297,0)</f>
        <v>0</v>
      </c>
      <c r="BG297" s="204">
        <f>IF(N297="zákl. přenesená",J297,0)</f>
        <v>0</v>
      </c>
      <c r="BH297" s="204">
        <f>IF(N297="sníž. přenesená",J297,0)</f>
        <v>0</v>
      </c>
      <c r="BI297" s="204">
        <f>IF(N297="nulová",J297,0)</f>
        <v>0</v>
      </c>
      <c r="BJ297" s="18" t="s">
        <v>21</v>
      </c>
      <c r="BK297" s="204">
        <f>ROUND(I297*H297,2)</f>
        <v>0</v>
      </c>
      <c r="BL297" s="18" t="s">
        <v>99</v>
      </c>
      <c r="BM297" s="203" t="s">
        <v>678</v>
      </c>
    </row>
    <row r="298" spans="1:65" s="2" customFormat="1" ht="11.25">
      <c r="A298" s="35"/>
      <c r="B298" s="36"/>
      <c r="C298" s="37"/>
      <c r="D298" s="205" t="s">
        <v>152</v>
      </c>
      <c r="E298" s="37"/>
      <c r="F298" s="206" t="s">
        <v>677</v>
      </c>
      <c r="G298" s="37"/>
      <c r="H298" s="37"/>
      <c r="I298" s="207"/>
      <c r="J298" s="37"/>
      <c r="K298" s="37"/>
      <c r="L298" s="40"/>
      <c r="M298" s="208"/>
      <c r="N298" s="209"/>
      <c r="O298" s="72"/>
      <c r="P298" s="72"/>
      <c r="Q298" s="72"/>
      <c r="R298" s="72"/>
      <c r="S298" s="72"/>
      <c r="T298" s="73"/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T298" s="18" t="s">
        <v>152</v>
      </c>
      <c r="AU298" s="18" t="s">
        <v>86</v>
      </c>
    </row>
    <row r="299" spans="1:65" s="12" customFormat="1" ht="22.9" customHeight="1">
      <c r="B299" s="176"/>
      <c r="C299" s="177"/>
      <c r="D299" s="178" t="s">
        <v>77</v>
      </c>
      <c r="E299" s="190" t="s">
        <v>404</v>
      </c>
      <c r="F299" s="190" t="s">
        <v>405</v>
      </c>
      <c r="G299" s="177"/>
      <c r="H299" s="177"/>
      <c r="I299" s="180"/>
      <c r="J299" s="191">
        <f>BK299</f>
        <v>0</v>
      </c>
      <c r="K299" s="177"/>
      <c r="L299" s="182"/>
      <c r="M299" s="183"/>
      <c r="N299" s="184"/>
      <c r="O299" s="184"/>
      <c r="P299" s="185">
        <f>SUM(P300:P304)</f>
        <v>0</v>
      </c>
      <c r="Q299" s="184"/>
      <c r="R299" s="185">
        <f>SUM(R300:R304)</f>
        <v>0</v>
      </c>
      <c r="S299" s="184"/>
      <c r="T299" s="186">
        <f>SUM(T300:T304)</f>
        <v>0</v>
      </c>
      <c r="AR299" s="187" t="s">
        <v>21</v>
      </c>
      <c r="AT299" s="188" t="s">
        <v>77</v>
      </c>
      <c r="AU299" s="188" t="s">
        <v>21</v>
      </c>
      <c r="AY299" s="187" t="s">
        <v>144</v>
      </c>
      <c r="BK299" s="189">
        <f>SUM(BK300:BK304)</f>
        <v>0</v>
      </c>
    </row>
    <row r="300" spans="1:65" s="2" customFormat="1" ht="24.2" customHeight="1">
      <c r="A300" s="35"/>
      <c r="B300" s="36"/>
      <c r="C300" s="192" t="s">
        <v>386</v>
      </c>
      <c r="D300" s="192" t="s">
        <v>146</v>
      </c>
      <c r="E300" s="193" t="s">
        <v>407</v>
      </c>
      <c r="F300" s="194" t="s">
        <v>408</v>
      </c>
      <c r="G300" s="195" t="s">
        <v>202</v>
      </c>
      <c r="H300" s="196">
        <v>4.7149999999999999</v>
      </c>
      <c r="I300" s="197"/>
      <c r="J300" s="198">
        <f>ROUND(I300*H300,2)</f>
        <v>0</v>
      </c>
      <c r="K300" s="194" t="s">
        <v>1</v>
      </c>
      <c r="L300" s="40"/>
      <c r="M300" s="199" t="s">
        <v>1</v>
      </c>
      <c r="N300" s="200" t="s">
        <v>43</v>
      </c>
      <c r="O300" s="72"/>
      <c r="P300" s="201">
        <f>O300*H300</f>
        <v>0</v>
      </c>
      <c r="Q300" s="201">
        <v>0</v>
      </c>
      <c r="R300" s="201">
        <f>Q300*H300</f>
        <v>0</v>
      </c>
      <c r="S300" s="201">
        <v>0</v>
      </c>
      <c r="T300" s="202">
        <f>S300*H300</f>
        <v>0</v>
      </c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  <c r="AR300" s="203" t="s">
        <v>99</v>
      </c>
      <c r="AT300" s="203" t="s">
        <v>146</v>
      </c>
      <c r="AU300" s="203" t="s">
        <v>86</v>
      </c>
      <c r="AY300" s="18" t="s">
        <v>144</v>
      </c>
      <c r="BE300" s="204">
        <f>IF(N300="základní",J300,0)</f>
        <v>0</v>
      </c>
      <c r="BF300" s="204">
        <f>IF(N300="snížená",J300,0)</f>
        <v>0</v>
      </c>
      <c r="BG300" s="204">
        <f>IF(N300="zákl. přenesená",J300,0)</f>
        <v>0</v>
      </c>
      <c r="BH300" s="204">
        <f>IF(N300="sníž. přenesená",J300,0)</f>
        <v>0</v>
      </c>
      <c r="BI300" s="204">
        <f>IF(N300="nulová",J300,0)</f>
        <v>0</v>
      </c>
      <c r="BJ300" s="18" t="s">
        <v>21</v>
      </c>
      <c r="BK300" s="204">
        <f>ROUND(I300*H300,2)</f>
        <v>0</v>
      </c>
      <c r="BL300" s="18" t="s">
        <v>99</v>
      </c>
      <c r="BM300" s="203" t="s">
        <v>679</v>
      </c>
    </row>
    <row r="301" spans="1:65" s="2" customFormat="1" ht="24.2" customHeight="1">
      <c r="A301" s="35"/>
      <c r="B301" s="36"/>
      <c r="C301" s="192" t="s">
        <v>392</v>
      </c>
      <c r="D301" s="192" t="s">
        <v>146</v>
      </c>
      <c r="E301" s="193" t="s">
        <v>415</v>
      </c>
      <c r="F301" s="194" t="s">
        <v>416</v>
      </c>
      <c r="G301" s="195" t="s">
        <v>202</v>
      </c>
      <c r="H301" s="196">
        <v>4.7149999999999999</v>
      </c>
      <c r="I301" s="197"/>
      <c r="J301" s="198">
        <f>ROUND(I301*H301,2)</f>
        <v>0</v>
      </c>
      <c r="K301" s="194" t="s">
        <v>1</v>
      </c>
      <c r="L301" s="40"/>
      <c r="M301" s="199" t="s">
        <v>1</v>
      </c>
      <c r="N301" s="200" t="s">
        <v>43</v>
      </c>
      <c r="O301" s="72"/>
      <c r="P301" s="201">
        <f>O301*H301</f>
        <v>0</v>
      </c>
      <c r="Q301" s="201">
        <v>0</v>
      </c>
      <c r="R301" s="201">
        <f>Q301*H301</f>
        <v>0</v>
      </c>
      <c r="S301" s="201">
        <v>0</v>
      </c>
      <c r="T301" s="202">
        <f>S301*H301</f>
        <v>0</v>
      </c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35"/>
      <c r="AR301" s="203" t="s">
        <v>99</v>
      </c>
      <c r="AT301" s="203" t="s">
        <v>146</v>
      </c>
      <c r="AU301" s="203" t="s">
        <v>86</v>
      </c>
      <c r="AY301" s="18" t="s">
        <v>144</v>
      </c>
      <c r="BE301" s="204">
        <f>IF(N301="základní",J301,0)</f>
        <v>0</v>
      </c>
      <c r="BF301" s="204">
        <f>IF(N301="snížená",J301,0)</f>
        <v>0</v>
      </c>
      <c r="BG301" s="204">
        <f>IF(N301="zákl. přenesená",J301,0)</f>
        <v>0</v>
      </c>
      <c r="BH301" s="204">
        <f>IF(N301="sníž. přenesená",J301,0)</f>
        <v>0</v>
      </c>
      <c r="BI301" s="204">
        <f>IF(N301="nulová",J301,0)</f>
        <v>0</v>
      </c>
      <c r="BJ301" s="18" t="s">
        <v>21</v>
      </c>
      <c r="BK301" s="204">
        <f>ROUND(I301*H301,2)</f>
        <v>0</v>
      </c>
      <c r="BL301" s="18" t="s">
        <v>99</v>
      </c>
      <c r="BM301" s="203" t="s">
        <v>680</v>
      </c>
    </row>
    <row r="302" spans="1:65" s="2" customFormat="1" ht="11.25">
      <c r="A302" s="35"/>
      <c r="B302" s="36"/>
      <c r="C302" s="37"/>
      <c r="D302" s="205" t="s">
        <v>152</v>
      </c>
      <c r="E302" s="37"/>
      <c r="F302" s="206" t="s">
        <v>418</v>
      </c>
      <c r="G302" s="37"/>
      <c r="H302" s="37"/>
      <c r="I302" s="207"/>
      <c r="J302" s="37"/>
      <c r="K302" s="37"/>
      <c r="L302" s="40"/>
      <c r="M302" s="208"/>
      <c r="N302" s="209"/>
      <c r="O302" s="72"/>
      <c r="P302" s="72"/>
      <c r="Q302" s="72"/>
      <c r="R302" s="72"/>
      <c r="S302" s="72"/>
      <c r="T302" s="73"/>
      <c r="U302" s="35"/>
      <c r="V302" s="35"/>
      <c r="W302" s="35"/>
      <c r="X302" s="35"/>
      <c r="Y302" s="35"/>
      <c r="Z302" s="35"/>
      <c r="AA302" s="35"/>
      <c r="AB302" s="35"/>
      <c r="AC302" s="35"/>
      <c r="AD302" s="35"/>
      <c r="AE302" s="35"/>
      <c r="AT302" s="18" t="s">
        <v>152</v>
      </c>
      <c r="AU302" s="18" t="s">
        <v>86</v>
      </c>
    </row>
    <row r="303" spans="1:65" s="2" customFormat="1" ht="37.9" customHeight="1">
      <c r="A303" s="35"/>
      <c r="B303" s="36"/>
      <c r="C303" s="192" t="s">
        <v>399</v>
      </c>
      <c r="D303" s="192" t="s">
        <v>146</v>
      </c>
      <c r="E303" s="193" t="s">
        <v>420</v>
      </c>
      <c r="F303" s="194" t="s">
        <v>421</v>
      </c>
      <c r="G303" s="195" t="s">
        <v>202</v>
      </c>
      <c r="H303" s="196">
        <v>4.7149999999999999</v>
      </c>
      <c r="I303" s="197"/>
      <c r="J303" s="198">
        <f>ROUND(I303*H303,2)</f>
        <v>0</v>
      </c>
      <c r="K303" s="194" t="s">
        <v>150</v>
      </c>
      <c r="L303" s="40"/>
      <c r="M303" s="199" t="s">
        <v>1</v>
      </c>
      <c r="N303" s="200" t="s">
        <v>43</v>
      </c>
      <c r="O303" s="72"/>
      <c r="P303" s="201">
        <f>O303*H303</f>
        <v>0</v>
      </c>
      <c r="Q303" s="201">
        <v>0</v>
      </c>
      <c r="R303" s="201">
        <f>Q303*H303</f>
        <v>0</v>
      </c>
      <c r="S303" s="201">
        <v>0</v>
      </c>
      <c r="T303" s="202">
        <f>S303*H303</f>
        <v>0</v>
      </c>
      <c r="U303" s="35"/>
      <c r="V303" s="35"/>
      <c r="W303" s="35"/>
      <c r="X303" s="35"/>
      <c r="Y303" s="35"/>
      <c r="Z303" s="35"/>
      <c r="AA303" s="35"/>
      <c r="AB303" s="35"/>
      <c r="AC303" s="35"/>
      <c r="AD303" s="35"/>
      <c r="AE303" s="35"/>
      <c r="AR303" s="203" t="s">
        <v>99</v>
      </c>
      <c r="AT303" s="203" t="s">
        <v>146</v>
      </c>
      <c r="AU303" s="203" t="s">
        <v>86</v>
      </c>
      <c r="AY303" s="18" t="s">
        <v>144</v>
      </c>
      <c r="BE303" s="204">
        <f>IF(N303="základní",J303,0)</f>
        <v>0</v>
      </c>
      <c r="BF303" s="204">
        <f>IF(N303="snížená",J303,0)</f>
        <v>0</v>
      </c>
      <c r="BG303" s="204">
        <f>IF(N303="zákl. přenesená",J303,0)</f>
        <v>0</v>
      </c>
      <c r="BH303" s="204">
        <f>IF(N303="sníž. přenesená",J303,0)</f>
        <v>0</v>
      </c>
      <c r="BI303" s="204">
        <f>IF(N303="nulová",J303,0)</f>
        <v>0</v>
      </c>
      <c r="BJ303" s="18" t="s">
        <v>21</v>
      </c>
      <c r="BK303" s="204">
        <f>ROUND(I303*H303,2)</f>
        <v>0</v>
      </c>
      <c r="BL303" s="18" t="s">
        <v>99</v>
      </c>
      <c r="BM303" s="203" t="s">
        <v>681</v>
      </c>
    </row>
    <row r="304" spans="1:65" s="2" customFormat="1" ht="29.25">
      <c r="A304" s="35"/>
      <c r="B304" s="36"/>
      <c r="C304" s="37"/>
      <c r="D304" s="205" t="s">
        <v>152</v>
      </c>
      <c r="E304" s="37"/>
      <c r="F304" s="206" t="s">
        <v>423</v>
      </c>
      <c r="G304" s="37"/>
      <c r="H304" s="37"/>
      <c r="I304" s="207"/>
      <c r="J304" s="37"/>
      <c r="K304" s="37"/>
      <c r="L304" s="40"/>
      <c r="M304" s="208"/>
      <c r="N304" s="209"/>
      <c r="O304" s="72"/>
      <c r="P304" s="72"/>
      <c r="Q304" s="72"/>
      <c r="R304" s="72"/>
      <c r="S304" s="72"/>
      <c r="T304" s="73"/>
      <c r="U304" s="35"/>
      <c r="V304" s="35"/>
      <c r="W304" s="35"/>
      <c r="X304" s="35"/>
      <c r="Y304" s="35"/>
      <c r="Z304" s="35"/>
      <c r="AA304" s="35"/>
      <c r="AB304" s="35"/>
      <c r="AC304" s="35"/>
      <c r="AD304" s="35"/>
      <c r="AE304" s="35"/>
      <c r="AT304" s="18" t="s">
        <v>152</v>
      </c>
      <c r="AU304" s="18" t="s">
        <v>86</v>
      </c>
    </row>
    <row r="305" spans="1:65" s="12" customFormat="1" ht="22.9" customHeight="1">
      <c r="B305" s="176"/>
      <c r="C305" s="177"/>
      <c r="D305" s="178" t="s">
        <v>77</v>
      </c>
      <c r="E305" s="190" t="s">
        <v>428</v>
      </c>
      <c r="F305" s="190" t="s">
        <v>429</v>
      </c>
      <c r="G305" s="177"/>
      <c r="H305" s="177"/>
      <c r="I305" s="180"/>
      <c r="J305" s="191">
        <f>BK305</f>
        <v>0</v>
      </c>
      <c r="K305" s="177"/>
      <c r="L305" s="182"/>
      <c r="M305" s="183"/>
      <c r="N305" s="184"/>
      <c r="O305" s="184"/>
      <c r="P305" s="185">
        <f>SUM(P306:P307)</f>
        <v>0</v>
      </c>
      <c r="Q305" s="184"/>
      <c r="R305" s="185">
        <f>SUM(R306:R307)</f>
        <v>0</v>
      </c>
      <c r="S305" s="184"/>
      <c r="T305" s="186">
        <f>SUM(T306:T307)</f>
        <v>0</v>
      </c>
      <c r="AR305" s="187" t="s">
        <v>21</v>
      </c>
      <c r="AT305" s="188" t="s">
        <v>77</v>
      </c>
      <c r="AU305" s="188" t="s">
        <v>21</v>
      </c>
      <c r="AY305" s="187" t="s">
        <v>144</v>
      </c>
      <c r="BK305" s="189">
        <f>SUM(BK306:BK307)</f>
        <v>0</v>
      </c>
    </row>
    <row r="306" spans="1:65" s="2" customFormat="1" ht="24.2" customHeight="1">
      <c r="A306" s="35"/>
      <c r="B306" s="36"/>
      <c r="C306" s="192" t="s">
        <v>406</v>
      </c>
      <c r="D306" s="192" t="s">
        <v>146</v>
      </c>
      <c r="E306" s="193" t="s">
        <v>431</v>
      </c>
      <c r="F306" s="194" t="s">
        <v>432</v>
      </c>
      <c r="G306" s="195" t="s">
        <v>202</v>
      </c>
      <c r="H306" s="196">
        <v>64.356999999999999</v>
      </c>
      <c r="I306" s="197"/>
      <c r="J306" s="198">
        <f>ROUND(I306*H306,2)</f>
        <v>0</v>
      </c>
      <c r="K306" s="194" t="s">
        <v>150</v>
      </c>
      <c r="L306" s="40"/>
      <c r="M306" s="199" t="s">
        <v>1</v>
      </c>
      <c r="N306" s="200" t="s">
        <v>43</v>
      </c>
      <c r="O306" s="72"/>
      <c r="P306" s="201">
        <f>O306*H306</f>
        <v>0</v>
      </c>
      <c r="Q306" s="201">
        <v>0</v>
      </c>
      <c r="R306" s="201">
        <f>Q306*H306</f>
        <v>0</v>
      </c>
      <c r="S306" s="201">
        <v>0</v>
      </c>
      <c r="T306" s="202">
        <f>S306*H306</f>
        <v>0</v>
      </c>
      <c r="U306" s="35"/>
      <c r="V306" s="35"/>
      <c r="W306" s="35"/>
      <c r="X306" s="35"/>
      <c r="Y306" s="35"/>
      <c r="Z306" s="35"/>
      <c r="AA306" s="35"/>
      <c r="AB306" s="35"/>
      <c r="AC306" s="35"/>
      <c r="AD306" s="35"/>
      <c r="AE306" s="35"/>
      <c r="AR306" s="203" t="s">
        <v>99</v>
      </c>
      <c r="AT306" s="203" t="s">
        <v>146</v>
      </c>
      <c r="AU306" s="203" t="s">
        <v>86</v>
      </c>
      <c r="AY306" s="18" t="s">
        <v>144</v>
      </c>
      <c r="BE306" s="204">
        <f>IF(N306="základní",J306,0)</f>
        <v>0</v>
      </c>
      <c r="BF306" s="204">
        <f>IF(N306="snížená",J306,0)</f>
        <v>0</v>
      </c>
      <c r="BG306" s="204">
        <f>IF(N306="zákl. přenesená",J306,0)</f>
        <v>0</v>
      </c>
      <c r="BH306" s="204">
        <f>IF(N306="sníž. přenesená",J306,0)</f>
        <v>0</v>
      </c>
      <c r="BI306" s="204">
        <f>IF(N306="nulová",J306,0)</f>
        <v>0</v>
      </c>
      <c r="BJ306" s="18" t="s">
        <v>21</v>
      </c>
      <c r="BK306" s="204">
        <f>ROUND(I306*H306,2)</f>
        <v>0</v>
      </c>
      <c r="BL306" s="18" t="s">
        <v>99</v>
      </c>
      <c r="BM306" s="203" t="s">
        <v>682</v>
      </c>
    </row>
    <row r="307" spans="1:65" s="2" customFormat="1" ht="19.5">
      <c r="A307" s="35"/>
      <c r="B307" s="36"/>
      <c r="C307" s="37"/>
      <c r="D307" s="205" t="s">
        <v>152</v>
      </c>
      <c r="E307" s="37"/>
      <c r="F307" s="206" t="s">
        <v>434</v>
      </c>
      <c r="G307" s="37"/>
      <c r="H307" s="37"/>
      <c r="I307" s="207"/>
      <c r="J307" s="37"/>
      <c r="K307" s="37"/>
      <c r="L307" s="40"/>
      <c r="M307" s="208"/>
      <c r="N307" s="209"/>
      <c r="O307" s="72"/>
      <c r="P307" s="72"/>
      <c r="Q307" s="72"/>
      <c r="R307" s="72"/>
      <c r="S307" s="72"/>
      <c r="T307" s="73"/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35"/>
      <c r="AT307" s="18" t="s">
        <v>152</v>
      </c>
      <c r="AU307" s="18" t="s">
        <v>86</v>
      </c>
    </row>
    <row r="308" spans="1:65" s="12" customFormat="1" ht="25.9" customHeight="1">
      <c r="B308" s="176"/>
      <c r="C308" s="177"/>
      <c r="D308" s="178" t="s">
        <v>77</v>
      </c>
      <c r="E308" s="179" t="s">
        <v>435</v>
      </c>
      <c r="F308" s="179" t="s">
        <v>436</v>
      </c>
      <c r="G308" s="177"/>
      <c r="H308" s="177"/>
      <c r="I308" s="180"/>
      <c r="J308" s="181">
        <f>BK308</f>
        <v>0</v>
      </c>
      <c r="K308" s="177"/>
      <c r="L308" s="182"/>
      <c r="M308" s="183"/>
      <c r="N308" s="184"/>
      <c r="O308" s="184"/>
      <c r="P308" s="185">
        <f>SUM(P309:P325)</f>
        <v>0</v>
      </c>
      <c r="Q308" s="184"/>
      <c r="R308" s="185">
        <f>SUM(R309:R325)</f>
        <v>0</v>
      </c>
      <c r="S308" s="184"/>
      <c r="T308" s="186">
        <f>SUM(T309:T325)</f>
        <v>0</v>
      </c>
      <c r="AR308" s="187" t="s">
        <v>102</v>
      </c>
      <c r="AT308" s="188" t="s">
        <v>77</v>
      </c>
      <c r="AU308" s="188" t="s">
        <v>78</v>
      </c>
      <c r="AY308" s="187" t="s">
        <v>144</v>
      </c>
      <c r="BK308" s="189">
        <f>SUM(BK309:BK325)</f>
        <v>0</v>
      </c>
    </row>
    <row r="309" spans="1:65" s="2" customFormat="1" ht="24.2" customHeight="1">
      <c r="A309" s="35"/>
      <c r="B309" s="36"/>
      <c r="C309" s="192" t="s">
        <v>410</v>
      </c>
      <c r="D309" s="192" t="s">
        <v>146</v>
      </c>
      <c r="E309" s="193" t="s">
        <v>438</v>
      </c>
      <c r="F309" s="194" t="s">
        <v>439</v>
      </c>
      <c r="G309" s="195" t="s">
        <v>440</v>
      </c>
      <c r="H309" s="196">
        <v>1</v>
      </c>
      <c r="I309" s="197"/>
      <c r="J309" s="198">
        <f>ROUND(I309*H309,2)</f>
        <v>0</v>
      </c>
      <c r="K309" s="194" t="s">
        <v>150</v>
      </c>
      <c r="L309" s="40"/>
      <c r="M309" s="199" t="s">
        <v>1</v>
      </c>
      <c r="N309" s="200" t="s">
        <v>43</v>
      </c>
      <c r="O309" s="72"/>
      <c r="P309" s="201">
        <f>O309*H309</f>
        <v>0</v>
      </c>
      <c r="Q309" s="201">
        <v>0</v>
      </c>
      <c r="R309" s="201">
        <f>Q309*H309</f>
        <v>0</v>
      </c>
      <c r="S309" s="201">
        <v>0</v>
      </c>
      <c r="T309" s="202">
        <f>S309*H309</f>
        <v>0</v>
      </c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35"/>
      <c r="AR309" s="203" t="s">
        <v>441</v>
      </c>
      <c r="AT309" s="203" t="s">
        <v>146</v>
      </c>
      <c r="AU309" s="203" t="s">
        <v>21</v>
      </c>
      <c r="AY309" s="18" t="s">
        <v>144</v>
      </c>
      <c r="BE309" s="204">
        <f>IF(N309="základní",J309,0)</f>
        <v>0</v>
      </c>
      <c r="BF309" s="204">
        <f>IF(N309="snížená",J309,0)</f>
        <v>0</v>
      </c>
      <c r="BG309" s="204">
        <f>IF(N309="zákl. přenesená",J309,0)</f>
        <v>0</v>
      </c>
      <c r="BH309" s="204">
        <f>IF(N309="sníž. přenesená",J309,0)</f>
        <v>0</v>
      </c>
      <c r="BI309" s="204">
        <f>IF(N309="nulová",J309,0)</f>
        <v>0</v>
      </c>
      <c r="BJ309" s="18" t="s">
        <v>21</v>
      </c>
      <c r="BK309" s="204">
        <f>ROUND(I309*H309,2)</f>
        <v>0</v>
      </c>
      <c r="BL309" s="18" t="s">
        <v>441</v>
      </c>
      <c r="BM309" s="203" t="s">
        <v>683</v>
      </c>
    </row>
    <row r="310" spans="1:65" s="2" customFormat="1" ht="11.25">
      <c r="A310" s="35"/>
      <c r="B310" s="36"/>
      <c r="C310" s="37"/>
      <c r="D310" s="205" t="s">
        <v>152</v>
      </c>
      <c r="E310" s="37"/>
      <c r="F310" s="206" t="s">
        <v>443</v>
      </c>
      <c r="G310" s="37"/>
      <c r="H310" s="37"/>
      <c r="I310" s="207"/>
      <c r="J310" s="37"/>
      <c r="K310" s="37"/>
      <c r="L310" s="40"/>
      <c r="M310" s="208"/>
      <c r="N310" s="209"/>
      <c r="O310" s="72"/>
      <c r="P310" s="72"/>
      <c r="Q310" s="72"/>
      <c r="R310" s="72"/>
      <c r="S310" s="72"/>
      <c r="T310" s="73"/>
      <c r="U310" s="35"/>
      <c r="V310" s="35"/>
      <c r="W310" s="35"/>
      <c r="X310" s="35"/>
      <c r="Y310" s="35"/>
      <c r="Z310" s="35"/>
      <c r="AA310" s="35"/>
      <c r="AB310" s="35"/>
      <c r="AC310" s="35"/>
      <c r="AD310" s="35"/>
      <c r="AE310" s="35"/>
      <c r="AT310" s="18" t="s">
        <v>152</v>
      </c>
      <c r="AU310" s="18" t="s">
        <v>21</v>
      </c>
    </row>
    <row r="311" spans="1:65" s="2" customFormat="1" ht="14.45" customHeight="1">
      <c r="A311" s="35"/>
      <c r="B311" s="36"/>
      <c r="C311" s="192" t="s">
        <v>414</v>
      </c>
      <c r="D311" s="192" t="s">
        <v>146</v>
      </c>
      <c r="E311" s="193" t="s">
        <v>445</v>
      </c>
      <c r="F311" s="194" t="s">
        <v>446</v>
      </c>
      <c r="G311" s="195" t="s">
        <v>440</v>
      </c>
      <c r="H311" s="196">
        <v>1</v>
      </c>
      <c r="I311" s="197"/>
      <c r="J311" s="198">
        <f>ROUND(I311*H311,2)</f>
        <v>0</v>
      </c>
      <c r="K311" s="194" t="s">
        <v>150</v>
      </c>
      <c r="L311" s="40"/>
      <c r="M311" s="199" t="s">
        <v>1</v>
      </c>
      <c r="N311" s="200" t="s">
        <v>43</v>
      </c>
      <c r="O311" s="72"/>
      <c r="P311" s="201">
        <f>O311*H311</f>
        <v>0</v>
      </c>
      <c r="Q311" s="201">
        <v>0</v>
      </c>
      <c r="R311" s="201">
        <f>Q311*H311</f>
        <v>0</v>
      </c>
      <c r="S311" s="201">
        <v>0</v>
      </c>
      <c r="T311" s="202">
        <f>S311*H311</f>
        <v>0</v>
      </c>
      <c r="U311" s="35"/>
      <c r="V311" s="35"/>
      <c r="W311" s="35"/>
      <c r="X311" s="35"/>
      <c r="Y311" s="35"/>
      <c r="Z311" s="35"/>
      <c r="AA311" s="35"/>
      <c r="AB311" s="35"/>
      <c r="AC311" s="35"/>
      <c r="AD311" s="35"/>
      <c r="AE311" s="35"/>
      <c r="AR311" s="203" t="s">
        <v>441</v>
      </c>
      <c r="AT311" s="203" t="s">
        <v>146</v>
      </c>
      <c r="AU311" s="203" t="s">
        <v>21</v>
      </c>
      <c r="AY311" s="18" t="s">
        <v>144</v>
      </c>
      <c r="BE311" s="204">
        <f>IF(N311="základní",J311,0)</f>
        <v>0</v>
      </c>
      <c r="BF311" s="204">
        <f>IF(N311="snížená",J311,0)</f>
        <v>0</v>
      </c>
      <c r="BG311" s="204">
        <f>IF(N311="zákl. přenesená",J311,0)</f>
        <v>0</v>
      </c>
      <c r="BH311" s="204">
        <f>IF(N311="sníž. přenesená",J311,0)</f>
        <v>0</v>
      </c>
      <c r="BI311" s="204">
        <f>IF(N311="nulová",J311,0)</f>
        <v>0</v>
      </c>
      <c r="BJ311" s="18" t="s">
        <v>21</v>
      </c>
      <c r="BK311" s="204">
        <f>ROUND(I311*H311,2)</f>
        <v>0</v>
      </c>
      <c r="BL311" s="18" t="s">
        <v>441</v>
      </c>
      <c r="BM311" s="203" t="s">
        <v>684</v>
      </c>
    </row>
    <row r="312" spans="1:65" s="2" customFormat="1" ht="146.25">
      <c r="A312" s="35"/>
      <c r="B312" s="36"/>
      <c r="C312" s="37"/>
      <c r="D312" s="205" t="s">
        <v>152</v>
      </c>
      <c r="E312" s="37"/>
      <c r="F312" s="206" t="s">
        <v>448</v>
      </c>
      <c r="G312" s="37"/>
      <c r="H312" s="37"/>
      <c r="I312" s="207"/>
      <c r="J312" s="37"/>
      <c r="K312" s="37"/>
      <c r="L312" s="40"/>
      <c r="M312" s="208"/>
      <c r="N312" s="209"/>
      <c r="O312" s="72"/>
      <c r="P312" s="72"/>
      <c r="Q312" s="72"/>
      <c r="R312" s="72"/>
      <c r="S312" s="72"/>
      <c r="T312" s="73"/>
      <c r="U312" s="35"/>
      <c r="V312" s="35"/>
      <c r="W312" s="35"/>
      <c r="X312" s="35"/>
      <c r="Y312" s="35"/>
      <c r="Z312" s="35"/>
      <c r="AA312" s="35"/>
      <c r="AB312" s="35"/>
      <c r="AC312" s="35"/>
      <c r="AD312" s="35"/>
      <c r="AE312" s="35"/>
      <c r="AT312" s="18" t="s">
        <v>152</v>
      </c>
      <c r="AU312" s="18" t="s">
        <v>21</v>
      </c>
    </row>
    <row r="313" spans="1:65" s="2" customFormat="1" ht="29.25">
      <c r="A313" s="35"/>
      <c r="B313" s="36"/>
      <c r="C313" s="37"/>
      <c r="D313" s="205" t="s">
        <v>449</v>
      </c>
      <c r="E313" s="37"/>
      <c r="F313" s="253" t="s">
        <v>450</v>
      </c>
      <c r="G313" s="37"/>
      <c r="H313" s="37"/>
      <c r="I313" s="207"/>
      <c r="J313" s="37"/>
      <c r="K313" s="37"/>
      <c r="L313" s="40"/>
      <c r="M313" s="208"/>
      <c r="N313" s="209"/>
      <c r="O313" s="72"/>
      <c r="P313" s="72"/>
      <c r="Q313" s="72"/>
      <c r="R313" s="72"/>
      <c r="S313" s="72"/>
      <c r="T313" s="73"/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35"/>
      <c r="AT313" s="18" t="s">
        <v>449</v>
      </c>
      <c r="AU313" s="18" t="s">
        <v>21</v>
      </c>
    </row>
    <row r="314" spans="1:65" s="2" customFormat="1" ht="14.45" customHeight="1">
      <c r="A314" s="35"/>
      <c r="B314" s="36"/>
      <c r="C314" s="192" t="s">
        <v>419</v>
      </c>
      <c r="D314" s="192" t="s">
        <v>146</v>
      </c>
      <c r="E314" s="193" t="s">
        <v>452</v>
      </c>
      <c r="F314" s="194" t="s">
        <v>453</v>
      </c>
      <c r="G314" s="195" t="s">
        <v>440</v>
      </c>
      <c r="H314" s="196">
        <v>1</v>
      </c>
      <c r="I314" s="197"/>
      <c r="J314" s="198">
        <f>ROUND(I314*H314,2)</f>
        <v>0</v>
      </c>
      <c r="K314" s="194" t="s">
        <v>150</v>
      </c>
      <c r="L314" s="40"/>
      <c r="M314" s="199" t="s">
        <v>1</v>
      </c>
      <c r="N314" s="200" t="s">
        <v>43</v>
      </c>
      <c r="O314" s="72"/>
      <c r="P314" s="201">
        <f>O314*H314</f>
        <v>0</v>
      </c>
      <c r="Q314" s="201">
        <v>0</v>
      </c>
      <c r="R314" s="201">
        <f>Q314*H314</f>
        <v>0</v>
      </c>
      <c r="S314" s="201">
        <v>0</v>
      </c>
      <c r="T314" s="202">
        <f>S314*H314</f>
        <v>0</v>
      </c>
      <c r="U314" s="35"/>
      <c r="V314" s="35"/>
      <c r="W314" s="35"/>
      <c r="X314" s="35"/>
      <c r="Y314" s="35"/>
      <c r="Z314" s="35"/>
      <c r="AA314" s="35"/>
      <c r="AB314" s="35"/>
      <c r="AC314" s="35"/>
      <c r="AD314" s="35"/>
      <c r="AE314" s="35"/>
      <c r="AR314" s="203" t="s">
        <v>441</v>
      </c>
      <c r="AT314" s="203" t="s">
        <v>146</v>
      </c>
      <c r="AU314" s="203" t="s">
        <v>21</v>
      </c>
      <c r="AY314" s="18" t="s">
        <v>144</v>
      </c>
      <c r="BE314" s="204">
        <f>IF(N314="základní",J314,0)</f>
        <v>0</v>
      </c>
      <c r="BF314" s="204">
        <f>IF(N314="snížená",J314,0)</f>
        <v>0</v>
      </c>
      <c r="BG314" s="204">
        <f>IF(N314="zákl. přenesená",J314,0)</f>
        <v>0</v>
      </c>
      <c r="BH314" s="204">
        <f>IF(N314="sníž. přenesená",J314,0)</f>
        <v>0</v>
      </c>
      <c r="BI314" s="204">
        <f>IF(N314="nulová",J314,0)</f>
        <v>0</v>
      </c>
      <c r="BJ314" s="18" t="s">
        <v>21</v>
      </c>
      <c r="BK314" s="204">
        <f>ROUND(I314*H314,2)</f>
        <v>0</v>
      </c>
      <c r="BL314" s="18" t="s">
        <v>441</v>
      </c>
      <c r="BM314" s="203" t="s">
        <v>685</v>
      </c>
    </row>
    <row r="315" spans="1:65" s="2" customFormat="1" ht="136.5">
      <c r="A315" s="35"/>
      <c r="B315" s="36"/>
      <c r="C315" s="37"/>
      <c r="D315" s="205" t="s">
        <v>152</v>
      </c>
      <c r="E315" s="37"/>
      <c r="F315" s="206" t="s">
        <v>455</v>
      </c>
      <c r="G315" s="37"/>
      <c r="H315" s="37"/>
      <c r="I315" s="207"/>
      <c r="J315" s="37"/>
      <c r="K315" s="37"/>
      <c r="L315" s="40"/>
      <c r="M315" s="208"/>
      <c r="N315" s="209"/>
      <c r="O315" s="72"/>
      <c r="P315" s="72"/>
      <c r="Q315" s="72"/>
      <c r="R315" s="72"/>
      <c r="S315" s="72"/>
      <c r="T315" s="73"/>
      <c r="U315" s="35"/>
      <c r="V315" s="35"/>
      <c r="W315" s="35"/>
      <c r="X315" s="35"/>
      <c r="Y315" s="35"/>
      <c r="Z315" s="35"/>
      <c r="AA315" s="35"/>
      <c r="AB315" s="35"/>
      <c r="AC315" s="35"/>
      <c r="AD315" s="35"/>
      <c r="AE315" s="35"/>
      <c r="AT315" s="18" t="s">
        <v>152</v>
      </c>
      <c r="AU315" s="18" t="s">
        <v>21</v>
      </c>
    </row>
    <row r="316" spans="1:65" s="2" customFormat="1" ht="14.45" customHeight="1">
      <c r="A316" s="35"/>
      <c r="B316" s="36"/>
      <c r="C316" s="192" t="s">
        <v>424</v>
      </c>
      <c r="D316" s="192" t="s">
        <v>146</v>
      </c>
      <c r="E316" s="193" t="s">
        <v>457</v>
      </c>
      <c r="F316" s="194" t="s">
        <v>458</v>
      </c>
      <c r="G316" s="195" t="s">
        <v>440</v>
      </c>
      <c r="H316" s="196">
        <v>1</v>
      </c>
      <c r="I316" s="197"/>
      <c r="J316" s="198">
        <f>ROUND(I316*H316,2)</f>
        <v>0</v>
      </c>
      <c r="K316" s="194" t="s">
        <v>1</v>
      </c>
      <c r="L316" s="40"/>
      <c r="M316" s="199" t="s">
        <v>1</v>
      </c>
      <c r="N316" s="200" t="s">
        <v>43</v>
      </c>
      <c r="O316" s="72"/>
      <c r="P316" s="201">
        <f>O316*H316</f>
        <v>0</v>
      </c>
      <c r="Q316" s="201">
        <v>0</v>
      </c>
      <c r="R316" s="201">
        <f>Q316*H316</f>
        <v>0</v>
      </c>
      <c r="S316" s="201">
        <v>0</v>
      </c>
      <c r="T316" s="202">
        <f>S316*H316</f>
        <v>0</v>
      </c>
      <c r="U316" s="35"/>
      <c r="V316" s="35"/>
      <c r="W316" s="35"/>
      <c r="X316" s="35"/>
      <c r="Y316" s="35"/>
      <c r="Z316" s="35"/>
      <c r="AA316" s="35"/>
      <c r="AB316" s="35"/>
      <c r="AC316" s="35"/>
      <c r="AD316" s="35"/>
      <c r="AE316" s="35"/>
      <c r="AR316" s="203" t="s">
        <v>441</v>
      </c>
      <c r="AT316" s="203" t="s">
        <v>146</v>
      </c>
      <c r="AU316" s="203" t="s">
        <v>21</v>
      </c>
      <c r="AY316" s="18" t="s">
        <v>144</v>
      </c>
      <c r="BE316" s="204">
        <f>IF(N316="základní",J316,0)</f>
        <v>0</v>
      </c>
      <c r="BF316" s="204">
        <f>IF(N316="snížená",J316,0)</f>
        <v>0</v>
      </c>
      <c r="BG316" s="204">
        <f>IF(N316="zákl. přenesená",J316,0)</f>
        <v>0</v>
      </c>
      <c r="BH316" s="204">
        <f>IF(N316="sníž. přenesená",J316,0)</f>
        <v>0</v>
      </c>
      <c r="BI316" s="204">
        <f>IF(N316="nulová",J316,0)</f>
        <v>0</v>
      </c>
      <c r="BJ316" s="18" t="s">
        <v>21</v>
      </c>
      <c r="BK316" s="204">
        <f>ROUND(I316*H316,2)</f>
        <v>0</v>
      </c>
      <c r="BL316" s="18" t="s">
        <v>441</v>
      </c>
      <c r="BM316" s="203" t="s">
        <v>686</v>
      </c>
    </row>
    <row r="317" spans="1:65" s="2" customFormat="1" ht="68.25">
      <c r="A317" s="35"/>
      <c r="B317" s="36"/>
      <c r="C317" s="37"/>
      <c r="D317" s="205" t="s">
        <v>152</v>
      </c>
      <c r="E317" s="37"/>
      <c r="F317" s="206" t="s">
        <v>460</v>
      </c>
      <c r="G317" s="37"/>
      <c r="H317" s="37"/>
      <c r="I317" s="207"/>
      <c r="J317" s="37"/>
      <c r="K317" s="37"/>
      <c r="L317" s="40"/>
      <c r="M317" s="208"/>
      <c r="N317" s="209"/>
      <c r="O317" s="72"/>
      <c r="P317" s="72"/>
      <c r="Q317" s="72"/>
      <c r="R317" s="72"/>
      <c r="S317" s="72"/>
      <c r="T317" s="73"/>
      <c r="U317" s="35"/>
      <c r="V317" s="35"/>
      <c r="W317" s="35"/>
      <c r="X317" s="35"/>
      <c r="Y317" s="35"/>
      <c r="Z317" s="35"/>
      <c r="AA317" s="35"/>
      <c r="AB317" s="35"/>
      <c r="AC317" s="35"/>
      <c r="AD317" s="35"/>
      <c r="AE317" s="35"/>
      <c r="AT317" s="18" t="s">
        <v>152</v>
      </c>
      <c r="AU317" s="18" t="s">
        <v>21</v>
      </c>
    </row>
    <row r="318" spans="1:65" s="2" customFormat="1" ht="14.45" customHeight="1">
      <c r="A318" s="35"/>
      <c r="B318" s="36"/>
      <c r="C318" s="192" t="s">
        <v>430</v>
      </c>
      <c r="D318" s="192" t="s">
        <v>146</v>
      </c>
      <c r="E318" s="193" t="s">
        <v>462</v>
      </c>
      <c r="F318" s="194" t="s">
        <v>463</v>
      </c>
      <c r="G318" s="195" t="s">
        <v>440</v>
      </c>
      <c r="H318" s="196">
        <v>1</v>
      </c>
      <c r="I318" s="197"/>
      <c r="J318" s="198">
        <f>ROUND(I318*H318,2)</f>
        <v>0</v>
      </c>
      <c r="K318" s="194" t="s">
        <v>150</v>
      </c>
      <c r="L318" s="40"/>
      <c r="M318" s="199" t="s">
        <v>1</v>
      </c>
      <c r="N318" s="200" t="s">
        <v>43</v>
      </c>
      <c r="O318" s="72"/>
      <c r="P318" s="201">
        <f>O318*H318</f>
        <v>0</v>
      </c>
      <c r="Q318" s="201">
        <v>0</v>
      </c>
      <c r="R318" s="201">
        <f>Q318*H318</f>
        <v>0</v>
      </c>
      <c r="S318" s="201">
        <v>0</v>
      </c>
      <c r="T318" s="202">
        <f>S318*H318</f>
        <v>0</v>
      </c>
      <c r="U318" s="35"/>
      <c r="V318" s="35"/>
      <c r="W318" s="35"/>
      <c r="X318" s="35"/>
      <c r="Y318" s="35"/>
      <c r="Z318" s="35"/>
      <c r="AA318" s="35"/>
      <c r="AB318" s="35"/>
      <c r="AC318" s="35"/>
      <c r="AD318" s="35"/>
      <c r="AE318" s="35"/>
      <c r="AR318" s="203" t="s">
        <v>441</v>
      </c>
      <c r="AT318" s="203" t="s">
        <v>146</v>
      </c>
      <c r="AU318" s="203" t="s">
        <v>21</v>
      </c>
      <c r="AY318" s="18" t="s">
        <v>144</v>
      </c>
      <c r="BE318" s="204">
        <f>IF(N318="základní",J318,0)</f>
        <v>0</v>
      </c>
      <c r="BF318" s="204">
        <f>IF(N318="snížená",J318,0)</f>
        <v>0</v>
      </c>
      <c r="BG318" s="204">
        <f>IF(N318="zákl. přenesená",J318,0)</f>
        <v>0</v>
      </c>
      <c r="BH318" s="204">
        <f>IF(N318="sníž. přenesená",J318,0)</f>
        <v>0</v>
      </c>
      <c r="BI318" s="204">
        <f>IF(N318="nulová",J318,0)</f>
        <v>0</v>
      </c>
      <c r="BJ318" s="18" t="s">
        <v>21</v>
      </c>
      <c r="BK318" s="204">
        <f>ROUND(I318*H318,2)</f>
        <v>0</v>
      </c>
      <c r="BL318" s="18" t="s">
        <v>441</v>
      </c>
      <c r="BM318" s="203" t="s">
        <v>687</v>
      </c>
    </row>
    <row r="319" spans="1:65" s="2" customFormat="1" ht="11.25">
      <c r="A319" s="35"/>
      <c r="B319" s="36"/>
      <c r="C319" s="37"/>
      <c r="D319" s="205" t="s">
        <v>152</v>
      </c>
      <c r="E319" s="37"/>
      <c r="F319" s="206" t="s">
        <v>465</v>
      </c>
      <c r="G319" s="37"/>
      <c r="H319" s="37"/>
      <c r="I319" s="207"/>
      <c r="J319" s="37"/>
      <c r="K319" s="37"/>
      <c r="L319" s="40"/>
      <c r="M319" s="208"/>
      <c r="N319" s="209"/>
      <c r="O319" s="72"/>
      <c r="P319" s="72"/>
      <c r="Q319" s="72"/>
      <c r="R319" s="72"/>
      <c r="S319" s="72"/>
      <c r="T319" s="73"/>
      <c r="U319" s="35"/>
      <c r="V319" s="35"/>
      <c r="W319" s="35"/>
      <c r="X319" s="35"/>
      <c r="Y319" s="35"/>
      <c r="Z319" s="35"/>
      <c r="AA319" s="35"/>
      <c r="AB319" s="35"/>
      <c r="AC319" s="35"/>
      <c r="AD319" s="35"/>
      <c r="AE319" s="35"/>
      <c r="AT319" s="18" t="s">
        <v>152</v>
      </c>
      <c r="AU319" s="18" t="s">
        <v>21</v>
      </c>
    </row>
    <row r="320" spans="1:65" s="2" customFormat="1" ht="24.2" customHeight="1">
      <c r="A320" s="35"/>
      <c r="B320" s="36"/>
      <c r="C320" s="192" t="s">
        <v>437</v>
      </c>
      <c r="D320" s="192" t="s">
        <v>146</v>
      </c>
      <c r="E320" s="193" t="s">
        <v>467</v>
      </c>
      <c r="F320" s="194" t="s">
        <v>468</v>
      </c>
      <c r="G320" s="195" t="s">
        <v>440</v>
      </c>
      <c r="H320" s="196">
        <v>1</v>
      </c>
      <c r="I320" s="197"/>
      <c r="J320" s="198">
        <f>ROUND(I320*H320,2)</f>
        <v>0</v>
      </c>
      <c r="K320" s="194" t="s">
        <v>1</v>
      </c>
      <c r="L320" s="40"/>
      <c r="M320" s="199" t="s">
        <v>1</v>
      </c>
      <c r="N320" s="200" t="s">
        <v>43</v>
      </c>
      <c r="O320" s="72"/>
      <c r="P320" s="201">
        <f>O320*H320</f>
        <v>0</v>
      </c>
      <c r="Q320" s="201">
        <v>0</v>
      </c>
      <c r="R320" s="201">
        <f>Q320*H320</f>
        <v>0</v>
      </c>
      <c r="S320" s="201">
        <v>0</v>
      </c>
      <c r="T320" s="202">
        <f>S320*H320</f>
        <v>0</v>
      </c>
      <c r="U320" s="35"/>
      <c r="V320" s="35"/>
      <c r="W320" s="35"/>
      <c r="X320" s="35"/>
      <c r="Y320" s="35"/>
      <c r="Z320" s="35"/>
      <c r="AA320" s="35"/>
      <c r="AB320" s="35"/>
      <c r="AC320" s="35"/>
      <c r="AD320" s="35"/>
      <c r="AE320" s="35"/>
      <c r="AR320" s="203" t="s">
        <v>441</v>
      </c>
      <c r="AT320" s="203" t="s">
        <v>146</v>
      </c>
      <c r="AU320" s="203" t="s">
        <v>21</v>
      </c>
      <c r="AY320" s="18" t="s">
        <v>144</v>
      </c>
      <c r="BE320" s="204">
        <f>IF(N320="základní",J320,0)</f>
        <v>0</v>
      </c>
      <c r="BF320" s="204">
        <f>IF(N320="snížená",J320,0)</f>
        <v>0</v>
      </c>
      <c r="BG320" s="204">
        <f>IF(N320="zákl. přenesená",J320,0)</f>
        <v>0</v>
      </c>
      <c r="BH320" s="204">
        <f>IF(N320="sníž. přenesená",J320,0)</f>
        <v>0</v>
      </c>
      <c r="BI320" s="204">
        <f>IF(N320="nulová",J320,0)</f>
        <v>0</v>
      </c>
      <c r="BJ320" s="18" t="s">
        <v>21</v>
      </c>
      <c r="BK320" s="204">
        <f>ROUND(I320*H320,2)</f>
        <v>0</v>
      </c>
      <c r="BL320" s="18" t="s">
        <v>441</v>
      </c>
      <c r="BM320" s="203" t="s">
        <v>688</v>
      </c>
    </row>
    <row r="321" spans="1:65" s="2" customFormat="1" ht="39">
      <c r="A321" s="35"/>
      <c r="B321" s="36"/>
      <c r="C321" s="37"/>
      <c r="D321" s="205" t="s">
        <v>152</v>
      </c>
      <c r="E321" s="37"/>
      <c r="F321" s="206" t="s">
        <v>470</v>
      </c>
      <c r="G321" s="37"/>
      <c r="H321" s="37"/>
      <c r="I321" s="207"/>
      <c r="J321" s="37"/>
      <c r="K321" s="37"/>
      <c r="L321" s="40"/>
      <c r="M321" s="208"/>
      <c r="N321" s="209"/>
      <c r="O321" s="72"/>
      <c r="P321" s="72"/>
      <c r="Q321" s="72"/>
      <c r="R321" s="72"/>
      <c r="S321" s="72"/>
      <c r="T321" s="73"/>
      <c r="U321" s="35"/>
      <c r="V321" s="35"/>
      <c r="W321" s="35"/>
      <c r="X321" s="35"/>
      <c r="Y321" s="35"/>
      <c r="Z321" s="35"/>
      <c r="AA321" s="35"/>
      <c r="AB321" s="35"/>
      <c r="AC321" s="35"/>
      <c r="AD321" s="35"/>
      <c r="AE321" s="35"/>
      <c r="AT321" s="18" t="s">
        <v>152</v>
      </c>
      <c r="AU321" s="18" t="s">
        <v>21</v>
      </c>
    </row>
    <row r="322" spans="1:65" s="2" customFormat="1" ht="24.2" customHeight="1">
      <c r="A322" s="35"/>
      <c r="B322" s="36"/>
      <c r="C322" s="192" t="s">
        <v>444</v>
      </c>
      <c r="D322" s="192" t="s">
        <v>146</v>
      </c>
      <c r="E322" s="193" t="s">
        <v>472</v>
      </c>
      <c r="F322" s="194" t="s">
        <v>473</v>
      </c>
      <c r="G322" s="195" t="s">
        <v>440</v>
      </c>
      <c r="H322" s="196">
        <v>1</v>
      </c>
      <c r="I322" s="197"/>
      <c r="J322" s="198">
        <f>ROUND(I322*H322,2)</f>
        <v>0</v>
      </c>
      <c r="K322" s="194" t="s">
        <v>150</v>
      </c>
      <c r="L322" s="40"/>
      <c r="M322" s="199" t="s">
        <v>1</v>
      </c>
      <c r="N322" s="200" t="s">
        <v>43</v>
      </c>
      <c r="O322" s="72"/>
      <c r="P322" s="201">
        <f>O322*H322</f>
        <v>0</v>
      </c>
      <c r="Q322" s="201">
        <v>0</v>
      </c>
      <c r="R322" s="201">
        <f>Q322*H322</f>
        <v>0</v>
      </c>
      <c r="S322" s="201">
        <v>0</v>
      </c>
      <c r="T322" s="202">
        <f>S322*H322</f>
        <v>0</v>
      </c>
      <c r="U322" s="35"/>
      <c r="V322" s="35"/>
      <c r="W322" s="35"/>
      <c r="X322" s="35"/>
      <c r="Y322" s="35"/>
      <c r="Z322" s="35"/>
      <c r="AA322" s="35"/>
      <c r="AB322" s="35"/>
      <c r="AC322" s="35"/>
      <c r="AD322" s="35"/>
      <c r="AE322" s="35"/>
      <c r="AR322" s="203" t="s">
        <v>441</v>
      </c>
      <c r="AT322" s="203" t="s">
        <v>146</v>
      </c>
      <c r="AU322" s="203" t="s">
        <v>21</v>
      </c>
      <c r="AY322" s="18" t="s">
        <v>144</v>
      </c>
      <c r="BE322" s="204">
        <f>IF(N322="základní",J322,0)</f>
        <v>0</v>
      </c>
      <c r="BF322" s="204">
        <f>IF(N322="snížená",J322,0)</f>
        <v>0</v>
      </c>
      <c r="BG322" s="204">
        <f>IF(N322="zákl. přenesená",J322,0)</f>
        <v>0</v>
      </c>
      <c r="BH322" s="204">
        <f>IF(N322="sníž. přenesená",J322,0)</f>
        <v>0</v>
      </c>
      <c r="BI322" s="204">
        <f>IF(N322="nulová",J322,0)</f>
        <v>0</v>
      </c>
      <c r="BJ322" s="18" t="s">
        <v>21</v>
      </c>
      <c r="BK322" s="204">
        <f>ROUND(I322*H322,2)</f>
        <v>0</v>
      </c>
      <c r="BL322" s="18" t="s">
        <v>441</v>
      </c>
      <c r="BM322" s="203" t="s">
        <v>689</v>
      </c>
    </row>
    <row r="323" spans="1:65" s="2" customFormat="1" ht="11.25">
      <c r="A323" s="35"/>
      <c r="B323" s="36"/>
      <c r="C323" s="37"/>
      <c r="D323" s="205" t="s">
        <v>152</v>
      </c>
      <c r="E323" s="37"/>
      <c r="F323" s="206" t="s">
        <v>475</v>
      </c>
      <c r="G323" s="37"/>
      <c r="H323" s="37"/>
      <c r="I323" s="207"/>
      <c r="J323" s="37"/>
      <c r="K323" s="37"/>
      <c r="L323" s="40"/>
      <c r="M323" s="208"/>
      <c r="N323" s="209"/>
      <c r="O323" s="72"/>
      <c r="P323" s="72"/>
      <c r="Q323" s="72"/>
      <c r="R323" s="72"/>
      <c r="S323" s="72"/>
      <c r="T323" s="73"/>
      <c r="U323" s="35"/>
      <c r="V323" s="35"/>
      <c r="W323" s="35"/>
      <c r="X323" s="35"/>
      <c r="Y323" s="35"/>
      <c r="Z323" s="35"/>
      <c r="AA323" s="35"/>
      <c r="AB323" s="35"/>
      <c r="AC323" s="35"/>
      <c r="AD323" s="35"/>
      <c r="AE323" s="35"/>
      <c r="AT323" s="18" t="s">
        <v>152</v>
      </c>
      <c r="AU323" s="18" t="s">
        <v>21</v>
      </c>
    </row>
    <row r="324" spans="1:65" s="2" customFormat="1" ht="14.45" customHeight="1">
      <c r="A324" s="35"/>
      <c r="B324" s="36"/>
      <c r="C324" s="192" t="s">
        <v>451</v>
      </c>
      <c r="D324" s="192" t="s">
        <v>146</v>
      </c>
      <c r="E324" s="193" t="s">
        <v>477</v>
      </c>
      <c r="F324" s="194" t="s">
        <v>478</v>
      </c>
      <c r="G324" s="195" t="s">
        <v>440</v>
      </c>
      <c r="H324" s="196">
        <v>1</v>
      </c>
      <c r="I324" s="197"/>
      <c r="J324" s="198">
        <f>ROUND(I324*H324,2)</f>
        <v>0</v>
      </c>
      <c r="K324" s="194" t="s">
        <v>150</v>
      </c>
      <c r="L324" s="40"/>
      <c r="M324" s="199" t="s">
        <v>1</v>
      </c>
      <c r="N324" s="200" t="s">
        <v>43</v>
      </c>
      <c r="O324" s="72"/>
      <c r="P324" s="201">
        <f>O324*H324</f>
        <v>0</v>
      </c>
      <c r="Q324" s="201">
        <v>0</v>
      </c>
      <c r="R324" s="201">
        <f>Q324*H324</f>
        <v>0</v>
      </c>
      <c r="S324" s="201">
        <v>0</v>
      </c>
      <c r="T324" s="202">
        <f>S324*H324</f>
        <v>0</v>
      </c>
      <c r="U324" s="35"/>
      <c r="V324" s="35"/>
      <c r="W324" s="35"/>
      <c r="X324" s="35"/>
      <c r="Y324" s="35"/>
      <c r="Z324" s="35"/>
      <c r="AA324" s="35"/>
      <c r="AB324" s="35"/>
      <c r="AC324" s="35"/>
      <c r="AD324" s="35"/>
      <c r="AE324" s="35"/>
      <c r="AR324" s="203" t="s">
        <v>441</v>
      </c>
      <c r="AT324" s="203" t="s">
        <v>146</v>
      </c>
      <c r="AU324" s="203" t="s">
        <v>21</v>
      </c>
      <c r="AY324" s="18" t="s">
        <v>144</v>
      </c>
      <c r="BE324" s="204">
        <f>IF(N324="základní",J324,0)</f>
        <v>0</v>
      </c>
      <c r="BF324" s="204">
        <f>IF(N324="snížená",J324,0)</f>
        <v>0</v>
      </c>
      <c r="BG324" s="204">
        <f>IF(N324="zákl. přenesená",J324,0)</f>
        <v>0</v>
      </c>
      <c r="BH324" s="204">
        <f>IF(N324="sníž. přenesená",J324,0)</f>
        <v>0</v>
      </c>
      <c r="BI324" s="204">
        <f>IF(N324="nulová",J324,0)</f>
        <v>0</v>
      </c>
      <c r="BJ324" s="18" t="s">
        <v>21</v>
      </c>
      <c r="BK324" s="204">
        <f>ROUND(I324*H324,2)</f>
        <v>0</v>
      </c>
      <c r="BL324" s="18" t="s">
        <v>441</v>
      </c>
      <c r="BM324" s="203" t="s">
        <v>690</v>
      </c>
    </row>
    <row r="325" spans="1:65" s="2" customFormat="1" ht="19.5">
      <c r="A325" s="35"/>
      <c r="B325" s="36"/>
      <c r="C325" s="37"/>
      <c r="D325" s="205" t="s">
        <v>152</v>
      </c>
      <c r="E325" s="37"/>
      <c r="F325" s="206" t="s">
        <v>480</v>
      </c>
      <c r="G325" s="37"/>
      <c r="H325" s="37"/>
      <c r="I325" s="207"/>
      <c r="J325" s="37"/>
      <c r="K325" s="37"/>
      <c r="L325" s="40"/>
      <c r="M325" s="254"/>
      <c r="N325" s="255"/>
      <c r="O325" s="256"/>
      <c r="P325" s="256"/>
      <c r="Q325" s="256"/>
      <c r="R325" s="256"/>
      <c r="S325" s="256"/>
      <c r="T325" s="257"/>
      <c r="U325" s="35"/>
      <c r="V325" s="35"/>
      <c r="W325" s="35"/>
      <c r="X325" s="35"/>
      <c r="Y325" s="35"/>
      <c r="Z325" s="35"/>
      <c r="AA325" s="35"/>
      <c r="AB325" s="35"/>
      <c r="AC325" s="35"/>
      <c r="AD325" s="35"/>
      <c r="AE325" s="35"/>
      <c r="AT325" s="18" t="s">
        <v>152</v>
      </c>
      <c r="AU325" s="18" t="s">
        <v>21</v>
      </c>
    </row>
    <row r="326" spans="1:65" s="2" customFormat="1" ht="6.95" customHeight="1">
      <c r="A326" s="35"/>
      <c r="B326" s="55"/>
      <c r="C326" s="56"/>
      <c r="D326" s="56"/>
      <c r="E326" s="56"/>
      <c r="F326" s="56"/>
      <c r="G326" s="56"/>
      <c r="H326" s="56"/>
      <c r="I326" s="56"/>
      <c r="J326" s="56"/>
      <c r="K326" s="56"/>
      <c r="L326" s="40"/>
      <c r="M326" s="35"/>
      <c r="O326" s="35"/>
      <c r="P326" s="35"/>
      <c r="Q326" s="35"/>
      <c r="R326" s="35"/>
      <c r="S326" s="35"/>
      <c r="T326" s="35"/>
      <c r="U326" s="35"/>
      <c r="V326" s="35"/>
      <c r="W326" s="35"/>
      <c r="X326" s="35"/>
      <c r="Y326" s="35"/>
      <c r="Z326" s="35"/>
      <c r="AA326" s="35"/>
      <c r="AB326" s="35"/>
      <c r="AC326" s="35"/>
      <c r="AD326" s="35"/>
      <c r="AE326" s="35"/>
    </row>
  </sheetData>
  <sheetProtection algorithmName="SHA-512" hashValue="yw6pMe1LkEBnr8B8RDhaS1SRBj/mBZkVzEhESBp7jLTuIxv0OLdRMU5jpVuegT55MkBnXg2IHbDec4yfP4sIHA==" saltValue="LF7M/ijFk7M1d1xFW43o9rMgqsPSzJNSKU4P/laocPvlU1hzximulGSp+NTYkdDMEcp4u8o9EIE0kdS6Kj+MUg==" spinCount="100000" sheet="1" objects="1" scenarios="1" formatColumns="0" formatRows="0" autoFilter="0"/>
  <autoFilter ref="C128:K325"/>
  <mergeCells count="12">
    <mergeCell ref="E121:H121"/>
    <mergeCell ref="L2:V2"/>
    <mergeCell ref="E85:H85"/>
    <mergeCell ref="E87:H87"/>
    <mergeCell ref="E89:H89"/>
    <mergeCell ref="E117:H117"/>
    <mergeCell ref="E119:H119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316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1.5" style="1" customWidth="1"/>
    <col min="9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AT2" s="18" t="s">
        <v>101</v>
      </c>
    </row>
    <row r="3" spans="1:46" s="1" customFormat="1" ht="6.95" hidden="1" customHeight="1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21"/>
      <c r="AT3" s="18" t="s">
        <v>86</v>
      </c>
    </row>
    <row r="4" spans="1:46" s="1" customFormat="1" ht="24.95" hidden="1" customHeight="1">
      <c r="B4" s="21"/>
      <c r="D4" s="118" t="s">
        <v>108</v>
      </c>
      <c r="L4" s="21"/>
      <c r="M4" s="119" t="s">
        <v>10</v>
      </c>
      <c r="AT4" s="18" t="s">
        <v>4</v>
      </c>
    </row>
    <row r="5" spans="1:46" s="1" customFormat="1" ht="6.95" hidden="1" customHeight="1">
      <c r="B5" s="21"/>
      <c r="L5" s="21"/>
    </row>
    <row r="6" spans="1:46" s="1" customFormat="1" ht="12" hidden="1" customHeight="1">
      <c r="B6" s="21"/>
      <c r="D6" s="120" t="s">
        <v>16</v>
      </c>
      <c r="L6" s="21"/>
    </row>
    <row r="7" spans="1:46" s="1" customFormat="1" ht="16.5" hidden="1" customHeight="1">
      <c r="B7" s="21"/>
      <c r="E7" s="314" t="str">
        <f>'Rekapitulace stavby'!K6</f>
        <v>Mimoň - zpevněné plochy</v>
      </c>
      <c r="F7" s="315"/>
      <c r="G7" s="315"/>
      <c r="H7" s="315"/>
      <c r="L7" s="21"/>
    </row>
    <row r="8" spans="1:46" s="1" customFormat="1" ht="12" hidden="1" customHeight="1">
      <c r="B8" s="21"/>
      <c r="D8" s="120" t="s">
        <v>109</v>
      </c>
      <c r="L8" s="21"/>
    </row>
    <row r="9" spans="1:46" s="2" customFormat="1" ht="16.5" hidden="1" customHeight="1">
      <c r="A9" s="35"/>
      <c r="B9" s="40"/>
      <c r="C9" s="35"/>
      <c r="D9" s="35"/>
      <c r="E9" s="314" t="s">
        <v>591</v>
      </c>
      <c r="F9" s="316"/>
      <c r="G9" s="316"/>
      <c r="H9" s="316"/>
      <c r="I9" s="35"/>
      <c r="J9" s="35"/>
      <c r="K9" s="35"/>
      <c r="L9" s="52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2" hidden="1" customHeight="1">
      <c r="A10" s="35"/>
      <c r="B10" s="40"/>
      <c r="C10" s="35"/>
      <c r="D10" s="120" t="s">
        <v>111</v>
      </c>
      <c r="E10" s="35"/>
      <c r="F10" s="35"/>
      <c r="G10" s="35"/>
      <c r="H10" s="35"/>
      <c r="I10" s="35"/>
      <c r="J10" s="35"/>
      <c r="K10" s="35"/>
      <c r="L10" s="52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6.5" hidden="1" customHeight="1">
      <c r="A11" s="35"/>
      <c r="B11" s="40"/>
      <c r="C11" s="35"/>
      <c r="D11" s="35"/>
      <c r="E11" s="317" t="s">
        <v>691</v>
      </c>
      <c r="F11" s="316"/>
      <c r="G11" s="316"/>
      <c r="H11" s="316"/>
      <c r="I11" s="35"/>
      <c r="J11" s="35"/>
      <c r="K11" s="35"/>
      <c r="L11" s="52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1.25" hidden="1">
      <c r="A12" s="35"/>
      <c r="B12" s="40"/>
      <c r="C12" s="35"/>
      <c r="D12" s="35"/>
      <c r="E12" s="35"/>
      <c r="F12" s="35"/>
      <c r="G12" s="35"/>
      <c r="H12" s="35"/>
      <c r="I12" s="35"/>
      <c r="J12" s="35"/>
      <c r="K12" s="35"/>
      <c r="L12" s="52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2" hidden="1" customHeight="1">
      <c r="A13" s="35"/>
      <c r="B13" s="40"/>
      <c r="C13" s="35"/>
      <c r="D13" s="120" t="s">
        <v>19</v>
      </c>
      <c r="E13" s="35"/>
      <c r="F13" s="111" t="s">
        <v>1</v>
      </c>
      <c r="G13" s="35"/>
      <c r="H13" s="35"/>
      <c r="I13" s="120" t="s">
        <v>20</v>
      </c>
      <c r="J13" s="111" t="s">
        <v>1</v>
      </c>
      <c r="K13" s="35"/>
      <c r="L13" s="52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hidden="1" customHeight="1">
      <c r="A14" s="35"/>
      <c r="B14" s="40"/>
      <c r="C14" s="35"/>
      <c r="D14" s="120" t="s">
        <v>22</v>
      </c>
      <c r="E14" s="35"/>
      <c r="F14" s="111" t="s">
        <v>23</v>
      </c>
      <c r="G14" s="35"/>
      <c r="H14" s="35"/>
      <c r="I14" s="120" t="s">
        <v>24</v>
      </c>
      <c r="J14" s="121">
        <f>'Rekapitulace stavby'!AN8</f>
        <v>44123</v>
      </c>
      <c r="K14" s="35"/>
      <c r="L14" s="52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0.9" hidden="1" customHeight="1">
      <c r="A15" s="35"/>
      <c r="B15" s="40"/>
      <c r="C15" s="35"/>
      <c r="D15" s="35"/>
      <c r="E15" s="35"/>
      <c r="F15" s="35"/>
      <c r="G15" s="35"/>
      <c r="H15" s="35"/>
      <c r="I15" s="35"/>
      <c r="J15" s="35"/>
      <c r="K15" s="35"/>
      <c r="L15" s="52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12" hidden="1" customHeight="1">
      <c r="A16" s="35"/>
      <c r="B16" s="40"/>
      <c r="C16" s="35"/>
      <c r="D16" s="120" t="s">
        <v>27</v>
      </c>
      <c r="E16" s="35"/>
      <c r="F16" s="35"/>
      <c r="G16" s="35"/>
      <c r="H16" s="35"/>
      <c r="I16" s="120" t="s">
        <v>28</v>
      </c>
      <c r="J16" s="111" t="str">
        <f>IF('Rekapitulace stavby'!AN10="","",'Rekapitulace stavby'!AN10)</f>
        <v/>
      </c>
      <c r="K16" s="35"/>
      <c r="L16" s="52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8" hidden="1" customHeight="1">
      <c r="A17" s="35"/>
      <c r="B17" s="40"/>
      <c r="C17" s="35"/>
      <c r="D17" s="35"/>
      <c r="E17" s="111" t="str">
        <f>IF('Rekapitulace stavby'!E11="","",'Rekapitulace stavby'!E11)</f>
        <v xml:space="preserve"> </v>
      </c>
      <c r="F17" s="35"/>
      <c r="G17" s="35"/>
      <c r="H17" s="35"/>
      <c r="I17" s="120" t="s">
        <v>30</v>
      </c>
      <c r="J17" s="111" t="str">
        <f>IF('Rekapitulace stavby'!AN11="","",'Rekapitulace stavby'!AN11)</f>
        <v/>
      </c>
      <c r="K17" s="35"/>
      <c r="L17" s="52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6.95" hidden="1" customHeight="1">
      <c r="A18" s="35"/>
      <c r="B18" s="40"/>
      <c r="C18" s="35"/>
      <c r="D18" s="35"/>
      <c r="E18" s="35"/>
      <c r="F18" s="35"/>
      <c r="G18" s="35"/>
      <c r="H18" s="35"/>
      <c r="I18" s="35"/>
      <c r="J18" s="35"/>
      <c r="K18" s="35"/>
      <c r="L18" s="52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12" hidden="1" customHeight="1">
      <c r="A19" s="35"/>
      <c r="B19" s="40"/>
      <c r="C19" s="35"/>
      <c r="D19" s="120" t="s">
        <v>31</v>
      </c>
      <c r="E19" s="35"/>
      <c r="F19" s="35"/>
      <c r="G19" s="35"/>
      <c r="H19" s="35"/>
      <c r="I19" s="120" t="s">
        <v>28</v>
      </c>
      <c r="J19" s="31" t="str">
        <f>'Rekapitulace stavby'!AN13</f>
        <v>Vyplň údaj</v>
      </c>
      <c r="K19" s="35"/>
      <c r="L19" s="52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8" hidden="1" customHeight="1">
      <c r="A20" s="35"/>
      <c r="B20" s="40"/>
      <c r="C20" s="35"/>
      <c r="D20" s="35"/>
      <c r="E20" s="318" t="str">
        <f>'Rekapitulace stavby'!E14</f>
        <v>Vyplň údaj</v>
      </c>
      <c r="F20" s="319"/>
      <c r="G20" s="319"/>
      <c r="H20" s="319"/>
      <c r="I20" s="120" t="s">
        <v>30</v>
      </c>
      <c r="J20" s="31" t="str">
        <f>'Rekapitulace stavby'!AN14</f>
        <v>Vyplň údaj</v>
      </c>
      <c r="K20" s="35"/>
      <c r="L20" s="52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6.95" hidden="1" customHeight="1">
      <c r="A21" s="35"/>
      <c r="B21" s="40"/>
      <c r="C21" s="35"/>
      <c r="D21" s="35"/>
      <c r="E21" s="35"/>
      <c r="F21" s="35"/>
      <c r="G21" s="35"/>
      <c r="H21" s="35"/>
      <c r="I21" s="35"/>
      <c r="J21" s="35"/>
      <c r="K21" s="35"/>
      <c r="L21" s="52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12" hidden="1" customHeight="1">
      <c r="A22" s="35"/>
      <c r="B22" s="40"/>
      <c r="C22" s="35"/>
      <c r="D22" s="120" t="s">
        <v>33</v>
      </c>
      <c r="E22" s="35"/>
      <c r="F22" s="35"/>
      <c r="G22" s="35"/>
      <c r="H22" s="35"/>
      <c r="I22" s="120" t="s">
        <v>28</v>
      </c>
      <c r="J22" s="111" t="s">
        <v>1</v>
      </c>
      <c r="K22" s="35"/>
      <c r="L22" s="52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8" hidden="1" customHeight="1">
      <c r="A23" s="35"/>
      <c r="B23" s="40"/>
      <c r="C23" s="35"/>
      <c r="D23" s="35"/>
      <c r="E23" s="111" t="s">
        <v>34</v>
      </c>
      <c r="F23" s="35"/>
      <c r="G23" s="35"/>
      <c r="H23" s="35"/>
      <c r="I23" s="120" t="s">
        <v>30</v>
      </c>
      <c r="J23" s="111" t="s">
        <v>1</v>
      </c>
      <c r="K23" s="35"/>
      <c r="L23" s="52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6.95" hidden="1" customHeight="1">
      <c r="A24" s="35"/>
      <c r="B24" s="40"/>
      <c r="C24" s="35"/>
      <c r="D24" s="35"/>
      <c r="E24" s="35"/>
      <c r="F24" s="35"/>
      <c r="G24" s="35"/>
      <c r="H24" s="35"/>
      <c r="I24" s="35"/>
      <c r="J24" s="35"/>
      <c r="K24" s="35"/>
      <c r="L24" s="52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12" hidden="1" customHeight="1">
      <c r="A25" s="35"/>
      <c r="B25" s="40"/>
      <c r="C25" s="35"/>
      <c r="D25" s="120" t="s">
        <v>36</v>
      </c>
      <c r="E25" s="35"/>
      <c r="F25" s="35"/>
      <c r="G25" s="35"/>
      <c r="H25" s="35"/>
      <c r="I25" s="120" t="s">
        <v>28</v>
      </c>
      <c r="J25" s="111" t="str">
        <f>IF('Rekapitulace stavby'!AN19="","",'Rekapitulace stavby'!AN19)</f>
        <v/>
      </c>
      <c r="K25" s="35"/>
      <c r="L25" s="52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8" hidden="1" customHeight="1">
      <c r="A26" s="35"/>
      <c r="B26" s="40"/>
      <c r="C26" s="35"/>
      <c r="D26" s="35"/>
      <c r="E26" s="111" t="str">
        <f>IF('Rekapitulace stavby'!E20="","",'Rekapitulace stavby'!E20)</f>
        <v xml:space="preserve"> </v>
      </c>
      <c r="F26" s="35"/>
      <c r="G26" s="35"/>
      <c r="H26" s="35"/>
      <c r="I26" s="120" t="s">
        <v>30</v>
      </c>
      <c r="J26" s="111" t="str">
        <f>IF('Rekapitulace stavby'!AN20="","",'Rekapitulace stavby'!AN20)</f>
        <v/>
      </c>
      <c r="K26" s="35"/>
      <c r="L26" s="52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2" customFormat="1" ht="6.95" hidden="1" customHeight="1">
      <c r="A27" s="35"/>
      <c r="B27" s="40"/>
      <c r="C27" s="35"/>
      <c r="D27" s="35"/>
      <c r="E27" s="35"/>
      <c r="F27" s="35"/>
      <c r="G27" s="35"/>
      <c r="H27" s="35"/>
      <c r="I27" s="35"/>
      <c r="J27" s="35"/>
      <c r="K27" s="35"/>
      <c r="L27" s="52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pans="1:31" s="2" customFormat="1" ht="12" hidden="1" customHeight="1">
      <c r="A28" s="35"/>
      <c r="B28" s="40"/>
      <c r="C28" s="35"/>
      <c r="D28" s="120" t="s">
        <v>37</v>
      </c>
      <c r="E28" s="35"/>
      <c r="F28" s="35"/>
      <c r="G28" s="35"/>
      <c r="H28" s="35"/>
      <c r="I28" s="35"/>
      <c r="J28" s="35"/>
      <c r="K28" s="35"/>
      <c r="L28" s="52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8" customFormat="1" ht="16.5" hidden="1" customHeight="1">
      <c r="A29" s="122"/>
      <c r="B29" s="123"/>
      <c r="C29" s="122"/>
      <c r="D29" s="122"/>
      <c r="E29" s="320" t="s">
        <v>1</v>
      </c>
      <c r="F29" s="320"/>
      <c r="G29" s="320"/>
      <c r="H29" s="320"/>
      <c r="I29" s="122"/>
      <c r="J29" s="122"/>
      <c r="K29" s="122"/>
      <c r="L29" s="124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</row>
    <row r="30" spans="1:31" s="2" customFormat="1" ht="6.95" hidden="1" customHeight="1">
      <c r="A30" s="35"/>
      <c r="B30" s="40"/>
      <c r="C30" s="35"/>
      <c r="D30" s="35"/>
      <c r="E30" s="35"/>
      <c r="F30" s="35"/>
      <c r="G30" s="35"/>
      <c r="H30" s="35"/>
      <c r="I30" s="35"/>
      <c r="J30" s="35"/>
      <c r="K30" s="35"/>
      <c r="L30" s="52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5" hidden="1" customHeight="1">
      <c r="A31" s="35"/>
      <c r="B31" s="40"/>
      <c r="C31" s="35"/>
      <c r="D31" s="125"/>
      <c r="E31" s="125"/>
      <c r="F31" s="125"/>
      <c r="G31" s="125"/>
      <c r="H31" s="125"/>
      <c r="I31" s="125"/>
      <c r="J31" s="125"/>
      <c r="K31" s="125"/>
      <c r="L31" s="52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25.35" hidden="1" customHeight="1">
      <c r="A32" s="35"/>
      <c r="B32" s="40"/>
      <c r="C32" s="35"/>
      <c r="D32" s="126" t="s">
        <v>38</v>
      </c>
      <c r="E32" s="35"/>
      <c r="F32" s="35"/>
      <c r="G32" s="35"/>
      <c r="H32" s="35"/>
      <c r="I32" s="35"/>
      <c r="J32" s="127">
        <f>ROUND(J129, 2)</f>
        <v>0</v>
      </c>
      <c r="K32" s="35"/>
      <c r="L32" s="52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6.95" hidden="1" customHeight="1">
      <c r="A33" s="35"/>
      <c r="B33" s="40"/>
      <c r="C33" s="35"/>
      <c r="D33" s="125"/>
      <c r="E33" s="125"/>
      <c r="F33" s="125"/>
      <c r="G33" s="125"/>
      <c r="H33" s="125"/>
      <c r="I33" s="125"/>
      <c r="J33" s="125"/>
      <c r="K33" s="125"/>
      <c r="L33" s="52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5" hidden="1" customHeight="1">
      <c r="A34" s="35"/>
      <c r="B34" s="40"/>
      <c r="C34" s="35"/>
      <c r="D34" s="35"/>
      <c r="E34" s="35"/>
      <c r="F34" s="128" t="s">
        <v>40</v>
      </c>
      <c r="G34" s="35"/>
      <c r="H34" s="35"/>
      <c r="I34" s="128" t="s">
        <v>39</v>
      </c>
      <c r="J34" s="128" t="s">
        <v>41</v>
      </c>
      <c r="K34" s="35"/>
      <c r="L34" s="52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5" hidden="1" customHeight="1">
      <c r="A35" s="35"/>
      <c r="B35" s="40"/>
      <c r="C35" s="35"/>
      <c r="D35" s="129" t="s">
        <v>42</v>
      </c>
      <c r="E35" s="120" t="s">
        <v>43</v>
      </c>
      <c r="F35" s="130">
        <f>ROUND((SUM(BE129:BE315)),  2)</f>
        <v>0</v>
      </c>
      <c r="G35" s="35"/>
      <c r="H35" s="35"/>
      <c r="I35" s="131">
        <v>0.21</v>
      </c>
      <c r="J35" s="130">
        <f>ROUND(((SUM(BE129:BE315))*I35),  2)</f>
        <v>0</v>
      </c>
      <c r="K35" s="35"/>
      <c r="L35" s="52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5" hidden="1" customHeight="1">
      <c r="A36" s="35"/>
      <c r="B36" s="40"/>
      <c r="C36" s="35"/>
      <c r="D36" s="35"/>
      <c r="E36" s="120" t="s">
        <v>44</v>
      </c>
      <c r="F36" s="130">
        <f>ROUND((SUM(BF129:BF315)),  2)</f>
        <v>0</v>
      </c>
      <c r="G36" s="35"/>
      <c r="H36" s="35"/>
      <c r="I36" s="131">
        <v>0.15</v>
      </c>
      <c r="J36" s="130">
        <f>ROUND(((SUM(BF129:BF315))*I36),  2)</f>
        <v>0</v>
      </c>
      <c r="K36" s="35"/>
      <c r="L36" s="52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5" hidden="1" customHeight="1">
      <c r="A37" s="35"/>
      <c r="B37" s="40"/>
      <c r="C37" s="35"/>
      <c r="D37" s="35"/>
      <c r="E37" s="120" t="s">
        <v>45</v>
      </c>
      <c r="F37" s="130">
        <f>ROUND((SUM(BG129:BG315)),  2)</f>
        <v>0</v>
      </c>
      <c r="G37" s="35"/>
      <c r="H37" s="35"/>
      <c r="I37" s="131">
        <v>0.21</v>
      </c>
      <c r="J37" s="130">
        <f>0</f>
        <v>0</v>
      </c>
      <c r="K37" s="35"/>
      <c r="L37" s="52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14.45" hidden="1" customHeight="1">
      <c r="A38" s="35"/>
      <c r="B38" s="40"/>
      <c r="C38" s="35"/>
      <c r="D38" s="35"/>
      <c r="E38" s="120" t="s">
        <v>46</v>
      </c>
      <c r="F38" s="130">
        <f>ROUND((SUM(BH129:BH315)),  2)</f>
        <v>0</v>
      </c>
      <c r="G38" s="35"/>
      <c r="H38" s="35"/>
      <c r="I38" s="131">
        <v>0.15</v>
      </c>
      <c r="J38" s="130">
        <f>0</f>
        <v>0</v>
      </c>
      <c r="K38" s="35"/>
      <c r="L38" s="52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14.45" hidden="1" customHeight="1">
      <c r="A39" s="35"/>
      <c r="B39" s="40"/>
      <c r="C39" s="35"/>
      <c r="D39" s="35"/>
      <c r="E39" s="120" t="s">
        <v>47</v>
      </c>
      <c r="F39" s="130">
        <f>ROUND((SUM(BI129:BI315)),  2)</f>
        <v>0</v>
      </c>
      <c r="G39" s="35"/>
      <c r="H39" s="35"/>
      <c r="I39" s="131">
        <v>0</v>
      </c>
      <c r="J39" s="130">
        <f>0</f>
        <v>0</v>
      </c>
      <c r="K39" s="35"/>
      <c r="L39" s="52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6.95" hidden="1" customHeight="1">
      <c r="A40" s="35"/>
      <c r="B40" s="40"/>
      <c r="C40" s="35"/>
      <c r="D40" s="35"/>
      <c r="E40" s="35"/>
      <c r="F40" s="35"/>
      <c r="G40" s="35"/>
      <c r="H40" s="35"/>
      <c r="I40" s="35"/>
      <c r="J40" s="35"/>
      <c r="K40" s="35"/>
      <c r="L40" s="52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s="2" customFormat="1" ht="25.35" hidden="1" customHeight="1">
      <c r="A41" s="35"/>
      <c r="B41" s="40"/>
      <c r="C41" s="132"/>
      <c r="D41" s="133" t="s">
        <v>48</v>
      </c>
      <c r="E41" s="134"/>
      <c r="F41" s="134"/>
      <c r="G41" s="135" t="s">
        <v>49</v>
      </c>
      <c r="H41" s="136" t="s">
        <v>50</v>
      </c>
      <c r="I41" s="134"/>
      <c r="J41" s="137">
        <f>SUM(J32:J39)</f>
        <v>0</v>
      </c>
      <c r="K41" s="138"/>
      <c r="L41" s="52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1:31" s="2" customFormat="1" ht="14.45" hidden="1" customHeight="1">
      <c r="A42" s="35"/>
      <c r="B42" s="40"/>
      <c r="C42" s="35"/>
      <c r="D42" s="35"/>
      <c r="E42" s="35"/>
      <c r="F42" s="35"/>
      <c r="G42" s="35"/>
      <c r="H42" s="35"/>
      <c r="I42" s="35"/>
      <c r="J42" s="35"/>
      <c r="K42" s="35"/>
      <c r="L42" s="52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pans="1:31" s="1" customFormat="1" ht="14.45" hidden="1" customHeight="1">
      <c r="B43" s="21"/>
      <c r="L43" s="21"/>
    </row>
    <row r="44" spans="1:31" s="1" customFormat="1" ht="14.45" hidden="1" customHeight="1">
      <c r="B44" s="21"/>
      <c r="L44" s="21"/>
    </row>
    <row r="45" spans="1:31" s="1" customFormat="1" ht="14.45" hidden="1" customHeight="1">
      <c r="B45" s="21"/>
      <c r="L45" s="21"/>
    </row>
    <row r="46" spans="1:31" s="1" customFormat="1" ht="14.45" hidden="1" customHeight="1">
      <c r="B46" s="21"/>
      <c r="L46" s="21"/>
    </row>
    <row r="47" spans="1:31" s="1" customFormat="1" ht="14.45" hidden="1" customHeight="1">
      <c r="B47" s="21"/>
      <c r="L47" s="21"/>
    </row>
    <row r="48" spans="1:31" s="1" customFormat="1" ht="14.45" hidden="1" customHeight="1">
      <c r="B48" s="21"/>
      <c r="L48" s="21"/>
    </row>
    <row r="49" spans="1:31" s="1" customFormat="1" ht="14.45" hidden="1" customHeight="1">
      <c r="B49" s="21"/>
      <c r="L49" s="21"/>
    </row>
    <row r="50" spans="1:31" s="2" customFormat="1" ht="14.45" hidden="1" customHeight="1">
      <c r="B50" s="52"/>
      <c r="D50" s="139" t="s">
        <v>51</v>
      </c>
      <c r="E50" s="140"/>
      <c r="F50" s="140"/>
      <c r="G50" s="139" t="s">
        <v>52</v>
      </c>
      <c r="H50" s="140"/>
      <c r="I50" s="140"/>
      <c r="J50" s="140"/>
      <c r="K50" s="140"/>
      <c r="L50" s="52"/>
    </row>
    <row r="51" spans="1:31" ht="11.25" hidden="1">
      <c r="B51" s="21"/>
      <c r="L51" s="21"/>
    </row>
    <row r="52" spans="1:31" ht="11.25" hidden="1">
      <c r="B52" s="21"/>
      <c r="L52" s="21"/>
    </row>
    <row r="53" spans="1:31" ht="11.25" hidden="1">
      <c r="B53" s="21"/>
      <c r="L53" s="21"/>
    </row>
    <row r="54" spans="1:31" ht="11.25" hidden="1">
      <c r="B54" s="21"/>
      <c r="L54" s="21"/>
    </row>
    <row r="55" spans="1:31" ht="11.25" hidden="1">
      <c r="B55" s="21"/>
      <c r="L55" s="21"/>
    </row>
    <row r="56" spans="1:31" ht="11.25" hidden="1">
      <c r="B56" s="21"/>
      <c r="L56" s="21"/>
    </row>
    <row r="57" spans="1:31" ht="11.25" hidden="1">
      <c r="B57" s="21"/>
      <c r="L57" s="21"/>
    </row>
    <row r="58" spans="1:31" ht="11.25" hidden="1">
      <c r="B58" s="21"/>
      <c r="L58" s="21"/>
    </row>
    <row r="59" spans="1:31" ht="11.25" hidden="1">
      <c r="B59" s="21"/>
      <c r="L59" s="21"/>
    </row>
    <row r="60" spans="1:31" ht="11.25" hidden="1">
      <c r="B60" s="21"/>
      <c r="L60" s="21"/>
    </row>
    <row r="61" spans="1:31" s="2" customFormat="1" ht="12.75" hidden="1">
      <c r="A61" s="35"/>
      <c r="B61" s="40"/>
      <c r="C61" s="35"/>
      <c r="D61" s="141" t="s">
        <v>53</v>
      </c>
      <c r="E61" s="142"/>
      <c r="F61" s="143" t="s">
        <v>54</v>
      </c>
      <c r="G61" s="141" t="s">
        <v>53</v>
      </c>
      <c r="H61" s="142"/>
      <c r="I61" s="142"/>
      <c r="J61" s="144" t="s">
        <v>54</v>
      </c>
      <c r="K61" s="142"/>
      <c r="L61" s="52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31" ht="11.25" hidden="1">
      <c r="B62" s="21"/>
      <c r="L62" s="21"/>
    </row>
    <row r="63" spans="1:31" ht="11.25" hidden="1">
      <c r="B63" s="21"/>
      <c r="L63" s="21"/>
    </row>
    <row r="64" spans="1:31" ht="11.25" hidden="1">
      <c r="B64" s="21"/>
      <c r="L64" s="21"/>
    </row>
    <row r="65" spans="1:31" s="2" customFormat="1" ht="12.75" hidden="1">
      <c r="A65" s="35"/>
      <c r="B65" s="40"/>
      <c r="C65" s="35"/>
      <c r="D65" s="139" t="s">
        <v>55</v>
      </c>
      <c r="E65" s="145"/>
      <c r="F65" s="145"/>
      <c r="G65" s="139" t="s">
        <v>56</v>
      </c>
      <c r="H65" s="145"/>
      <c r="I65" s="145"/>
      <c r="J65" s="145"/>
      <c r="K65" s="145"/>
      <c r="L65" s="52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spans="1:31" ht="11.25" hidden="1">
      <c r="B66" s="21"/>
      <c r="L66" s="21"/>
    </row>
    <row r="67" spans="1:31" ht="11.25" hidden="1">
      <c r="B67" s="21"/>
      <c r="L67" s="21"/>
    </row>
    <row r="68" spans="1:31" ht="11.25" hidden="1">
      <c r="B68" s="21"/>
      <c r="L68" s="21"/>
    </row>
    <row r="69" spans="1:31" ht="11.25" hidden="1">
      <c r="B69" s="21"/>
      <c r="L69" s="21"/>
    </row>
    <row r="70" spans="1:31" ht="11.25" hidden="1">
      <c r="B70" s="21"/>
      <c r="L70" s="21"/>
    </row>
    <row r="71" spans="1:31" ht="11.25" hidden="1">
      <c r="B71" s="21"/>
      <c r="L71" s="21"/>
    </row>
    <row r="72" spans="1:31" ht="11.25" hidden="1">
      <c r="B72" s="21"/>
      <c r="L72" s="21"/>
    </row>
    <row r="73" spans="1:31" ht="11.25" hidden="1">
      <c r="B73" s="21"/>
      <c r="L73" s="21"/>
    </row>
    <row r="74" spans="1:31" ht="11.25" hidden="1">
      <c r="B74" s="21"/>
      <c r="L74" s="21"/>
    </row>
    <row r="75" spans="1:31" ht="11.25" hidden="1">
      <c r="B75" s="21"/>
      <c r="L75" s="21"/>
    </row>
    <row r="76" spans="1:31" s="2" customFormat="1" ht="12.75" hidden="1">
      <c r="A76" s="35"/>
      <c r="B76" s="40"/>
      <c r="C76" s="35"/>
      <c r="D76" s="141" t="s">
        <v>53</v>
      </c>
      <c r="E76" s="142"/>
      <c r="F76" s="143" t="s">
        <v>54</v>
      </c>
      <c r="G76" s="141" t="s">
        <v>53</v>
      </c>
      <c r="H76" s="142"/>
      <c r="I76" s="142"/>
      <c r="J76" s="144" t="s">
        <v>54</v>
      </c>
      <c r="K76" s="142"/>
      <c r="L76" s="52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s="2" customFormat="1" ht="14.45" hidden="1" customHeight="1">
      <c r="A77" s="35"/>
      <c r="B77" s="146"/>
      <c r="C77" s="147"/>
      <c r="D77" s="147"/>
      <c r="E77" s="147"/>
      <c r="F77" s="147"/>
      <c r="G77" s="147"/>
      <c r="H77" s="147"/>
      <c r="I77" s="147"/>
      <c r="J77" s="147"/>
      <c r="K77" s="147"/>
      <c r="L77" s="52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78" spans="1:31" ht="11.25" hidden="1"/>
    <row r="79" spans="1:31" ht="11.25" hidden="1"/>
    <row r="80" spans="1:31" ht="11.25" hidden="1"/>
    <row r="81" spans="1:31" s="2" customFormat="1" ht="6.95" customHeight="1">
      <c r="A81" s="35"/>
      <c r="B81" s="148"/>
      <c r="C81" s="149"/>
      <c r="D81" s="149"/>
      <c r="E81" s="149"/>
      <c r="F81" s="149"/>
      <c r="G81" s="149"/>
      <c r="H81" s="149"/>
      <c r="I81" s="149"/>
      <c r="J81" s="149"/>
      <c r="K81" s="149"/>
      <c r="L81" s="52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31" s="2" customFormat="1" ht="24.95" customHeight="1">
      <c r="A82" s="35"/>
      <c r="B82" s="36"/>
      <c r="C82" s="24" t="s">
        <v>114</v>
      </c>
      <c r="D82" s="37"/>
      <c r="E82" s="37"/>
      <c r="F82" s="37"/>
      <c r="G82" s="37"/>
      <c r="H82" s="37"/>
      <c r="I82" s="37"/>
      <c r="J82" s="37"/>
      <c r="K82" s="37"/>
      <c r="L82" s="52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31" s="2" customFormat="1" ht="6.95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52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31" s="2" customFormat="1" ht="12" customHeight="1">
      <c r="A84" s="35"/>
      <c r="B84" s="36"/>
      <c r="C84" s="30" t="s">
        <v>16</v>
      </c>
      <c r="D84" s="37"/>
      <c r="E84" s="37"/>
      <c r="F84" s="37"/>
      <c r="G84" s="37"/>
      <c r="H84" s="37"/>
      <c r="I84" s="37"/>
      <c r="J84" s="37"/>
      <c r="K84" s="37"/>
      <c r="L84" s="52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31" s="2" customFormat="1" ht="16.5" customHeight="1">
      <c r="A85" s="35"/>
      <c r="B85" s="36"/>
      <c r="C85" s="37"/>
      <c r="D85" s="37"/>
      <c r="E85" s="321" t="str">
        <f>E7</f>
        <v>Mimoň - zpevněné plochy</v>
      </c>
      <c r="F85" s="322"/>
      <c r="G85" s="322"/>
      <c r="H85" s="322"/>
      <c r="I85" s="37"/>
      <c r="J85" s="37"/>
      <c r="K85" s="37"/>
      <c r="L85" s="52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31" s="1" customFormat="1" ht="12" customHeight="1">
      <c r="B86" s="22"/>
      <c r="C86" s="30" t="s">
        <v>109</v>
      </c>
      <c r="D86" s="23"/>
      <c r="E86" s="23"/>
      <c r="F86" s="23"/>
      <c r="G86" s="23"/>
      <c r="H86" s="23"/>
      <c r="I86" s="23"/>
      <c r="J86" s="23"/>
      <c r="K86" s="23"/>
      <c r="L86" s="21"/>
    </row>
    <row r="87" spans="1:31" s="2" customFormat="1" ht="16.5" customHeight="1">
      <c r="A87" s="35"/>
      <c r="B87" s="36"/>
      <c r="C87" s="37"/>
      <c r="D87" s="37"/>
      <c r="E87" s="321" t="s">
        <v>591</v>
      </c>
      <c r="F87" s="323"/>
      <c r="G87" s="323"/>
      <c r="H87" s="323"/>
      <c r="I87" s="37"/>
      <c r="J87" s="37"/>
      <c r="K87" s="37"/>
      <c r="L87" s="52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31" s="2" customFormat="1" ht="12" customHeight="1">
      <c r="A88" s="35"/>
      <c r="B88" s="36"/>
      <c r="C88" s="30" t="s">
        <v>111</v>
      </c>
      <c r="D88" s="37"/>
      <c r="E88" s="37"/>
      <c r="F88" s="37"/>
      <c r="G88" s="37"/>
      <c r="H88" s="37"/>
      <c r="I88" s="37"/>
      <c r="J88" s="37"/>
      <c r="K88" s="37"/>
      <c r="L88" s="52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31" s="2" customFormat="1" ht="16.5" customHeight="1">
      <c r="A89" s="35"/>
      <c r="B89" s="36"/>
      <c r="C89" s="37"/>
      <c r="D89" s="37"/>
      <c r="E89" s="269" t="str">
        <f>E11</f>
        <v>4 - Trasa 4</v>
      </c>
      <c r="F89" s="323"/>
      <c r="G89" s="323"/>
      <c r="H89" s="323"/>
      <c r="I89" s="37"/>
      <c r="J89" s="37"/>
      <c r="K89" s="37"/>
      <c r="L89" s="52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31" s="2" customFormat="1" ht="6.95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52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31" s="2" customFormat="1" ht="12" customHeight="1">
      <c r="A91" s="35"/>
      <c r="B91" s="36"/>
      <c r="C91" s="30" t="s">
        <v>22</v>
      </c>
      <c r="D91" s="37"/>
      <c r="E91" s="37"/>
      <c r="F91" s="28" t="str">
        <f>F14</f>
        <v>Mimoň</v>
      </c>
      <c r="G91" s="37"/>
      <c r="H91" s="37"/>
      <c r="I91" s="30" t="s">
        <v>24</v>
      </c>
      <c r="J91" s="67">
        <f>IF(J14="","",J14)</f>
        <v>44123</v>
      </c>
      <c r="K91" s="37"/>
      <c r="L91" s="52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31" s="2" customFormat="1" ht="6.95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52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31" s="2" customFormat="1" ht="25.7" customHeight="1">
      <c r="A93" s="35"/>
      <c r="B93" s="36"/>
      <c r="C93" s="30" t="s">
        <v>27</v>
      </c>
      <c r="D93" s="37"/>
      <c r="E93" s="37"/>
      <c r="F93" s="28" t="str">
        <f>E17</f>
        <v xml:space="preserve"> </v>
      </c>
      <c r="G93" s="37"/>
      <c r="H93" s="37"/>
      <c r="I93" s="30" t="s">
        <v>33</v>
      </c>
      <c r="J93" s="33" t="str">
        <f>E23</f>
        <v>Ing. Martina Hřebřinová</v>
      </c>
      <c r="K93" s="37"/>
      <c r="L93" s="52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31" s="2" customFormat="1" ht="15.2" customHeight="1">
      <c r="A94" s="35"/>
      <c r="B94" s="36"/>
      <c r="C94" s="30" t="s">
        <v>31</v>
      </c>
      <c r="D94" s="37"/>
      <c r="E94" s="37"/>
      <c r="F94" s="28" t="str">
        <f>IF(E20="","",E20)</f>
        <v>Vyplň údaj</v>
      </c>
      <c r="G94" s="37"/>
      <c r="H94" s="37"/>
      <c r="I94" s="30" t="s">
        <v>36</v>
      </c>
      <c r="J94" s="33" t="str">
        <f>E26</f>
        <v xml:space="preserve"> </v>
      </c>
      <c r="K94" s="37"/>
      <c r="L94" s="52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31" s="2" customFormat="1" ht="10.35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52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pans="1:31" s="2" customFormat="1" ht="29.25" customHeight="1">
      <c r="A96" s="35"/>
      <c r="B96" s="36"/>
      <c r="C96" s="150" t="s">
        <v>115</v>
      </c>
      <c r="D96" s="151"/>
      <c r="E96" s="151"/>
      <c r="F96" s="151"/>
      <c r="G96" s="151"/>
      <c r="H96" s="151"/>
      <c r="I96" s="151"/>
      <c r="J96" s="152" t="s">
        <v>116</v>
      </c>
      <c r="K96" s="151"/>
      <c r="L96" s="52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pans="1:47" s="2" customFormat="1" ht="10.35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52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pans="1:47" s="2" customFormat="1" ht="22.9" customHeight="1">
      <c r="A98" s="35"/>
      <c r="B98" s="36"/>
      <c r="C98" s="153" t="s">
        <v>117</v>
      </c>
      <c r="D98" s="37"/>
      <c r="E98" s="37"/>
      <c r="F98" s="37"/>
      <c r="G98" s="37"/>
      <c r="H98" s="37"/>
      <c r="I98" s="37"/>
      <c r="J98" s="85">
        <f>J129</f>
        <v>0</v>
      </c>
      <c r="K98" s="37"/>
      <c r="L98" s="52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8" t="s">
        <v>118</v>
      </c>
    </row>
    <row r="99" spans="1:47" s="9" customFormat="1" ht="24.95" customHeight="1">
      <c r="B99" s="154"/>
      <c r="C99" s="155"/>
      <c r="D99" s="156" t="s">
        <v>119</v>
      </c>
      <c r="E99" s="157"/>
      <c r="F99" s="157"/>
      <c r="G99" s="157"/>
      <c r="H99" s="157"/>
      <c r="I99" s="157"/>
      <c r="J99" s="158">
        <f>J130</f>
        <v>0</v>
      </c>
      <c r="K99" s="155"/>
      <c r="L99" s="159"/>
    </row>
    <row r="100" spans="1:47" s="10" customFormat="1" ht="19.899999999999999" customHeight="1">
      <c r="B100" s="160"/>
      <c r="C100" s="105"/>
      <c r="D100" s="161" t="s">
        <v>120</v>
      </c>
      <c r="E100" s="162"/>
      <c r="F100" s="162"/>
      <c r="G100" s="162"/>
      <c r="H100" s="162"/>
      <c r="I100" s="162"/>
      <c r="J100" s="163">
        <f>J131</f>
        <v>0</v>
      </c>
      <c r="K100" s="105"/>
      <c r="L100" s="164"/>
    </row>
    <row r="101" spans="1:47" s="10" customFormat="1" ht="19.899999999999999" customHeight="1">
      <c r="B101" s="160"/>
      <c r="C101" s="105"/>
      <c r="D101" s="161" t="s">
        <v>121</v>
      </c>
      <c r="E101" s="162"/>
      <c r="F101" s="162"/>
      <c r="G101" s="162"/>
      <c r="H101" s="162"/>
      <c r="I101" s="162"/>
      <c r="J101" s="163">
        <f>J195</f>
        <v>0</v>
      </c>
      <c r="K101" s="105"/>
      <c r="L101" s="164"/>
    </row>
    <row r="102" spans="1:47" s="10" customFormat="1" ht="19.899999999999999" customHeight="1">
      <c r="B102" s="160"/>
      <c r="C102" s="105"/>
      <c r="D102" s="161" t="s">
        <v>122</v>
      </c>
      <c r="E102" s="162"/>
      <c r="F102" s="162"/>
      <c r="G102" s="162"/>
      <c r="H102" s="162"/>
      <c r="I102" s="162"/>
      <c r="J102" s="163">
        <f>J215</f>
        <v>0</v>
      </c>
      <c r="K102" s="105"/>
      <c r="L102" s="164"/>
    </row>
    <row r="103" spans="1:47" s="10" customFormat="1" ht="19.899999999999999" customHeight="1">
      <c r="B103" s="160"/>
      <c r="C103" s="105"/>
      <c r="D103" s="161" t="s">
        <v>123</v>
      </c>
      <c r="E103" s="162"/>
      <c r="F103" s="162"/>
      <c r="G103" s="162"/>
      <c r="H103" s="162"/>
      <c r="I103" s="162"/>
      <c r="J103" s="163">
        <f>J230</f>
        <v>0</v>
      </c>
      <c r="K103" s="105"/>
      <c r="L103" s="164"/>
    </row>
    <row r="104" spans="1:47" s="10" customFormat="1" ht="19.899999999999999" customHeight="1">
      <c r="B104" s="160"/>
      <c r="C104" s="105"/>
      <c r="D104" s="161" t="s">
        <v>125</v>
      </c>
      <c r="E104" s="162"/>
      <c r="F104" s="162"/>
      <c r="G104" s="162"/>
      <c r="H104" s="162"/>
      <c r="I104" s="162"/>
      <c r="J104" s="163">
        <f>J242</f>
        <v>0</v>
      </c>
      <c r="K104" s="105"/>
      <c r="L104" s="164"/>
    </row>
    <row r="105" spans="1:47" s="10" customFormat="1" ht="19.899999999999999" customHeight="1">
      <c r="B105" s="160"/>
      <c r="C105" s="105"/>
      <c r="D105" s="161" t="s">
        <v>126</v>
      </c>
      <c r="E105" s="162"/>
      <c r="F105" s="162"/>
      <c r="G105" s="162"/>
      <c r="H105" s="162"/>
      <c r="I105" s="162"/>
      <c r="J105" s="163">
        <f>J289</f>
        <v>0</v>
      </c>
      <c r="K105" s="105"/>
      <c r="L105" s="164"/>
    </row>
    <row r="106" spans="1:47" s="10" customFormat="1" ht="19.899999999999999" customHeight="1">
      <c r="B106" s="160"/>
      <c r="C106" s="105"/>
      <c r="D106" s="161" t="s">
        <v>127</v>
      </c>
      <c r="E106" s="162"/>
      <c r="F106" s="162"/>
      <c r="G106" s="162"/>
      <c r="H106" s="162"/>
      <c r="I106" s="162"/>
      <c r="J106" s="163">
        <f>J295</f>
        <v>0</v>
      </c>
      <c r="K106" s="105"/>
      <c r="L106" s="164"/>
    </row>
    <row r="107" spans="1:47" s="9" customFormat="1" ht="24.95" customHeight="1">
      <c r="B107" s="154"/>
      <c r="C107" s="155"/>
      <c r="D107" s="156" t="s">
        <v>128</v>
      </c>
      <c r="E107" s="157"/>
      <c r="F107" s="157"/>
      <c r="G107" s="157"/>
      <c r="H107" s="157"/>
      <c r="I107" s="157"/>
      <c r="J107" s="158">
        <f>J298</f>
        <v>0</v>
      </c>
      <c r="K107" s="155"/>
      <c r="L107" s="159"/>
    </row>
    <row r="108" spans="1:47" s="2" customFormat="1" ht="21.75" customHeight="1">
      <c r="A108" s="35"/>
      <c r="B108" s="36"/>
      <c r="C108" s="37"/>
      <c r="D108" s="37"/>
      <c r="E108" s="37"/>
      <c r="F108" s="37"/>
      <c r="G108" s="37"/>
      <c r="H108" s="37"/>
      <c r="I108" s="37"/>
      <c r="J108" s="37"/>
      <c r="K108" s="37"/>
      <c r="L108" s="52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</row>
    <row r="109" spans="1:47" s="2" customFormat="1" ht="6.95" customHeight="1">
      <c r="A109" s="35"/>
      <c r="B109" s="55"/>
      <c r="C109" s="56"/>
      <c r="D109" s="56"/>
      <c r="E109" s="56"/>
      <c r="F109" s="56"/>
      <c r="G109" s="56"/>
      <c r="H109" s="56"/>
      <c r="I109" s="56"/>
      <c r="J109" s="56"/>
      <c r="K109" s="56"/>
      <c r="L109" s="52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3" spans="1:31" s="2" customFormat="1" ht="6.95" customHeight="1">
      <c r="A113" s="35"/>
      <c r="B113" s="57"/>
      <c r="C113" s="58"/>
      <c r="D113" s="58"/>
      <c r="E113" s="58"/>
      <c r="F113" s="58"/>
      <c r="G113" s="58"/>
      <c r="H113" s="58"/>
      <c r="I113" s="58"/>
      <c r="J113" s="58"/>
      <c r="K113" s="58"/>
      <c r="L113" s="52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pans="1:31" s="2" customFormat="1" ht="24.95" customHeight="1">
      <c r="A114" s="35"/>
      <c r="B114" s="36"/>
      <c r="C114" s="24" t="s">
        <v>129</v>
      </c>
      <c r="D114" s="37"/>
      <c r="E114" s="37"/>
      <c r="F114" s="37"/>
      <c r="G114" s="37"/>
      <c r="H114" s="37"/>
      <c r="I114" s="37"/>
      <c r="J114" s="37"/>
      <c r="K114" s="37"/>
      <c r="L114" s="52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pans="1:31" s="2" customFormat="1" ht="6.95" customHeight="1">
      <c r="A115" s="35"/>
      <c r="B115" s="36"/>
      <c r="C115" s="37"/>
      <c r="D115" s="37"/>
      <c r="E115" s="37"/>
      <c r="F115" s="37"/>
      <c r="G115" s="37"/>
      <c r="H115" s="37"/>
      <c r="I115" s="37"/>
      <c r="J115" s="37"/>
      <c r="K115" s="37"/>
      <c r="L115" s="52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pans="1:31" s="2" customFormat="1" ht="12" customHeight="1">
      <c r="A116" s="35"/>
      <c r="B116" s="36"/>
      <c r="C116" s="30" t="s">
        <v>16</v>
      </c>
      <c r="D116" s="37"/>
      <c r="E116" s="37"/>
      <c r="F116" s="37"/>
      <c r="G116" s="37"/>
      <c r="H116" s="37"/>
      <c r="I116" s="37"/>
      <c r="J116" s="37"/>
      <c r="K116" s="37"/>
      <c r="L116" s="52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pans="1:31" s="2" customFormat="1" ht="16.5" customHeight="1">
      <c r="A117" s="35"/>
      <c r="B117" s="36"/>
      <c r="C117" s="37"/>
      <c r="D117" s="37"/>
      <c r="E117" s="321" t="str">
        <f>E7</f>
        <v>Mimoň - zpevněné plochy</v>
      </c>
      <c r="F117" s="322"/>
      <c r="G117" s="322"/>
      <c r="H117" s="322"/>
      <c r="I117" s="37"/>
      <c r="J117" s="37"/>
      <c r="K117" s="37"/>
      <c r="L117" s="52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pans="1:31" s="1" customFormat="1" ht="12" customHeight="1">
      <c r="B118" s="22"/>
      <c r="C118" s="30" t="s">
        <v>109</v>
      </c>
      <c r="D118" s="23"/>
      <c r="E118" s="23"/>
      <c r="F118" s="23"/>
      <c r="G118" s="23"/>
      <c r="H118" s="23"/>
      <c r="I118" s="23"/>
      <c r="J118" s="23"/>
      <c r="K118" s="23"/>
      <c r="L118" s="21"/>
    </row>
    <row r="119" spans="1:31" s="2" customFormat="1" ht="16.5" customHeight="1">
      <c r="A119" s="35"/>
      <c r="B119" s="36"/>
      <c r="C119" s="37"/>
      <c r="D119" s="37"/>
      <c r="E119" s="321" t="s">
        <v>591</v>
      </c>
      <c r="F119" s="323"/>
      <c r="G119" s="323"/>
      <c r="H119" s="323"/>
      <c r="I119" s="37"/>
      <c r="J119" s="37"/>
      <c r="K119" s="37"/>
      <c r="L119" s="52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pans="1:31" s="2" customFormat="1" ht="12" customHeight="1">
      <c r="A120" s="35"/>
      <c r="B120" s="36"/>
      <c r="C120" s="30" t="s">
        <v>111</v>
      </c>
      <c r="D120" s="37"/>
      <c r="E120" s="37"/>
      <c r="F120" s="37"/>
      <c r="G120" s="37"/>
      <c r="H120" s="37"/>
      <c r="I120" s="37"/>
      <c r="J120" s="37"/>
      <c r="K120" s="37"/>
      <c r="L120" s="52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pans="1:31" s="2" customFormat="1" ht="16.5" customHeight="1">
      <c r="A121" s="35"/>
      <c r="B121" s="36"/>
      <c r="C121" s="37"/>
      <c r="D121" s="37"/>
      <c r="E121" s="269" t="str">
        <f>E11</f>
        <v>4 - Trasa 4</v>
      </c>
      <c r="F121" s="323"/>
      <c r="G121" s="323"/>
      <c r="H121" s="323"/>
      <c r="I121" s="37"/>
      <c r="J121" s="37"/>
      <c r="K121" s="37"/>
      <c r="L121" s="52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pans="1:31" s="2" customFormat="1" ht="6.95" customHeight="1">
      <c r="A122" s="35"/>
      <c r="B122" s="36"/>
      <c r="C122" s="37"/>
      <c r="D122" s="37"/>
      <c r="E122" s="37"/>
      <c r="F122" s="37"/>
      <c r="G122" s="37"/>
      <c r="H122" s="37"/>
      <c r="I122" s="37"/>
      <c r="J122" s="37"/>
      <c r="K122" s="37"/>
      <c r="L122" s="52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pans="1:31" s="2" customFormat="1" ht="12" customHeight="1">
      <c r="A123" s="35"/>
      <c r="B123" s="36"/>
      <c r="C123" s="30" t="s">
        <v>22</v>
      </c>
      <c r="D123" s="37"/>
      <c r="E123" s="37"/>
      <c r="F123" s="28" t="str">
        <f>F14</f>
        <v>Mimoň</v>
      </c>
      <c r="G123" s="37"/>
      <c r="H123" s="37"/>
      <c r="I123" s="30" t="s">
        <v>24</v>
      </c>
      <c r="J123" s="67">
        <f>IF(J14="","",J14)</f>
        <v>44123</v>
      </c>
      <c r="K123" s="37"/>
      <c r="L123" s="52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pans="1:31" s="2" customFormat="1" ht="6.95" customHeight="1">
      <c r="A124" s="35"/>
      <c r="B124" s="36"/>
      <c r="C124" s="37"/>
      <c r="D124" s="37"/>
      <c r="E124" s="37"/>
      <c r="F124" s="37"/>
      <c r="G124" s="37"/>
      <c r="H124" s="37"/>
      <c r="I124" s="37"/>
      <c r="J124" s="37"/>
      <c r="K124" s="37"/>
      <c r="L124" s="52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</row>
    <row r="125" spans="1:31" s="2" customFormat="1" ht="25.7" customHeight="1">
      <c r="A125" s="35"/>
      <c r="B125" s="36"/>
      <c r="C125" s="30" t="s">
        <v>27</v>
      </c>
      <c r="D125" s="37"/>
      <c r="E125" s="37"/>
      <c r="F125" s="28" t="str">
        <f>E17</f>
        <v xml:space="preserve"> </v>
      </c>
      <c r="G125" s="37"/>
      <c r="H125" s="37"/>
      <c r="I125" s="30" t="s">
        <v>33</v>
      </c>
      <c r="J125" s="33" t="str">
        <f>E23</f>
        <v>Ing. Martina Hřebřinová</v>
      </c>
      <c r="K125" s="37"/>
      <c r="L125" s="52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</row>
    <row r="126" spans="1:31" s="2" customFormat="1" ht="15.2" customHeight="1">
      <c r="A126" s="35"/>
      <c r="B126" s="36"/>
      <c r="C126" s="30" t="s">
        <v>31</v>
      </c>
      <c r="D126" s="37"/>
      <c r="E126" s="37"/>
      <c r="F126" s="28" t="str">
        <f>IF(E20="","",E20)</f>
        <v>Vyplň údaj</v>
      </c>
      <c r="G126" s="37"/>
      <c r="H126" s="37"/>
      <c r="I126" s="30" t="s">
        <v>36</v>
      </c>
      <c r="J126" s="33" t="str">
        <f>E26</f>
        <v xml:space="preserve"> </v>
      </c>
      <c r="K126" s="37"/>
      <c r="L126" s="52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</row>
    <row r="127" spans="1:31" s="2" customFormat="1" ht="10.35" customHeight="1">
      <c r="A127" s="35"/>
      <c r="B127" s="36"/>
      <c r="C127" s="37"/>
      <c r="D127" s="37"/>
      <c r="E127" s="37"/>
      <c r="F127" s="37"/>
      <c r="G127" s="37"/>
      <c r="H127" s="37"/>
      <c r="I127" s="37"/>
      <c r="J127" s="37"/>
      <c r="K127" s="37"/>
      <c r="L127" s="52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</row>
    <row r="128" spans="1:31" s="11" customFormat="1" ht="29.25" customHeight="1">
      <c r="A128" s="165"/>
      <c r="B128" s="166"/>
      <c r="C128" s="167" t="s">
        <v>130</v>
      </c>
      <c r="D128" s="168" t="s">
        <v>63</v>
      </c>
      <c r="E128" s="168" t="s">
        <v>59</v>
      </c>
      <c r="F128" s="168" t="s">
        <v>60</v>
      </c>
      <c r="G128" s="168" t="s">
        <v>131</v>
      </c>
      <c r="H128" s="168" t="s">
        <v>132</v>
      </c>
      <c r="I128" s="168" t="s">
        <v>133</v>
      </c>
      <c r="J128" s="168" t="s">
        <v>116</v>
      </c>
      <c r="K128" s="169" t="s">
        <v>134</v>
      </c>
      <c r="L128" s="170"/>
      <c r="M128" s="76" t="s">
        <v>1</v>
      </c>
      <c r="N128" s="77" t="s">
        <v>42</v>
      </c>
      <c r="O128" s="77" t="s">
        <v>135</v>
      </c>
      <c r="P128" s="77" t="s">
        <v>136</v>
      </c>
      <c r="Q128" s="77" t="s">
        <v>137</v>
      </c>
      <c r="R128" s="77" t="s">
        <v>138</v>
      </c>
      <c r="S128" s="77" t="s">
        <v>139</v>
      </c>
      <c r="T128" s="78" t="s">
        <v>140</v>
      </c>
      <c r="U128" s="165"/>
      <c r="V128" s="165"/>
      <c r="W128" s="165"/>
      <c r="X128" s="165"/>
      <c r="Y128" s="165"/>
      <c r="Z128" s="165"/>
      <c r="AA128" s="165"/>
      <c r="AB128" s="165"/>
      <c r="AC128" s="165"/>
      <c r="AD128" s="165"/>
      <c r="AE128" s="165"/>
    </row>
    <row r="129" spans="1:65" s="2" customFormat="1" ht="22.9" customHeight="1">
      <c r="A129" s="35"/>
      <c r="B129" s="36"/>
      <c r="C129" s="83" t="s">
        <v>141</v>
      </c>
      <c r="D129" s="37"/>
      <c r="E129" s="37"/>
      <c r="F129" s="37"/>
      <c r="G129" s="37"/>
      <c r="H129" s="37"/>
      <c r="I129" s="37"/>
      <c r="J129" s="171">
        <f>BK129</f>
        <v>0</v>
      </c>
      <c r="K129" s="37"/>
      <c r="L129" s="40"/>
      <c r="M129" s="79"/>
      <c r="N129" s="172"/>
      <c r="O129" s="80"/>
      <c r="P129" s="173">
        <f>P130+P298</f>
        <v>0</v>
      </c>
      <c r="Q129" s="80"/>
      <c r="R129" s="173">
        <f>R130+R298</f>
        <v>87.125692273440009</v>
      </c>
      <c r="S129" s="80"/>
      <c r="T129" s="174">
        <f>T130+T298</f>
        <v>7.7899999999999991</v>
      </c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T129" s="18" t="s">
        <v>77</v>
      </c>
      <c r="AU129" s="18" t="s">
        <v>118</v>
      </c>
      <c r="BK129" s="175">
        <f>BK130+BK298</f>
        <v>0</v>
      </c>
    </row>
    <row r="130" spans="1:65" s="12" customFormat="1" ht="25.9" customHeight="1">
      <c r="B130" s="176"/>
      <c r="C130" s="177"/>
      <c r="D130" s="178" t="s">
        <v>77</v>
      </c>
      <c r="E130" s="179" t="s">
        <v>142</v>
      </c>
      <c r="F130" s="179" t="s">
        <v>143</v>
      </c>
      <c r="G130" s="177"/>
      <c r="H130" s="177"/>
      <c r="I130" s="180"/>
      <c r="J130" s="181">
        <f>BK130</f>
        <v>0</v>
      </c>
      <c r="K130" s="177"/>
      <c r="L130" s="182"/>
      <c r="M130" s="183"/>
      <c r="N130" s="184"/>
      <c r="O130" s="184"/>
      <c r="P130" s="185">
        <f>P131+P195+P215+P230+P242+P289+P295</f>
        <v>0</v>
      </c>
      <c r="Q130" s="184"/>
      <c r="R130" s="185">
        <f>R131+R195+R215+R230+R242+R289+R295</f>
        <v>87.125692273440009</v>
      </c>
      <c r="S130" s="184"/>
      <c r="T130" s="186">
        <f>T131+T195+T215+T230+T242+T289+T295</f>
        <v>7.7899999999999991</v>
      </c>
      <c r="AR130" s="187" t="s">
        <v>21</v>
      </c>
      <c r="AT130" s="188" t="s">
        <v>77</v>
      </c>
      <c r="AU130" s="188" t="s">
        <v>78</v>
      </c>
      <c r="AY130" s="187" t="s">
        <v>144</v>
      </c>
      <c r="BK130" s="189">
        <f>BK131+BK195+BK215+BK230+BK242+BK289+BK295</f>
        <v>0</v>
      </c>
    </row>
    <row r="131" spans="1:65" s="12" customFormat="1" ht="22.9" customHeight="1">
      <c r="B131" s="176"/>
      <c r="C131" s="177"/>
      <c r="D131" s="178" t="s">
        <v>77</v>
      </c>
      <c r="E131" s="190" t="s">
        <v>21</v>
      </c>
      <c r="F131" s="190" t="s">
        <v>145</v>
      </c>
      <c r="G131" s="177"/>
      <c r="H131" s="177"/>
      <c r="I131" s="180"/>
      <c r="J131" s="191">
        <f>BK131</f>
        <v>0</v>
      </c>
      <c r="K131" s="177"/>
      <c r="L131" s="182"/>
      <c r="M131" s="183"/>
      <c r="N131" s="184"/>
      <c r="O131" s="184"/>
      <c r="P131" s="185">
        <f>SUM(P132:P194)</f>
        <v>0</v>
      </c>
      <c r="Q131" s="184"/>
      <c r="R131" s="185">
        <f>SUM(R132:R194)</f>
        <v>8.0754849999999987</v>
      </c>
      <c r="S131" s="184"/>
      <c r="T131" s="186">
        <f>SUM(T132:T194)</f>
        <v>7.7899999999999991</v>
      </c>
      <c r="AR131" s="187" t="s">
        <v>21</v>
      </c>
      <c r="AT131" s="188" t="s">
        <v>77</v>
      </c>
      <c r="AU131" s="188" t="s">
        <v>21</v>
      </c>
      <c r="AY131" s="187" t="s">
        <v>144</v>
      </c>
      <c r="BK131" s="189">
        <f>SUM(BK132:BK194)</f>
        <v>0</v>
      </c>
    </row>
    <row r="132" spans="1:65" s="2" customFormat="1" ht="14.45" customHeight="1">
      <c r="A132" s="35"/>
      <c r="B132" s="36"/>
      <c r="C132" s="192" t="s">
        <v>21</v>
      </c>
      <c r="D132" s="192" t="s">
        <v>146</v>
      </c>
      <c r="E132" s="193" t="s">
        <v>593</v>
      </c>
      <c r="F132" s="194" t="s">
        <v>594</v>
      </c>
      <c r="G132" s="195" t="s">
        <v>268</v>
      </c>
      <c r="H132" s="196">
        <v>38</v>
      </c>
      <c r="I132" s="197"/>
      <c r="J132" s="198">
        <f>ROUND(I132*H132,2)</f>
        <v>0</v>
      </c>
      <c r="K132" s="194" t="s">
        <v>150</v>
      </c>
      <c r="L132" s="40"/>
      <c r="M132" s="199" t="s">
        <v>1</v>
      </c>
      <c r="N132" s="200" t="s">
        <v>43</v>
      </c>
      <c r="O132" s="72"/>
      <c r="P132" s="201">
        <f>O132*H132</f>
        <v>0</v>
      </c>
      <c r="Q132" s="201">
        <v>0</v>
      </c>
      <c r="R132" s="201">
        <f>Q132*H132</f>
        <v>0</v>
      </c>
      <c r="S132" s="201">
        <v>0.20499999999999999</v>
      </c>
      <c r="T132" s="202">
        <f>S132*H132</f>
        <v>7.7899999999999991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203" t="s">
        <v>99</v>
      </c>
      <c r="AT132" s="203" t="s">
        <v>146</v>
      </c>
      <c r="AU132" s="203" t="s">
        <v>86</v>
      </c>
      <c r="AY132" s="18" t="s">
        <v>144</v>
      </c>
      <c r="BE132" s="204">
        <f>IF(N132="základní",J132,0)</f>
        <v>0</v>
      </c>
      <c r="BF132" s="204">
        <f>IF(N132="snížená",J132,0)</f>
        <v>0</v>
      </c>
      <c r="BG132" s="204">
        <f>IF(N132="zákl. přenesená",J132,0)</f>
        <v>0</v>
      </c>
      <c r="BH132" s="204">
        <f>IF(N132="sníž. přenesená",J132,0)</f>
        <v>0</v>
      </c>
      <c r="BI132" s="204">
        <f>IF(N132="nulová",J132,0)</f>
        <v>0</v>
      </c>
      <c r="BJ132" s="18" t="s">
        <v>21</v>
      </c>
      <c r="BK132" s="204">
        <f>ROUND(I132*H132,2)</f>
        <v>0</v>
      </c>
      <c r="BL132" s="18" t="s">
        <v>99</v>
      </c>
      <c r="BM132" s="203" t="s">
        <v>692</v>
      </c>
    </row>
    <row r="133" spans="1:65" s="2" customFormat="1" ht="29.25">
      <c r="A133" s="35"/>
      <c r="B133" s="36"/>
      <c r="C133" s="37"/>
      <c r="D133" s="205" t="s">
        <v>152</v>
      </c>
      <c r="E133" s="37"/>
      <c r="F133" s="206" t="s">
        <v>596</v>
      </c>
      <c r="G133" s="37"/>
      <c r="H133" s="37"/>
      <c r="I133" s="207"/>
      <c r="J133" s="37"/>
      <c r="K133" s="37"/>
      <c r="L133" s="40"/>
      <c r="M133" s="208"/>
      <c r="N133" s="209"/>
      <c r="O133" s="72"/>
      <c r="P133" s="72"/>
      <c r="Q133" s="72"/>
      <c r="R133" s="72"/>
      <c r="S133" s="72"/>
      <c r="T133" s="73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T133" s="18" t="s">
        <v>152</v>
      </c>
      <c r="AU133" s="18" t="s">
        <v>86</v>
      </c>
    </row>
    <row r="134" spans="1:65" s="13" customFormat="1" ht="11.25">
      <c r="B134" s="210"/>
      <c r="C134" s="211"/>
      <c r="D134" s="205" t="s">
        <v>154</v>
      </c>
      <c r="E134" s="212" t="s">
        <v>1</v>
      </c>
      <c r="F134" s="213" t="s">
        <v>597</v>
      </c>
      <c r="G134" s="211"/>
      <c r="H134" s="212" t="s">
        <v>1</v>
      </c>
      <c r="I134" s="214"/>
      <c r="J134" s="211"/>
      <c r="K134" s="211"/>
      <c r="L134" s="215"/>
      <c r="M134" s="216"/>
      <c r="N134" s="217"/>
      <c r="O134" s="217"/>
      <c r="P134" s="217"/>
      <c r="Q134" s="217"/>
      <c r="R134" s="217"/>
      <c r="S134" s="217"/>
      <c r="T134" s="218"/>
      <c r="AT134" s="219" t="s">
        <v>154</v>
      </c>
      <c r="AU134" s="219" t="s">
        <v>86</v>
      </c>
      <c r="AV134" s="13" t="s">
        <v>21</v>
      </c>
      <c r="AW134" s="13" t="s">
        <v>35</v>
      </c>
      <c r="AX134" s="13" t="s">
        <v>78</v>
      </c>
      <c r="AY134" s="219" t="s">
        <v>144</v>
      </c>
    </row>
    <row r="135" spans="1:65" s="14" customFormat="1" ht="11.25">
      <c r="B135" s="220"/>
      <c r="C135" s="221"/>
      <c r="D135" s="205" t="s">
        <v>154</v>
      </c>
      <c r="E135" s="222" t="s">
        <v>1</v>
      </c>
      <c r="F135" s="223" t="s">
        <v>693</v>
      </c>
      <c r="G135" s="221"/>
      <c r="H135" s="224">
        <v>38</v>
      </c>
      <c r="I135" s="225"/>
      <c r="J135" s="221"/>
      <c r="K135" s="221"/>
      <c r="L135" s="226"/>
      <c r="M135" s="227"/>
      <c r="N135" s="228"/>
      <c r="O135" s="228"/>
      <c r="P135" s="228"/>
      <c r="Q135" s="228"/>
      <c r="R135" s="228"/>
      <c r="S135" s="228"/>
      <c r="T135" s="229"/>
      <c r="AT135" s="230" t="s">
        <v>154</v>
      </c>
      <c r="AU135" s="230" t="s">
        <v>86</v>
      </c>
      <c r="AV135" s="14" t="s">
        <v>86</v>
      </c>
      <c r="AW135" s="14" t="s">
        <v>35</v>
      </c>
      <c r="AX135" s="14" t="s">
        <v>21</v>
      </c>
      <c r="AY135" s="230" t="s">
        <v>144</v>
      </c>
    </row>
    <row r="136" spans="1:65" s="2" customFormat="1" ht="24.2" customHeight="1">
      <c r="A136" s="35"/>
      <c r="B136" s="36"/>
      <c r="C136" s="192" t="s">
        <v>86</v>
      </c>
      <c r="D136" s="192" t="s">
        <v>146</v>
      </c>
      <c r="E136" s="193" t="s">
        <v>493</v>
      </c>
      <c r="F136" s="194" t="s">
        <v>494</v>
      </c>
      <c r="G136" s="195" t="s">
        <v>149</v>
      </c>
      <c r="H136" s="196">
        <v>210.6</v>
      </c>
      <c r="I136" s="197"/>
      <c r="J136" s="198">
        <f>ROUND(I136*H136,2)</f>
        <v>0</v>
      </c>
      <c r="K136" s="194" t="s">
        <v>150</v>
      </c>
      <c r="L136" s="40"/>
      <c r="M136" s="199" t="s">
        <v>1</v>
      </c>
      <c r="N136" s="200" t="s">
        <v>43</v>
      </c>
      <c r="O136" s="72"/>
      <c r="P136" s="201">
        <f>O136*H136</f>
        <v>0</v>
      </c>
      <c r="Q136" s="201">
        <v>0</v>
      </c>
      <c r="R136" s="201">
        <f>Q136*H136</f>
        <v>0</v>
      </c>
      <c r="S136" s="201">
        <v>0</v>
      </c>
      <c r="T136" s="202">
        <f>S136*H136</f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203" t="s">
        <v>99</v>
      </c>
      <c r="AT136" s="203" t="s">
        <v>146</v>
      </c>
      <c r="AU136" s="203" t="s">
        <v>86</v>
      </c>
      <c r="AY136" s="18" t="s">
        <v>144</v>
      </c>
      <c r="BE136" s="204">
        <f>IF(N136="základní",J136,0)</f>
        <v>0</v>
      </c>
      <c r="BF136" s="204">
        <f>IF(N136="snížená",J136,0)</f>
        <v>0</v>
      </c>
      <c r="BG136" s="204">
        <f>IF(N136="zákl. přenesená",J136,0)</f>
        <v>0</v>
      </c>
      <c r="BH136" s="204">
        <f>IF(N136="sníž. přenesená",J136,0)</f>
        <v>0</v>
      </c>
      <c r="BI136" s="204">
        <f>IF(N136="nulová",J136,0)</f>
        <v>0</v>
      </c>
      <c r="BJ136" s="18" t="s">
        <v>21</v>
      </c>
      <c r="BK136" s="204">
        <f>ROUND(I136*H136,2)</f>
        <v>0</v>
      </c>
      <c r="BL136" s="18" t="s">
        <v>99</v>
      </c>
      <c r="BM136" s="203" t="s">
        <v>694</v>
      </c>
    </row>
    <row r="137" spans="1:65" s="2" customFormat="1" ht="19.5">
      <c r="A137" s="35"/>
      <c r="B137" s="36"/>
      <c r="C137" s="37"/>
      <c r="D137" s="205" t="s">
        <v>152</v>
      </c>
      <c r="E137" s="37"/>
      <c r="F137" s="206" t="s">
        <v>496</v>
      </c>
      <c r="G137" s="37"/>
      <c r="H137" s="37"/>
      <c r="I137" s="207"/>
      <c r="J137" s="37"/>
      <c r="K137" s="37"/>
      <c r="L137" s="40"/>
      <c r="M137" s="208"/>
      <c r="N137" s="209"/>
      <c r="O137" s="72"/>
      <c r="P137" s="72"/>
      <c r="Q137" s="72"/>
      <c r="R137" s="72"/>
      <c r="S137" s="72"/>
      <c r="T137" s="73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T137" s="18" t="s">
        <v>152</v>
      </c>
      <c r="AU137" s="18" t="s">
        <v>86</v>
      </c>
    </row>
    <row r="138" spans="1:65" s="13" customFormat="1" ht="11.25">
      <c r="B138" s="210"/>
      <c r="C138" s="211"/>
      <c r="D138" s="205" t="s">
        <v>154</v>
      </c>
      <c r="E138" s="212" t="s">
        <v>1</v>
      </c>
      <c r="F138" s="213" t="s">
        <v>600</v>
      </c>
      <c r="G138" s="211"/>
      <c r="H138" s="212" t="s">
        <v>1</v>
      </c>
      <c r="I138" s="214"/>
      <c r="J138" s="211"/>
      <c r="K138" s="211"/>
      <c r="L138" s="215"/>
      <c r="M138" s="216"/>
      <c r="N138" s="217"/>
      <c r="O138" s="217"/>
      <c r="P138" s="217"/>
      <c r="Q138" s="217"/>
      <c r="R138" s="217"/>
      <c r="S138" s="217"/>
      <c r="T138" s="218"/>
      <c r="AT138" s="219" t="s">
        <v>154</v>
      </c>
      <c r="AU138" s="219" t="s">
        <v>86</v>
      </c>
      <c r="AV138" s="13" t="s">
        <v>21</v>
      </c>
      <c r="AW138" s="13" t="s">
        <v>35</v>
      </c>
      <c r="AX138" s="13" t="s">
        <v>78</v>
      </c>
      <c r="AY138" s="219" t="s">
        <v>144</v>
      </c>
    </row>
    <row r="139" spans="1:65" s="13" customFormat="1" ht="11.25">
      <c r="B139" s="210"/>
      <c r="C139" s="211"/>
      <c r="D139" s="205" t="s">
        <v>154</v>
      </c>
      <c r="E139" s="212" t="s">
        <v>1</v>
      </c>
      <c r="F139" s="213" t="s">
        <v>601</v>
      </c>
      <c r="G139" s="211"/>
      <c r="H139" s="212" t="s">
        <v>1</v>
      </c>
      <c r="I139" s="214"/>
      <c r="J139" s="211"/>
      <c r="K139" s="211"/>
      <c r="L139" s="215"/>
      <c r="M139" s="216"/>
      <c r="N139" s="217"/>
      <c r="O139" s="217"/>
      <c r="P139" s="217"/>
      <c r="Q139" s="217"/>
      <c r="R139" s="217"/>
      <c r="S139" s="217"/>
      <c r="T139" s="218"/>
      <c r="AT139" s="219" t="s">
        <v>154</v>
      </c>
      <c r="AU139" s="219" t="s">
        <v>86</v>
      </c>
      <c r="AV139" s="13" t="s">
        <v>21</v>
      </c>
      <c r="AW139" s="13" t="s">
        <v>35</v>
      </c>
      <c r="AX139" s="13" t="s">
        <v>78</v>
      </c>
      <c r="AY139" s="219" t="s">
        <v>144</v>
      </c>
    </row>
    <row r="140" spans="1:65" s="14" customFormat="1" ht="11.25">
      <c r="B140" s="220"/>
      <c r="C140" s="221"/>
      <c r="D140" s="205" t="s">
        <v>154</v>
      </c>
      <c r="E140" s="222" t="s">
        <v>1</v>
      </c>
      <c r="F140" s="223" t="s">
        <v>695</v>
      </c>
      <c r="G140" s="221"/>
      <c r="H140" s="224">
        <v>210.6</v>
      </c>
      <c r="I140" s="225"/>
      <c r="J140" s="221"/>
      <c r="K140" s="221"/>
      <c r="L140" s="226"/>
      <c r="M140" s="227"/>
      <c r="N140" s="228"/>
      <c r="O140" s="228"/>
      <c r="P140" s="228"/>
      <c r="Q140" s="228"/>
      <c r="R140" s="228"/>
      <c r="S140" s="228"/>
      <c r="T140" s="229"/>
      <c r="AT140" s="230" t="s">
        <v>154</v>
      </c>
      <c r="AU140" s="230" t="s">
        <v>86</v>
      </c>
      <c r="AV140" s="14" t="s">
        <v>86</v>
      </c>
      <c r="AW140" s="14" t="s">
        <v>35</v>
      </c>
      <c r="AX140" s="14" t="s">
        <v>21</v>
      </c>
      <c r="AY140" s="230" t="s">
        <v>144</v>
      </c>
    </row>
    <row r="141" spans="1:65" s="2" customFormat="1" ht="24.2" customHeight="1">
      <c r="A141" s="35"/>
      <c r="B141" s="36"/>
      <c r="C141" s="192" t="s">
        <v>96</v>
      </c>
      <c r="D141" s="192" t="s">
        <v>146</v>
      </c>
      <c r="E141" s="193" t="s">
        <v>696</v>
      </c>
      <c r="F141" s="194" t="s">
        <v>697</v>
      </c>
      <c r="G141" s="195" t="s">
        <v>171</v>
      </c>
      <c r="H141" s="196">
        <v>36.854999999999997</v>
      </c>
      <c r="I141" s="197"/>
      <c r="J141" s="198">
        <f>ROUND(I141*H141,2)</f>
        <v>0</v>
      </c>
      <c r="K141" s="194" t="s">
        <v>150</v>
      </c>
      <c r="L141" s="40"/>
      <c r="M141" s="199" t="s">
        <v>1</v>
      </c>
      <c r="N141" s="200" t="s">
        <v>43</v>
      </c>
      <c r="O141" s="72"/>
      <c r="P141" s="201">
        <f>O141*H141</f>
        <v>0</v>
      </c>
      <c r="Q141" s="201">
        <v>0</v>
      </c>
      <c r="R141" s="201">
        <f>Q141*H141</f>
        <v>0</v>
      </c>
      <c r="S141" s="201">
        <v>0</v>
      </c>
      <c r="T141" s="202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203" t="s">
        <v>99</v>
      </c>
      <c r="AT141" s="203" t="s">
        <v>146</v>
      </c>
      <c r="AU141" s="203" t="s">
        <v>86</v>
      </c>
      <c r="AY141" s="18" t="s">
        <v>144</v>
      </c>
      <c r="BE141" s="204">
        <f>IF(N141="základní",J141,0)</f>
        <v>0</v>
      </c>
      <c r="BF141" s="204">
        <f>IF(N141="snížená",J141,0)</f>
        <v>0</v>
      </c>
      <c r="BG141" s="204">
        <f>IF(N141="zákl. přenesená",J141,0)</f>
        <v>0</v>
      </c>
      <c r="BH141" s="204">
        <f>IF(N141="sníž. přenesená",J141,0)</f>
        <v>0</v>
      </c>
      <c r="BI141" s="204">
        <f>IF(N141="nulová",J141,0)</f>
        <v>0</v>
      </c>
      <c r="BJ141" s="18" t="s">
        <v>21</v>
      </c>
      <c r="BK141" s="204">
        <f>ROUND(I141*H141,2)</f>
        <v>0</v>
      </c>
      <c r="BL141" s="18" t="s">
        <v>99</v>
      </c>
      <c r="BM141" s="203" t="s">
        <v>698</v>
      </c>
    </row>
    <row r="142" spans="1:65" s="2" customFormat="1" ht="19.5">
      <c r="A142" s="35"/>
      <c r="B142" s="36"/>
      <c r="C142" s="37"/>
      <c r="D142" s="205" t="s">
        <v>152</v>
      </c>
      <c r="E142" s="37"/>
      <c r="F142" s="206" t="s">
        <v>699</v>
      </c>
      <c r="G142" s="37"/>
      <c r="H142" s="37"/>
      <c r="I142" s="207"/>
      <c r="J142" s="37"/>
      <c r="K142" s="37"/>
      <c r="L142" s="40"/>
      <c r="M142" s="208"/>
      <c r="N142" s="209"/>
      <c r="O142" s="72"/>
      <c r="P142" s="72"/>
      <c r="Q142" s="72"/>
      <c r="R142" s="72"/>
      <c r="S142" s="72"/>
      <c r="T142" s="73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T142" s="18" t="s">
        <v>152</v>
      </c>
      <c r="AU142" s="18" t="s">
        <v>86</v>
      </c>
    </row>
    <row r="143" spans="1:65" s="14" customFormat="1" ht="11.25">
      <c r="B143" s="220"/>
      <c r="C143" s="221"/>
      <c r="D143" s="205" t="s">
        <v>154</v>
      </c>
      <c r="E143" s="222" t="s">
        <v>1</v>
      </c>
      <c r="F143" s="223" t="s">
        <v>700</v>
      </c>
      <c r="G143" s="221"/>
      <c r="H143" s="224">
        <v>57.914999999999999</v>
      </c>
      <c r="I143" s="225"/>
      <c r="J143" s="221"/>
      <c r="K143" s="221"/>
      <c r="L143" s="226"/>
      <c r="M143" s="227"/>
      <c r="N143" s="228"/>
      <c r="O143" s="228"/>
      <c r="P143" s="228"/>
      <c r="Q143" s="228"/>
      <c r="R143" s="228"/>
      <c r="S143" s="228"/>
      <c r="T143" s="229"/>
      <c r="AT143" s="230" t="s">
        <v>154</v>
      </c>
      <c r="AU143" s="230" t="s">
        <v>86</v>
      </c>
      <c r="AV143" s="14" t="s">
        <v>86</v>
      </c>
      <c r="AW143" s="14" t="s">
        <v>35</v>
      </c>
      <c r="AX143" s="14" t="s">
        <v>78</v>
      </c>
      <c r="AY143" s="230" t="s">
        <v>144</v>
      </c>
    </row>
    <row r="144" spans="1:65" s="14" customFormat="1" ht="11.25">
      <c r="B144" s="220"/>
      <c r="C144" s="221"/>
      <c r="D144" s="205" t="s">
        <v>154</v>
      </c>
      <c r="E144" s="222" t="s">
        <v>1</v>
      </c>
      <c r="F144" s="223" t="s">
        <v>701</v>
      </c>
      <c r="G144" s="221"/>
      <c r="H144" s="224">
        <v>-21.06</v>
      </c>
      <c r="I144" s="225"/>
      <c r="J144" s="221"/>
      <c r="K144" s="221"/>
      <c r="L144" s="226"/>
      <c r="M144" s="227"/>
      <c r="N144" s="228"/>
      <c r="O144" s="228"/>
      <c r="P144" s="228"/>
      <c r="Q144" s="228"/>
      <c r="R144" s="228"/>
      <c r="S144" s="228"/>
      <c r="T144" s="229"/>
      <c r="AT144" s="230" t="s">
        <v>154</v>
      </c>
      <c r="AU144" s="230" t="s">
        <v>86</v>
      </c>
      <c r="AV144" s="14" t="s">
        <v>86</v>
      </c>
      <c r="AW144" s="14" t="s">
        <v>35</v>
      </c>
      <c r="AX144" s="14" t="s">
        <v>78</v>
      </c>
      <c r="AY144" s="230" t="s">
        <v>144</v>
      </c>
    </row>
    <row r="145" spans="1:65" s="15" customFormat="1" ht="11.25">
      <c r="B145" s="232"/>
      <c r="C145" s="233"/>
      <c r="D145" s="205" t="s">
        <v>154</v>
      </c>
      <c r="E145" s="234" t="s">
        <v>1</v>
      </c>
      <c r="F145" s="235" t="s">
        <v>178</v>
      </c>
      <c r="G145" s="233"/>
      <c r="H145" s="236">
        <v>36.855000000000004</v>
      </c>
      <c r="I145" s="237"/>
      <c r="J145" s="233"/>
      <c r="K145" s="233"/>
      <c r="L145" s="238"/>
      <c r="M145" s="239"/>
      <c r="N145" s="240"/>
      <c r="O145" s="240"/>
      <c r="P145" s="240"/>
      <c r="Q145" s="240"/>
      <c r="R145" s="240"/>
      <c r="S145" s="240"/>
      <c r="T145" s="241"/>
      <c r="AT145" s="242" t="s">
        <v>154</v>
      </c>
      <c r="AU145" s="242" t="s">
        <v>86</v>
      </c>
      <c r="AV145" s="15" t="s">
        <v>99</v>
      </c>
      <c r="AW145" s="15" t="s">
        <v>35</v>
      </c>
      <c r="AX145" s="15" t="s">
        <v>21</v>
      </c>
      <c r="AY145" s="242" t="s">
        <v>144</v>
      </c>
    </row>
    <row r="146" spans="1:65" s="2" customFormat="1" ht="24.2" customHeight="1">
      <c r="A146" s="35"/>
      <c r="B146" s="36"/>
      <c r="C146" s="192" t="s">
        <v>99</v>
      </c>
      <c r="D146" s="192" t="s">
        <v>146</v>
      </c>
      <c r="E146" s="193" t="s">
        <v>169</v>
      </c>
      <c r="F146" s="194" t="s">
        <v>170</v>
      </c>
      <c r="G146" s="195" t="s">
        <v>171</v>
      </c>
      <c r="H146" s="196">
        <v>8.84</v>
      </c>
      <c r="I146" s="197"/>
      <c r="J146" s="198">
        <f>ROUND(I146*H146,2)</f>
        <v>0</v>
      </c>
      <c r="K146" s="194" t="s">
        <v>150</v>
      </c>
      <c r="L146" s="40"/>
      <c r="M146" s="199" t="s">
        <v>1</v>
      </c>
      <c r="N146" s="200" t="s">
        <v>43</v>
      </c>
      <c r="O146" s="72"/>
      <c r="P146" s="201">
        <f>O146*H146</f>
        <v>0</v>
      </c>
      <c r="Q146" s="201">
        <v>0</v>
      </c>
      <c r="R146" s="201">
        <f>Q146*H146</f>
        <v>0</v>
      </c>
      <c r="S146" s="201">
        <v>0</v>
      </c>
      <c r="T146" s="202">
        <f>S146*H146</f>
        <v>0</v>
      </c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R146" s="203" t="s">
        <v>99</v>
      </c>
      <c r="AT146" s="203" t="s">
        <v>146</v>
      </c>
      <c r="AU146" s="203" t="s">
        <v>86</v>
      </c>
      <c r="AY146" s="18" t="s">
        <v>144</v>
      </c>
      <c r="BE146" s="204">
        <f>IF(N146="základní",J146,0)</f>
        <v>0</v>
      </c>
      <c r="BF146" s="204">
        <f>IF(N146="snížená",J146,0)</f>
        <v>0</v>
      </c>
      <c r="BG146" s="204">
        <f>IF(N146="zákl. přenesená",J146,0)</f>
        <v>0</v>
      </c>
      <c r="BH146" s="204">
        <f>IF(N146="sníž. přenesená",J146,0)</f>
        <v>0</v>
      </c>
      <c r="BI146" s="204">
        <f>IF(N146="nulová",J146,0)</f>
        <v>0</v>
      </c>
      <c r="BJ146" s="18" t="s">
        <v>21</v>
      </c>
      <c r="BK146" s="204">
        <f>ROUND(I146*H146,2)</f>
        <v>0</v>
      </c>
      <c r="BL146" s="18" t="s">
        <v>99</v>
      </c>
      <c r="BM146" s="203" t="s">
        <v>702</v>
      </c>
    </row>
    <row r="147" spans="1:65" s="2" customFormat="1" ht="29.25">
      <c r="A147" s="35"/>
      <c r="B147" s="36"/>
      <c r="C147" s="37"/>
      <c r="D147" s="205" t="s">
        <v>152</v>
      </c>
      <c r="E147" s="37"/>
      <c r="F147" s="206" t="s">
        <v>173</v>
      </c>
      <c r="G147" s="37"/>
      <c r="H147" s="37"/>
      <c r="I147" s="207"/>
      <c r="J147" s="37"/>
      <c r="K147" s="37"/>
      <c r="L147" s="40"/>
      <c r="M147" s="208"/>
      <c r="N147" s="209"/>
      <c r="O147" s="72"/>
      <c r="P147" s="72"/>
      <c r="Q147" s="72"/>
      <c r="R147" s="72"/>
      <c r="S147" s="72"/>
      <c r="T147" s="73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T147" s="18" t="s">
        <v>152</v>
      </c>
      <c r="AU147" s="18" t="s">
        <v>86</v>
      </c>
    </row>
    <row r="148" spans="1:65" s="13" customFormat="1" ht="11.25">
      <c r="B148" s="210"/>
      <c r="C148" s="211"/>
      <c r="D148" s="205" t="s">
        <v>154</v>
      </c>
      <c r="E148" s="212" t="s">
        <v>1</v>
      </c>
      <c r="F148" s="213" t="s">
        <v>174</v>
      </c>
      <c r="G148" s="211"/>
      <c r="H148" s="212" t="s">
        <v>1</v>
      </c>
      <c r="I148" s="214"/>
      <c r="J148" s="211"/>
      <c r="K148" s="211"/>
      <c r="L148" s="215"/>
      <c r="M148" s="216"/>
      <c r="N148" s="217"/>
      <c r="O148" s="217"/>
      <c r="P148" s="217"/>
      <c r="Q148" s="217"/>
      <c r="R148" s="217"/>
      <c r="S148" s="217"/>
      <c r="T148" s="218"/>
      <c r="AT148" s="219" t="s">
        <v>154</v>
      </c>
      <c r="AU148" s="219" t="s">
        <v>86</v>
      </c>
      <c r="AV148" s="13" t="s">
        <v>21</v>
      </c>
      <c r="AW148" s="13" t="s">
        <v>35</v>
      </c>
      <c r="AX148" s="13" t="s">
        <v>78</v>
      </c>
      <c r="AY148" s="219" t="s">
        <v>144</v>
      </c>
    </row>
    <row r="149" spans="1:65" s="14" customFormat="1" ht="11.25">
      <c r="B149" s="220"/>
      <c r="C149" s="221"/>
      <c r="D149" s="205" t="s">
        <v>154</v>
      </c>
      <c r="E149" s="222" t="s">
        <v>1</v>
      </c>
      <c r="F149" s="223" t="s">
        <v>703</v>
      </c>
      <c r="G149" s="221"/>
      <c r="H149" s="224">
        <v>4.4400000000000004</v>
      </c>
      <c r="I149" s="225"/>
      <c r="J149" s="221"/>
      <c r="K149" s="221"/>
      <c r="L149" s="226"/>
      <c r="M149" s="227"/>
      <c r="N149" s="228"/>
      <c r="O149" s="228"/>
      <c r="P149" s="228"/>
      <c r="Q149" s="228"/>
      <c r="R149" s="228"/>
      <c r="S149" s="228"/>
      <c r="T149" s="229"/>
      <c r="AT149" s="230" t="s">
        <v>154</v>
      </c>
      <c r="AU149" s="230" t="s">
        <v>86</v>
      </c>
      <c r="AV149" s="14" t="s">
        <v>86</v>
      </c>
      <c r="AW149" s="14" t="s">
        <v>35</v>
      </c>
      <c r="AX149" s="14" t="s">
        <v>78</v>
      </c>
      <c r="AY149" s="230" t="s">
        <v>144</v>
      </c>
    </row>
    <row r="150" spans="1:65" s="13" customFormat="1" ht="11.25">
      <c r="B150" s="210"/>
      <c r="C150" s="211"/>
      <c r="D150" s="205" t="s">
        <v>154</v>
      </c>
      <c r="E150" s="212" t="s">
        <v>1</v>
      </c>
      <c r="F150" s="213" t="s">
        <v>176</v>
      </c>
      <c r="G150" s="211"/>
      <c r="H150" s="212" t="s">
        <v>1</v>
      </c>
      <c r="I150" s="214"/>
      <c r="J150" s="211"/>
      <c r="K150" s="211"/>
      <c r="L150" s="215"/>
      <c r="M150" s="216"/>
      <c r="N150" s="217"/>
      <c r="O150" s="217"/>
      <c r="P150" s="217"/>
      <c r="Q150" s="217"/>
      <c r="R150" s="217"/>
      <c r="S150" s="217"/>
      <c r="T150" s="218"/>
      <c r="AT150" s="219" t="s">
        <v>154</v>
      </c>
      <c r="AU150" s="219" t="s">
        <v>86</v>
      </c>
      <c r="AV150" s="13" t="s">
        <v>21</v>
      </c>
      <c r="AW150" s="13" t="s">
        <v>35</v>
      </c>
      <c r="AX150" s="13" t="s">
        <v>78</v>
      </c>
      <c r="AY150" s="219" t="s">
        <v>144</v>
      </c>
    </row>
    <row r="151" spans="1:65" s="14" customFormat="1" ht="11.25">
      <c r="B151" s="220"/>
      <c r="C151" s="221"/>
      <c r="D151" s="205" t="s">
        <v>154</v>
      </c>
      <c r="E151" s="222" t="s">
        <v>1</v>
      </c>
      <c r="F151" s="223" t="s">
        <v>616</v>
      </c>
      <c r="G151" s="221"/>
      <c r="H151" s="224">
        <v>4.4000000000000004</v>
      </c>
      <c r="I151" s="225"/>
      <c r="J151" s="221"/>
      <c r="K151" s="221"/>
      <c r="L151" s="226"/>
      <c r="M151" s="227"/>
      <c r="N151" s="228"/>
      <c r="O151" s="228"/>
      <c r="P151" s="228"/>
      <c r="Q151" s="228"/>
      <c r="R151" s="228"/>
      <c r="S151" s="228"/>
      <c r="T151" s="229"/>
      <c r="AT151" s="230" t="s">
        <v>154</v>
      </c>
      <c r="AU151" s="230" t="s">
        <v>86</v>
      </c>
      <c r="AV151" s="14" t="s">
        <v>86</v>
      </c>
      <c r="AW151" s="14" t="s">
        <v>35</v>
      </c>
      <c r="AX151" s="14" t="s">
        <v>78</v>
      </c>
      <c r="AY151" s="230" t="s">
        <v>144</v>
      </c>
    </row>
    <row r="152" spans="1:65" s="15" customFormat="1" ht="11.25">
      <c r="B152" s="232"/>
      <c r="C152" s="233"/>
      <c r="D152" s="205" t="s">
        <v>154</v>
      </c>
      <c r="E152" s="234" t="s">
        <v>1</v>
      </c>
      <c r="F152" s="235" t="s">
        <v>178</v>
      </c>
      <c r="G152" s="233"/>
      <c r="H152" s="236">
        <v>8.84</v>
      </c>
      <c r="I152" s="237"/>
      <c r="J152" s="233"/>
      <c r="K152" s="233"/>
      <c r="L152" s="238"/>
      <c r="M152" s="239"/>
      <c r="N152" s="240"/>
      <c r="O152" s="240"/>
      <c r="P152" s="240"/>
      <c r="Q152" s="240"/>
      <c r="R152" s="240"/>
      <c r="S152" s="240"/>
      <c r="T152" s="241"/>
      <c r="AT152" s="242" t="s">
        <v>154</v>
      </c>
      <c r="AU152" s="242" t="s">
        <v>86</v>
      </c>
      <c r="AV152" s="15" t="s">
        <v>99</v>
      </c>
      <c r="AW152" s="15" t="s">
        <v>35</v>
      </c>
      <c r="AX152" s="15" t="s">
        <v>21</v>
      </c>
      <c r="AY152" s="242" t="s">
        <v>144</v>
      </c>
    </row>
    <row r="153" spans="1:65" s="2" customFormat="1" ht="24.2" customHeight="1">
      <c r="A153" s="35"/>
      <c r="B153" s="36"/>
      <c r="C153" s="192" t="s">
        <v>102</v>
      </c>
      <c r="D153" s="192" t="s">
        <v>146</v>
      </c>
      <c r="E153" s="193" t="s">
        <v>179</v>
      </c>
      <c r="F153" s="194" t="s">
        <v>180</v>
      </c>
      <c r="G153" s="195" t="s">
        <v>171</v>
      </c>
      <c r="H153" s="196">
        <v>45.695</v>
      </c>
      <c r="I153" s="197"/>
      <c r="J153" s="198">
        <f>ROUND(I153*H153,2)</f>
        <v>0</v>
      </c>
      <c r="K153" s="194" t="s">
        <v>1</v>
      </c>
      <c r="L153" s="40"/>
      <c r="M153" s="199" t="s">
        <v>1</v>
      </c>
      <c r="N153" s="200" t="s">
        <v>43</v>
      </c>
      <c r="O153" s="72"/>
      <c r="P153" s="201">
        <f>O153*H153</f>
        <v>0</v>
      </c>
      <c r="Q153" s="201">
        <v>0</v>
      </c>
      <c r="R153" s="201">
        <f>Q153*H153</f>
        <v>0</v>
      </c>
      <c r="S153" s="201">
        <v>0</v>
      </c>
      <c r="T153" s="202">
        <f>S153*H153</f>
        <v>0</v>
      </c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R153" s="203" t="s">
        <v>99</v>
      </c>
      <c r="AT153" s="203" t="s">
        <v>146</v>
      </c>
      <c r="AU153" s="203" t="s">
        <v>86</v>
      </c>
      <c r="AY153" s="18" t="s">
        <v>144</v>
      </c>
      <c r="BE153" s="204">
        <f>IF(N153="základní",J153,0)</f>
        <v>0</v>
      </c>
      <c r="BF153" s="204">
        <f>IF(N153="snížená",J153,0)</f>
        <v>0</v>
      </c>
      <c r="BG153" s="204">
        <f>IF(N153="zákl. přenesená",J153,0)</f>
        <v>0</v>
      </c>
      <c r="BH153" s="204">
        <f>IF(N153="sníž. přenesená",J153,0)</f>
        <v>0</v>
      </c>
      <c r="BI153" s="204">
        <f>IF(N153="nulová",J153,0)</f>
        <v>0</v>
      </c>
      <c r="BJ153" s="18" t="s">
        <v>21</v>
      </c>
      <c r="BK153" s="204">
        <f>ROUND(I153*H153,2)</f>
        <v>0</v>
      </c>
      <c r="BL153" s="18" t="s">
        <v>99</v>
      </c>
      <c r="BM153" s="203" t="s">
        <v>704</v>
      </c>
    </row>
    <row r="154" spans="1:65" s="2" customFormat="1" ht="19.5">
      <c r="A154" s="35"/>
      <c r="B154" s="36"/>
      <c r="C154" s="37"/>
      <c r="D154" s="205" t="s">
        <v>152</v>
      </c>
      <c r="E154" s="37"/>
      <c r="F154" s="206" t="s">
        <v>182</v>
      </c>
      <c r="G154" s="37"/>
      <c r="H154" s="37"/>
      <c r="I154" s="207"/>
      <c r="J154" s="37"/>
      <c r="K154" s="37"/>
      <c r="L154" s="40"/>
      <c r="M154" s="208"/>
      <c r="N154" s="209"/>
      <c r="O154" s="72"/>
      <c r="P154" s="72"/>
      <c r="Q154" s="72"/>
      <c r="R154" s="72"/>
      <c r="S154" s="72"/>
      <c r="T154" s="73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T154" s="18" t="s">
        <v>152</v>
      </c>
      <c r="AU154" s="18" t="s">
        <v>86</v>
      </c>
    </row>
    <row r="155" spans="1:65" s="14" customFormat="1" ht="11.25">
      <c r="B155" s="220"/>
      <c r="C155" s="221"/>
      <c r="D155" s="205" t="s">
        <v>154</v>
      </c>
      <c r="E155" s="222" t="s">
        <v>1</v>
      </c>
      <c r="F155" s="223" t="s">
        <v>705</v>
      </c>
      <c r="G155" s="221"/>
      <c r="H155" s="224">
        <v>8.84</v>
      </c>
      <c r="I155" s="225"/>
      <c r="J155" s="221"/>
      <c r="K155" s="221"/>
      <c r="L155" s="226"/>
      <c r="M155" s="227"/>
      <c r="N155" s="228"/>
      <c r="O155" s="228"/>
      <c r="P155" s="228"/>
      <c r="Q155" s="228"/>
      <c r="R155" s="228"/>
      <c r="S155" s="228"/>
      <c r="T155" s="229"/>
      <c r="AT155" s="230" t="s">
        <v>154</v>
      </c>
      <c r="AU155" s="230" t="s">
        <v>86</v>
      </c>
      <c r="AV155" s="14" t="s">
        <v>86</v>
      </c>
      <c r="AW155" s="14" t="s">
        <v>35</v>
      </c>
      <c r="AX155" s="14" t="s">
        <v>78</v>
      </c>
      <c r="AY155" s="230" t="s">
        <v>144</v>
      </c>
    </row>
    <row r="156" spans="1:65" s="14" customFormat="1" ht="11.25">
      <c r="B156" s="220"/>
      <c r="C156" s="221"/>
      <c r="D156" s="205" t="s">
        <v>154</v>
      </c>
      <c r="E156" s="222" t="s">
        <v>1</v>
      </c>
      <c r="F156" s="223" t="s">
        <v>706</v>
      </c>
      <c r="G156" s="221"/>
      <c r="H156" s="224">
        <v>36.854999999999997</v>
      </c>
      <c r="I156" s="225"/>
      <c r="J156" s="221"/>
      <c r="K156" s="221"/>
      <c r="L156" s="226"/>
      <c r="M156" s="227"/>
      <c r="N156" s="228"/>
      <c r="O156" s="228"/>
      <c r="P156" s="228"/>
      <c r="Q156" s="228"/>
      <c r="R156" s="228"/>
      <c r="S156" s="228"/>
      <c r="T156" s="229"/>
      <c r="AT156" s="230" t="s">
        <v>154</v>
      </c>
      <c r="AU156" s="230" t="s">
        <v>86</v>
      </c>
      <c r="AV156" s="14" t="s">
        <v>86</v>
      </c>
      <c r="AW156" s="14" t="s">
        <v>35</v>
      </c>
      <c r="AX156" s="14" t="s">
        <v>78</v>
      </c>
      <c r="AY156" s="230" t="s">
        <v>144</v>
      </c>
    </row>
    <row r="157" spans="1:65" s="15" customFormat="1" ht="11.25">
      <c r="B157" s="232"/>
      <c r="C157" s="233"/>
      <c r="D157" s="205" t="s">
        <v>154</v>
      </c>
      <c r="E157" s="234" t="s">
        <v>1</v>
      </c>
      <c r="F157" s="235" t="s">
        <v>178</v>
      </c>
      <c r="G157" s="233"/>
      <c r="H157" s="236">
        <v>45.694999999999993</v>
      </c>
      <c r="I157" s="237"/>
      <c r="J157" s="233"/>
      <c r="K157" s="233"/>
      <c r="L157" s="238"/>
      <c r="M157" s="239"/>
      <c r="N157" s="240"/>
      <c r="O157" s="240"/>
      <c r="P157" s="240"/>
      <c r="Q157" s="240"/>
      <c r="R157" s="240"/>
      <c r="S157" s="240"/>
      <c r="T157" s="241"/>
      <c r="AT157" s="242" t="s">
        <v>154</v>
      </c>
      <c r="AU157" s="242" t="s">
        <v>86</v>
      </c>
      <c r="AV157" s="15" t="s">
        <v>99</v>
      </c>
      <c r="AW157" s="15" t="s">
        <v>35</v>
      </c>
      <c r="AX157" s="15" t="s">
        <v>21</v>
      </c>
      <c r="AY157" s="242" t="s">
        <v>144</v>
      </c>
    </row>
    <row r="158" spans="1:65" s="2" customFormat="1" ht="24.2" customHeight="1">
      <c r="A158" s="35"/>
      <c r="B158" s="36"/>
      <c r="C158" s="192" t="s">
        <v>105</v>
      </c>
      <c r="D158" s="192" t="s">
        <v>146</v>
      </c>
      <c r="E158" s="193" t="s">
        <v>184</v>
      </c>
      <c r="F158" s="194" t="s">
        <v>185</v>
      </c>
      <c r="G158" s="195" t="s">
        <v>171</v>
      </c>
      <c r="H158" s="196">
        <v>45.695</v>
      </c>
      <c r="I158" s="197"/>
      <c r="J158" s="198">
        <f>ROUND(I158*H158,2)</f>
        <v>0</v>
      </c>
      <c r="K158" s="194" t="s">
        <v>150</v>
      </c>
      <c r="L158" s="40"/>
      <c r="M158" s="199" t="s">
        <v>1</v>
      </c>
      <c r="N158" s="200" t="s">
        <v>43</v>
      </c>
      <c r="O158" s="72"/>
      <c r="P158" s="201">
        <f>O158*H158</f>
        <v>0</v>
      </c>
      <c r="Q158" s="201">
        <v>0</v>
      </c>
      <c r="R158" s="201">
        <f>Q158*H158</f>
        <v>0</v>
      </c>
      <c r="S158" s="201">
        <v>0</v>
      </c>
      <c r="T158" s="202">
        <f>S158*H158</f>
        <v>0</v>
      </c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R158" s="203" t="s">
        <v>99</v>
      </c>
      <c r="AT158" s="203" t="s">
        <v>146</v>
      </c>
      <c r="AU158" s="203" t="s">
        <v>86</v>
      </c>
      <c r="AY158" s="18" t="s">
        <v>144</v>
      </c>
      <c r="BE158" s="204">
        <f>IF(N158="základní",J158,0)</f>
        <v>0</v>
      </c>
      <c r="BF158" s="204">
        <f>IF(N158="snížená",J158,0)</f>
        <v>0</v>
      </c>
      <c r="BG158" s="204">
        <f>IF(N158="zákl. přenesená",J158,0)</f>
        <v>0</v>
      </c>
      <c r="BH158" s="204">
        <f>IF(N158="sníž. přenesená",J158,0)</f>
        <v>0</v>
      </c>
      <c r="BI158" s="204">
        <f>IF(N158="nulová",J158,0)</f>
        <v>0</v>
      </c>
      <c r="BJ158" s="18" t="s">
        <v>21</v>
      </c>
      <c r="BK158" s="204">
        <f>ROUND(I158*H158,2)</f>
        <v>0</v>
      </c>
      <c r="BL158" s="18" t="s">
        <v>99</v>
      </c>
      <c r="BM158" s="203" t="s">
        <v>707</v>
      </c>
    </row>
    <row r="159" spans="1:65" s="2" customFormat="1" ht="29.25">
      <c r="A159" s="35"/>
      <c r="B159" s="36"/>
      <c r="C159" s="37"/>
      <c r="D159" s="205" t="s">
        <v>152</v>
      </c>
      <c r="E159" s="37"/>
      <c r="F159" s="206" t="s">
        <v>187</v>
      </c>
      <c r="G159" s="37"/>
      <c r="H159" s="37"/>
      <c r="I159" s="207"/>
      <c r="J159" s="37"/>
      <c r="K159" s="37"/>
      <c r="L159" s="40"/>
      <c r="M159" s="208"/>
      <c r="N159" s="209"/>
      <c r="O159" s="72"/>
      <c r="P159" s="72"/>
      <c r="Q159" s="72"/>
      <c r="R159" s="72"/>
      <c r="S159" s="72"/>
      <c r="T159" s="73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T159" s="18" t="s">
        <v>152</v>
      </c>
      <c r="AU159" s="18" t="s">
        <v>86</v>
      </c>
    </row>
    <row r="160" spans="1:65" s="14" customFormat="1" ht="11.25">
      <c r="B160" s="220"/>
      <c r="C160" s="221"/>
      <c r="D160" s="205" t="s">
        <v>154</v>
      </c>
      <c r="E160" s="222" t="s">
        <v>1</v>
      </c>
      <c r="F160" s="223" t="s">
        <v>705</v>
      </c>
      <c r="G160" s="221"/>
      <c r="H160" s="224">
        <v>8.84</v>
      </c>
      <c r="I160" s="225"/>
      <c r="J160" s="221"/>
      <c r="K160" s="221"/>
      <c r="L160" s="226"/>
      <c r="M160" s="227"/>
      <c r="N160" s="228"/>
      <c r="O160" s="228"/>
      <c r="P160" s="228"/>
      <c r="Q160" s="228"/>
      <c r="R160" s="228"/>
      <c r="S160" s="228"/>
      <c r="T160" s="229"/>
      <c r="AT160" s="230" t="s">
        <v>154</v>
      </c>
      <c r="AU160" s="230" t="s">
        <v>86</v>
      </c>
      <c r="AV160" s="14" t="s">
        <v>86</v>
      </c>
      <c r="AW160" s="14" t="s">
        <v>35</v>
      </c>
      <c r="AX160" s="14" t="s">
        <v>78</v>
      </c>
      <c r="AY160" s="230" t="s">
        <v>144</v>
      </c>
    </row>
    <row r="161" spans="1:65" s="14" customFormat="1" ht="11.25">
      <c r="B161" s="220"/>
      <c r="C161" s="221"/>
      <c r="D161" s="205" t="s">
        <v>154</v>
      </c>
      <c r="E161" s="222" t="s">
        <v>1</v>
      </c>
      <c r="F161" s="223" t="s">
        <v>706</v>
      </c>
      <c r="G161" s="221"/>
      <c r="H161" s="224">
        <v>36.854999999999997</v>
      </c>
      <c r="I161" s="225"/>
      <c r="J161" s="221"/>
      <c r="K161" s="221"/>
      <c r="L161" s="226"/>
      <c r="M161" s="227"/>
      <c r="N161" s="228"/>
      <c r="O161" s="228"/>
      <c r="P161" s="228"/>
      <c r="Q161" s="228"/>
      <c r="R161" s="228"/>
      <c r="S161" s="228"/>
      <c r="T161" s="229"/>
      <c r="AT161" s="230" t="s">
        <v>154</v>
      </c>
      <c r="AU161" s="230" t="s">
        <v>86</v>
      </c>
      <c r="AV161" s="14" t="s">
        <v>86</v>
      </c>
      <c r="AW161" s="14" t="s">
        <v>35</v>
      </c>
      <c r="AX161" s="14" t="s">
        <v>78</v>
      </c>
      <c r="AY161" s="230" t="s">
        <v>144</v>
      </c>
    </row>
    <row r="162" spans="1:65" s="15" customFormat="1" ht="11.25">
      <c r="B162" s="232"/>
      <c r="C162" s="233"/>
      <c r="D162" s="205" t="s">
        <v>154</v>
      </c>
      <c r="E162" s="234" t="s">
        <v>1</v>
      </c>
      <c r="F162" s="235" t="s">
        <v>178</v>
      </c>
      <c r="G162" s="233"/>
      <c r="H162" s="236">
        <v>45.694999999999993</v>
      </c>
      <c r="I162" s="237"/>
      <c r="J162" s="233"/>
      <c r="K162" s="233"/>
      <c r="L162" s="238"/>
      <c r="M162" s="239"/>
      <c r="N162" s="240"/>
      <c r="O162" s="240"/>
      <c r="P162" s="240"/>
      <c r="Q162" s="240"/>
      <c r="R162" s="240"/>
      <c r="S162" s="240"/>
      <c r="T162" s="241"/>
      <c r="AT162" s="242" t="s">
        <v>154</v>
      </c>
      <c r="AU162" s="242" t="s">
        <v>86</v>
      </c>
      <c r="AV162" s="15" t="s">
        <v>99</v>
      </c>
      <c r="AW162" s="15" t="s">
        <v>35</v>
      </c>
      <c r="AX162" s="15" t="s">
        <v>21</v>
      </c>
      <c r="AY162" s="242" t="s">
        <v>144</v>
      </c>
    </row>
    <row r="163" spans="1:65" s="2" customFormat="1" ht="14.45" customHeight="1">
      <c r="A163" s="35"/>
      <c r="B163" s="36"/>
      <c r="C163" s="192" t="s">
        <v>188</v>
      </c>
      <c r="D163" s="192" t="s">
        <v>146</v>
      </c>
      <c r="E163" s="193" t="s">
        <v>196</v>
      </c>
      <c r="F163" s="194" t="s">
        <v>525</v>
      </c>
      <c r="G163" s="195" t="s">
        <v>171</v>
      </c>
      <c r="H163" s="196">
        <v>45.695</v>
      </c>
      <c r="I163" s="197"/>
      <c r="J163" s="198">
        <f>ROUND(I163*H163,2)</f>
        <v>0</v>
      </c>
      <c r="K163" s="194" t="s">
        <v>1</v>
      </c>
      <c r="L163" s="40"/>
      <c r="M163" s="199" t="s">
        <v>1</v>
      </c>
      <c r="N163" s="200" t="s">
        <v>43</v>
      </c>
      <c r="O163" s="72"/>
      <c r="P163" s="201">
        <f>O163*H163</f>
        <v>0</v>
      </c>
      <c r="Q163" s="201">
        <v>0</v>
      </c>
      <c r="R163" s="201">
        <f>Q163*H163</f>
        <v>0</v>
      </c>
      <c r="S163" s="201">
        <v>0</v>
      </c>
      <c r="T163" s="202">
        <f>S163*H163</f>
        <v>0</v>
      </c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R163" s="203" t="s">
        <v>99</v>
      </c>
      <c r="AT163" s="203" t="s">
        <v>146</v>
      </c>
      <c r="AU163" s="203" t="s">
        <v>86</v>
      </c>
      <c r="AY163" s="18" t="s">
        <v>144</v>
      </c>
      <c r="BE163" s="204">
        <f>IF(N163="základní",J163,0)</f>
        <v>0</v>
      </c>
      <c r="BF163" s="204">
        <f>IF(N163="snížená",J163,0)</f>
        <v>0</v>
      </c>
      <c r="BG163" s="204">
        <f>IF(N163="zákl. přenesená",J163,0)</f>
        <v>0</v>
      </c>
      <c r="BH163" s="204">
        <f>IF(N163="sníž. přenesená",J163,0)</f>
        <v>0</v>
      </c>
      <c r="BI163" s="204">
        <f>IF(N163="nulová",J163,0)</f>
        <v>0</v>
      </c>
      <c r="BJ163" s="18" t="s">
        <v>21</v>
      </c>
      <c r="BK163" s="204">
        <f>ROUND(I163*H163,2)</f>
        <v>0</v>
      </c>
      <c r="BL163" s="18" t="s">
        <v>99</v>
      </c>
      <c r="BM163" s="203" t="s">
        <v>708</v>
      </c>
    </row>
    <row r="164" spans="1:65" s="2" customFormat="1" ht="11.25">
      <c r="A164" s="35"/>
      <c r="B164" s="36"/>
      <c r="C164" s="37"/>
      <c r="D164" s="205" t="s">
        <v>152</v>
      </c>
      <c r="E164" s="37"/>
      <c r="F164" s="206" t="s">
        <v>525</v>
      </c>
      <c r="G164" s="37"/>
      <c r="H164" s="37"/>
      <c r="I164" s="207"/>
      <c r="J164" s="37"/>
      <c r="K164" s="37"/>
      <c r="L164" s="40"/>
      <c r="M164" s="208"/>
      <c r="N164" s="209"/>
      <c r="O164" s="72"/>
      <c r="P164" s="72"/>
      <c r="Q164" s="72"/>
      <c r="R164" s="72"/>
      <c r="S164" s="72"/>
      <c r="T164" s="73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T164" s="18" t="s">
        <v>152</v>
      </c>
      <c r="AU164" s="18" t="s">
        <v>86</v>
      </c>
    </row>
    <row r="165" spans="1:65" s="14" customFormat="1" ht="11.25">
      <c r="B165" s="220"/>
      <c r="C165" s="221"/>
      <c r="D165" s="205" t="s">
        <v>154</v>
      </c>
      <c r="E165" s="222" t="s">
        <v>1</v>
      </c>
      <c r="F165" s="223" t="s">
        <v>705</v>
      </c>
      <c r="G165" s="221"/>
      <c r="H165" s="224">
        <v>8.84</v>
      </c>
      <c r="I165" s="225"/>
      <c r="J165" s="221"/>
      <c r="K165" s="221"/>
      <c r="L165" s="226"/>
      <c r="M165" s="227"/>
      <c r="N165" s="228"/>
      <c r="O165" s="228"/>
      <c r="P165" s="228"/>
      <c r="Q165" s="228"/>
      <c r="R165" s="228"/>
      <c r="S165" s="228"/>
      <c r="T165" s="229"/>
      <c r="AT165" s="230" t="s">
        <v>154</v>
      </c>
      <c r="AU165" s="230" t="s">
        <v>86</v>
      </c>
      <c r="AV165" s="14" t="s">
        <v>86</v>
      </c>
      <c r="AW165" s="14" t="s">
        <v>35</v>
      </c>
      <c r="AX165" s="14" t="s">
        <v>78</v>
      </c>
      <c r="AY165" s="230" t="s">
        <v>144</v>
      </c>
    </row>
    <row r="166" spans="1:65" s="14" customFormat="1" ht="11.25">
      <c r="B166" s="220"/>
      <c r="C166" s="221"/>
      <c r="D166" s="205" t="s">
        <v>154</v>
      </c>
      <c r="E166" s="222" t="s">
        <v>1</v>
      </c>
      <c r="F166" s="223" t="s">
        <v>706</v>
      </c>
      <c r="G166" s="221"/>
      <c r="H166" s="224">
        <v>36.854999999999997</v>
      </c>
      <c r="I166" s="225"/>
      <c r="J166" s="221"/>
      <c r="K166" s="221"/>
      <c r="L166" s="226"/>
      <c r="M166" s="227"/>
      <c r="N166" s="228"/>
      <c r="O166" s="228"/>
      <c r="P166" s="228"/>
      <c r="Q166" s="228"/>
      <c r="R166" s="228"/>
      <c r="S166" s="228"/>
      <c r="T166" s="229"/>
      <c r="AT166" s="230" t="s">
        <v>154</v>
      </c>
      <c r="AU166" s="230" t="s">
        <v>86</v>
      </c>
      <c r="AV166" s="14" t="s">
        <v>86</v>
      </c>
      <c r="AW166" s="14" t="s">
        <v>35</v>
      </c>
      <c r="AX166" s="14" t="s">
        <v>78</v>
      </c>
      <c r="AY166" s="230" t="s">
        <v>144</v>
      </c>
    </row>
    <row r="167" spans="1:65" s="15" customFormat="1" ht="11.25">
      <c r="B167" s="232"/>
      <c r="C167" s="233"/>
      <c r="D167" s="205" t="s">
        <v>154</v>
      </c>
      <c r="E167" s="234" t="s">
        <v>1</v>
      </c>
      <c r="F167" s="235" t="s">
        <v>178</v>
      </c>
      <c r="G167" s="233"/>
      <c r="H167" s="236">
        <v>45.694999999999993</v>
      </c>
      <c r="I167" s="237"/>
      <c r="J167" s="233"/>
      <c r="K167" s="233"/>
      <c r="L167" s="238"/>
      <c r="M167" s="239"/>
      <c r="N167" s="240"/>
      <c r="O167" s="240"/>
      <c r="P167" s="240"/>
      <c r="Q167" s="240"/>
      <c r="R167" s="240"/>
      <c r="S167" s="240"/>
      <c r="T167" s="241"/>
      <c r="AT167" s="242" t="s">
        <v>154</v>
      </c>
      <c r="AU167" s="242" t="s">
        <v>86</v>
      </c>
      <c r="AV167" s="15" t="s">
        <v>99</v>
      </c>
      <c r="AW167" s="15" t="s">
        <v>35</v>
      </c>
      <c r="AX167" s="15" t="s">
        <v>21</v>
      </c>
      <c r="AY167" s="242" t="s">
        <v>144</v>
      </c>
    </row>
    <row r="168" spans="1:65" s="2" customFormat="1" ht="24.2" customHeight="1">
      <c r="A168" s="35"/>
      <c r="B168" s="36"/>
      <c r="C168" s="192" t="s">
        <v>195</v>
      </c>
      <c r="D168" s="192" t="s">
        <v>146</v>
      </c>
      <c r="E168" s="193" t="s">
        <v>622</v>
      </c>
      <c r="F168" s="194" t="s">
        <v>623</v>
      </c>
      <c r="G168" s="195" t="s">
        <v>202</v>
      </c>
      <c r="H168" s="196">
        <v>77.682000000000002</v>
      </c>
      <c r="I168" s="197"/>
      <c r="J168" s="198">
        <f>ROUND(I168*H168,2)</f>
        <v>0</v>
      </c>
      <c r="K168" s="194" t="s">
        <v>150</v>
      </c>
      <c r="L168" s="40"/>
      <c r="M168" s="199" t="s">
        <v>1</v>
      </c>
      <c r="N168" s="200" t="s">
        <v>43</v>
      </c>
      <c r="O168" s="72"/>
      <c r="P168" s="201">
        <f>O168*H168</f>
        <v>0</v>
      </c>
      <c r="Q168" s="201">
        <v>0</v>
      </c>
      <c r="R168" s="201">
        <f>Q168*H168</f>
        <v>0</v>
      </c>
      <c r="S168" s="201">
        <v>0</v>
      </c>
      <c r="T168" s="202">
        <f>S168*H168</f>
        <v>0</v>
      </c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R168" s="203" t="s">
        <v>99</v>
      </c>
      <c r="AT168" s="203" t="s">
        <v>146</v>
      </c>
      <c r="AU168" s="203" t="s">
        <v>86</v>
      </c>
      <c r="AY168" s="18" t="s">
        <v>144</v>
      </c>
      <c r="BE168" s="204">
        <f>IF(N168="základní",J168,0)</f>
        <v>0</v>
      </c>
      <c r="BF168" s="204">
        <f>IF(N168="snížená",J168,0)</f>
        <v>0</v>
      </c>
      <c r="BG168" s="204">
        <f>IF(N168="zákl. přenesená",J168,0)</f>
        <v>0</v>
      </c>
      <c r="BH168" s="204">
        <f>IF(N168="sníž. přenesená",J168,0)</f>
        <v>0</v>
      </c>
      <c r="BI168" s="204">
        <f>IF(N168="nulová",J168,0)</f>
        <v>0</v>
      </c>
      <c r="BJ168" s="18" t="s">
        <v>21</v>
      </c>
      <c r="BK168" s="204">
        <f>ROUND(I168*H168,2)</f>
        <v>0</v>
      </c>
      <c r="BL168" s="18" t="s">
        <v>99</v>
      </c>
      <c r="BM168" s="203" t="s">
        <v>709</v>
      </c>
    </row>
    <row r="169" spans="1:65" s="2" customFormat="1" ht="29.25">
      <c r="A169" s="35"/>
      <c r="B169" s="36"/>
      <c r="C169" s="37"/>
      <c r="D169" s="205" t="s">
        <v>152</v>
      </c>
      <c r="E169" s="37"/>
      <c r="F169" s="206" t="s">
        <v>426</v>
      </c>
      <c r="G169" s="37"/>
      <c r="H169" s="37"/>
      <c r="I169" s="207"/>
      <c r="J169" s="37"/>
      <c r="K169" s="37"/>
      <c r="L169" s="40"/>
      <c r="M169" s="208"/>
      <c r="N169" s="209"/>
      <c r="O169" s="72"/>
      <c r="P169" s="72"/>
      <c r="Q169" s="72"/>
      <c r="R169" s="72"/>
      <c r="S169" s="72"/>
      <c r="T169" s="73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T169" s="18" t="s">
        <v>152</v>
      </c>
      <c r="AU169" s="18" t="s">
        <v>86</v>
      </c>
    </row>
    <row r="170" spans="1:65" s="14" customFormat="1" ht="11.25">
      <c r="B170" s="220"/>
      <c r="C170" s="221"/>
      <c r="D170" s="205" t="s">
        <v>154</v>
      </c>
      <c r="E170" s="222" t="s">
        <v>1</v>
      </c>
      <c r="F170" s="223" t="s">
        <v>710</v>
      </c>
      <c r="G170" s="221"/>
      <c r="H170" s="224">
        <v>77.682000000000002</v>
      </c>
      <c r="I170" s="225"/>
      <c r="J170" s="221"/>
      <c r="K170" s="221"/>
      <c r="L170" s="226"/>
      <c r="M170" s="227"/>
      <c r="N170" s="228"/>
      <c r="O170" s="228"/>
      <c r="P170" s="228"/>
      <c r="Q170" s="228"/>
      <c r="R170" s="228"/>
      <c r="S170" s="228"/>
      <c r="T170" s="229"/>
      <c r="AT170" s="230" t="s">
        <v>154</v>
      </c>
      <c r="AU170" s="230" t="s">
        <v>86</v>
      </c>
      <c r="AV170" s="14" t="s">
        <v>86</v>
      </c>
      <c r="AW170" s="14" t="s">
        <v>35</v>
      </c>
      <c r="AX170" s="14" t="s">
        <v>21</v>
      </c>
      <c r="AY170" s="230" t="s">
        <v>144</v>
      </c>
    </row>
    <row r="171" spans="1:65" s="2" customFormat="1" ht="24.2" customHeight="1">
      <c r="A171" s="35"/>
      <c r="B171" s="36"/>
      <c r="C171" s="192" t="s">
        <v>199</v>
      </c>
      <c r="D171" s="192" t="s">
        <v>146</v>
      </c>
      <c r="E171" s="193" t="s">
        <v>205</v>
      </c>
      <c r="F171" s="194" t="s">
        <v>206</v>
      </c>
      <c r="G171" s="195" t="s">
        <v>171</v>
      </c>
      <c r="H171" s="196">
        <v>4.75</v>
      </c>
      <c r="I171" s="197"/>
      <c r="J171" s="198">
        <f>ROUND(I171*H171,2)</f>
        <v>0</v>
      </c>
      <c r="K171" s="194" t="s">
        <v>150</v>
      </c>
      <c r="L171" s="40"/>
      <c r="M171" s="199" t="s">
        <v>1</v>
      </c>
      <c r="N171" s="200" t="s">
        <v>43</v>
      </c>
      <c r="O171" s="72"/>
      <c r="P171" s="201">
        <f>O171*H171</f>
        <v>0</v>
      </c>
      <c r="Q171" s="201">
        <v>0</v>
      </c>
      <c r="R171" s="201">
        <f>Q171*H171</f>
        <v>0</v>
      </c>
      <c r="S171" s="201">
        <v>0</v>
      </c>
      <c r="T171" s="202">
        <f>S171*H171</f>
        <v>0</v>
      </c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R171" s="203" t="s">
        <v>99</v>
      </c>
      <c r="AT171" s="203" t="s">
        <v>146</v>
      </c>
      <c r="AU171" s="203" t="s">
        <v>86</v>
      </c>
      <c r="AY171" s="18" t="s">
        <v>144</v>
      </c>
      <c r="BE171" s="204">
        <f>IF(N171="základní",J171,0)</f>
        <v>0</v>
      </c>
      <c r="BF171" s="204">
        <f>IF(N171="snížená",J171,0)</f>
        <v>0</v>
      </c>
      <c r="BG171" s="204">
        <f>IF(N171="zákl. přenesená",J171,0)</f>
        <v>0</v>
      </c>
      <c r="BH171" s="204">
        <f>IF(N171="sníž. přenesená",J171,0)</f>
        <v>0</v>
      </c>
      <c r="BI171" s="204">
        <f>IF(N171="nulová",J171,0)</f>
        <v>0</v>
      </c>
      <c r="BJ171" s="18" t="s">
        <v>21</v>
      </c>
      <c r="BK171" s="204">
        <f>ROUND(I171*H171,2)</f>
        <v>0</v>
      </c>
      <c r="BL171" s="18" t="s">
        <v>99</v>
      </c>
      <c r="BM171" s="203" t="s">
        <v>711</v>
      </c>
    </row>
    <row r="172" spans="1:65" s="2" customFormat="1" ht="29.25">
      <c r="A172" s="35"/>
      <c r="B172" s="36"/>
      <c r="C172" s="37"/>
      <c r="D172" s="205" t="s">
        <v>152</v>
      </c>
      <c r="E172" s="37"/>
      <c r="F172" s="206" t="s">
        <v>208</v>
      </c>
      <c r="G172" s="37"/>
      <c r="H172" s="37"/>
      <c r="I172" s="207"/>
      <c r="J172" s="37"/>
      <c r="K172" s="37"/>
      <c r="L172" s="40"/>
      <c r="M172" s="208"/>
      <c r="N172" s="209"/>
      <c r="O172" s="72"/>
      <c r="P172" s="72"/>
      <c r="Q172" s="72"/>
      <c r="R172" s="72"/>
      <c r="S172" s="72"/>
      <c r="T172" s="73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T172" s="18" t="s">
        <v>152</v>
      </c>
      <c r="AU172" s="18" t="s">
        <v>86</v>
      </c>
    </row>
    <row r="173" spans="1:65" s="13" customFormat="1" ht="11.25">
      <c r="B173" s="210"/>
      <c r="C173" s="211"/>
      <c r="D173" s="205" t="s">
        <v>154</v>
      </c>
      <c r="E173" s="212" t="s">
        <v>1</v>
      </c>
      <c r="F173" s="213" t="s">
        <v>530</v>
      </c>
      <c r="G173" s="211"/>
      <c r="H173" s="212" t="s">
        <v>1</v>
      </c>
      <c r="I173" s="214"/>
      <c r="J173" s="211"/>
      <c r="K173" s="211"/>
      <c r="L173" s="215"/>
      <c r="M173" s="216"/>
      <c r="N173" s="217"/>
      <c r="O173" s="217"/>
      <c r="P173" s="217"/>
      <c r="Q173" s="217"/>
      <c r="R173" s="217"/>
      <c r="S173" s="217"/>
      <c r="T173" s="218"/>
      <c r="AT173" s="219" t="s">
        <v>154</v>
      </c>
      <c r="AU173" s="219" t="s">
        <v>86</v>
      </c>
      <c r="AV173" s="13" t="s">
        <v>21</v>
      </c>
      <c r="AW173" s="13" t="s">
        <v>35</v>
      </c>
      <c r="AX173" s="13" t="s">
        <v>78</v>
      </c>
      <c r="AY173" s="219" t="s">
        <v>144</v>
      </c>
    </row>
    <row r="174" spans="1:65" s="14" customFormat="1" ht="11.25">
      <c r="B174" s="220"/>
      <c r="C174" s="221"/>
      <c r="D174" s="205" t="s">
        <v>154</v>
      </c>
      <c r="E174" s="222" t="s">
        <v>1</v>
      </c>
      <c r="F174" s="223" t="s">
        <v>712</v>
      </c>
      <c r="G174" s="221"/>
      <c r="H174" s="224">
        <v>4.75</v>
      </c>
      <c r="I174" s="225"/>
      <c r="J174" s="221"/>
      <c r="K174" s="221"/>
      <c r="L174" s="226"/>
      <c r="M174" s="227"/>
      <c r="N174" s="228"/>
      <c r="O174" s="228"/>
      <c r="P174" s="228"/>
      <c r="Q174" s="228"/>
      <c r="R174" s="228"/>
      <c r="S174" s="228"/>
      <c r="T174" s="229"/>
      <c r="AT174" s="230" t="s">
        <v>154</v>
      </c>
      <c r="AU174" s="230" t="s">
        <v>86</v>
      </c>
      <c r="AV174" s="14" t="s">
        <v>86</v>
      </c>
      <c r="AW174" s="14" t="s">
        <v>35</v>
      </c>
      <c r="AX174" s="14" t="s">
        <v>21</v>
      </c>
      <c r="AY174" s="230" t="s">
        <v>144</v>
      </c>
    </row>
    <row r="175" spans="1:65" s="2" customFormat="1" ht="14.45" customHeight="1">
      <c r="A175" s="35"/>
      <c r="B175" s="36"/>
      <c r="C175" s="243" t="s">
        <v>25</v>
      </c>
      <c r="D175" s="243" t="s">
        <v>211</v>
      </c>
      <c r="E175" s="244" t="s">
        <v>212</v>
      </c>
      <c r="F175" s="245" t="s">
        <v>213</v>
      </c>
      <c r="G175" s="246" t="s">
        <v>202</v>
      </c>
      <c r="H175" s="247">
        <v>8.0749999999999993</v>
      </c>
      <c r="I175" s="248"/>
      <c r="J175" s="249">
        <f>ROUND(I175*H175,2)</f>
        <v>0</v>
      </c>
      <c r="K175" s="245" t="s">
        <v>150</v>
      </c>
      <c r="L175" s="250"/>
      <c r="M175" s="251" t="s">
        <v>1</v>
      </c>
      <c r="N175" s="252" t="s">
        <v>43</v>
      </c>
      <c r="O175" s="72"/>
      <c r="P175" s="201">
        <f>O175*H175</f>
        <v>0</v>
      </c>
      <c r="Q175" s="201">
        <v>1</v>
      </c>
      <c r="R175" s="201">
        <f>Q175*H175</f>
        <v>8.0749999999999993</v>
      </c>
      <c r="S175" s="201">
        <v>0</v>
      </c>
      <c r="T175" s="202">
        <f>S175*H175</f>
        <v>0</v>
      </c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R175" s="203" t="s">
        <v>195</v>
      </c>
      <c r="AT175" s="203" t="s">
        <v>211</v>
      </c>
      <c r="AU175" s="203" t="s">
        <v>86</v>
      </c>
      <c r="AY175" s="18" t="s">
        <v>144</v>
      </c>
      <c r="BE175" s="204">
        <f>IF(N175="základní",J175,0)</f>
        <v>0</v>
      </c>
      <c r="BF175" s="204">
        <f>IF(N175="snížená",J175,0)</f>
        <v>0</v>
      </c>
      <c r="BG175" s="204">
        <f>IF(N175="zákl. přenesená",J175,0)</f>
        <v>0</v>
      </c>
      <c r="BH175" s="204">
        <f>IF(N175="sníž. přenesená",J175,0)</f>
        <v>0</v>
      </c>
      <c r="BI175" s="204">
        <f>IF(N175="nulová",J175,0)</f>
        <v>0</v>
      </c>
      <c r="BJ175" s="18" t="s">
        <v>21</v>
      </c>
      <c r="BK175" s="204">
        <f>ROUND(I175*H175,2)</f>
        <v>0</v>
      </c>
      <c r="BL175" s="18" t="s">
        <v>99</v>
      </c>
      <c r="BM175" s="203" t="s">
        <v>713</v>
      </c>
    </row>
    <row r="176" spans="1:65" s="2" customFormat="1" ht="11.25">
      <c r="A176" s="35"/>
      <c r="B176" s="36"/>
      <c r="C176" s="37"/>
      <c r="D176" s="205" t="s">
        <v>152</v>
      </c>
      <c r="E176" s="37"/>
      <c r="F176" s="206" t="s">
        <v>215</v>
      </c>
      <c r="G176" s="37"/>
      <c r="H176" s="37"/>
      <c r="I176" s="207"/>
      <c r="J176" s="37"/>
      <c r="K176" s="37"/>
      <c r="L176" s="40"/>
      <c r="M176" s="208"/>
      <c r="N176" s="209"/>
      <c r="O176" s="72"/>
      <c r="P176" s="72"/>
      <c r="Q176" s="72"/>
      <c r="R176" s="72"/>
      <c r="S176" s="72"/>
      <c r="T176" s="73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T176" s="18" t="s">
        <v>152</v>
      </c>
      <c r="AU176" s="18" t="s">
        <v>86</v>
      </c>
    </row>
    <row r="177" spans="1:65" s="13" customFormat="1" ht="11.25">
      <c r="B177" s="210"/>
      <c r="C177" s="211"/>
      <c r="D177" s="205" t="s">
        <v>154</v>
      </c>
      <c r="E177" s="212" t="s">
        <v>1</v>
      </c>
      <c r="F177" s="213" t="s">
        <v>216</v>
      </c>
      <c r="G177" s="211"/>
      <c r="H177" s="212" t="s">
        <v>1</v>
      </c>
      <c r="I177" s="214"/>
      <c r="J177" s="211"/>
      <c r="K177" s="211"/>
      <c r="L177" s="215"/>
      <c r="M177" s="216"/>
      <c r="N177" s="217"/>
      <c r="O177" s="217"/>
      <c r="P177" s="217"/>
      <c r="Q177" s="217"/>
      <c r="R177" s="217"/>
      <c r="S177" s="217"/>
      <c r="T177" s="218"/>
      <c r="AT177" s="219" t="s">
        <v>154</v>
      </c>
      <c r="AU177" s="219" t="s">
        <v>86</v>
      </c>
      <c r="AV177" s="13" t="s">
        <v>21</v>
      </c>
      <c r="AW177" s="13" t="s">
        <v>35</v>
      </c>
      <c r="AX177" s="13" t="s">
        <v>78</v>
      </c>
      <c r="AY177" s="219" t="s">
        <v>144</v>
      </c>
    </row>
    <row r="178" spans="1:65" s="14" customFormat="1" ht="11.25">
      <c r="B178" s="220"/>
      <c r="C178" s="221"/>
      <c r="D178" s="205" t="s">
        <v>154</v>
      </c>
      <c r="E178" s="222" t="s">
        <v>1</v>
      </c>
      <c r="F178" s="223" t="s">
        <v>714</v>
      </c>
      <c r="G178" s="221"/>
      <c r="H178" s="224">
        <v>8.0749999999999993</v>
      </c>
      <c r="I178" s="225"/>
      <c r="J178" s="221"/>
      <c r="K178" s="221"/>
      <c r="L178" s="226"/>
      <c r="M178" s="227"/>
      <c r="N178" s="228"/>
      <c r="O178" s="228"/>
      <c r="P178" s="228"/>
      <c r="Q178" s="228"/>
      <c r="R178" s="228"/>
      <c r="S178" s="228"/>
      <c r="T178" s="229"/>
      <c r="AT178" s="230" t="s">
        <v>154</v>
      </c>
      <c r="AU178" s="230" t="s">
        <v>86</v>
      </c>
      <c r="AV178" s="14" t="s">
        <v>86</v>
      </c>
      <c r="AW178" s="14" t="s">
        <v>35</v>
      </c>
      <c r="AX178" s="14" t="s">
        <v>78</v>
      </c>
      <c r="AY178" s="230" t="s">
        <v>144</v>
      </c>
    </row>
    <row r="179" spans="1:65" s="15" customFormat="1" ht="11.25">
      <c r="B179" s="232"/>
      <c r="C179" s="233"/>
      <c r="D179" s="205" t="s">
        <v>154</v>
      </c>
      <c r="E179" s="234" t="s">
        <v>1</v>
      </c>
      <c r="F179" s="235" t="s">
        <v>178</v>
      </c>
      <c r="G179" s="233"/>
      <c r="H179" s="236">
        <v>8.0749999999999993</v>
      </c>
      <c r="I179" s="237"/>
      <c r="J179" s="233"/>
      <c r="K179" s="233"/>
      <c r="L179" s="238"/>
      <c r="M179" s="239"/>
      <c r="N179" s="240"/>
      <c r="O179" s="240"/>
      <c r="P179" s="240"/>
      <c r="Q179" s="240"/>
      <c r="R179" s="240"/>
      <c r="S179" s="240"/>
      <c r="T179" s="241"/>
      <c r="AT179" s="242" t="s">
        <v>154</v>
      </c>
      <c r="AU179" s="242" t="s">
        <v>86</v>
      </c>
      <c r="AV179" s="15" t="s">
        <v>99</v>
      </c>
      <c r="AW179" s="15" t="s">
        <v>35</v>
      </c>
      <c r="AX179" s="15" t="s">
        <v>21</v>
      </c>
      <c r="AY179" s="242" t="s">
        <v>144</v>
      </c>
    </row>
    <row r="180" spans="1:65" s="2" customFormat="1" ht="24.2" customHeight="1">
      <c r="A180" s="35"/>
      <c r="B180" s="36"/>
      <c r="C180" s="192" t="s">
        <v>210</v>
      </c>
      <c r="D180" s="192" t="s">
        <v>146</v>
      </c>
      <c r="E180" s="193" t="s">
        <v>219</v>
      </c>
      <c r="F180" s="194" t="s">
        <v>220</v>
      </c>
      <c r="G180" s="195" t="s">
        <v>149</v>
      </c>
      <c r="H180" s="196">
        <v>32.299999999999997</v>
      </c>
      <c r="I180" s="197"/>
      <c r="J180" s="198">
        <f>ROUND(I180*H180,2)</f>
        <v>0</v>
      </c>
      <c r="K180" s="194" t="s">
        <v>1</v>
      </c>
      <c r="L180" s="40"/>
      <c r="M180" s="199" t="s">
        <v>1</v>
      </c>
      <c r="N180" s="200" t="s">
        <v>43</v>
      </c>
      <c r="O180" s="72"/>
      <c r="P180" s="201">
        <f>O180*H180</f>
        <v>0</v>
      </c>
      <c r="Q180" s="201">
        <v>0</v>
      </c>
      <c r="R180" s="201">
        <f>Q180*H180</f>
        <v>0</v>
      </c>
      <c r="S180" s="201">
        <v>0</v>
      </c>
      <c r="T180" s="202">
        <f>S180*H180</f>
        <v>0</v>
      </c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R180" s="203" t="s">
        <v>99</v>
      </c>
      <c r="AT180" s="203" t="s">
        <v>146</v>
      </c>
      <c r="AU180" s="203" t="s">
        <v>86</v>
      </c>
      <c r="AY180" s="18" t="s">
        <v>144</v>
      </c>
      <c r="BE180" s="204">
        <f>IF(N180="základní",J180,0)</f>
        <v>0</v>
      </c>
      <c r="BF180" s="204">
        <f>IF(N180="snížená",J180,0)</f>
        <v>0</v>
      </c>
      <c r="BG180" s="204">
        <f>IF(N180="zákl. přenesená",J180,0)</f>
        <v>0</v>
      </c>
      <c r="BH180" s="204">
        <f>IF(N180="sníž. přenesená",J180,0)</f>
        <v>0</v>
      </c>
      <c r="BI180" s="204">
        <f>IF(N180="nulová",J180,0)</f>
        <v>0</v>
      </c>
      <c r="BJ180" s="18" t="s">
        <v>21</v>
      </c>
      <c r="BK180" s="204">
        <f>ROUND(I180*H180,2)</f>
        <v>0</v>
      </c>
      <c r="BL180" s="18" t="s">
        <v>99</v>
      </c>
      <c r="BM180" s="203" t="s">
        <v>715</v>
      </c>
    </row>
    <row r="181" spans="1:65" s="2" customFormat="1" ht="19.5">
      <c r="A181" s="35"/>
      <c r="B181" s="36"/>
      <c r="C181" s="37"/>
      <c r="D181" s="205" t="s">
        <v>152</v>
      </c>
      <c r="E181" s="37"/>
      <c r="F181" s="206" t="s">
        <v>222</v>
      </c>
      <c r="G181" s="37"/>
      <c r="H181" s="37"/>
      <c r="I181" s="207"/>
      <c r="J181" s="37"/>
      <c r="K181" s="37"/>
      <c r="L181" s="40"/>
      <c r="M181" s="208"/>
      <c r="N181" s="209"/>
      <c r="O181" s="72"/>
      <c r="P181" s="72"/>
      <c r="Q181" s="72"/>
      <c r="R181" s="72"/>
      <c r="S181" s="72"/>
      <c r="T181" s="73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T181" s="18" t="s">
        <v>152</v>
      </c>
      <c r="AU181" s="18" t="s">
        <v>86</v>
      </c>
    </row>
    <row r="182" spans="1:65" s="13" customFormat="1" ht="11.25">
      <c r="B182" s="210"/>
      <c r="C182" s="211"/>
      <c r="D182" s="205" t="s">
        <v>154</v>
      </c>
      <c r="E182" s="212" t="s">
        <v>1</v>
      </c>
      <c r="F182" s="213" t="s">
        <v>537</v>
      </c>
      <c r="G182" s="211"/>
      <c r="H182" s="212" t="s">
        <v>1</v>
      </c>
      <c r="I182" s="214"/>
      <c r="J182" s="211"/>
      <c r="K182" s="211"/>
      <c r="L182" s="215"/>
      <c r="M182" s="216"/>
      <c r="N182" s="217"/>
      <c r="O182" s="217"/>
      <c r="P182" s="217"/>
      <c r="Q182" s="217"/>
      <c r="R182" s="217"/>
      <c r="S182" s="217"/>
      <c r="T182" s="218"/>
      <c r="AT182" s="219" t="s">
        <v>154</v>
      </c>
      <c r="AU182" s="219" t="s">
        <v>86</v>
      </c>
      <c r="AV182" s="13" t="s">
        <v>21</v>
      </c>
      <c r="AW182" s="13" t="s">
        <v>35</v>
      </c>
      <c r="AX182" s="13" t="s">
        <v>78</v>
      </c>
      <c r="AY182" s="219" t="s">
        <v>144</v>
      </c>
    </row>
    <row r="183" spans="1:65" s="14" customFormat="1" ht="11.25">
      <c r="B183" s="220"/>
      <c r="C183" s="221"/>
      <c r="D183" s="205" t="s">
        <v>154</v>
      </c>
      <c r="E183" s="222" t="s">
        <v>1</v>
      </c>
      <c r="F183" s="223" t="s">
        <v>716</v>
      </c>
      <c r="G183" s="221"/>
      <c r="H183" s="224">
        <v>32.299999999999997</v>
      </c>
      <c r="I183" s="225"/>
      <c r="J183" s="221"/>
      <c r="K183" s="221"/>
      <c r="L183" s="226"/>
      <c r="M183" s="227"/>
      <c r="N183" s="228"/>
      <c r="O183" s="228"/>
      <c r="P183" s="228"/>
      <c r="Q183" s="228"/>
      <c r="R183" s="228"/>
      <c r="S183" s="228"/>
      <c r="T183" s="229"/>
      <c r="AT183" s="230" t="s">
        <v>154</v>
      </c>
      <c r="AU183" s="230" t="s">
        <v>86</v>
      </c>
      <c r="AV183" s="14" t="s">
        <v>86</v>
      </c>
      <c r="AW183" s="14" t="s">
        <v>35</v>
      </c>
      <c r="AX183" s="14" t="s">
        <v>21</v>
      </c>
      <c r="AY183" s="230" t="s">
        <v>144</v>
      </c>
    </row>
    <row r="184" spans="1:65" s="2" customFormat="1" ht="37.9" customHeight="1">
      <c r="A184" s="35"/>
      <c r="B184" s="36"/>
      <c r="C184" s="192" t="s">
        <v>218</v>
      </c>
      <c r="D184" s="192" t="s">
        <v>146</v>
      </c>
      <c r="E184" s="193" t="s">
        <v>226</v>
      </c>
      <c r="F184" s="194" t="s">
        <v>227</v>
      </c>
      <c r="G184" s="195" t="s">
        <v>149</v>
      </c>
      <c r="H184" s="196">
        <v>32.299999999999997</v>
      </c>
      <c r="I184" s="197"/>
      <c r="J184" s="198">
        <f>ROUND(I184*H184,2)</f>
        <v>0</v>
      </c>
      <c r="K184" s="194" t="s">
        <v>1</v>
      </c>
      <c r="L184" s="40"/>
      <c r="M184" s="199" t="s">
        <v>1</v>
      </c>
      <c r="N184" s="200" t="s">
        <v>43</v>
      </c>
      <c r="O184" s="72"/>
      <c r="P184" s="201">
        <f>O184*H184</f>
        <v>0</v>
      </c>
      <c r="Q184" s="201">
        <v>0</v>
      </c>
      <c r="R184" s="201">
        <f>Q184*H184</f>
        <v>0</v>
      </c>
      <c r="S184" s="201">
        <v>0</v>
      </c>
      <c r="T184" s="202">
        <f>S184*H184</f>
        <v>0</v>
      </c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R184" s="203" t="s">
        <v>99</v>
      </c>
      <c r="AT184" s="203" t="s">
        <v>146</v>
      </c>
      <c r="AU184" s="203" t="s">
        <v>86</v>
      </c>
      <c r="AY184" s="18" t="s">
        <v>144</v>
      </c>
      <c r="BE184" s="204">
        <f>IF(N184="základní",J184,0)</f>
        <v>0</v>
      </c>
      <c r="BF184" s="204">
        <f>IF(N184="snížená",J184,0)</f>
        <v>0</v>
      </c>
      <c r="BG184" s="204">
        <f>IF(N184="zákl. přenesená",J184,0)</f>
        <v>0</v>
      </c>
      <c r="BH184" s="204">
        <f>IF(N184="sníž. přenesená",J184,0)</f>
        <v>0</v>
      </c>
      <c r="BI184" s="204">
        <f>IF(N184="nulová",J184,0)</f>
        <v>0</v>
      </c>
      <c r="BJ184" s="18" t="s">
        <v>21</v>
      </c>
      <c r="BK184" s="204">
        <f>ROUND(I184*H184,2)</f>
        <v>0</v>
      </c>
      <c r="BL184" s="18" t="s">
        <v>99</v>
      </c>
      <c r="BM184" s="203" t="s">
        <v>717</v>
      </c>
    </row>
    <row r="185" spans="1:65" s="2" customFormat="1" ht="19.5">
      <c r="A185" s="35"/>
      <c r="B185" s="36"/>
      <c r="C185" s="37"/>
      <c r="D185" s="205" t="s">
        <v>152</v>
      </c>
      <c r="E185" s="37"/>
      <c r="F185" s="206" t="s">
        <v>229</v>
      </c>
      <c r="G185" s="37"/>
      <c r="H185" s="37"/>
      <c r="I185" s="207"/>
      <c r="J185" s="37"/>
      <c r="K185" s="37"/>
      <c r="L185" s="40"/>
      <c r="M185" s="208"/>
      <c r="N185" s="209"/>
      <c r="O185" s="72"/>
      <c r="P185" s="72"/>
      <c r="Q185" s="72"/>
      <c r="R185" s="72"/>
      <c r="S185" s="72"/>
      <c r="T185" s="73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T185" s="18" t="s">
        <v>152</v>
      </c>
      <c r="AU185" s="18" t="s">
        <v>86</v>
      </c>
    </row>
    <row r="186" spans="1:65" s="13" customFormat="1" ht="11.25">
      <c r="B186" s="210"/>
      <c r="C186" s="211"/>
      <c r="D186" s="205" t="s">
        <v>154</v>
      </c>
      <c r="E186" s="212" t="s">
        <v>1</v>
      </c>
      <c r="F186" s="213" t="s">
        <v>223</v>
      </c>
      <c r="G186" s="211"/>
      <c r="H186" s="212" t="s">
        <v>1</v>
      </c>
      <c r="I186" s="214"/>
      <c r="J186" s="211"/>
      <c r="K186" s="211"/>
      <c r="L186" s="215"/>
      <c r="M186" s="216"/>
      <c r="N186" s="217"/>
      <c r="O186" s="217"/>
      <c r="P186" s="217"/>
      <c r="Q186" s="217"/>
      <c r="R186" s="217"/>
      <c r="S186" s="217"/>
      <c r="T186" s="218"/>
      <c r="AT186" s="219" t="s">
        <v>154</v>
      </c>
      <c r="AU186" s="219" t="s">
        <v>86</v>
      </c>
      <c r="AV186" s="13" t="s">
        <v>21</v>
      </c>
      <c r="AW186" s="13" t="s">
        <v>35</v>
      </c>
      <c r="AX186" s="13" t="s">
        <v>78</v>
      </c>
      <c r="AY186" s="219" t="s">
        <v>144</v>
      </c>
    </row>
    <row r="187" spans="1:65" s="14" customFormat="1" ht="11.25">
      <c r="B187" s="220"/>
      <c r="C187" s="221"/>
      <c r="D187" s="205" t="s">
        <v>154</v>
      </c>
      <c r="E187" s="222" t="s">
        <v>1</v>
      </c>
      <c r="F187" s="223" t="s">
        <v>716</v>
      </c>
      <c r="G187" s="221"/>
      <c r="H187" s="224">
        <v>32.299999999999997</v>
      </c>
      <c r="I187" s="225"/>
      <c r="J187" s="221"/>
      <c r="K187" s="221"/>
      <c r="L187" s="226"/>
      <c r="M187" s="227"/>
      <c r="N187" s="228"/>
      <c r="O187" s="228"/>
      <c r="P187" s="228"/>
      <c r="Q187" s="228"/>
      <c r="R187" s="228"/>
      <c r="S187" s="228"/>
      <c r="T187" s="229"/>
      <c r="AT187" s="230" t="s">
        <v>154</v>
      </c>
      <c r="AU187" s="230" t="s">
        <v>86</v>
      </c>
      <c r="AV187" s="14" t="s">
        <v>86</v>
      </c>
      <c r="AW187" s="14" t="s">
        <v>35</v>
      </c>
      <c r="AX187" s="14" t="s">
        <v>21</v>
      </c>
      <c r="AY187" s="230" t="s">
        <v>144</v>
      </c>
    </row>
    <row r="188" spans="1:65" s="2" customFormat="1" ht="14.45" customHeight="1">
      <c r="A188" s="35"/>
      <c r="B188" s="36"/>
      <c r="C188" s="243" t="s">
        <v>535</v>
      </c>
      <c r="D188" s="243" t="s">
        <v>211</v>
      </c>
      <c r="E188" s="244" t="s">
        <v>230</v>
      </c>
      <c r="F188" s="245" t="s">
        <v>231</v>
      </c>
      <c r="G188" s="246" t="s">
        <v>232</v>
      </c>
      <c r="H188" s="247">
        <v>0.48499999999999999</v>
      </c>
      <c r="I188" s="248"/>
      <c r="J188" s="249">
        <f>ROUND(I188*H188,2)</f>
        <v>0</v>
      </c>
      <c r="K188" s="245" t="s">
        <v>150</v>
      </c>
      <c r="L188" s="250"/>
      <c r="M188" s="251" t="s">
        <v>1</v>
      </c>
      <c r="N188" s="252" t="s">
        <v>43</v>
      </c>
      <c r="O188" s="72"/>
      <c r="P188" s="201">
        <f>O188*H188</f>
        <v>0</v>
      </c>
      <c r="Q188" s="201">
        <v>1E-3</v>
      </c>
      <c r="R188" s="201">
        <f>Q188*H188</f>
        <v>4.8499999999999997E-4</v>
      </c>
      <c r="S188" s="201">
        <v>0</v>
      </c>
      <c r="T188" s="202">
        <f>S188*H188</f>
        <v>0</v>
      </c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R188" s="203" t="s">
        <v>195</v>
      </c>
      <c r="AT188" s="203" t="s">
        <v>211</v>
      </c>
      <c r="AU188" s="203" t="s">
        <v>86</v>
      </c>
      <c r="AY188" s="18" t="s">
        <v>144</v>
      </c>
      <c r="BE188" s="204">
        <f>IF(N188="základní",J188,0)</f>
        <v>0</v>
      </c>
      <c r="BF188" s="204">
        <f>IF(N188="snížená",J188,0)</f>
        <v>0</v>
      </c>
      <c r="BG188" s="204">
        <f>IF(N188="zákl. přenesená",J188,0)</f>
        <v>0</v>
      </c>
      <c r="BH188" s="204">
        <f>IF(N188="sníž. přenesená",J188,0)</f>
        <v>0</v>
      </c>
      <c r="BI188" s="204">
        <f>IF(N188="nulová",J188,0)</f>
        <v>0</v>
      </c>
      <c r="BJ188" s="18" t="s">
        <v>21</v>
      </c>
      <c r="BK188" s="204">
        <f>ROUND(I188*H188,2)</f>
        <v>0</v>
      </c>
      <c r="BL188" s="18" t="s">
        <v>99</v>
      </c>
      <c r="BM188" s="203" t="s">
        <v>718</v>
      </c>
    </row>
    <row r="189" spans="1:65" s="2" customFormat="1" ht="11.25">
      <c r="A189" s="35"/>
      <c r="B189" s="36"/>
      <c r="C189" s="37"/>
      <c r="D189" s="205" t="s">
        <v>152</v>
      </c>
      <c r="E189" s="37"/>
      <c r="F189" s="206" t="s">
        <v>231</v>
      </c>
      <c r="G189" s="37"/>
      <c r="H189" s="37"/>
      <c r="I189" s="207"/>
      <c r="J189" s="37"/>
      <c r="K189" s="37"/>
      <c r="L189" s="40"/>
      <c r="M189" s="208"/>
      <c r="N189" s="209"/>
      <c r="O189" s="72"/>
      <c r="P189" s="72"/>
      <c r="Q189" s="72"/>
      <c r="R189" s="72"/>
      <c r="S189" s="72"/>
      <c r="T189" s="73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T189" s="18" t="s">
        <v>152</v>
      </c>
      <c r="AU189" s="18" t="s">
        <v>86</v>
      </c>
    </row>
    <row r="190" spans="1:65" s="14" customFormat="1" ht="11.25">
      <c r="B190" s="220"/>
      <c r="C190" s="221"/>
      <c r="D190" s="205" t="s">
        <v>154</v>
      </c>
      <c r="E190" s="221"/>
      <c r="F190" s="223" t="s">
        <v>719</v>
      </c>
      <c r="G190" s="221"/>
      <c r="H190" s="224">
        <v>0.48499999999999999</v>
      </c>
      <c r="I190" s="225"/>
      <c r="J190" s="221"/>
      <c r="K190" s="221"/>
      <c r="L190" s="226"/>
      <c r="M190" s="227"/>
      <c r="N190" s="228"/>
      <c r="O190" s="228"/>
      <c r="P190" s="228"/>
      <c r="Q190" s="228"/>
      <c r="R190" s="228"/>
      <c r="S190" s="228"/>
      <c r="T190" s="229"/>
      <c r="AT190" s="230" t="s">
        <v>154</v>
      </c>
      <c r="AU190" s="230" t="s">
        <v>86</v>
      </c>
      <c r="AV190" s="14" t="s">
        <v>86</v>
      </c>
      <c r="AW190" s="14" t="s">
        <v>4</v>
      </c>
      <c r="AX190" s="14" t="s">
        <v>21</v>
      </c>
      <c r="AY190" s="230" t="s">
        <v>144</v>
      </c>
    </row>
    <row r="191" spans="1:65" s="2" customFormat="1" ht="24.2" customHeight="1">
      <c r="A191" s="35"/>
      <c r="B191" s="36"/>
      <c r="C191" s="192" t="s">
        <v>225</v>
      </c>
      <c r="D191" s="192" t="s">
        <v>146</v>
      </c>
      <c r="E191" s="193" t="s">
        <v>236</v>
      </c>
      <c r="F191" s="194" t="s">
        <v>237</v>
      </c>
      <c r="G191" s="195" t="s">
        <v>149</v>
      </c>
      <c r="H191" s="196">
        <v>191.7</v>
      </c>
      <c r="I191" s="197"/>
      <c r="J191" s="198">
        <f>ROUND(I191*H191,2)</f>
        <v>0</v>
      </c>
      <c r="K191" s="194" t="s">
        <v>150</v>
      </c>
      <c r="L191" s="40"/>
      <c r="M191" s="199" t="s">
        <v>1</v>
      </c>
      <c r="N191" s="200" t="s">
        <v>43</v>
      </c>
      <c r="O191" s="72"/>
      <c r="P191" s="201">
        <f>O191*H191</f>
        <v>0</v>
      </c>
      <c r="Q191" s="201">
        <v>0</v>
      </c>
      <c r="R191" s="201">
        <f>Q191*H191</f>
        <v>0</v>
      </c>
      <c r="S191" s="201">
        <v>0</v>
      </c>
      <c r="T191" s="202">
        <f>S191*H191</f>
        <v>0</v>
      </c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R191" s="203" t="s">
        <v>99</v>
      </c>
      <c r="AT191" s="203" t="s">
        <v>146</v>
      </c>
      <c r="AU191" s="203" t="s">
        <v>86</v>
      </c>
      <c r="AY191" s="18" t="s">
        <v>144</v>
      </c>
      <c r="BE191" s="204">
        <f>IF(N191="základní",J191,0)</f>
        <v>0</v>
      </c>
      <c r="BF191" s="204">
        <f>IF(N191="snížená",J191,0)</f>
        <v>0</v>
      </c>
      <c r="BG191" s="204">
        <f>IF(N191="zákl. přenesená",J191,0)</f>
        <v>0</v>
      </c>
      <c r="BH191" s="204">
        <f>IF(N191="sníž. přenesená",J191,0)</f>
        <v>0</v>
      </c>
      <c r="BI191" s="204">
        <f>IF(N191="nulová",J191,0)</f>
        <v>0</v>
      </c>
      <c r="BJ191" s="18" t="s">
        <v>21</v>
      </c>
      <c r="BK191" s="204">
        <f>ROUND(I191*H191,2)</f>
        <v>0</v>
      </c>
      <c r="BL191" s="18" t="s">
        <v>99</v>
      </c>
      <c r="BM191" s="203" t="s">
        <v>720</v>
      </c>
    </row>
    <row r="192" spans="1:65" s="2" customFormat="1" ht="19.5">
      <c r="A192" s="35"/>
      <c r="B192" s="36"/>
      <c r="C192" s="37"/>
      <c r="D192" s="205" t="s">
        <v>152</v>
      </c>
      <c r="E192" s="37"/>
      <c r="F192" s="206" t="s">
        <v>239</v>
      </c>
      <c r="G192" s="37"/>
      <c r="H192" s="37"/>
      <c r="I192" s="207"/>
      <c r="J192" s="37"/>
      <c r="K192" s="37"/>
      <c r="L192" s="40"/>
      <c r="M192" s="208"/>
      <c r="N192" s="209"/>
      <c r="O192" s="72"/>
      <c r="P192" s="72"/>
      <c r="Q192" s="72"/>
      <c r="R192" s="72"/>
      <c r="S192" s="72"/>
      <c r="T192" s="73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T192" s="18" t="s">
        <v>152</v>
      </c>
      <c r="AU192" s="18" t="s">
        <v>86</v>
      </c>
    </row>
    <row r="193" spans="1:65" s="13" customFormat="1" ht="11.25">
      <c r="B193" s="210"/>
      <c r="C193" s="211"/>
      <c r="D193" s="205" t="s">
        <v>154</v>
      </c>
      <c r="E193" s="212" t="s">
        <v>1</v>
      </c>
      <c r="F193" s="213" t="s">
        <v>240</v>
      </c>
      <c r="G193" s="211"/>
      <c r="H193" s="212" t="s">
        <v>1</v>
      </c>
      <c r="I193" s="214"/>
      <c r="J193" s="211"/>
      <c r="K193" s="211"/>
      <c r="L193" s="215"/>
      <c r="M193" s="216"/>
      <c r="N193" s="217"/>
      <c r="O193" s="217"/>
      <c r="P193" s="217"/>
      <c r="Q193" s="217"/>
      <c r="R193" s="217"/>
      <c r="S193" s="217"/>
      <c r="T193" s="218"/>
      <c r="AT193" s="219" t="s">
        <v>154</v>
      </c>
      <c r="AU193" s="219" t="s">
        <v>86</v>
      </c>
      <c r="AV193" s="13" t="s">
        <v>21</v>
      </c>
      <c r="AW193" s="13" t="s">
        <v>35</v>
      </c>
      <c r="AX193" s="13" t="s">
        <v>78</v>
      </c>
      <c r="AY193" s="219" t="s">
        <v>144</v>
      </c>
    </row>
    <row r="194" spans="1:65" s="14" customFormat="1" ht="11.25">
      <c r="B194" s="220"/>
      <c r="C194" s="221"/>
      <c r="D194" s="205" t="s">
        <v>154</v>
      </c>
      <c r="E194" s="222" t="s">
        <v>1</v>
      </c>
      <c r="F194" s="223" t="s">
        <v>721</v>
      </c>
      <c r="G194" s="221"/>
      <c r="H194" s="224">
        <v>191.7</v>
      </c>
      <c r="I194" s="225"/>
      <c r="J194" s="221"/>
      <c r="K194" s="221"/>
      <c r="L194" s="226"/>
      <c r="M194" s="227"/>
      <c r="N194" s="228"/>
      <c r="O194" s="228"/>
      <c r="P194" s="228"/>
      <c r="Q194" s="228"/>
      <c r="R194" s="228"/>
      <c r="S194" s="228"/>
      <c r="T194" s="229"/>
      <c r="AT194" s="230" t="s">
        <v>154</v>
      </c>
      <c r="AU194" s="230" t="s">
        <v>86</v>
      </c>
      <c r="AV194" s="14" t="s">
        <v>86</v>
      </c>
      <c r="AW194" s="14" t="s">
        <v>35</v>
      </c>
      <c r="AX194" s="14" t="s">
        <v>21</v>
      </c>
      <c r="AY194" s="230" t="s">
        <v>144</v>
      </c>
    </row>
    <row r="195" spans="1:65" s="12" customFormat="1" ht="22.9" customHeight="1">
      <c r="B195" s="176"/>
      <c r="C195" s="177"/>
      <c r="D195" s="178" t="s">
        <v>77</v>
      </c>
      <c r="E195" s="190" t="s">
        <v>86</v>
      </c>
      <c r="F195" s="190" t="s">
        <v>242</v>
      </c>
      <c r="G195" s="177"/>
      <c r="H195" s="177"/>
      <c r="I195" s="180"/>
      <c r="J195" s="191">
        <f>BK195</f>
        <v>0</v>
      </c>
      <c r="K195" s="177"/>
      <c r="L195" s="182"/>
      <c r="M195" s="183"/>
      <c r="N195" s="184"/>
      <c r="O195" s="184"/>
      <c r="P195" s="185">
        <f>SUM(P196:P214)</f>
        <v>0</v>
      </c>
      <c r="Q195" s="184"/>
      <c r="R195" s="185">
        <f>SUM(R196:R214)</f>
        <v>21.499270000000003</v>
      </c>
      <c r="S195" s="184"/>
      <c r="T195" s="186">
        <f>SUM(T196:T214)</f>
        <v>0</v>
      </c>
      <c r="AR195" s="187" t="s">
        <v>21</v>
      </c>
      <c r="AT195" s="188" t="s">
        <v>77</v>
      </c>
      <c r="AU195" s="188" t="s">
        <v>21</v>
      </c>
      <c r="AY195" s="187" t="s">
        <v>144</v>
      </c>
      <c r="BK195" s="189">
        <f>SUM(BK196:BK214)</f>
        <v>0</v>
      </c>
    </row>
    <row r="196" spans="1:65" s="2" customFormat="1" ht="24.2" customHeight="1">
      <c r="A196" s="35"/>
      <c r="B196" s="36"/>
      <c r="C196" s="192" t="s">
        <v>8</v>
      </c>
      <c r="D196" s="192" t="s">
        <v>146</v>
      </c>
      <c r="E196" s="193" t="s">
        <v>244</v>
      </c>
      <c r="F196" s="194" t="s">
        <v>245</v>
      </c>
      <c r="G196" s="195" t="s">
        <v>171</v>
      </c>
      <c r="H196" s="196">
        <v>4</v>
      </c>
      <c r="I196" s="197"/>
      <c r="J196" s="198">
        <f>ROUND(I196*H196,2)</f>
        <v>0</v>
      </c>
      <c r="K196" s="194" t="s">
        <v>1</v>
      </c>
      <c r="L196" s="40"/>
      <c r="M196" s="199" t="s">
        <v>1</v>
      </c>
      <c r="N196" s="200" t="s">
        <v>43</v>
      </c>
      <c r="O196" s="72"/>
      <c r="P196" s="201">
        <f>O196*H196</f>
        <v>0</v>
      </c>
      <c r="Q196" s="201">
        <v>1.63</v>
      </c>
      <c r="R196" s="201">
        <f>Q196*H196</f>
        <v>6.52</v>
      </c>
      <c r="S196" s="201">
        <v>0</v>
      </c>
      <c r="T196" s="202">
        <f>S196*H196</f>
        <v>0</v>
      </c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R196" s="203" t="s">
        <v>99</v>
      </c>
      <c r="AT196" s="203" t="s">
        <v>146</v>
      </c>
      <c r="AU196" s="203" t="s">
        <v>86</v>
      </c>
      <c r="AY196" s="18" t="s">
        <v>144</v>
      </c>
      <c r="BE196" s="204">
        <f>IF(N196="základní",J196,0)</f>
        <v>0</v>
      </c>
      <c r="BF196" s="204">
        <f>IF(N196="snížená",J196,0)</f>
        <v>0</v>
      </c>
      <c r="BG196" s="204">
        <f>IF(N196="zákl. přenesená",J196,0)</f>
        <v>0</v>
      </c>
      <c r="BH196" s="204">
        <f>IF(N196="sníž. přenesená",J196,0)</f>
        <v>0</v>
      </c>
      <c r="BI196" s="204">
        <f>IF(N196="nulová",J196,0)</f>
        <v>0</v>
      </c>
      <c r="BJ196" s="18" t="s">
        <v>21</v>
      </c>
      <c r="BK196" s="204">
        <f>ROUND(I196*H196,2)</f>
        <v>0</v>
      </c>
      <c r="BL196" s="18" t="s">
        <v>99</v>
      </c>
      <c r="BM196" s="203" t="s">
        <v>722</v>
      </c>
    </row>
    <row r="197" spans="1:65" s="2" customFormat="1" ht="29.25">
      <c r="A197" s="35"/>
      <c r="B197" s="36"/>
      <c r="C197" s="37"/>
      <c r="D197" s="205" t="s">
        <v>152</v>
      </c>
      <c r="E197" s="37"/>
      <c r="F197" s="206" t="s">
        <v>247</v>
      </c>
      <c r="G197" s="37"/>
      <c r="H197" s="37"/>
      <c r="I197" s="207"/>
      <c r="J197" s="37"/>
      <c r="K197" s="37"/>
      <c r="L197" s="40"/>
      <c r="M197" s="208"/>
      <c r="N197" s="209"/>
      <c r="O197" s="72"/>
      <c r="P197" s="72"/>
      <c r="Q197" s="72"/>
      <c r="R197" s="72"/>
      <c r="S197" s="72"/>
      <c r="T197" s="73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T197" s="18" t="s">
        <v>152</v>
      </c>
      <c r="AU197" s="18" t="s">
        <v>86</v>
      </c>
    </row>
    <row r="198" spans="1:65" s="13" customFormat="1" ht="11.25">
      <c r="B198" s="210"/>
      <c r="C198" s="211"/>
      <c r="D198" s="205" t="s">
        <v>154</v>
      </c>
      <c r="E198" s="212" t="s">
        <v>1</v>
      </c>
      <c r="F198" s="213" t="s">
        <v>176</v>
      </c>
      <c r="G198" s="211"/>
      <c r="H198" s="212" t="s">
        <v>1</v>
      </c>
      <c r="I198" s="214"/>
      <c r="J198" s="211"/>
      <c r="K198" s="211"/>
      <c r="L198" s="215"/>
      <c r="M198" s="216"/>
      <c r="N198" s="217"/>
      <c r="O198" s="217"/>
      <c r="P198" s="217"/>
      <c r="Q198" s="217"/>
      <c r="R198" s="217"/>
      <c r="S198" s="217"/>
      <c r="T198" s="218"/>
      <c r="AT198" s="219" t="s">
        <v>154</v>
      </c>
      <c r="AU198" s="219" t="s">
        <v>86</v>
      </c>
      <c r="AV198" s="13" t="s">
        <v>21</v>
      </c>
      <c r="AW198" s="13" t="s">
        <v>35</v>
      </c>
      <c r="AX198" s="13" t="s">
        <v>78</v>
      </c>
      <c r="AY198" s="219" t="s">
        <v>144</v>
      </c>
    </row>
    <row r="199" spans="1:65" s="14" customFormat="1" ht="11.25">
      <c r="B199" s="220"/>
      <c r="C199" s="221"/>
      <c r="D199" s="205" t="s">
        <v>154</v>
      </c>
      <c r="E199" s="222" t="s">
        <v>1</v>
      </c>
      <c r="F199" s="223" t="s">
        <v>638</v>
      </c>
      <c r="G199" s="221"/>
      <c r="H199" s="224">
        <v>4</v>
      </c>
      <c r="I199" s="225"/>
      <c r="J199" s="221"/>
      <c r="K199" s="221"/>
      <c r="L199" s="226"/>
      <c r="M199" s="227"/>
      <c r="N199" s="228"/>
      <c r="O199" s="228"/>
      <c r="P199" s="228"/>
      <c r="Q199" s="228"/>
      <c r="R199" s="228"/>
      <c r="S199" s="228"/>
      <c r="T199" s="229"/>
      <c r="AT199" s="230" t="s">
        <v>154</v>
      </c>
      <c r="AU199" s="230" t="s">
        <v>86</v>
      </c>
      <c r="AV199" s="14" t="s">
        <v>86</v>
      </c>
      <c r="AW199" s="14" t="s">
        <v>35</v>
      </c>
      <c r="AX199" s="14" t="s">
        <v>21</v>
      </c>
      <c r="AY199" s="230" t="s">
        <v>144</v>
      </c>
    </row>
    <row r="200" spans="1:65" s="2" customFormat="1" ht="24.2" customHeight="1">
      <c r="A200" s="35"/>
      <c r="B200" s="36"/>
      <c r="C200" s="192" t="s">
        <v>235</v>
      </c>
      <c r="D200" s="192" t="s">
        <v>146</v>
      </c>
      <c r="E200" s="193" t="s">
        <v>250</v>
      </c>
      <c r="F200" s="194" t="s">
        <v>251</v>
      </c>
      <c r="G200" s="195" t="s">
        <v>171</v>
      </c>
      <c r="H200" s="196">
        <v>4.4400000000000004</v>
      </c>
      <c r="I200" s="197"/>
      <c r="J200" s="198">
        <f>ROUND(I200*H200,2)</f>
        <v>0</v>
      </c>
      <c r="K200" s="194" t="s">
        <v>1</v>
      </c>
      <c r="L200" s="40"/>
      <c r="M200" s="199" t="s">
        <v>1</v>
      </c>
      <c r="N200" s="200" t="s">
        <v>43</v>
      </c>
      <c r="O200" s="72"/>
      <c r="P200" s="201">
        <f>O200*H200</f>
        <v>0</v>
      </c>
      <c r="Q200" s="201">
        <v>1.665</v>
      </c>
      <c r="R200" s="201">
        <f>Q200*H200</f>
        <v>7.3926000000000007</v>
      </c>
      <c r="S200" s="201">
        <v>0</v>
      </c>
      <c r="T200" s="202">
        <f>S200*H200</f>
        <v>0</v>
      </c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R200" s="203" t="s">
        <v>99</v>
      </c>
      <c r="AT200" s="203" t="s">
        <v>146</v>
      </c>
      <c r="AU200" s="203" t="s">
        <v>86</v>
      </c>
      <c r="AY200" s="18" t="s">
        <v>144</v>
      </c>
      <c r="BE200" s="204">
        <f>IF(N200="základní",J200,0)</f>
        <v>0</v>
      </c>
      <c r="BF200" s="204">
        <f>IF(N200="snížená",J200,0)</f>
        <v>0</v>
      </c>
      <c r="BG200" s="204">
        <f>IF(N200="zákl. přenesená",J200,0)</f>
        <v>0</v>
      </c>
      <c r="BH200" s="204">
        <f>IF(N200="sníž. přenesená",J200,0)</f>
        <v>0</v>
      </c>
      <c r="BI200" s="204">
        <f>IF(N200="nulová",J200,0)</f>
        <v>0</v>
      </c>
      <c r="BJ200" s="18" t="s">
        <v>21</v>
      </c>
      <c r="BK200" s="204">
        <f>ROUND(I200*H200,2)</f>
        <v>0</v>
      </c>
      <c r="BL200" s="18" t="s">
        <v>99</v>
      </c>
      <c r="BM200" s="203" t="s">
        <v>723</v>
      </c>
    </row>
    <row r="201" spans="1:65" s="2" customFormat="1" ht="29.25">
      <c r="A201" s="35"/>
      <c r="B201" s="36"/>
      <c r="C201" s="37"/>
      <c r="D201" s="205" t="s">
        <v>152</v>
      </c>
      <c r="E201" s="37"/>
      <c r="F201" s="206" t="s">
        <v>253</v>
      </c>
      <c r="G201" s="37"/>
      <c r="H201" s="37"/>
      <c r="I201" s="207"/>
      <c r="J201" s="37"/>
      <c r="K201" s="37"/>
      <c r="L201" s="40"/>
      <c r="M201" s="208"/>
      <c r="N201" s="209"/>
      <c r="O201" s="72"/>
      <c r="P201" s="72"/>
      <c r="Q201" s="72"/>
      <c r="R201" s="72"/>
      <c r="S201" s="72"/>
      <c r="T201" s="73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T201" s="18" t="s">
        <v>152</v>
      </c>
      <c r="AU201" s="18" t="s">
        <v>86</v>
      </c>
    </row>
    <row r="202" spans="1:65" s="13" customFormat="1" ht="11.25">
      <c r="B202" s="210"/>
      <c r="C202" s="211"/>
      <c r="D202" s="205" t="s">
        <v>154</v>
      </c>
      <c r="E202" s="212" t="s">
        <v>1</v>
      </c>
      <c r="F202" s="213" t="s">
        <v>254</v>
      </c>
      <c r="G202" s="211"/>
      <c r="H202" s="212" t="s">
        <v>1</v>
      </c>
      <c r="I202" s="214"/>
      <c r="J202" s="211"/>
      <c r="K202" s="211"/>
      <c r="L202" s="215"/>
      <c r="M202" s="216"/>
      <c r="N202" s="217"/>
      <c r="O202" s="217"/>
      <c r="P202" s="217"/>
      <c r="Q202" s="217"/>
      <c r="R202" s="217"/>
      <c r="S202" s="217"/>
      <c r="T202" s="218"/>
      <c r="AT202" s="219" t="s">
        <v>154</v>
      </c>
      <c r="AU202" s="219" t="s">
        <v>86</v>
      </c>
      <c r="AV202" s="13" t="s">
        <v>21</v>
      </c>
      <c r="AW202" s="13" t="s">
        <v>35</v>
      </c>
      <c r="AX202" s="13" t="s">
        <v>78</v>
      </c>
      <c r="AY202" s="219" t="s">
        <v>144</v>
      </c>
    </row>
    <row r="203" spans="1:65" s="14" customFormat="1" ht="11.25">
      <c r="B203" s="220"/>
      <c r="C203" s="221"/>
      <c r="D203" s="205" t="s">
        <v>154</v>
      </c>
      <c r="E203" s="222" t="s">
        <v>1</v>
      </c>
      <c r="F203" s="223" t="s">
        <v>703</v>
      </c>
      <c r="G203" s="221"/>
      <c r="H203" s="224">
        <v>4.4400000000000004</v>
      </c>
      <c r="I203" s="225"/>
      <c r="J203" s="221"/>
      <c r="K203" s="221"/>
      <c r="L203" s="226"/>
      <c r="M203" s="227"/>
      <c r="N203" s="228"/>
      <c r="O203" s="228"/>
      <c r="P203" s="228"/>
      <c r="Q203" s="228"/>
      <c r="R203" s="228"/>
      <c r="S203" s="228"/>
      <c r="T203" s="229"/>
      <c r="AT203" s="230" t="s">
        <v>154</v>
      </c>
      <c r="AU203" s="230" t="s">
        <v>86</v>
      </c>
      <c r="AV203" s="14" t="s">
        <v>86</v>
      </c>
      <c r="AW203" s="14" t="s">
        <v>35</v>
      </c>
      <c r="AX203" s="14" t="s">
        <v>21</v>
      </c>
      <c r="AY203" s="230" t="s">
        <v>144</v>
      </c>
    </row>
    <row r="204" spans="1:65" s="2" customFormat="1" ht="24.2" customHeight="1">
      <c r="A204" s="35"/>
      <c r="B204" s="36"/>
      <c r="C204" s="192" t="s">
        <v>243</v>
      </c>
      <c r="D204" s="192" t="s">
        <v>146</v>
      </c>
      <c r="E204" s="193" t="s">
        <v>256</v>
      </c>
      <c r="F204" s="194" t="s">
        <v>257</v>
      </c>
      <c r="G204" s="195" t="s">
        <v>149</v>
      </c>
      <c r="H204" s="196">
        <v>18</v>
      </c>
      <c r="I204" s="197"/>
      <c r="J204" s="198">
        <f>ROUND(I204*H204,2)</f>
        <v>0</v>
      </c>
      <c r="K204" s="194" t="s">
        <v>150</v>
      </c>
      <c r="L204" s="40"/>
      <c r="M204" s="199" t="s">
        <v>1</v>
      </c>
      <c r="N204" s="200" t="s">
        <v>43</v>
      </c>
      <c r="O204" s="72"/>
      <c r="P204" s="201">
        <f>O204*H204</f>
        <v>0</v>
      </c>
      <c r="Q204" s="201">
        <v>3.1E-4</v>
      </c>
      <c r="R204" s="201">
        <f>Q204*H204</f>
        <v>5.5799999999999999E-3</v>
      </c>
      <c r="S204" s="201">
        <v>0</v>
      </c>
      <c r="T204" s="202">
        <f>S204*H204</f>
        <v>0</v>
      </c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R204" s="203" t="s">
        <v>99</v>
      </c>
      <c r="AT204" s="203" t="s">
        <v>146</v>
      </c>
      <c r="AU204" s="203" t="s">
        <v>86</v>
      </c>
      <c r="AY204" s="18" t="s">
        <v>144</v>
      </c>
      <c r="BE204" s="204">
        <f>IF(N204="základní",J204,0)</f>
        <v>0</v>
      </c>
      <c r="BF204" s="204">
        <f>IF(N204="snížená",J204,0)</f>
        <v>0</v>
      </c>
      <c r="BG204" s="204">
        <f>IF(N204="zákl. přenesená",J204,0)</f>
        <v>0</v>
      </c>
      <c r="BH204" s="204">
        <f>IF(N204="sníž. přenesená",J204,0)</f>
        <v>0</v>
      </c>
      <c r="BI204" s="204">
        <f>IF(N204="nulová",J204,0)</f>
        <v>0</v>
      </c>
      <c r="BJ204" s="18" t="s">
        <v>21</v>
      </c>
      <c r="BK204" s="204">
        <f>ROUND(I204*H204,2)</f>
        <v>0</v>
      </c>
      <c r="BL204" s="18" t="s">
        <v>99</v>
      </c>
      <c r="BM204" s="203" t="s">
        <v>724</v>
      </c>
    </row>
    <row r="205" spans="1:65" s="2" customFormat="1" ht="29.25">
      <c r="A205" s="35"/>
      <c r="B205" s="36"/>
      <c r="C205" s="37"/>
      <c r="D205" s="205" t="s">
        <v>152</v>
      </c>
      <c r="E205" s="37"/>
      <c r="F205" s="206" t="s">
        <v>259</v>
      </c>
      <c r="G205" s="37"/>
      <c r="H205" s="37"/>
      <c r="I205" s="207"/>
      <c r="J205" s="37"/>
      <c r="K205" s="37"/>
      <c r="L205" s="40"/>
      <c r="M205" s="208"/>
      <c r="N205" s="209"/>
      <c r="O205" s="72"/>
      <c r="P205" s="72"/>
      <c r="Q205" s="72"/>
      <c r="R205" s="72"/>
      <c r="S205" s="72"/>
      <c r="T205" s="73"/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T205" s="18" t="s">
        <v>152</v>
      </c>
      <c r="AU205" s="18" t="s">
        <v>86</v>
      </c>
    </row>
    <row r="206" spans="1:65" s="13" customFormat="1" ht="11.25">
      <c r="B206" s="210"/>
      <c r="C206" s="211"/>
      <c r="D206" s="205" t="s">
        <v>154</v>
      </c>
      <c r="E206" s="212" t="s">
        <v>1</v>
      </c>
      <c r="F206" s="213" t="s">
        <v>176</v>
      </c>
      <c r="G206" s="211"/>
      <c r="H206" s="212" t="s">
        <v>1</v>
      </c>
      <c r="I206" s="214"/>
      <c r="J206" s="211"/>
      <c r="K206" s="211"/>
      <c r="L206" s="215"/>
      <c r="M206" s="216"/>
      <c r="N206" s="217"/>
      <c r="O206" s="217"/>
      <c r="P206" s="217"/>
      <c r="Q206" s="217"/>
      <c r="R206" s="217"/>
      <c r="S206" s="217"/>
      <c r="T206" s="218"/>
      <c r="AT206" s="219" t="s">
        <v>154</v>
      </c>
      <c r="AU206" s="219" t="s">
        <v>86</v>
      </c>
      <c r="AV206" s="13" t="s">
        <v>21</v>
      </c>
      <c r="AW206" s="13" t="s">
        <v>35</v>
      </c>
      <c r="AX206" s="13" t="s">
        <v>78</v>
      </c>
      <c r="AY206" s="219" t="s">
        <v>144</v>
      </c>
    </row>
    <row r="207" spans="1:65" s="14" customFormat="1" ht="11.25">
      <c r="B207" s="220"/>
      <c r="C207" s="221"/>
      <c r="D207" s="205" t="s">
        <v>154</v>
      </c>
      <c r="E207" s="222" t="s">
        <v>1</v>
      </c>
      <c r="F207" s="223" t="s">
        <v>641</v>
      </c>
      <c r="G207" s="221"/>
      <c r="H207" s="224">
        <v>18</v>
      </c>
      <c r="I207" s="225"/>
      <c r="J207" s="221"/>
      <c r="K207" s="221"/>
      <c r="L207" s="226"/>
      <c r="M207" s="227"/>
      <c r="N207" s="228"/>
      <c r="O207" s="228"/>
      <c r="P207" s="228"/>
      <c r="Q207" s="228"/>
      <c r="R207" s="228"/>
      <c r="S207" s="228"/>
      <c r="T207" s="229"/>
      <c r="AT207" s="230" t="s">
        <v>154</v>
      </c>
      <c r="AU207" s="230" t="s">
        <v>86</v>
      </c>
      <c r="AV207" s="14" t="s">
        <v>86</v>
      </c>
      <c r="AW207" s="14" t="s">
        <v>35</v>
      </c>
      <c r="AX207" s="14" t="s">
        <v>21</v>
      </c>
      <c r="AY207" s="230" t="s">
        <v>144</v>
      </c>
    </row>
    <row r="208" spans="1:65" s="2" customFormat="1" ht="24.2" customHeight="1">
      <c r="A208" s="35"/>
      <c r="B208" s="36"/>
      <c r="C208" s="243" t="s">
        <v>249</v>
      </c>
      <c r="D208" s="243" t="s">
        <v>211</v>
      </c>
      <c r="E208" s="244" t="s">
        <v>262</v>
      </c>
      <c r="F208" s="245" t="s">
        <v>263</v>
      </c>
      <c r="G208" s="246" t="s">
        <v>149</v>
      </c>
      <c r="H208" s="247">
        <v>18.899999999999999</v>
      </c>
      <c r="I208" s="248"/>
      <c r="J208" s="249">
        <f>ROUND(I208*H208,2)</f>
        <v>0</v>
      </c>
      <c r="K208" s="245" t="s">
        <v>150</v>
      </c>
      <c r="L208" s="250"/>
      <c r="M208" s="251" t="s">
        <v>1</v>
      </c>
      <c r="N208" s="252" t="s">
        <v>43</v>
      </c>
      <c r="O208" s="72"/>
      <c r="P208" s="201">
        <f>O208*H208</f>
        <v>0</v>
      </c>
      <c r="Q208" s="201">
        <v>4.0000000000000002E-4</v>
      </c>
      <c r="R208" s="201">
        <f>Q208*H208</f>
        <v>7.5599999999999999E-3</v>
      </c>
      <c r="S208" s="201">
        <v>0</v>
      </c>
      <c r="T208" s="202">
        <f>S208*H208</f>
        <v>0</v>
      </c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R208" s="203" t="s">
        <v>195</v>
      </c>
      <c r="AT208" s="203" t="s">
        <v>211</v>
      </c>
      <c r="AU208" s="203" t="s">
        <v>86</v>
      </c>
      <c r="AY208" s="18" t="s">
        <v>144</v>
      </c>
      <c r="BE208" s="204">
        <f>IF(N208="základní",J208,0)</f>
        <v>0</v>
      </c>
      <c r="BF208" s="204">
        <f>IF(N208="snížená",J208,0)</f>
        <v>0</v>
      </c>
      <c r="BG208" s="204">
        <f>IF(N208="zákl. přenesená",J208,0)</f>
        <v>0</v>
      </c>
      <c r="BH208" s="204">
        <f>IF(N208="sníž. přenesená",J208,0)</f>
        <v>0</v>
      </c>
      <c r="BI208" s="204">
        <f>IF(N208="nulová",J208,0)</f>
        <v>0</v>
      </c>
      <c r="BJ208" s="18" t="s">
        <v>21</v>
      </c>
      <c r="BK208" s="204">
        <f>ROUND(I208*H208,2)</f>
        <v>0</v>
      </c>
      <c r="BL208" s="18" t="s">
        <v>99</v>
      </c>
      <c r="BM208" s="203" t="s">
        <v>725</v>
      </c>
    </row>
    <row r="209" spans="1:65" s="2" customFormat="1" ht="19.5">
      <c r="A209" s="35"/>
      <c r="B209" s="36"/>
      <c r="C209" s="37"/>
      <c r="D209" s="205" t="s">
        <v>152</v>
      </c>
      <c r="E209" s="37"/>
      <c r="F209" s="206" t="s">
        <v>263</v>
      </c>
      <c r="G209" s="37"/>
      <c r="H209" s="37"/>
      <c r="I209" s="207"/>
      <c r="J209" s="37"/>
      <c r="K209" s="37"/>
      <c r="L209" s="40"/>
      <c r="M209" s="208"/>
      <c r="N209" s="209"/>
      <c r="O209" s="72"/>
      <c r="P209" s="72"/>
      <c r="Q209" s="72"/>
      <c r="R209" s="72"/>
      <c r="S209" s="72"/>
      <c r="T209" s="73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T209" s="18" t="s">
        <v>152</v>
      </c>
      <c r="AU209" s="18" t="s">
        <v>86</v>
      </c>
    </row>
    <row r="210" spans="1:65" s="14" customFormat="1" ht="11.25">
      <c r="B210" s="220"/>
      <c r="C210" s="221"/>
      <c r="D210" s="205" t="s">
        <v>154</v>
      </c>
      <c r="E210" s="221"/>
      <c r="F210" s="223" t="s">
        <v>643</v>
      </c>
      <c r="G210" s="221"/>
      <c r="H210" s="224">
        <v>18.899999999999999</v>
      </c>
      <c r="I210" s="225"/>
      <c r="J210" s="221"/>
      <c r="K210" s="221"/>
      <c r="L210" s="226"/>
      <c r="M210" s="227"/>
      <c r="N210" s="228"/>
      <c r="O210" s="228"/>
      <c r="P210" s="228"/>
      <c r="Q210" s="228"/>
      <c r="R210" s="228"/>
      <c r="S210" s="228"/>
      <c r="T210" s="229"/>
      <c r="AT210" s="230" t="s">
        <v>154</v>
      </c>
      <c r="AU210" s="230" t="s">
        <v>86</v>
      </c>
      <c r="AV210" s="14" t="s">
        <v>86</v>
      </c>
      <c r="AW210" s="14" t="s">
        <v>4</v>
      </c>
      <c r="AX210" s="14" t="s">
        <v>21</v>
      </c>
      <c r="AY210" s="230" t="s">
        <v>144</v>
      </c>
    </row>
    <row r="211" spans="1:65" s="2" customFormat="1" ht="37.9" customHeight="1">
      <c r="A211" s="35"/>
      <c r="B211" s="36"/>
      <c r="C211" s="192" t="s">
        <v>255</v>
      </c>
      <c r="D211" s="192" t="s">
        <v>146</v>
      </c>
      <c r="E211" s="193" t="s">
        <v>266</v>
      </c>
      <c r="F211" s="194" t="s">
        <v>267</v>
      </c>
      <c r="G211" s="195" t="s">
        <v>268</v>
      </c>
      <c r="H211" s="196">
        <v>37</v>
      </c>
      <c r="I211" s="197"/>
      <c r="J211" s="198">
        <f>ROUND(I211*H211,2)</f>
        <v>0</v>
      </c>
      <c r="K211" s="194" t="s">
        <v>150</v>
      </c>
      <c r="L211" s="40"/>
      <c r="M211" s="199" t="s">
        <v>1</v>
      </c>
      <c r="N211" s="200" t="s">
        <v>43</v>
      </c>
      <c r="O211" s="72"/>
      <c r="P211" s="201">
        <f>O211*H211</f>
        <v>0</v>
      </c>
      <c r="Q211" s="201">
        <v>0.20469000000000001</v>
      </c>
      <c r="R211" s="201">
        <f>Q211*H211</f>
        <v>7.5735300000000008</v>
      </c>
      <c r="S211" s="201">
        <v>0</v>
      </c>
      <c r="T211" s="202">
        <f>S211*H211</f>
        <v>0</v>
      </c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R211" s="203" t="s">
        <v>99</v>
      </c>
      <c r="AT211" s="203" t="s">
        <v>146</v>
      </c>
      <c r="AU211" s="203" t="s">
        <v>86</v>
      </c>
      <c r="AY211" s="18" t="s">
        <v>144</v>
      </c>
      <c r="BE211" s="204">
        <f>IF(N211="základní",J211,0)</f>
        <v>0</v>
      </c>
      <c r="BF211" s="204">
        <f>IF(N211="snížená",J211,0)</f>
        <v>0</v>
      </c>
      <c r="BG211" s="204">
        <f>IF(N211="zákl. přenesená",J211,0)</f>
        <v>0</v>
      </c>
      <c r="BH211" s="204">
        <f>IF(N211="sníž. přenesená",J211,0)</f>
        <v>0</v>
      </c>
      <c r="BI211" s="204">
        <f>IF(N211="nulová",J211,0)</f>
        <v>0</v>
      </c>
      <c r="BJ211" s="18" t="s">
        <v>21</v>
      </c>
      <c r="BK211" s="204">
        <f>ROUND(I211*H211,2)</f>
        <v>0</v>
      </c>
      <c r="BL211" s="18" t="s">
        <v>99</v>
      </c>
      <c r="BM211" s="203" t="s">
        <v>726</v>
      </c>
    </row>
    <row r="212" spans="1:65" s="2" customFormat="1" ht="39">
      <c r="A212" s="35"/>
      <c r="B212" s="36"/>
      <c r="C212" s="37"/>
      <c r="D212" s="205" t="s">
        <v>152</v>
      </c>
      <c r="E212" s="37"/>
      <c r="F212" s="206" t="s">
        <v>270</v>
      </c>
      <c r="G212" s="37"/>
      <c r="H212" s="37"/>
      <c r="I212" s="207"/>
      <c r="J212" s="37"/>
      <c r="K212" s="37"/>
      <c r="L212" s="40"/>
      <c r="M212" s="208"/>
      <c r="N212" s="209"/>
      <c r="O212" s="72"/>
      <c r="P212" s="72"/>
      <c r="Q212" s="72"/>
      <c r="R212" s="72"/>
      <c r="S212" s="72"/>
      <c r="T212" s="73"/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T212" s="18" t="s">
        <v>152</v>
      </c>
      <c r="AU212" s="18" t="s">
        <v>86</v>
      </c>
    </row>
    <row r="213" spans="1:65" s="13" customFormat="1" ht="11.25">
      <c r="B213" s="210"/>
      <c r="C213" s="211"/>
      <c r="D213" s="205" t="s">
        <v>154</v>
      </c>
      <c r="E213" s="212" t="s">
        <v>1</v>
      </c>
      <c r="F213" s="213" t="s">
        <v>254</v>
      </c>
      <c r="G213" s="211"/>
      <c r="H213" s="212" t="s">
        <v>1</v>
      </c>
      <c r="I213" s="214"/>
      <c r="J213" s="211"/>
      <c r="K213" s="211"/>
      <c r="L213" s="215"/>
      <c r="M213" s="216"/>
      <c r="N213" s="217"/>
      <c r="O213" s="217"/>
      <c r="P213" s="217"/>
      <c r="Q213" s="217"/>
      <c r="R213" s="217"/>
      <c r="S213" s="217"/>
      <c r="T213" s="218"/>
      <c r="AT213" s="219" t="s">
        <v>154</v>
      </c>
      <c r="AU213" s="219" t="s">
        <v>86</v>
      </c>
      <c r="AV213" s="13" t="s">
        <v>21</v>
      </c>
      <c r="AW213" s="13" t="s">
        <v>35</v>
      </c>
      <c r="AX213" s="13" t="s">
        <v>78</v>
      </c>
      <c r="AY213" s="219" t="s">
        <v>144</v>
      </c>
    </row>
    <row r="214" spans="1:65" s="14" customFormat="1" ht="11.25">
      <c r="B214" s="220"/>
      <c r="C214" s="221"/>
      <c r="D214" s="205" t="s">
        <v>154</v>
      </c>
      <c r="E214" s="222" t="s">
        <v>1</v>
      </c>
      <c r="F214" s="223" t="s">
        <v>727</v>
      </c>
      <c r="G214" s="221"/>
      <c r="H214" s="224">
        <v>37</v>
      </c>
      <c r="I214" s="225"/>
      <c r="J214" s="221"/>
      <c r="K214" s="221"/>
      <c r="L214" s="226"/>
      <c r="M214" s="227"/>
      <c r="N214" s="228"/>
      <c r="O214" s="228"/>
      <c r="P214" s="228"/>
      <c r="Q214" s="228"/>
      <c r="R214" s="228"/>
      <c r="S214" s="228"/>
      <c r="T214" s="229"/>
      <c r="AT214" s="230" t="s">
        <v>154</v>
      </c>
      <c r="AU214" s="230" t="s">
        <v>86</v>
      </c>
      <c r="AV214" s="14" t="s">
        <v>86</v>
      </c>
      <c r="AW214" s="14" t="s">
        <v>35</v>
      </c>
      <c r="AX214" s="14" t="s">
        <v>21</v>
      </c>
      <c r="AY214" s="230" t="s">
        <v>144</v>
      </c>
    </row>
    <row r="215" spans="1:65" s="12" customFormat="1" ht="22.9" customHeight="1">
      <c r="B215" s="176"/>
      <c r="C215" s="177"/>
      <c r="D215" s="178" t="s">
        <v>77</v>
      </c>
      <c r="E215" s="190" t="s">
        <v>99</v>
      </c>
      <c r="F215" s="190" t="s">
        <v>272</v>
      </c>
      <c r="G215" s="177"/>
      <c r="H215" s="177"/>
      <c r="I215" s="180"/>
      <c r="J215" s="191">
        <f>BK215</f>
        <v>0</v>
      </c>
      <c r="K215" s="177"/>
      <c r="L215" s="182"/>
      <c r="M215" s="183"/>
      <c r="N215" s="184"/>
      <c r="O215" s="184"/>
      <c r="P215" s="185">
        <f>SUM(P216:P229)</f>
        <v>0</v>
      </c>
      <c r="Q215" s="184"/>
      <c r="R215" s="185">
        <f>SUM(R216:R229)</f>
        <v>0.80010000000000003</v>
      </c>
      <c r="S215" s="184"/>
      <c r="T215" s="186">
        <f>SUM(T216:T229)</f>
        <v>0</v>
      </c>
      <c r="AR215" s="187" t="s">
        <v>21</v>
      </c>
      <c r="AT215" s="188" t="s">
        <v>77</v>
      </c>
      <c r="AU215" s="188" t="s">
        <v>21</v>
      </c>
      <c r="AY215" s="187" t="s">
        <v>144</v>
      </c>
      <c r="BK215" s="189">
        <f>SUM(BK216:BK229)</f>
        <v>0</v>
      </c>
    </row>
    <row r="216" spans="1:65" s="2" customFormat="1" ht="14.45" customHeight="1">
      <c r="A216" s="35"/>
      <c r="B216" s="36"/>
      <c r="C216" s="192" t="s">
        <v>261</v>
      </c>
      <c r="D216" s="192" t="s">
        <v>146</v>
      </c>
      <c r="E216" s="193" t="s">
        <v>274</v>
      </c>
      <c r="F216" s="194" t="s">
        <v>275</v>
      </c>
      <c r="G216" s="195" t="s">
        <v>149</v>
      </c>
      <c r="H216" s="196">
        <v>360</v>
      </c>
      <c r="I216" s="197"/>
      <c r="J216" s="198">
        <f>ROUND(I216*H216,2)</f>
        <v>0</v>
      </c>
      <c r="K216" s="194" t="s">
        <v>150</v>
      </c>
      <c r="L216" s="40"/>
      <c r="M216" s="199" t="s">
        <v>1</v>
      </c>
      <c r="N216" s="200" t="s">
        <v>43</v>
      </c>
      <c r="O216" s="72"/>
      <c r="P216" s="201">
        <f>O216*H216</f>
        <v>0</v>
      </c>
      <c r="Q216" s="201">
        <v>2.7999999999999998E-4</v>
      </c>
      <c r="R216" s="201">
        <f>Q216*H216</f>
        <v>0.10079999999999999</v>
      </c>
      <c r="S216" s="201">
        <v>0</v>
      </c>
      <c r="T216" s="202">
        <f>S216*H216</f>
        <v>0</v>
      </c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R216" s="203" t="s">
        <v>99</v>
      </c>
      <c r="AT216" s="203" t="s">
        <v>146</v>
      </c>
      <c r="AU216" s="203" t="s">
        <v>86</v>
      </c>
      <c r="AY216" s="18" t="s">
        <v>144</v>
      </c>
      <c r="BE216" s="204">
        <f>IF(N216="základní",J216,0)</f>
        <v>0</v>
      </c>
      <c r="BF216" s="204">
        <f>IF(N216="snížená",J216,0)</f>
        <v>0</v>
      </c>
      <c r="BG216" s="204">
        <f>IF(N216="zákl. přenesená",J216,0)</f>
        <v>0</v>
      </c>
      <c r="BH216" s="204">
        <f>IF(N216="sníž. přenesená",J216,0)</f>
        <v>0</v>
      </c>
      <c r="BI216" s="204">
        <f>IF(N216="nulová",J216,0)</f>
        <v>0</v>
      </c>
      <c r="BJ216" s="18" t="s">
        <v>21</v>
      </c>
      <c r="BK216" s="204">
        <f>ROUND(I216*H216,2)</f>
        <v>0</v>
      </c>
      <c r="BL216" s="18" t="s">
        <v>99</v>
      </c>
      <c r="BM216" s="203" t="s">
        <v>728</v>
      </c>
    </row>
    <row r="217" spans="1:65" s="2" customFormat="1" ht="29.25">
      <c r="A217" s="35"/>
      <c r="B217" s="36"/>
      <c r="C217" s="37"/>
      <c r="D217" s="205" t="s">
        <v>152</v>
      </c>
      <c r="E217" s="37"/>
      <c r="F217" s="206" t="s">
        <v>277</v>
      </c>
      <c r="G217" s="37"/>
      <c r="H217" s="37"/>
      <c r="I217" s="207"/>
      <c r="J217" s="37"/>
      <c r="K217" s="37"/>
      <c r="L217" s="40"/>
      <c r="M217" s="208"/>
      <c r="N217" s="209"/>
      <c r="O217" s="72"/>
      <c r="P217" s="72"/>
      <c r="Q217" s="72"/>
      <c r="R217" s="72"/>
      <c r="S217" s="72"/>
      <c r="T217" s="73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T217" s="18" t="s">
        <v>152</v>
      </c>
      <c r="AU217" s="18" t="s">
        <v>86</v>
      </c>
    </row>
    <row r="218" spans="1:65" s="13" customFormat="1" ht="22.5">
      <c r="B218" s="210"/>
      <c r="C218" s="211"/>
      <c r="D218" s="205" t="s">
        <v>154</v>
      </c>
      <c r="E218" s="212" t="s">
        <v>1</v>
      </c>
      <c r="F218" s="213" t="s">
        <v>278</v>
      </c>
      <c r="G218" s="211"/>
      <c r="H218" s="212" t="s">
        <v>1</v>
      </c>
      <c r="I218" s="214"/>
      <c r="J218" s="211"/>
      <c r="K218" s="211"/>
      <c r="L218" s="215"/>
      <c r="M218" s="216"/>
      <c r="N218" s="217"/>
      <c r="O218" s="217"/>
      <c r="P218" s="217"/>
      <c r="Q218" s="217"/>
      <c r="R218" s="217"/>
      <c r="S218" s="217"/>
      <c r="T218" s="218"/>
      <c r="AT218" s="219" t="s">
        <v>154</v>
      </c>
      <c r="AU218" s="219" t="s">
        <v>86</v>
      </c>
      <c r="AV218" s="13" t="s">
        <v>21</v>
      </c>
      <c r="AW218" s="13" t="s">
        <v>35</v>
      </c>
      <c r="AX218" s="13" t="s">
        <v>78</v>
      </c>
      <c r="AY218" s="219" t="s">
        <v>144</v>
      </c>
    </row>
    <row r="219" spans="1:65" s="14" customFormat="1" ht="11.25">
      <c r="B219" s="220"/>
      <c r="C219" s="221"/>
      <c r="D219" s="205" t="s">
        <v>154</v>
      </c>
      <c r="E219" s="222" t="s">
        <v>1</v>
      </c>
      <c r="F219" s="223" t="s">
        <v>729</v>
      </c>
      <c r="G219" s="221"/>
      <c r="H219" s="224">
        <v>360</v>
      </c>
      <c r="I219" s="225"/>
      <c r="J219" s="221"/>
      <c r="K219" s="221"/>
      <c r="L219" s="226"/>
      <c r="M219" s="227"/>
      <c r="N219" s="228"/>
      <c r="O219" s="228"/>
      <c r="P219" s="228"/>
      <c r="Q219" s="228"/>
      <c r="R219" s="228"/>
      <c r="S219" s="228"/>
      <c r="T219" s="229"/>
      <c r="AT219" s="230" t="s">
        <v>154</v>
      </c>
      <c r="AU219" s="230" t="s">
        <v>86</v>
      </c>
      <c r="AV219" s="14" t="s">
        <v>86</v>
      </c>
      <c r="AW219" s="14" t="s">
        <v>35</v>
      </c>
      <c r="AX219" s="14" t="s">
        <v>21</v>
      </c>
      <c r="AY219" s="230" t="s">
        <v>144</v>
      </c>
    </row>
    <row r="220" spans="1:65" s="2" customFormat="1" ht="24.2" customHeight="1">
      <c r="A220" s="35"/>
      <c r="B220" s="36"/>
      <c r="C220" s="243" t="s">
        <v>7</v>
      </c>
      <c r="D220" s="243" t="s">
        <v>211</v>
      </c>
      <c r="E220" s="244" t="s">
        <v>281</v>
      </c>
      <c r="F220" s="245" t="s">
        <v>282</v>
      </c>
      <c r="G220" s="246" t="s">
        <v>149</v>
      </c>
      <c r="H220" s="247">
        <v>378</v>
      </c>
      <c r="I220" s="248"/>
      <c r="J220" s="249">
        <f>ROUND(I220*H220,2)</f>
        <v>0</v>
      </c>
      <c r="K220" s="245" t="s">
        <v>1</v>
      </c>
      <c r="L220" s="250"/>
      <c r="M220" s="251" t="s">
        <v>1</v>
      </c>
      <c r="N220" s="252" t="s">
        <v>43</v>
      </c>
      <c r="O220" s="72"/>
      <c r="P220" s="201">
        <f>O220*H220</f>
        <v>0</v>
      </c>
      <c r="Q220" s="201">
        <v>5.0000000000000001E-4</v>
      </c>
      <c r="R220" s="201">
        <f>Q220*H220</f>
        <v>0.189</v>
      </c>
      <c r="S220" s="201">
        <v>0</v>
      </c>
      <c r="T220" s="202">
        <f>S220*H220</f>
        <v>0</v>
      </c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R220" s="203" t="s">
        <v>283</v>
      </c>
      <c r="AT220" s="203" t="s">
        <v>211</v>
      </c>
      <c r="AU220" s="203" t="s">
        <v>86</v>
      </c>
      <c r="AY220" s="18" t="s">
        <v>144</v>
      </c>
      <c r="BE220" s="204">
        <f>IF(N220="základní",J220,0)</f>
        <v>0</v>
      </c>
      <c r="BF220" s="204">
        <f>IF(N220="snížená",J220,0)</f>
        <v>0</v>
      </c>
      <c r="BG220" s="204">
        <f>IF(N220="zákl. přenesená",J220,0)</f>
        <v>0</v>
      </c>
      <c r="BH220" s="204">
        <f>IF(N220="sníž. přenesená",J220,0)</f>
        <v>0</v>
      </c>
      <c r="BI220" s="204">
        <f>IF(N220="nulová",J220,0)</f>
        <v>0</v>
      </c>
      <c r="BJ220" s="18" t="s">
        <v>21</v>
      </c>
      <c r="BK220" s="204">
        <f>ROUND(I220*H220,2)</f>
        <v>0</v>
      </c>
      <c r="BL220" s="18" t="s">
        <v>283</v>
      </c>
      <c r="BM220" s="203" t="s">
        <v>730</v>
      </c>
    </row>
    <row r="221" spans="1:65" s="2" customFormat="1" ht="11.25">
      <c r="A221" s="35"/>
      <c r="B221" s="36"/>
      <c r="C221" s="37"/>
      <c r="D221" s="205" t="s">
        <v>152</v>
      </c>
      <c r="E221" s="37"/>
      <c r="F221" s="206" t="s">
        <v>282</v>
      </c>
      <c r="G221" s="37"/>
      <c r="H221" s="37"/>
      <c r="I221" s="207"/>
      <c r="J221" s="37"/>
      <c r="K221" s="37"/>
      <c r="L221" s="40"/>
      <c r="M221" s="208"/>
      <c r="N221" s="209"/>
      <c r="O221" s="72"/>
      <c r="P221" s="72"/>
      <c r="Q221" s="72"/>
      <c r="R221" s="72"/>
      <c r="S221" s="72"/>
      <c r="T221" s="73"/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T221" s="18" t="s">
        <v>152</v>
      </c>
      <c r="AU221" s="18" t="s">
        <v>86</v>
      </c>
    </row>
    <row r="222" spans="1:65" s="14" customFormat="1" ht="11.25">
      <c r="B222" s="220"/>
      <c r="C222" s="221"/>
      <c r="D222" s="205" t="s">
        <v>154</v>
      </c>
      <c r="E222" s="221"/>
      <c r="F222" s="223" t="s">
        <v>731</v>
      </c>
      <c r="G222" s="221"/>
      <c r="H222" s="224">
        <v>378</v>
      </c>
      <c r="I222" s="225"/>
      <c r="J222" s="221"/>
      <c r="K222" s="221"/>
      <c r="L222" s="226"/>
      <c r="M222" s="227"/>
      <c r="N222" s="228"/>
      <c r="O222" s="228"/>
      <c r="P222" s="228"/>
      <c r="Q222" s="228"/>
      <c r="R222" s="228"/>
      <c r="S222" s="228"/>
      <c r="T222" s="229"/>
      <c r="AT222" s="230" t="s">
        <v>154</v>
      </c>
      <c r="AU222" s="230" t="s">
        <v>86</v>
      </c>
      <c r="AV222" s="14" t="s">
        <v>86</v>
      </c>
      <c r="AW222" s="14" t="s">
        <v>4</v>
      </c>
      <c r="AX222" s="14" t="s">
        <v>21</v>
      </c>
      <c r="AY222" s="230" t="s">
        <v>144</v>
      </c>
    </row>
    <row r="223" spans="1:65" s="2" customFormat="1" ht="14.45" customHeight="1">
      <c r="A223" s="35"/>
      <c r="B223" s="36"/>
      <c r="C223" s="192" t="s">
        <v>273</v>
      </c>
      <c r="D223" s="192" t="s">
        <v>146</v>
      </c>
      <c r="E223" s="193" t="s">
        <v>287</v>
      </c>
      <c r="F223" s="194" t="s">
        <v>288</v>
      </c>
      <c r="G223" s="195" t="s">
        <v>149</v>
      </c>
      <c r="H223" s="196">
        <v>180</v>
      </c>
      <c r="I223" s="197"/>
      <c r="J223" s="198">
        <f>ROUND(I223*H223,2)</f>
        <v>0</v>
      </c>
      <c r="K223" s="194" t="s">
        <v>1</v>
      </c>
      <c r="L223" s="40"/>
      <c r="M223" s="199" t="s">
        <v>1</v>
      </c>
      <c r="N223" s="200" t="s">
        <v>43</v>
      </c>
      <c r="O223" s="72"/>
      <c r="P223" s="201">
        <f>O223*H223</f>
        <v>0</v>
      </c>
      <c r="Q223" s="201">
        <v>2.1000000000000001E-4</v>
      </c>
      <c r="R223" s="201">
        <f>Q223*H223</f>
        <v>3.78E-2</v>
      </c>
      <c r="S223" s="201">
        <v>0</v>
      </c>
      <c r="T223" s="202">
        <f>S223*H223</f>
        <v>0</v>
      </c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R223" s="203" t="s">
        <v>99</v>
      </c>
      <c r="AT223" s="203" t="s">
        <v>146</v>
      </c>
      <c r="AU223" s="203" t="s">
        <v>86</v>
      </c>
      <c r="AY223" s="18" t="s">
        <v>144</v>
      </c>
      <c r="BE223" s="204">
        <f>IF(N223="základní",J223,0)</f>
        <v>0</v>
      </c>
      <c r="BF223" s="204">
        <f>IF(N223="snížená",J223,0)</f>
        <v>0</v>
      </c>
      <c r="BG223" s="204">
        <f>IF(N223="zákl. přenesená",J223,0)</f>
        <v>0</v>
      </c>
      <c r="BH223" s="204">
        <f>IF(N223="sníž. přenesená",J223,0)</f>
        <v>0</v>
      </c>
      <c r="BI223" s="204">
        <f>IF(N223="nulová",J223,0)</f>
        <v>0</v>
      </c>
      <c r="BJ223" s="18" t="s">
        <v>21</v>
      </c>
      <c r="BK223" s="204">
        <f>ROUND(I223*H223,2)</f>
        <v>0</v>
      </c>
      <c r="BL223" s="18" t="s">
        <v>99</v>
      </c>
      <c r="BM223" s="203" t="s">
        <v>732</v>
      </c>
    </row>
    <row r="224" spans="1:65" s="2" customFormat="1" ht="29.25">
      <c r="A224" s="35"/>
      <c r="B224" s="36"/>
      <c r="C224" s="37"/>
      <c r="D224" s="205" t="s">
        <v>152</v>
      </c>
      <c r="E224" s="37"/>
      <c r="F224" s="206" t="s">
        <v>290</v>
      </c>
      <c r="G224" s="37"/>
      <c r="H224" s="37"/>
      <c r="I224" s="207"/>
      <c r="J224" s="37"/>
      <c r="K224" s="37"/>
      <c r="L224" s="40"/>
      <c r="M224" s="208"/>
      <c r="N224" s="209"/>
      <c r="O224" s="72"/>
      <c r="P224" s="72"/>
      <c r="Q224" s="72"/>
      <c r="R224" s="72"/>
      <c r="S224" s="72"/>
      <c r="T224" s="73"/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T224" s="18" t="s">
        <v>152</v>
      </c>
      <c r="AU224" s="18" t="s">
        <v>86</v>
      </c>
    </row>
    <row r="225" spans="1:65" s="13" customFormat="1" ht="11.25">
      <c r="B225" s="210"/>
      <c r="C225" s="211"/>
      <c r="D225" s="205" t="s">
        <v>154</v>
      </c>
      <c r="E225" s="212" t="s">
        <v>1</v>
      </c>
      <c r="F225" s="213" t="s">
        <v>291</v>
      </c>
      <c r="G225" s="211"/>
      <c r="H225" s="212" t="s">
        <v>1</v>
      </c>
      <c r="I225" s="214"/>
      <c r="J225" s="211"/>
      <c r="K225" s="211"/>
      <c r="L225" s="215"/>
      <c r="M225" s="216"/>
      <c r="N225" s="217"/>
      <c r="O225" s="217"/>
      <c r="P225" s="217"/>
      <c r="Q225" s="217"/>
      <c r="R225" s="217"/>
      <c r="S225" s="217"/>
      <c r="T225" s="218"/>
      <c r="AT225" s="219" t="s">
        <v>154</v>
      </c>
      <c r="AU225" s="219" t="s">
        <v>86</v>
      </c>
      <c r="AV225" s="13" t="s">
        <v>21</v>
      </c>
      <c r="AW225" s="13" t="s">
        <v>35</v>
      </c>
      <c r="AX225" s="13" t="s">
        <v>78</v>
      </c>
      <c r="AY225" s="219" t="s">
        <v>144</v>
      </c>
    </row>
    <row r="226" spans="1:65" s="14" customFormat="1" ht="11.25">
      <c r="B226" s="220"/>
      <c r="C226" s="221"/>
      <c r="D226" s="205" t="s">
        <v>154</v>
      </c>
      <c r="E226" s="222" t="s">
        <v>1</v>
      </c>
      <c r="F226" s="223" t="s">
        <v>733</v>
      </c>
      <c r="G226" s="221"/>
      <c r="H226" s="224">
        <v>180</v>
      </c>
      <c r="I226" s="225"/>
      <c r="J226" s="221"/>
      <c r="K226" s="221"/>
      <c r="L226" s="226"/>
      <c r="M226" s="227"/>
      <c r="N226" s="228"/>
      <c r="O226" s="228"/>
      <c r="P226" s="228"/>
      <c r="Q226" s="228"/>
      <c r="R226" s="228"/>
      <c r="S226" s="228"/>
      <c r="T226" s="229"/>
      <c r="AT226" s="230" t="s">
        <v>154</v>
      </c>
      <c r="AU226" s="230" t="s">
        <v>86</v>
      </c>
      <c r="AV226" s="14" t="s">
        <v>86</v>
      </c>
      <c r="AW226" s="14" t="s">
        <v>35</v>
      </c>
      <c r="AX226" s="14" t="s">
        <v>21</v>
      </c>
      <c r="AY226" s="230" t="s">
        <v>144</v>
      </c>
    </row>
    <row r="227" spans="1:65" s="2" customFormat="1" ht="37.9" customHeight="1">
      <c r="A227" s="35"/>
      <c r="B227" s="36"/>
      <c r="C227" s="243" t="s">
        <v>280</v>
      </c>
      <c r="D227" s="243" t="s">
        <v>211</v>
      </c>
      <c r="E227" s="244" t="s">
        <v>294</v>
      </c>
      <c r="F227" s="245" t="s">
        <v>295</v>
      </c>
      <c r="G227" s="246" t="s">
        <v>149</v>
      </c>
      <c r="H227" s="247">
        <v>189</v>
      </c>
      <c r="I227" s="248"/>
      <c r="J227" s="249">
        <f>ROUND(I227*H227,2)</f>
        <v>0</v>
      </c>
      <c r="K227" s="245" t="s">
        <v>150</v>
      </c>
      <c r="L227" s="250"/>
      <c r="M227" s="251" t="s">
        <v>1</v>
      </c>
      <c r="N227" s="252" t="s">
        <v>43</v>
      </c>
      <c r="O227" s="72"/>
      <c r="P227" s="201">
        <f>O227*H227</f>
        <v>0</v>
      </c>
      <c r="Q227" s="201">
        <v>2.5000000000000001E-3</v>
      </c>
      <c r="R227" s="201">
        <f>Q227*H227</f>
        <v>0.47250000000000003</v>
      </c>
      <c r="S227" s="201">
        <v>0</v>
      </c>
      <c r="T227" s="202">
        <f>S227*H227</f>
        <v>0</v>
      </c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R227" s="203" t="s">
        <v>283</v>
      </c>
      <c r="AT227" s="203" t="s">
        <v>211</v>
      </c>
      <c r="AU227" s="203" t="s">
        <v>86</v>
      </c>
      <c r="AY227" s="18" t="s">
        <v>144</v>
      </c>
      <c r="BE227" s="204">
        <f>IF(N227="základní",J227,0)</f>
        <v>0</v>
      </c>
      <c r="BF227" s="204">
        <f>IF(N227="snížená",J227,0)</f>
        <v>0</v>
      </c>
      <c r="BG227" s="204">
        <f>IF(N227="zákl. přenesená",J227,0)</f>
        <v>0</v>
      </c>
      <c r="BH227" s="204">
        <f>IF(N227="sníž. přenesená",J227,0)</f>
        <v>0</v>
      </c>
      <c r="BI227" s="204">
        <f>IF(N227="nulová",J227,0)</f>
        <v>0</v>
      </c>
      <c r="BJ227" s="18" t="s">
        <v>21</v>
      </c>
      <c r="BK227" s="204">
        <f>ROUND(I227*H227,2)</f>
        <v>0</v>
      </c>
      <c r="BL227" s="18" t="s">
        <v>283</v>
      </c>
      <c r="BM227" s="203" t="s">
        <v>734</v>
      </c>
    </row>
    <row r="228" spans="1:65" s="2" customFormat="1" ht="19.5">
      <c r="A228" s="35"/>
      <c r="B228" s="36"/>
      <c r="C228" s="37"/>
      <c r="D228" s="205" t="s">
        <v>152</v>
      </c>
      <c r="E228" s="37"/>
      <c r="F228" s="206" t="s">
        <v>295</v>
      </c>
      <c r="G228" s="37"/>
      <c r="H228" s="37"/>
      <c r="I228" s="207"/>
      <c r="J228" s="37"/>
      <c r="K228" s="37"/>
      <c r="L228" s="40"/>
      <c r="M228" s="208"/>
      <c r="N228" s="209"/>
      <c r="O228" s="72"/>
      <c r="P228" s="72"/>
      <c r="Q228" s="72"/>
      <c r="R228" s="72"/>
      <c r="S228" s="72"/>
      <c r="T228" s="73"/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T228" s="18" t="s">
        <v>152</v>
      </c>
      <c r="AU228" s="18" t="s">
        <v>86</v>
      </c>
    </row>
    <row r="229" spans="1:65" s="14" customFormat="1" ht="11.25">
      <c r="B229" s="220"/>
      <c r="C229" s="221"/>
      <c r="D229" s="205" t="s">
        <v>154</v>
      </c>
      <c r="E229" s="221"/>
      <c r="F229" s="223" t="s">
        <v>735</v>
      </c>
      <c r="G229" s="221"/>
      <c r="H229" s="224">
        <v>189</v>
      </c>
      <c r="I229" s="225"/>
      <c r="J229" s="221"/>
      <c r="K229" s="221"/>
      <c r="L229" s="226"/>
      <c r="M229" s="227"/>
      <c r="N229" s="228"/>
      <c r="O229" s="228"/>
      <c r="P229" s="228"/>
      <c r="Q229" s="228"/>
      <c r="R229" s="228"/>
      <c r="S229" s="228"/>
      <c r="T229" s="229"/>
      <c r="AT229" s="230" t="s">
        <v>154</v>
      </c>
      <c r="AU229" s="230" t="s">
        <v>86</v>
      </c>
      <c r="AV229" s="14" t="s">
        <v>86</v>
      </c>
      <c r="AW229" s="14" t="s">
        <v>4</v>
      </c>
      <c r="AX229" s="14" t="s">
        <v>21</v>
      </c>
      <c r="AY229" s="230" t="s">
        <v>144</v>
      </c>
    </row>
    <row r="230" spans="1:65" s="12" customFormat="1" ht="22.9" customHeight="1">
      <c r="B230" s="176"/>
      <c r="C230" s="177"/>
      <c r="D230" s="178" t="s">
        <v>77</v>
      </c>
      <c r="E230" s="190" t="s">
        <v>102</v>
      </c>
      <c r="F230" s="190" t="s">
        <v>298</v>
      </c>
      <c r="G230" s="177"/>
      <c r="H230" s="177"/>
      <c r="I230" s="180"/>
      <c r="J230" s="191">
        <f>BK230</f>
        <v>0</v>
      </c>
      <c r="K230" s="177"/>
      <c r="L230" s="182"/>
      <c r="M230" s="183"/>
      <c r="N230" s="184"/>
      <c r="O230" s="184"/>
      <c r="P230" s="185">
        <f>SUM(P231:P241)</f>
        <v>0</v>
      </c>
      <c r="Q230" s="184"/>
      <c r="R230" s="185">
        <f>SUM(R231:R241)</f>
        <v>38.242260000000002</v>
      </c>
      <c r="S230" s="184"/>
      <c r="T230" s="186">
        <f>SUM(T231:T241)</f>
        <v>0</v>
      </c>
      <c r="AR230" s="187" t="s">
        <v>21</v>
      </c>
      <c r="AT230" s="188" t="s">
        <v>77</v>
      </c>
      <c r="AU230" s="188" t="s">
        <v>21</v>
      </c>
      <c r="AY230" s="187" t="s">
        <v>144</v>
      </c>
      <c r="BK230" s="189">
        <f>SUM(BK231:BK241)</f>
        <v>0</v>
      </c>
    </row>
    <row r="231" spans="1:65" s="2" customFormat="1" ht="24.2" customHeight="1">
      <c r="A231" s="35"/>
      <c r="B231" s="36"/>
      <c r="C231" s="192" t="s">
        <v>286</v>
      </c>
      <c r="D231" s="192" t="s">
        <v>146</v>
      </c>
      <c r="E231" s="193" t="s">
        <v>307</v>
      </c>
      <c r="F231" s="194" t="s">
        <v>308</v>
      </c>
      <c r="G231" s="195" t="s">
        <v>149</v>
      </c>
      <c r="H231" s="196">
        <v>180.9</v>
      </c>
      <c r="I231" s="197"/>
      <c r="J231" s="198">
        <f>ROUND(I231*H231,2)</f>
        <v>0</v>
      </c>
      <c r="K231" s="194" t="s">
        <v>1</v>
      </c>
      <c r="L231" s="40"/>
      <c r="M231" s="199" t="s">
        <v>1</v>
      </c>
      <c r="N231" s="200" t="s">
        <v>43</v>
      </c>
      <c r="O231" s="72"/>
      <c r="P231" s="201">
        <f>O231*H231</f>
        <v>0</v>
      </c>
      <c r="Q231" s="201">
        <v>0</v>
      </c>
      <c r="R231" s="201">
        <f>Q231*H231</f>
        <v>0</v>
      </c>
      <c r="S231" s="201">
        <v>0</v>
      </c>
      <c r="T231" s="202">
        <f>S231*H231</f>
        <v>0</v>
      </c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R231" s="203" t="s">
        <v>99</v>
      </c>
      <c r="AT231" s="203" t="s">
        <v>146</v>
      </c>
      <c r="AU231" s="203" t="s">
        <v>86</v>
      </c>
      <c r="AY231" s="18" t="s">
        <v>144</v>
      </c>
      <c r="BE231" s="204">
        <f>IF(N231="základní",J231,0)</f>
        <v>0</v>
      </c>
      <c r="BF231" s="204">
        <f>IF(N231="snížená",J231,0)</f>
        <v>0</v>
      </c>
      <c r="BG231" s="204">
        <f>IF(N231="zákl. přenesená",J231,0)</f>
        <v>0</v>
      </c>
      <c r="BH231" s="204">
        <f>IF(N231="sníž. přenesená",J231,0)</f>
        <v>0</v>
      </c>
      <c r="BI231" s="204">
        <f>IF(N231="nulová",J231,0)</f>
        <v>0</v>
      </c>
      <c r="BJ231" s="18" t="s">
        <v>21</v>
      </c>
      <c r="BK231" s="204">
        <f>ROUND(I231*H231,2)</f>
        <v>0</v>
      </c>
      <c r="BL231" s="18" t="s">
        <v>99</v>
      </c>
      <c r="BM231" s="203" t="s">
        <v>736</v>
      </c>
    </row>
    <row r="232" spans="1:65" s="2" customFormat="1" ht="11.25">
      <c r="A232" s="35"/>
      <c r="B232" s="36"/>
      <c r="C232" s="37"/>
      <c r="D232" s="205" t="s">
        <v>152</v>
      </c>
      <c r="E232" s="37"/>
      <c r="F232" s="206" t="s">
        <v>308</v>
      </c>
      <c r="G232" s="37"/>
      <c r="H232" s="37"/>
      <c r="I232" s="207"/>
      <c r="J232" s="37"/>
      <c r="K232" s="37"/>
      <c r="L232" s="40"/>
      <c r="M232" s="208"/>
      <c r="N232" s="209"/>
      <c r="O232" s="72"/>
      <c r="P232" s="72"/>
      <c r="Q232" s="72"/>
      <c r="R232" s="72"/>
      <c r="S232" s="72"/>
      <c r="T232" s="73"/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T232" s="18" t="s">
        <v>152</v>
      </c>
      <c r="AU232" s="18" t="s">
        <v>86</v>
      </c>
    </row>
    <row r="233" spans="1:65" s="13" customFormat="1" ht="11.25">
      <c r="B233" s="210"/>
      <c r="C233" s="211"/>
      <c r="D233" s="205" t="s">
        <v>154</v>
      </c>
      <c r="E233" s="212" t="s">
        <v>1</v>
      </c>
      <c r="F233" s="213" t="s">
        <v>310</v>
      </c>
      <c r="G233" s="211"/>
      <c r="H233" s="212" t="s">
        <v>1</v>
      </c>
      <c r="I233" s="214"/>
      <c r="J233" s="211"/>
      <c r="K233" s="211"/>
      <c r="L233" s="215"/>
      <c r="M233" s="216"/>
      <c r="N233" s="217"/>
      <c r="O233" s="217"/>
      <c r="P233" s="217"/>
      <c r="Q233" s="217"/>
      <c r="R233" s="217"/>
      <c r="S233" s="217"/>
      <c r="T233" s="218"/>
      <c r="AT233" s="219" t="s">
        <v>154</v>
      </c>
      <c r="AU233" s="219" t="s">
        <v>86</v>
      </c>
      <c r="AV233" s="13" t="s">
        <v>21</v>
      </c>
      <c r="AW233" s="13" t="s">
        <v>35</v>
      </c>
      <c r="AX233" s="13" t="s">
        <v>78</v>
      </c>
      <c r="AY233" s="219" t="s">
        <v>144</v>
      </c>
    </row>
    <row r="234" spans="1:65" s="14" customFormat="1" ht="11.25">
      <c r="B234" s="220"/>
      <c r="C234" s="221"/>
      <c r="D234" s="205" t="s">
        <v>154</v>
      </c>
      <c r="E234" s="222" t="s">
        <v>1</v>
      </c>
      <c r="F234" s="223" t="s">
        <v>737</v>
      </c>
      <c r="G234" s="221"/>
      <c r="H234" s="224">
        <v>180.9</v>
      </c>
      <c r="I234" s="225"/>
      <c r="J234" s="221"/>
      <c r="K234" s="221"/>
      <c r="L234" s="226"/>
      <c r="M234" s="227"/>
      <c r="N234" s="228"/>
      <c r="O234" s="228"/>
      <c r="P234" s="228"/>
      <c r="Q234" s="228"/>
      <c r="R234" s="228"/>
      <c r="S234" s="228"/>
      <c r="T234" s="229"/>
      <c r="AT234" s="230" t="s">
        <v>154</v>
      </c>
      <c r="AU234" s="230" t="s">
        <v>86</v>
      </c>
      <c r="AV234" s="14" t="s">
        <v>86</v>
      </c>
      <c r="AW234" s="14" t="s">
        <v>35</v>
      </c>
      <c r="AX234" s="14" t="s">
        <v>21</v>
      </c>
      <c r="AY234" s="230" t="s">
        <v>144</v>
      </c>
    </row>
    <row r="235" spans="1:65" s="2" customFormat="1" ht="24.2" customHeight="1">
      <c r="A235" s="35"/>
      <c r="B235" s="36"/>
      <c r="C235" s="192" t="s">
        <v>293</v>
      </c>
      <c r="D235" s="192" t="s">
        <v>146</v>
      </c>
      <c r="E235" s="193" t="s">
        <v>559</v>
      </c>
      <c r="F235" s="194" t="s">
        <v>560</v>
      </c>
      <c r="G235" s="195" t="s">
        <v>149</v>
      </c>
      <c r="H235" s="196">
        <v>180.9</v>
      </c>
      <c r="I235" s="197"/>
      <c r="J235" s="198">
        <f>ROUND(I235*H235,2)</f>
        <v>0</v>
      </c>
      <c r="K235" s="194" t="s">
        <v>150</v>
      </c>
      <c r="L235" s="40"/>
      <c r="M235" s="199" t="s">
        <v>1</v>
      </c>
      <c r="N235" s="200" t="s">
        <v>43</v>
      </c>
      <c r="O235" s="72"/>
      <c r="P235" s="201">
        <f>O235*H235</f>
        <v>0</v>
      </c>
      <c r="Q235" s="201">
        <v>9.8000000000000004E-2</v>
      </c>
      <c r="R235" s="201">
        <f>Q235*H235</f>
        <v>17.728200000000001</v>
      </c>
      <c r="S235" s="201">
        <v>0</v>
      </c>
      <c r="T235" s="202">
        <f>S235*H235</f>
        <v>0</v>
      </c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R235" s="203" t="s">
        <v>99</v>
      </c>
      <c r="AT235" s="203" t="s">
        <v>146</v>
      </c>
      <c r="AU235" s="203" t="s">
        <v>86</v>
      </c>
      <c r="AY235" s="18" t="s">
        <v>144</v>
      </c>
      <c r="BE235" s="204">
        <f>IF(N235="základní",J235,0)</f>
        <v>0</v>
      </c>
      <c r="BF235" s="204">
        <f>IF(N235="snížená",J235,0)</f>
        <v>0</v>
      </c>
      <c r="BG235" s="204">
        <f>IF(N235="zákl. přenesená",J235,0)</f>
        <v>0</v>
      </c>
      <c r="BH235" s="204">
        <f>IF(N235="sníž. přenesená",J235,0)</f>
        <v>0</v>
      </c>
      <c r="BI235" s="204">
        <f>IF(N235="nulová",J235,0)</f>
        <v>0</v>
      </c>
      <c r="BJ235" s="18" t="s">
        <v>21</v>
      </c>
      <c r="BK235" s="204">
        <f>ROUND(I235*H235,2)</f>
        <v>0</v>
      </c>
      <c r="BL235" s="18" t="s">
        <v>99</v>
      </c>
      <c r="BM235" s="203" t="s">
        <v>738</v>
      </c>
    </row>
    <row r="236" spans="1:65" s="2" customFormat="1" ht="39">
      <c r="A236" s="35"/>
      <c r="B236" s="36"/>
      <c r="C236" s="37"/>
      <c r="D236" s="205" t="s">
        <v>152</v>
      </c>
      <c r="E236" s="37"/>
      <c r="F236" s="206" t="s">
        <v>562</v>
      </c>
      <c r="G236" s="37"/>
      <c r="H236" s="37"/>
      <c r="I236" s="207"/>
      <c r="J236" s="37"/>
      <c r="K236" s="37"/>
      <c r="L236" s="40"/>
      <c r="M236" s="208"/>
      <c r="N236" s="209"/>
      <c r="O236" s="72"/>
      <c r="P236" s="72"/>
      <c r="Q236" s="72"/>
      <c r="R236" s="72"/>
      <c r="S236" s="72"/>
      <c r="T236" s="73"/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T236" s="18" t="s">
        <v>152</v>
      </c>
      <c r="AU236" s="18" t="s">
        <v>86</v>
      </c>
    </row>
    <row r="237" spans="1:65" s="13" customFormat="1" ht="11.25">
      <c r="B237" s="210"/>
      <c r="C237" s="211"/>
      <c r="D237" s="205" t="s">
        <v>154</v>
      </c>
      <c r="E237" s="212" t="s">
        <v>1</v>
      </c>
      <c r="F237" s="213" t="s">
        <v>329</v>
      </c>
      <c r="G237" s="211"/>
      <c r="H237" s="212" t="s">
        <v>1</v>
      </c>
      <c r="I237" s="214"/>
      <c r="J237" s="211"/>
      <c r="K237" s="211"/>
      <c r="L237" s="215"/>
      <c r="M237" s="216"/>
      <c r="N237" s="217"/>
      <c r="O237" s="217"/>
      <c r="P237" s="217"/>
      <c r="Q237" s="217"/>
      <c r="R237" s="217"/>
      <c r="S237" s="217"/>
      <c r="T237" s="218"/>
      <c r="AT237" s="219" t="s">
        <v>154</v>
      </c>
      <c r="AU237" s="219" t="s">
        <v>86</v>
      </c>
      <c r="AV237" s="13" t="s">
        <v>21</v>
      </c>
      <c r="AW237" s="13" t="s">
        <v>35</v>
      </c>
      <c r="AX237" s="13" t="s">
        <v>78</v>
      </c>
      <c r="AY237" s="219" t="s">
        <v>144</v>
      </c>
    </row>
    <row r="238" spans="1:65" s="14" customFormat="1" ht="11.25">
      <c r="B238" s="220"/>
      <c r="C238" s="221"/>
      <c r="D238" s="205" t="s">
        <v>154</v>
      </c>
      <c r="E238" s="222" t="s">
        <v>1</v>
      </c>
      <c r="F238" s="223" t="s">
        <v>737</v>
      </c>
      <c r="G238" s="221"/>
      <c r="H238" s="224">
        <v>180.9</v>
      </c>
      <c r="I238" s="225"/>
      <c r="J238" s="221"/>
      <c r="K238" s="221"/>
      <c r="L238" s="226"/>
      <c r="M238" s="227"/>
      <c r="N238" s="228"/>
      <c r="O238" s="228"/>
      <c r="P238" s="228"/>
      <c r="Q238" s="228"/>
      <c r="R238" s="228"/>
      <c r="S238" s="228"/>
      <c r="T238" s="229"/>
      <c r="AT238" s="230" t="s">
        <v>154</v>
      </c>
      <c r="AU238" s="230" t="s">
        <v>86</v>
      </c>
      <c r="AV238" s="14" t="s">
        <v>86</v>
      </c>
      <c r="AW238" s="14" t="s">
        <v>35</v>
      </c>
      <c r="AX238" s="14" t="s">
        <v>21</v>
      </c>
      <c r="AY238" s="230" t="s">
        <v>144</v>
      </c>
    </row>
    <row r="239" spans="1:65" s="2" customFormat="1" ht="14.45" customHeight="1">
      <c r="A239" s="35"/>
      <c r="B239" s="36"/>
      <c r="C239" s="243" t="s">
        <v>299</v>
      </c>
      <c r="D239" s="243" t="s">
        <v>211</v>
      </c>
      <c r="E239" s="244" t="s">
        <v>331</v>
      </c>
      <c r="F239" s="245" t="s">
        <v>332</v>
      </c>
      <c r="G239" s="246" t="s">
        <v>149</v>
      </c>
      <c r="H239" s="247">
        <v>189.94499999999999</v>
      </c>
      <c r="I239" s="248"/>
      <c r="J239" s="249">
        <f>ROUND(I239*H239,2)</f>
        <v>0</v>
      </c>
      <c r="K239" s="245" t="s">
        <v>1</v>
      </c>
      <c r="L239" s="250"/>
      <c r="M239" s="251" t="s">
        <v>1</v>
      </c>
      <c r="N239" s="252" t="s">
        <v>43</v>
      </c>
      <c r="O239" s="72"/>
      <c r="P239" s="201">
        <f>O239*H239</f>
        <v>0</v>
      </c>
      <c r="Q239" s="201">
        <v>0.108</v>
      </c>
      <c r="R239" s="201">
        <f>Q239*H239</f>
        <v>20.514060000000001</v>
      </c>
      <c r="S239" s="201">
        <v>0</v>
      </c>
      <c r="T239" s="202">
        <f>S239*H239</f>
        <v>0</v>
      </c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R239" s="203" t="s">
        <v>195</v>
      </c>
      <c r="AT239" s="203" t="s">
        <v>211</v>
      </c>
      <c r="AU239" s="203" t="s">
        <v>86</v>
      </c>
      <c r="AY239" s="18" t="s">
        <v>144</v>
      </c>
      <c r="BE239" s="204">
        <f>IF(N239="základní",J239,0)</f>
        <v>0</v>
      </c>
      <c r="BF239" s="204">
        <f>IF(N239="snížená",J239,0)</f>
        <v>0</v>
      </c>
      <c r="BG239" s="204">
        <f>IF(N239="zákl. přenesená",J239,0)</f>
        <v>0</v>
      </c>
      <c r="BH239" s="204">
        <f>IF(N239="sníž. přenesená",J239,0)</f>
        <v>0</v>
      </c>
      <c r="BI239" s="204">
        <f>IF(N239="nulová",J239,0)</f>
        <v>0</v>
      </c>
      <c r="BJ239" s="18" t="s">
        <v>21</v>
      </c>
      <c r="BK239" s="204">
        <f>ROUND(I239*H239,2)</f>
        <v>0</v>
      </c>
      <c r="BL239" s="18" t="s">
        <v>99</v>
      </c>
      <c r="BM239" s="203" t="s">
        <v>739</v>
      </c>
    </row>
    <row r="240" spans="1:65" s="2" customFormat="1" ht="11.25">
      <c r="A240" s="35"/>
      <c r="B240" s="36"/>
      <c r="C240" s="37"/>
      <c r="D240" s="205" t="s">
        <v>152</v>
      </c>
      <c r="E240" s="37"/>
      <c r="F240" s="206" t="s">
        <v>334</v>
      </c>
      <c r="G240" s="37"/>
      <c r="H240" s="37"/>
      <c r="I240" s="207"/>
      <c r="J240" s="37"/>
      <c r="K240" s="37"/>
      <c r="L240" s="40"/>
      <c r="M240" s="208"/>
      <c r="N240" s="209"/>
      <c r="O240" s="72"/>
      <c r="P240" s="72"/>
      <c r="Q240" s="72"/>
      <c r="R240" s="72"/>
      <c r="S240" s="72"/>
      <c r="T240" s="73"/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T240" s="18" t="s">
        <v>152</v>
      </c>
      <c r="AU240" s="18" t="s">
        <v>86</v>
      </c>
    </row>
    <row r="241" spans="1:65" s="14" customFormat="1" ht="11.25">
      <c r="B241" s="220"/>
      <c r="C241" s="221"/>
      <c r="D241" s="205" t="s">
        <v>154</v>
      </c>
      <c r="E241" s="221"/>
      <c r="F241" s="223" t="s">
        <v>740</v>
      </c>
      <c r="G241" s="221"/>
      <c r="H241" s="224">
        <v>189.94499999999999</v>
      </c>
      <c r="I241" s="225"/>
      <c r="J241" s="221"/>
      <c r="K241" s="221"/>
      <c r="L241" s="226"/>
      <c r="M241" s="227"/>
      <c r="N241" s="228"/>
      <c r="O241" s="228"/>
      <c r="P241" s="228"/>
      <c r="Q241" s="228"/>
      <c r="R241" s="228"/>
      <c r="S241" s="228"/>
      <c r="T241" s="229"/>
      <c r="AT241" s="230" t="s">
        <v>154</v>
      </c>
      <c r="AU241" s="230" t="s">
        <v>86</v>
      </c>
      <c r="AV241" s="14" t="s">
        <v>86</v>
      </c>
      <c r="AW241" s="14" t="s">
        <v>4</v>
      </c>
      <c r="AX241" s="14" t="s">
        <v>21</v>
      </c>
      <c r="AY241" s="230" t="s">
        <v>144</v>
      </c>
    </row>
    <row r="242" spans="1:65" s="12" customFormat="1" ht="22.9" customHeight="1">
      <c r="B242" s="176"/>
      <c r="C242" s="177"/>
      <c r="D242" s="178" t="s">
        <v>77</v>
      </c>
      <c r="E242" s="190" t="s">
        <v>199</v>
      </c>
      <c r="F242" s="190" t="s">
        <v>342</v>
      </c>
      <c r="G242" s="177"/>
      <c r="H242" s="177"/>
      <c r="I242" s="180"/>
      <c r="J242" s="191">
        <f>BK242</f>
        <v>0</v>
      </c>
      <c r="K242" s="177"/>
      <c r="L242" s="182"/>
      <c r="M242" s="183"/>
      <c r="N242" s="184"/>
      <c r="O242" s="184"/>
      <c r="P242" s="185">
        <f>SUM(P243:P288)</f>
        <v>0</v>
      </c>
      <c r="Q242" s="184"/>
      <c r="R242" s="185">
        <f>SUM(R243:R288)</f>
        <v>18.50857727344</v>
      </c>
      <c r="S242" s="184"/>
      <c r="T242" s="186">
        <f>SUM(T243:T288)</f>
        <v>0</v>
      </c>
      <c r="AR242" s="187" t="s">
        <v>21</v>
      </c>
      <c r="AT242" s="188" t="s">
        <v>77</v>
      </c>
      <c r="AU242" s="188" t="s">
        <v>21</v>
      </c>
      <c r="AY242" s="187" t="s">
        <v>144</v>
      </c>
      <c r="BK242" s="189">
        <f>SUM(BK243:BK288)</f>
        <v>0</v>
      </c>
    </row>
    <row r="243" spans="1:65" s="2" customFormat="1" ht="24.2" customHeight="1">
      <c r="A243" s="35"/>
      <c r="B243" s="36"/>
      <c r="C243" s="192" t="s">
        <v>306</v>
      </c>
      <c r="D243" s="192" t="s">
        <v>146</v>
      </c>
      <c r="E243" s="193" t="s">
        <v>344</v>
      </c>
      <c r="F243" s="194" t="s">
        <v>347</v>
      </c>
      <c r="G243" s="195" t="s">
        <v>340</v>
      </c>
      <c r="H243" s="196">
        <v>1</v>
      </c>
      <c r="I243" s="197"/>
      <c r="J243" s="198">
        <f>ROUND(I243*H243,2)</f>
        <v>0</v>
      </c>
      <c r="K243" s="194" t="s">
        <v>150</v>
      </c>
      <c r="L243" s="40"/>
      <c r="M243" s="199" t="s">
        <v>1</v>
      </c>
      <c r="N243" s="200" t="s">
        <v>43</v>
      </c>
      <c r="O243" s="72"/>
      <c r="P243" s="201">
        <f>O243*H243</f>
        <v>0</v>
      </c>
      <c r="Q243" s="201">
        <v>6.9999999999999999E-4</v>
      </c>
      <c r="R243" s="201">
        <f>Q243*H243</f>
        <v>6.9999999999999999E-4</v>
      </c>
      <c r="S243" s="201">
        <v>0</v>
      </c>
      <c r="T243" s="202">
        <f>S243*H243</f>
        <v>0</v>
      </c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35"/>
      <c r="AR243" s="203" t="s">
        <v>99</v>
      </c>
      <c r="AT243" s="203" t="s">
        <v>146</v>
      </c>
      <c r="AU243" s="203" t="s">
        <v>86</v>
      </c>
      <c r="AY243" s="18" t="s">
        <v>144</v>
      </c>
      <c r="BE243" s="204">
        <f>IF(N243="základní",J243,0)</f>
        <v>0</v>
      </c>
      <c r="BF243" s="204">
        <f>IF(N243="snížená",J243,0)</f>
        <v>0</v>
      </c>
      <c r="BG243" s="204">
        <f>IF(N243="zákl. přenesená",J243,0)</f>
        <v>0</v>
      </c>
      <c r="BH243" s="204">
        <f>IF(N243="sníž. přenesená",J243,0)</f>
        <v>0</v>
      </c>
      <c r="BI243" s="204">
        <f>IF(N243="nulová",J243,0)</f>
        <v>0</v>
      </c>
      <c r="BJ243" s="18" t="s">
        <v>21</v>
      </c>
      <c r="BK243" s="204">
        <f>ROUND(I243*H243,2)</f>
        <v>0</v>
      </c>
      <c r="BL243" s="18" t="s">
        <v>99</v>
      </c>
      <c r="BM243" s="203" t="s">
        <v>741</v>
      </c>
    </row>
    <row r="244" spans="1:65" s="2" customFormat="1" ht="19.5">
      <c r="A244" s="35"/>
      <c r="B244" s="36"/>
      <c r="C244" s="37"/>
      <c r="D244" s="205" t="s">
        <v>152</v>
      </c>
      <c r="E244" s="37"/>
      <c r="F244" s="206" t="s">
        <v>347</v>
      </c>
      <c r="G244" s="37"/>
      <c r="H244" s="37"/>
      <c r="I244" s="207"/>
      <c r="J244" s="37"/>
      <c r="K244" s="37"/>
      <c r="L244" s="40"/>
      <c r="M244" s="208"/>
      <c r="N244" s="209"/>
      <c r="O244" s="72"/>
      <c r="P244" s="72"/>
      <c r="Q244" s="72"/>
      <c r="R244" s="72"/>
      <c r="S244" s="72"/>
      <c r="T244" s="73"/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T244" s="18" t="s">
        <v>152</v>
      </c>
      <c r="AU244" s="18" t="s">
        <v>86</v>
      </c>
    </row>
    <row r="245" spans="1:65" s="14" customFormat="1" ht="11.25">
      <c r="B245" s="220"/>
      <c r="C245" s="221"/>
      <c r="D245" s="205" t="s">
        <v>154</v>
      </c>
      <c r="E245" s="222" t="s">
        <v>1</v>
      </c>
      <c r="F245" s="223" t="s">
        <v>348</v>
      </c>
      <c r="G245" s="221"/>
      <c r="H245" s="224">
        <v>1</v>
      </c>
      <c r="I245" s="225"/>
      <c r="J245" s="221"/>
      <c r="K245" s="221"/>
      <c r="L245" s="226"/>
      <c r="M245" s="227"/>
      <c r="N245" s="228"/>
      <c r="O245" s="228"/>
      <c r="P245" s="228"/>
      <c r="Q245" s="228"/>
      <c r="R245" s="228"/>
      <c r="S245" s="228"/>
      <c r="T245" s="229"/>
      <c r="AT245" s="230" t="s">
        <v>154</v>
      </c>
      <c r="AU245" s="230" t="s">
        <v>86</v>
      </c>
      <c r="AV245" s="14" t="s">
        <v>86</v>
      </c>
      <c r="AW245" s="14" t="s">
        <v>35</v>
      </c>
      <c r="AX245" s="14" t="s">
        <v>78</v>
      </c>
      <c r="AY245" s="230" t="s">
        <v>144</v>
      </c>
    </row>
    <row r="246" spans="1:65" s="2" customFormat="1" ht="24.2" customHeight="1">
      <c r="A246" s="35"/>
      <c r="B246" s="36"/>
      <c r="C246" s="243" t="s">
        <v>312</v>
      </c>
      <c r="D246" s="243" t="s">
        <v>211</v>
      </c>
      <c r="E246" s="244" t="s">
        <v>350</v>
      </c>
      <c r="F246" s="245" t="s">
        <v>351</v>
      </c>
      <c r="G246" s="246" t="s">
        <v>340</v>
      </c>
      <c r="H246" s="247">
        <v>1</v>
      </c>
      <c r="I246" s="248"/>
      <c r="J246" s="249">
        <f>ROUND(I246*H246,2)</f>
        <v>0</v>
      </c>
      <c r="K246" s="245" t="s">
        <v>150</v>
      </c>
      <c r="L246" s="250"/>
      <c r="M246" s="251" t="s">
        <v>1</v>
      </c>
      <c r="N246" s="252" t="s">
        <v>43</v>
      </c>
      <c r="O246" s="72"/>
      <c r="P246" s="201">
        <f>O246*H246</f>
        <v>0</v>
      </c>
      <c r="Q246" s="201">
        <v>3.5000000000000001E-3</v>
      </c>
      <c r="R246" s="201">
        <f>Q246*H246</f>
        <v>3.5000000000000001E-3</v>
      </c>
      <c r="S246" s="201">
        <v>0</v>
      </c>
      <c r="T246" s="202">
        <f>S246*H246</f>
        <v>0</v>
      </c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R246" s="203" t="s">
        <v>283</v>
      </c>
      <c r="AT246" s="203" t="s">
        <v>211</v>
      </c>
      <c r="AU246" s="203" t="s">
        <v>86</v>
      </c>
      <c r="AY246" s="18" t="s">
        <v>144</v>
      </c>
      <c r="BE246" s="204">
        <f>IF(N246="základní",J246,0)</f>
        <v>0</v>
      </c>
      <c r="BF246" s="204">
        <f>IF(N246="snížená",J246,0)</f>
        <v>0</v>
      </c>
      <c r="BG246" s="204">
        <f>IF(N246="zákl. přenesená",J246,0)</f>
        <v>0</v>
      </c>
      <c r="BH246" s="204">
        <f>IF(N246="sníž. přenesená",J246,0)</f>
        <v>0</v>
      </c>
      <c r="BI246" s="204">
        <f>IF(N246="nulová",J246,0)</f>
        <v>0</v>
      </c>
      <c r="BJ246" s="18" t="s">
        <v>21</v>
      </c>
      <c r="BK246" s="204">
        <f>ROUND(I246*H246,2)</f>
        <v>0</v>
      </c>
      <c r="BL246" s="18" t="s">
        <v>283</v>
      </c>
      <c r="BM246" s="203" t="s">
        <v>742</v>
      </c>
    </row>
    <row r="247" spans="1:65" s="2" customFormat="1" ht="11.25">
      <c r="A247" s="35"/>
      <c r="B247" s="36"/>
      <c r="C247" s="37"/>
      <c r="D247" s="205" t="s">
        <v>152</v>
      </c>
      <c r="E247" s="37"/>
      <c r="F247" s="206" t="s">
        <v>351</v>
      </c>
      <c r="G247" s="37"/>
      <c r="H247" s="37"/>
      <c r="I247" s="207"/>
      <c r="J247" s="37"/>
      <c r="K247" s="37"/>
      <c r="L247" s="40"/>
      <c r="M247" s="208"/>
      <c r="N247" s="209"/>
      <c r="O247" s="72"/>
      <c r="P247" s="72"/>
      <c r="Q247" s="72"/>
      <c r="R247" s="72"/>
      <c r="S247" s="72"/>
      <c r="T247" s="73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T247" s="18" t="s">
        <v>152</v>
      </c>
      <c r="AU247" s="18" t="s">
        <v>86</v>
      </c>
    </row>
    <row r="248" spans="1:65" s="14" customFormat="1" ht="11.25">
      <c r="B248" s="220"/>
      <c r="C248" s="221"/>
      <c r="D248" s="205" t="s">
        <v>154</v>
      </c>
      <c r="E248" s="222" t="s">
        <v>1</v>
      </c>
      <c r="F248" s="223" t="s">
        <v>348</v>
      </c>
      <c r="G248" s="221"/>
      <c r="H248" s="224">
        <v>1</v>
      </c>
      <c r="I248" s="225"/>
      <c r="J248" s="221"/>
      <c r="K248" s="221"/>
      <c r="L248" s="226"/>
      <c r="M248" s="227"/>
      <c r="N248" s="228"/>
      <c r="O248" s="228"/>
      <c r="P248" s="228"/>
      <c r="Q248" s="228"/>
      <c r="R248" s="228"/>
      <c r="S248" s="228"/>
      <c r="T248" s="229"/>
      <c r="AT248" s="230" t="s">
        <v>154</v>
      </c>
      <c r="AU248" s="230" t="s">
        <v>86</v>
      </c>
      <c r="AV248" s="14" t="s">
        <v>86</v>
      </c>
      <c r="AW248" s="14" t="s">
        <v>35</v>
      </c>
      <c r="AX248" s="14" t="s">
        <v>78</v>
      </c>
      <c r="AY248" s="230" t="s">
        <v>144</v>
      </c>
    </row>
    <row r="249" spans="1:65" s="15" customFormat="1" ht="11.25">
      <c r="B249" s="232"/>
      <c r="C249" s="233"/>
      <c r="D249" s="205" t="s">
        <v>154</v>
      </c>
      <c r="E249" s="234" t="s">
        <v>1</v>
      </c>
      <c r="F249" s="235" t="s">
        <v>178</v>
      </c>
      <c r="G249" s="233"/>
      <c r="H249" s="236">
        <v>1</v>
      </c>
      <c r="I249" s="237"/>
      <c r="J249" s="233"/>
      <c r="K249" s="233"/>
      <c r="L249" s="238"/>
      <c r="M249" s="239"/>
      <c r="N249" s="240"/>
      <c r="O249" s="240"/>
      <c r="P249" s="240"/>
      <c r="Q249" s="240"/>
      <c r="R249" s="240"/>
      <c r="S249" s="240"/>
      <c r="T249" s="241"/>
      <c r="AT249" s="242" t="s">
        <v>154</v>
      </c>
      <c r="AU249" s="242" t="s">
        <v>86</v>
      </c>
      <c r="AV249" s="15" t="s">
        <v>99</v>
      </c>
      <c r="AW249" s="15" t="s">
        <v>4</v>
      </c>
      <c r="AX249" s="15" t="s">
        <v>21</v>
      </c>
      <c r="AY249" s="242" t="s">
        <v>144</v>
      </c>
    </row>
    <row r="250" spans="1:65" s="2" customFormat="1" ht="24.2" customHeight="1">
      <c r="A250" s="35"/>
      <c r="B250" s="36"/>
      <c r="C250" s="192" t="s">
        <v>318</v>
      </c>
      <c r="D250" s="192" t="s">
        <v>146</v>
      </c>
      <c r="E250" s="193" t="s">
        <v>354</v>
      </c>
      <c r="F250" s="194" t="s">
        <v>355</v>
      </c>
      <c r="G250" s="195" t="s">
        <v>340</v>
      </c>
      <c r="H250" s="196">
        <v>1</v>
      </c>
      <c r="I250" s="197"/>
      <c r="J250" s="198">
        <f>ROUND(I250*H250,2)</f>
        <v>0</v>
      </c>
      <c r="K250" s="194" t="s">
        <v>150</v>
      </c>
      <c r="L250" s="40"/>
      <c r="M250" s="199" t="s">
        <v>1</v>
      </c>
      <c r="N250" s="200" t="s">
        <v>43</v>
      </c>
      <c r="O250" s="72"/>
      <c r="P250" s="201">
        <f>O250*H250</f>
        <v>0</v>
      </c>
      <c r="Q250" s="201">
        <v>0.109405</v>
      </c>
      <c r="R250" s="201">
        <f>Q250*H250</f>
        <v>0.109405</v>
      </c>
      <c r="S250" s="201">
        <v>0</v>
      </c>
      <c r="T250" s="202">
        <f>S250*H250</f>
        <v>0</v>
      </c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R250" s="203" t="s">
        <v>99</v>
      </c>
      <c r="AT250" s="203" t="s">
        <v>146</v>
      </c>
      <c r="AU250" s="203" t="s">
        <v>86</v>
      </c>
      <c r="AY250" s="18" t="s">
        <v>144</v>
      </c>
      <c r="BE250" s="204">
        <f>IF(N250="základní",J250,0)</f>
        <v>0</v>
      </c>
      <c r="BF250" s="204">
        <f>IF(N250="snížená",J250,0)</f>
        <v>0</v>
      </c>
      <c r="BG250" s="204">
        <f>IF(N250="zákl. přenesená",J250,0)</f>
        <v>0</v>
      </c>
      <c r="BH250" s="204">
        <f>IF(N250="sníž. přenesená",J250,0)</f>
        <v>0</v>
      </c>
      <c r="BI250" s="204">
        <f>IF(N250="nulová",J250,0)</f>
        <v>0</v>
      </c>
      <c r="BJ250" s="18" t="s">
        <v>21</v>
      </c>
      <c r="BK250" s="204">
        <f>ROUND(I250*H250,2)</f>
        <v>0</v>
      </c>
      <c r="BL250" s="18" t="s">
        <v>99</v>
      </c>
      <c r="BM250" s="203" t="s">
        <v>743</v>
      </c>
    </row>
    <row r="251" spans="1:65" s="2" customFormat="1" ht="19.5">
      <c r="A251" s="35"/>
      <c r="B251" s="36"/>
      <c r="C251" s="37"/>
      <c r="D251" s="205" t="s">
        <v>152</v>
      </c>
      <c r="E251" s="37"/>
      <c r="F251" s="206" t="s">
        <v>357</v>
      </c>
      <c r="G251" s="37"/>
      <c r="H251" s="37"/>
      <c r="I251" s="207"/>
      <c r="J251" s="37"/>
      <c r="K251" s="37"/>
      <c r="L251" s="40"/>
      <c r="M251" s="208"/>
      <c r="N251" s="209"/>
      <c r="O251" s="72"/>
      <c r="P251" s="72"/>
      <c r="Q251" s="72"/>
      <c r="R251" s="72"/>
      <c r="S251" s="72"/>
      <c r="T251" s="73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35"/>
      <c r="AT251" s="18" t="s">
        <v>152</v>
      </c>
      <c r="AU251" s="18" t="s">
        <v>86</v>
      </c>
    </row>
    <row r="252" spans="1:65" s="14" customFormat="1" ht="11.25">
      <c r="B252" s="220"/>
      <c r="C252" s="221"/>
      <c r="D252" s="205" t="s">
        <v>154</v>
      </c>
      <c r="E252" s="222" t="s">
        <v>1</v>
      </c>
      <c r="F252" s="223" t="s">
        <v>358</v>
      </c>
      <c r="G252" s="221"/>
      <c r="H252" s="224">
        <v>1</v>
      </c>
      <c r="I252" s="225"/>
      <c r="J252" s="221"/>
      <c r="K252" s="221"/>
      <c r="L252" s="226"/>
      <c r="M252" s="227"/>
      <c r="N252" s="228"/>
      <c r="O252" s="228"/>
      <c r="P252" s="228"/>
      <c r="Q252" s="228"/>
      <c r="R252" s="228"/>
      <c r="S252" s="228"/>
      <c r="T252" s="229"/>
      <c r="AT252" s="230" t="s">
        <v>154</v>
      </c>
      <c r="AU252" s="230" t="s">
        <v>86</v>
      </c>
      <c r="AV252" s="14" t="s">
        <v>86</v>
      </c>
      <c r="AW252" s="14" t="s">
        <v>35</v>
      </c>
      <c r="AX252" s="14" t="s">
        <v>21</v>
      </c>
      <c r="AY252" s="230" t="s">
        <v>144</v>
      </c>
    </row>
    <row r="253" spans="1:65" s="2" customFormat="1" ht="14.45" customHeight="1">
      <c r="A253" s="35"/>
      <c r="B253" s="36"/>
      <c r="C253" s="243" t="s">
        <v>324</v>
      </c>
      <c r="D253" s="243" t="s">
        <v>211</v>
      </c>
      <c r="E253" s="244" t="s">
        <v>360</v>
      </c>
      <c r="F253" s="245" t="s">
        <v>361</v>
      </c>
      <c r="G253" s="246" t="s">
        <v>340</v>
      </c>
      <c r="H253" s="247">
        <v>1</v>
      </c>
      <c r="I253" s="248"/>
      <c r="J253" s="249">
        <f>ROUND(I253*H253,2)</f>
        <v>0</v>
      </c>
      <c r="K253" s="245" t="s">
        <v>150</v>
      </c>
      <c r="L253" s="250"/>
      <c r="M253" s="251" t="s">
        <v>1</v>
      </c>
      <c r="N253" s="252" t="s">
        <v>43</v>
      </c>
      <c r="O253" s="72"/>
      <c r="P253" s="201">
        <f>O253*H253</f>
        <v>0</v>
      </c>
      <c r="Q253" s="201">
        <v>6.1000000000000004E-3</v>
      </c>
      <c r="R253" s="201">
        <f>Q253*H253</f>
        <v>6.1000000000000004E-3</v>
      </c>
      <c r="S253" s="201">
        <v>0</v>
      </c>
      <c r="T253" s="202">
        <f>S253*H253</f>
        <v>0</v>
      </c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35"/>
      <c r="AR253" s="203" t="s">
        <v>195</v>
      </c>
      <c r="AT253" s="203" t="s">
        <v>211</v>
      </c>
      <c r="AU253" s="203" t="s">
        <v>86</v>
      </c>
      <c r="AY253" s="18" t="s">
        <v>144</v>
      </c>
      <c r="BE253" s="204">
        <f>IF(N253="základní",J253,0)</f>
        <v>0</v>
      </c>
      <c r="BF253" s="204">
        <f>IF(N253="snížená",J253,0)</f>
        <v>0</v>
      </c>
      <c r="BG253" s="204">
        <f>IF(N253="zákl. přenesená",J253,0)</f>
        <v>0</v>
      </c>
      <c r="BH253" s="204">
        <f>IF(N253="sníž. přenesená",J253,0)</f>
        <v>0</v>
      </c>
      <c r="BI253" s="204">
        <f>IF(N253="nulová",J253,0)</f>
        <v>0</v>
      </c>
      <c r="BJ253" s="18" t="s">
        <v>21</v>
      </c>
      <c r="BK253" s="204">
        <f>ROUND(I253*H253,2)</f>
        <v>0</v>
      </c>
      <c r="BL253" s="18" t="s">
        <v>99</v>
      </c>
      <c r="BM253" s="203" t="s">
        <v>744</v>
      </c>
    </row>
    <row r="254" spans="1:65" s="2" customFormat="1" ht="11.25">
      <c r="A254" s="35"/>
      <c r="B254" s="36"/>
      <c r="C254" s="37"/>
      <c r="D254" s="205" t="s">
        <v>152</v>
      </c>
      <c r="E254" s="37"/>
      <c r="F254" s="206" t="s">
        <v>361</v>
      </c>
      <c r="G254" s="37"/>
      <c r="H254" s="37"/>
      <c r="I254" s="207"/>
      <c r="J254" s="37"/>
      <c r="K254" s="37"/>
      <c r="L254" s="40"/>
      <c r="M254" s="208"/>
      <c r="N254" s="209"/>
      <c r="O254" s="72"/>
      <c r="P254" s="72"/>
      <c r="Q254" s="72"/>
      <c r="R254" s="72"/>
      <c r="S254" s="72"/>
      <c r="T254" s="73"/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T254" s="18" t="s">
        <v>152</v>
      </c>
      <c r="AU254" s="18" t="s">
        <v>86</v>
      </c>
    </row>
    <row r="255" spans="1:65" s="2" customFormat="1" ht="14.45" customHeight="1">
      <c r="A255" s="35"/>
      <c r="B255" s="36"/>
      <c r="C255" s="243" t="s">
        <v>330</v>
      </c>
      <c r="D255" s="243" t="s">
        <v>211</v>
      </c>
      <c r="E255" s="244" t="s">
        <v>364</v>
      </c>
      <c r="F255" s="245" t="s">
        <v>365</v>
      </c>
      <c r="G255" s="246" t="s">
        <v>340</v>
      </c>
      <c r="H255" s="247">
        <v>1</v>
      </c>
      <c r="I255" s="248"/>
      <c r="J255" s="249">
        <f>ROUND(I255*H255,2)</f>
        <v>0</v>
      </c>
      <c r="K255" s="245" t="s">
        <v>150</v>
      </c>
      <c r="L255" s="250"/>
      <c r="M255" s="251" t="s">
        <v>1</v>
      </c>
      <c r="N255" s="252" t="s">
        <v>43</v>
      </c>
      <c r="O255" s="72"/>
      <c r="P255" s="201">
        <f>O255*H255</f>
        <v>0</v>
      </c>
      <c r="Q255" s="201">
        <v>1E-4</v>
      </c>
      <c r="R255" s="201">
        <f>Q255*H255</f>
        <v>1E-4</v>
      </c>
      <c r="S255" s="201">
        <v>0</v>
      </c>
      <c r="T255" s="202">
        <f>S255*H255</f>
        <v>0</v>
      </c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R255" s="203" t="s">
        <v>195</v>
      </c>
      <c r="AT255" s="203" t="s">
        <v>211</v>
      </c>
      <c r="AU255" s="203" t="s">
        <v>86</v>
      </c>
      <c r="AY255" s="18" t="s">
        <v>144</v>
      </c>
      <c r="BE255" s="204">
        <f>IF(N255="základní",J255,0)</f>
        <v>0</v>
      </c>
      <c r="BF255" s="204">
        <f>IF(N255="snížená",J255,0)</f>
        <v>0</v>
      </c>
      <c r="BG255" s="204">
        <f>IF(N255="zákl. přenesená",J255,0)</f>
        <v>0</v>
      </c>
      <c r="BH255" s="204">
        <f>IF(N255="sníž. přenesená",J255,0)</f>
        <v>0</v>
      </c>
      <c r="BI255" s="204">
        <f>IF(N255="nulová",J255,0)</f>
        <v>0</v>
      </c>
      <c r="BJ255" s="18" t="s">
        <v>21</v>
      </c>
      <c r="BK255" s="204">
        <f>ROUND(I255*H255,2)</f>
        <v>0</v>
      </c>
      <c r="BL255" s="18" t="s">
        <v>99</v>
      </c>
      <c r="BM255" s="203" t="s">
        <v>745</v>
      </c>
    </row>
    <row r="256" spans="1:65" s="2" customFormat="1" ht="11.25">
      <c r="A256" s="35"/>
      <c r="B256" s="36"/>
      <c r="C256" s="37"/>
      <c r="D256" s="205" t="s">
        <v>152</v>
      </c>
      <c r="E256" s="37"/>
      <c r="F256" s="206" t="s">
        <v>365</v>
      </c>
      <c r="G256" s="37"/>
      <c r="H256" s="37"/>
      <c r="I256" s="207"/>
      <c r="J256" s="37"/>
      <c r="K256" s="37"/>
      <c r="L256" s="40"/>
      <c r="M256" s="208"/>
      <c r="N256" s="209"/>
      <c r="O256" s="72"/>
      <c r="P256" s="72"/>
      <c r="Q256" s="72"/>
      <c r="R256" s="72"/>
      <c r="S256" s="72"/>
      <c r="T256" s="73"/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T256" s="18" t="s">
        <v>152</v>
      </c>
      <c r="AU256" s="18" t="s">
        <v>86</v>
      </c>
    </row>
    <row r="257" spans="1:65" s="2" customFormat="1" ht="24.2" customHeight="1">
      <c r="A257" s="35"/>
      <c r="B257" s="36"/>
      <c r="C257" s="192" t="s">
        <v>337</v>
      </c>
      <c r="D257" s="192" t="s">
        <v>146</v>
      </c>
      <c r="E257" s="193" t="s">
        <v>368</v>
      </c>
      <c r="F257" s="194" t="s">
        <v>369</v>
      </c>
      <c r="G257" s="195" t="s">
        <v>149</v>
      </c>
      <c r="H257" s="196">
        <v>7.6879999999999997</v>
      </c>
      <c r="I257" s="197"/>
      <c r="J257" s="198">
        <f>ROUND(I257*H257,2)</f>
        <v>0</v>
      </c>
      <c r="K257" s="194" t="s">
        <v>150</v>
      </c>
      <c r="L257" s="40"/>
      <c r="M257" s="199" t="s">
        <v>1</v>
      </c>
      <c r="N257" s="200" t="s">
        <v>43</v>
      </c>
      <c r="O257" s="72"/>
      <c r="P257" s="201">
        <f>O257*H257</f>
        <v>0</v>
      </c>
      <c r="Q257" s="201">
        <v>2.5999999999999999E-3</v>
      </c>
      <c r="R257" s="201">
        <f>Q257*H257</f>
        <v>1.9988799999999998E-2</v>
      </c>
      <c r="S257" s="201">
        <v>0</v>
      </c>
      <c r="T257" s="202">
        <f>S257*H257</f>
        <v>0</v>
      </c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35"/>
      <c r="AR257" s="203" t="s">
        <v>99</v>
      </c>
      <c r="AT257" s="203" t="s">
        <v>146</v>
      </c>
      <c r="AU257" s="203" t="s">
        <v>86</v>
      </c>
      <c r="AY257" s="18" t="s">
        <v>144</v>
      </c>
      <c r="BE257" s="204">
        <f>IF(N257="základní",J257,0)</f>
        <v>0</v>
      </c>
      <c r="BF257" s="204">
        <f>IF(N257="snížená",J257,0)</f>
        <v>0</v>
      </c>
      <c r="BG257" s="204">
        <f>IF(N257="zákl. přenesená",J257,0)</f>
        <v>0</v>
      </c>
      <c r="BH257" s="204">
        <f>IF(N257="sníž. přenesená",J257,0)</f>
        <v>0</v>
      </c>
      <c r="BI257" s="204">
        <f>IF(N257="nulová",J257,0)</f>
        <v>0</v>
      </c>
      <c r="BJ257" s="18" t="s">
        <v>21</v>
      </c>
      <c r="BK257" s="204">
        <f>ROUND(I257*H257,2)</f>
        <v>0</v>
      </c>
      <c r="BL257" s="18" t="s">
        <v>99</v>
      </c>
      <c r="BM257" s="203" t="s">
        <v>746</v>
      </c>
    </row>
    <row r="258" spans="1:65" s="2" customFormat="1" ht="19.5">
      <c r="A258" s="35"/>
      <c r="B258" s="36"/>
      <c r="C258" s="37"/>
      <c r="D258" s="205" t="s">
        <v>152</v>
      </c>
      <c r="E258" s="37"/>
      <c r="F258" s="206" t="s">
        <v>371</v>
      </c>
      <c r="G258" s="37"/>
      <c r="H258" s="37"/>
      <c r="I258" s="207"/>
      <c r="J258" s="37"/>
      <c r="K258" s="37"/>
      <c r="L258" s="40"/>
      <c r="M258" s="208"/>
      <c r="N258" s="209"/>
      <c r="O258" s="72"/>
      <c r="P258" s="72"/>
      <c r="Q258" s="72"/>
      <c r="R258" s="72"/>
      <c r="S258" s="72"/>
      <c r="T258" s="73"/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T258" s="18" t="s">
        <v>152</v>
      </c>
      <c r="AU258" s="18" t="s">
        <v>86</v>
      </c>
    </row>
    <row r="259" spans="1:65" s="13" customFormat="1" ht="11.25">
      <c r="B259" s="210"/>
      <c r="C259" s="211"/>
      <c r="D259" s="205" t="s">
        <v>154</v>
      </c>
      <c r="E259" s="212" t="s">
        <v>1</v>
      </c>
      <c r="F259" s="213" t="s">
        <v>372</v>
      </c>
      <c r="G259" s="211"/>
      <c r="H259" s="212" t="s">
        <v>1</v>
      </c>
      <c r="I259" s="214"/>
      <c r="J259" s="211"/>
      <c r="K259" s="211"/>
      <c r="L259" s="215"/>
      <c r="M259" s="216"/>
      <c r="N259" s="217"/>
      <c r="O259" s="217"/>
      <c r="P259" s="217"/>
      <c r="Q259" s="217"/>
      <c r="R259" s="217"/>
      <c r="S259" s="217"/>
      <c r="T259" s="218"/>
      <c r="AT259" s="219" t="s">
        <v>154</v>
      </c>
      <c r="AU259" s="219" t="s">
        <v>86</v>
      </c>
      <c r="AV259" s="13" t="s">
        <v>21</v>
      </c>
      <c r="AW259" s="13" t="s">
        <v>35</v>
      </c>
      <c r="AX259" s="13" t="s">
        <v>78</v>
      </c>
      <c r="AY259" s="219" t="s">
        <v>144</v>
      </c>
    </row>
    <row r="260" spans="1:65" s="14" customFormat="1" ht="11.25">
      <c r="B260" s="220"/>
      <c r="C260" s="221"/>
      <c r="D260" s="205" t="s">
        <v>154</v>
      </c>
      <c r="E260" s="222" t="s">
        <v>1</v>
      </c>
      <c r="F260" s="223" t="s">
        <v>747</v>
      </c>
      <c r="G260" s="221"/>
      <c r="H260" s="224">
        <v>6.1879999999999997</v>
      </c>
      <c r="I260" s="225"/>
      <c r="J260" s="221"/>
      <c r="K260" s="221"/>
      <c r="L260" s="226"/>
      <c r="M260" s="227"/>
      <c r="N260" s="228"/>
      <c r="O260" s="228"/>
      <c r="P260" s="228"/>
      <c r="Q260" s="228"/>
      <c r="R260" s="228"/>
      <c r="S260" s="228"/>
      <c r="T260" s="229"/>
      <c r="AT260" s="230" t="s">
        <v>154</v>
      </c>
      <c r="AU260" s="230" t="s">
        <v>86</v>
      </c>
      <c r="AV260" s="14" t="s">
        <v>86</v>
      </c>
      <c r="AW260" s="14" t="s">
        <v>35</v>
      </c>
      <c r="AX260" s="14" t="s">
        <v>78</v>
      </c>
      <c r="AY260" s="230" t="s">
        <v>144</v>
      </c>
    </row>
    <row r="261" spans="1:65" s="14" customFormat="1" ht="11.25">
      <c r="B261" s="220"/>
      <c r="C261" s="221"/>
      <c r="D261" s="205" t="s">
        <v>154</v>
      </c>
      <c r="E261" s="222" t="s">
        <v>1</v>
      </c>
      <c r="F261" s="223" t="s">
        <v>305</v>
      </c>
      <c r="G261" s="221"/>
      <c r="H261" s="224">
        <v>1.5</v>
      </c>
      <c r="I261" s="225"/>
      <c r="J261" s="221"/>
      <c r="K261" s="221"/>
      <c r="L261" s="226"/>
      <c r="M261" s="227"/>
      <c r="N261" s="228"/>
      <c r="O261" s="228"/>
      <c r="P261" s="228"/>
      <c r="Q261" s="228"/>
      <c r="R261" s="228"/>
      <c r="S261" s="228"/>
      <c r="T261" s="229"/>
      <c r="AT261" s="230" t="s">
        <v>154</v>
      </c>
      <c r="AU261" s="230" t="s">
        <v>86</v>
      </c>
      <c r="AV261" s="14" t="s">
        <v>86</v>
      </c>
      <c r="AW261" s="14" t="s">
        <v>35</v>
      </c>
      <c r="AX261" s="14" t="s">
        <v>78</v>
      </c>
      <c r="AY261" s="230" t="s">
        <v>144</v>
      </c>
    </row>
    <row r="262" spans="1:65" s="15" customFormat="1" ht="11.25">
      <c r="B262" s="232"/>
      <c r="C262" s="233"/>
      <c r="D262" s="205" t="s">
        <v>154</v>
      </c>
      <c r="E262" s="234" t="s">
        <v>1</v>
      </c>
      <c r="F262" s="235" t="s">
        <v>178</v>
      </c>
      <c r="G262" s="233"/>
      <c r="H262" s="236">
        <v>7.6879999999999997</v>
      </c>
      <c r="I262" s="237"/>
      <c r="J262" s="233"/>
      <c r="K262" s="233"/>
      <c r="L262" s="238"/>
      <c r="M262" s="239"/>
      <c r="N262" s="240"/>
      <c r="O262" s="240"/>
      <c r="P262" s="240"/>
      <c r="Q262" s="240"/>
      <c r="R262" s="240"/>
      <c r="S262" s="240"/>
      <c r="T262" s="241"/>
      <c r="AT262" s="242" t="s">
        <v>154</v>
      </c>
      <c r="AU262" s="242" t="s">
        <v>86</v>
      </c>
      <c r="AV262" s="15" t="s">
        <v>99</v>
      </c>
      <c r="AW262" s="15" t="s">
        <v>35</v>
      </c>
      <c r="AX262" s="15" t="s">
        <v>21</v>
      </c>
      <c r="AY262" s="242" t="s">
        <v>144</v>
      </c>
    </row>
    <row r="263" spans="1:65" s="2" customFormat="1" ht="14.45" customHeight="1">
      <c r="A263" s="35"/>
      <c r="B263" s="36"/>
      <c r="C263" s="192" t="s">
        <v>343</v>
      </c>
      <c r="D263" s="192" t="s">
        <v>146</v>
      </c>
      <c r="E263" s="193" t="s">
        <v>375</v>
      </c>
      <c r="F263" s="194" t="s">
        <v>376</v>
      </c>
      <c r="G263" s="195" t="s">
        <v>149</v>
      </c>
      <c r="H263" s="196">
        <v>7.6879999999999997</v>
      </c>
      <c r="I263" s="197"/>
      <c r="J263" s="198">
        <f>ROUND(I263*H263,2)</f>
        <v>0</v>
      </c>
      <c r="K263" s="194" t="s">
        <v>150</v>
      </c>
      <c r="L263" s="40"/>
      <c r="M263" s="199" t="s">
        <v>1</v>
      </c>
      <c r="N263" s="200" t="s">
        <v>43</v>
      </c>
      <c r="O263" s="72"/>
      <c r="P263" s="201">
        <f>O263*H263</f>
        <v>0</v>
      </c>
      <c r="Q263" s="201">
        <v>9.38E-6</v>
      </c>
      <c r="R263" s="201">
        <f>Q263*H263</f>
        <v>7.2113439999999996E-5</v>
      </c>
      <c r="S263" s="201">
        <v>0</v>
      </c>
      <c r="T263" s="202">
        <f>S263*H263</f>
        <v>0</v>
      </c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R263" s="203" t="s">
        <v>99</v>
      </c>
      <c r="AT263" s="203" t="s">
        <v>146</v>
      </c>
      <c r="AU263" s="203" t="s">
        <v>86</v>
      </c>
      <c r="AY263" s="18" t="s">
        <v>144</v>
      </c>
      <c r="BE263" s="204">
        <f>IF(N263="základní",J263,0)</f>
        <v>0</v>
      </c>
      <c r="BF263" s="204">
        <f>IF(N263="snížená",J263,0)</f>
        <v>0</v>
      </c>
      <c r="BG263" s="204">
        <f>IF(N263="zákl. přenesená",J263,0)</f>
        <v>0</v>
      </c>
      <c r="BH263" s="204">
        <f>IF(N263="sníž. přenesená",J263,0)</f>
        <v>0</v>
      </c>
      <c r="BI263" s="204">
        <f>IF(N263="nulová",J263,0)</f>
        <v>0</v>
      </c>
      <c r="BJ263" s="18" t="s">
        <v>21</v>
      </c>
      <c r="BK263" s="204">
        <f>ROUND(I263*H263,2)</f>
        <v>0</v>
      </c>
      <c r="BL263" s="18" t="s">
        <v>99</v>
      </c>
      <c r="BM263" s="203" t="s">
        <v>748</v>
      </c>
    </row>
    <row r="264" spans="1:65" s="2" customFormat="1" ht="19.5">
      <c r="A264" s="35"/>
      <c r="B264" s="36"/>
      <c r="C264" s="37"/>
      <c r="D264" s="205" t="s">
        <v>152</v>
      </c>
      <c r="E264" s="37"/>
      <c r="F264" s="206" t="s">
        <v>378</v>
      </c>
      <c r="G264" s="37"/>
      <c r="H264" s="37"/>
      <c r="I264" s="207"/>
      <c r="J264" s="37"/>
      <c r="K264" s="37"/>
      <c r="L264" s="40"/>
      <c r="M264" s="208"/>
      <c r="N264" s="209"/>
      <c r="O264" s="72"/>
      <c r="P264" s="72"/>
      <c r="Q264" s="72"/>
      <c r="R264" s="72"/>
      <c r="S264" s="72"/>
      <c r="T264" s="73"/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T264" s="18" t="s">
        <v>152</v>
      </c>
      <c r="AU264" s="18" t="s">
        <v>86</v>
      </c>
    </row>
    <row r="265" spans="1:65" s="13" customFormat="1" ht="11.25">
      <c r="B265" s="210"/>
      <c r="C265" s="211"/>
      <c r="D265" s="205" t="s">
        <v>154</v>
      </c>
      <c r="E265" s="212" t="s">
        <v>1</v>
      </c>
      <c r="F265" s="213" t="s">
        <v>372</v>
      </c>
      <c r="G265" s="211"/>
      <c r="H265" s="212" t="s">
        <v>1</v>
      </c>
      <c r="I265" s="214"/>
      <c r="J265" s="211"/>
      <c r="K265" s="211"/>
      <c r="L265" s="215"/>
      <c r="M265" s="216"/>
      <c r="N265" s="217"/>
      <c r="O265" s="217"/>
      <c r="P265" s="217"/>
      <c r="Q265" s="217"/>
      <c r="R265" s="217"/>
      <c r="S265" s="217"/>
      <c r="T265" s="218"/>
      <c r="AT265" s="219" t="s">
        <v>154</v>
      </c>
      <c r="AU265" s="219" t="s">
        <v>86</v>
      </c>
      <c r="AV265" s="13" t="s">
        <v>21</v>
      </c>
      <c r="AW265" s="13" t="s">
        <v>35</v>
      </c>
      <c r="AX265" s="13" t="s">
        <v>78</v>
      </c>
      <c r="AY265" s="219" t="s">
        <v>144</v>
      </c>
    </row>
    <row r="266" spans="1:65" s="14" customFormat="1" ht="11.25">
      <c r="B266" s="220"/>
      <c r="C266" s="221"/>
      <c r="D266" s="205" t="s">
        <v>154</v>
      </c>
      <c r="E266" s="222" t="s">
        <v>1</v>
      </c>
      <c r="F266" s="223" t="s">
        <v>747</v>
      </c>
      <c r="G266" s="221"/>
      <c r="H266" s="224">
        <v>6.1879999999999997</v>
      </c>
      <c r="I266" s="225"/>
      <c r="J266" s="221"/>
      <c r="K266" s="221"/>
      <c r="L266" s="226"/>
      <c r="M266" s="227"/>
      <c r="N266" s="228"/>
      <c r="O266" s="228"/>
      <c r="P266" s="228"/>
      <c r="Q266" s="228"/>
      <c r="R266" s="228"/>
      <c r="S266" s="228"/>
      <c r="T266" s="229"/>
      <c r="AT266" s="230" t="s">
        <v>154</v>
      </c>
      <c r="AU266" s="230" t="s">
        <v>86</v>
      </c>
      <c r="AV266" s="14" t="s">
        <v>86</v>
      </c>
      <c r="AW266" s="14" t="s">
        <v>35</v>
      </c>
      <c r="AX266" s="14" t="s">
        <v>78</v>
      </c>
      <c r="AY266" s="230" t="s">
        <v>144</v>
      </c>
    </row>
    <row r="267" spans="1:65" s="14" customFormat="1" ht="11.25">
      <c r="B267" s="220"/>
      <c r="C267" s="221"/>
      <c r="D267" s="205" t="s">
        <v>154</v>
      </c>
      <c r="E267" s="222" t="s">
        <v>1</v>
      </c>
      <c r="F267" s="223" t="s">
        <v>305</v>
      </c>
      <c r="G267" s="221"/>
      <c r="H267" s="224">
        <v>1.5</v>
      </c>
      <c r="I267" s="225"/>
      <c r="J267" s="221"/>
      <c r="K267" s="221"/>
      <c r="L267" s="226"/>
      <c r="M267" s="227"/>
      <c r="N267" s="228"/>
      <c r="O267" s="228"/>
      <c r="P267" s="228"/>
      <c r="Q267" s="228"/>
      <c r="R267" s="228"/>
      <c r="S267" s="228"/>
      <c r="T267" s="229"/>
      <c r="AT267" s="230" t="s">
        <v>154</v>
      </c>
      <c r="AU267" s="230" t="s">
        <v>86</v>
      </c>
      <c r="AV267" s="14" t="s">
        <v>86</v>
      </c>
      <c r="AW267" s="14" t="s">
        <v>35</v>
      </c>
      <c r="AX267" s="14" t="s">
        <v>78</v>
      </c>
      <c r="AY267" s="230" t="s">
        <v>144</v>
      </c>
    </row>
    <row r="268" spans="1:65" s="15" customFormat="1" ht="11.25">
      <c r="B268" s="232"/>
      <c r="C268" s="233"/>
      <c r="D268" s="205" t="s">
        <v>154</v>
      </c>
      <c r="E268" s="234" t="s">
        <v>1</v>
      </c>
      <c r="F268" s="235" t="s">
        <v>178</v>
      </c>
      <c r="G268" s="233"/>
      <c r="H268" s="236">
        <v>7.6879999999999997</v>
      </c>
      <c r="I268" s="237"/>
      <c r="J268" s="233"/>
      <c r="K268" s="233"/>
      <c r="L268" s="238"/>
      <c r="M268" s="239"/>
      <c r="N268" s="240"/>
      <c r="O268" s="240"/>
      <c r="P268" s="240"/>
      <c r="Q268" s="240"/>
      <c r="R268" s="240"/>
      <c r="S268" s="240"/>
      <c r="T268" s="241"/>
      <c r="AT268" s="242" t="s">
        <v>154</v>
      </c>
      <c r="AU268" s="242" t="s">
        <v>86</v>
      </c>
      <c r="AV268" s="15" t="s">
        <v>99</v>
      </c>
      <c r="AW268" s="15" t="s">
        <v>35</v>
      </c>
      <c r="AX268" s="15" t="s">
        <v>21</v>
      </c>
      <c r="AY268" s="242" t="s">
        <v>144</v>
      </c>
    </row>
    <row r="269" spans="1:65" s="2" customFormat="1" ht="24.2" customHeight="1">
      <c r="A269" s="35"/>
      <c r="B269" s="36"/>
      <c r="C269" s="192" t="s">
        <v>349</v>
      </c>
      <c r="D269" s="192" t="s">
        <v>146</v>
      </c>
      <c r="E269" s="193" t="s">
        <v>380</v>
      </c>
      <c r="F269" s="194" t="s">
        <v>381</v>
      </c>
      <c r="G269" s="195" t="s">
        <v>268</v>
      </c>
      <c r="H269" s="196">
        <v>48</v>
      </c>
      <c r="I269" s="197"/>
      <c r="J269" s="198">
        <f>ROUND(I269*H269,2)</f>
        <v>0</v>
      </c>
      <c r="K269" s="194" t="s">
        <v>150</v>
      </c>
      <c r="L269" s="40"/>
      <c r="M269" s="199" t="s">
        <v>1</v>
      </c>
      <c r="N269" s="200" t="s">
        <v>43</v>
      </c>
      <c r="O269" s="72"/>
      <c r="P269" s="201">
        <f>O269*H269</f>
        <v>0</v>
      </c>
      <c r="Q269" s="201">
        <v>0.15539952000000001</v>
      </c>
      <c r="R269" s="201">
        <f>Q269*H269</f>
        <v>7.4591769600000006</v>
      </c>
      <c r="S269" s="201">
        <v>0</v>
      </c>
      <c r="T269" s="202">
        <f>S269*H269</f>
        <v>0</v>
      </c>
      <c r="U269" s="35"/>
      <c r="V269" s="35"/>
      <c r="W269" s="35"/>
      <c r="X269" s="35"/>
      <c r="Y269" s="35"/>
      <c r="Z269" s="35"/>
      <c r="AA269" s="35"/>
      <c r="AB269" s="35"/>
      <c r="AC269" s="35"/>
      <c r="AD269" s="35"/>
      <c r="AE269" s="35"/>
      <c r="AR269" s="203" t="s">
        <v>99</v>
      </c>
      <c r="AT269" s="203" t="s">
        <v>146</v>
      </c>
      <c r="AU269" s="203" t="s">
        <v>86</v>
      </c>
      <c r="AY269" s="18" t="s">
        <v>144</v>
      </c>
      <c r="BE269" s="204">
        <f>IF(N269="základní",J269,0)</f>
        <v>0</v>
      </c>
      <c r="BF269" s="204">
        <f>IF(N269="snížená",J269,0)</f>
        <v>0</v>
      </c>
      <c r="BG269" s="204">
        <f>IF(N269="zákl. přenesená",J269,0)</f>
        <v>0</v>
      </c>
      <c r="BH269" s="204">
        <f>IF(N269="sníž. přenesená",J269,0)</f>
        <v>0</v>
      </c>
      <c r="BI269" s="204">
        <f>IF(N269="nulová",J269,0)</f>
        <v>0</v>
      </c>
      <c r="BJ269" s="18" t="s">
        <v>21</v>
      </c>
      <c r="BK269" s="204">
        <f>ROUND(I269*H269,2)</f>
        <v>0</v>
      </c>
      <c r="BL269" s="18" t="s">
        <v>99</v>
      </c>
      <c r="BM269" s="203" t="s">
        <v>749</v>
      </c>
    </row>
    <row r="270" spans="1:65" s="2" customFormat="1" ht="29.25">
      <c r="A270" s="35"/>
      <c r="B270" s="36"/>
      <c r="C270" s="37"/>
      <c r="D270" s="205" t="s">
        <v>152</v>
      </c>
      <c r="E270" s="37"/>
      <c r="F270" s="206" t="s">
        <v>383</v>
      </c>
      <c r="G270" s="37"/>
      <c r="H270" s="37"/>
      <c r="I270" s="207"/>
      <c r="J270" s="37"/>
      <c r="K270" s="37"/>
      <c r="L270" s="40"/>
      <c r="M270" s="208"/>
      <c r="N270" s="209"/>
      <c r="O270" s="72"/>
      <c r="P270" s="72"/>
      <c r="Q270" s="72"/>
      <c r="R270" s="72"/>
      <c r="S270" s="72"/>
      <c r="T270" s="73"/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T270" s="18" t="s">
        <v>152</v>
      </c>
      <c r="AU270" s="18" t="s">
        <v>86</v>
      </c>
    </row>
    <row r="271" spans="1:65" s="13" customFormat="1" ht="11.25">
      <c r="B271" s="210"/>
      <c r="C271" s="211"/>
      <c r="D271" s="205" t="s">
        <v>154</v>
      </c>
      <c r="E271" s="212" t="s">
        <v>1</v>
      </c>
      <c r="F271" s="213" t="s">
        <v>384</v>
      </c>
      <c r="G271" s="211"/>
      <c r="H271" s="212" t="s">
        <v>1</v>
      </c>
      <c r="I271" s="214"/>
      <c r="J271" s="211"/>
      <c r="K271" s="211"/>
      <c r="L271" s="215"/>
      <c r="M271" s="216"/>
      <c r="N271" s="217"/>
      <c r="O271" s="217"/>
      <c r="P271" s="217"/>
      <c r="Q271" s="217"/>
      <c r="R271" s="217"/>
      <c r="S271" s="217"/>
      <c r="T271" s="218"/>
      <c r="AT271" s="219" t="s">
        <v>154</v>
      </c>
      <c r="AU271" s="219" t="s">
        <v>86</v>
      </c>
      <c r="AV271" s="13" t="s">
        <v>21</v>
      </c>
      <c r="AW271" s="13" t="s">
        <v>35</v>
      </c>
      <c r="AX271" s="13" t="s">
        <v>78</v>
      </c>
      <c r="AY271" s="219" t="s">
        <v>144</v>
      </c>
    </row>
    <row r="272" spans="1:65" s="14" customFormat="1" ht="11.25">
      <c r="B272" s="220"/>
      <c r="C272" s="221"/>
      <c r="D272" s="205" t="s">
        <v>154</v>
      </c>
      <c r="E272" s="222" t="s">
        <v>1</v>
      </c>
      <c r="F272" s="223" t="s">
        <v>750</v>
      </c>
      <c r="G272" s="221"/>
      <c r="H272" s="224">
        <v>48</v>
      </c>
      <c r="I272" s="225"/>
      <c r="J272" s="221"/>
      <c r="K272" s="221"/>
      <c r="L272" s="226"/>
      <c r="M272" s="227"/>
      <c r="N272" s="228"/>
      <c r="O272" s="228"/>
      <c r="P272" s="228"/>
      <c r="Q272" s="228"/>
      <c r="R272" s="228"/>
      <c r="S272" s="228"/>
      <c r="T272" s="229"/>
      <c r="AT272" s="230" t="s">
        <v>154</v>
      </c>
      <c r="AU272" s="230" t="s">
        <v>86</v>
      </c>
      <c r="AV272" s="14" t="s">
        <v>86</v>
      </c>
      <c r="AW272" s="14" t="s">
        <v>35</v>
      </c>
      <c r="AX272" s="14" t="s">
        <v>21</v>
      </c>
      <c r="AY272" s="230" t="s">
        <v>144</v>
      </c>
    </row>
    <row r="273" spans="1:65" s="2" customFormat="1" ht="14.45" customHeight="1">
      <c r="A273" s="35"/>
      <c r="B273" s="36"/>
      <c r="C273" s="243" t="s">
        <v>353</v>
      </c>
      <c r="D273" s="243" t="s">
        <v>211</v>
      </c>
      <c r="E273" s="244" t="s">
        <v>387</v>
      </c>
      <c r="F273" s="245" t="s">
        <v>388</v>
      </c>
      <c r="G273" s="246" t="s">
        <v>268</v>
      </c>
      <c r="H273" s="247">
        <v>50.4</v>
      </c>
      <c r="I273" s="248"/>
      <c r="J273" s="249">
        <f>ROUND(I273*H273,2)</f>
        <v>0</v>
      </c>
      <c r="K273" s="245" t="s">
        <v>150</v>
      </c>
      <c r="L273" s="250"/>
      <c r="M273" s="251" t="s">
        <v>1</v>
      </c>
      <c r="N273" s="252" t="s">
        <v>43</v>
      </c>
      <c r="O273" s="72"/>
      <c r="P273" s="201">
        <f>O273*H273</f>
        <v>0</v>
      </c>
      <c r="Q273" s="201">
        <v>0.08</v>
      </c>
      <c r="R273" s="201">
        <f>Q273*H273</f>
        <v>4.032</v>
      </c>
      <c r="S273" s="201">
        <v>0</v>
      </c>
      <c r="T273" s="202">
        <f>S273*H273</f>
        <v>0</v>
      </c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R273" s="203" t="s">
        <v>195</v>
      </c>
      <c r="AT273" s="203" t="s">
        <v>211</v>
      </c>
      <c r="AU273" s="203" t="s">
        <v>86</v>
      </c>
      <c r="AY273" s="18" t="s">
        <v>144</v>
      </c>
      <c r="BE273" s="204">
        <f>IF(N273="základní",J273,0)</f>
        <v>0</v>
      </c>
      <c r="BF273" s="204">
        <f>IF(N273="snížená",J273,0)</f>
        <v>0</v>
      </c>
      <c r="BG273" s="204">
        <f>IF(N273="zákl. přenesená",J273,0)</f>
        <v>0</v>
      </c>
      <c r="BH273" s="204">
        <f>IF(N273="sníž. přenesená",J273,0)</f>
        <v>0</v>
      </c>
      <c r="BI273" s="204">
        <f>IF(N273="nulová",J273,0)</f>
        <v>0</v>
      </c>
      <c r="BJ273" s="18" t="s">
        <v>21</v>
      </c>
      <c r="BK273" s="204">
        <f>ROUND(I273*H273,2)</f>
        <v>0</v>
      </c>
      <c r="BL273" s="18" t="s">
        <v>99</v>
      </c>
      <c r="BM273" s="203" t="s">
        <v>751</v>
      </c>
    </row>
    <row r="274" spans="1:65" s="2" customFormat="1" ht="11.25">
      <c r="A274" s="35"/>
      <c r="B274" s="36"/>
      <c r="C274" s="37"/>
      <c r="D274" s="205" t="s">
        <v>152</v>
      </c>
      <c r="E274" s="37"/>
      <c r="F274" s="206" t="s">
        <v>390</v>
      </c>
      <c r="G274" s="37"/>
      <c r="H274" s="37"/>
      <c r="I274" s="207"/>
      <c r="J274" s="37"/>
      <c r="K274" s="37"/>
      <c r="L274" s="40"/>
      <c r="M274" s="208"/>
      <c r="N274" s="209"/>
      <c r="O274" s="72"/>
      <c r="P274" s="72"/>
      <c r="Q274" s="72"/>
      <c r="R274" s="72"/>
      <c r="S274" s="72"/>
      <c r="T274" s="73"/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T274" s="18" t="s">
        <v>152</v>
      </c>
      <c r="AU274" s="18" t="s">
        <v>86</v>
      </c>
    </row>
    <row r="275" spans="1:65" s="14" customFormat="1" ht="11.25">
      <c r="B275" s="220"/>
      <c r="C275" s="221"/>
      <c r="D275" s="205" t="s">
        <v>154</v>
      </c>
      <c r="E275" s="221"/>
      <c r="F275" s="223" t="s">
        <v>752</v>
      </c>
      <c r="G275" s="221"/>
      <c r="H275" s="224">
        <v>50.4</v>
      </c>
      <c r="I275" s="225"/>
      <c r="J275" s="221"/>
      <c r="K275" s="221"/>
      <c r="L275" s="226"/>
      <c r="M275" s="227"/>
      <c r="N275" s="228"/>
      <c r="O275" s="228"/>
      <c r="P275" s="228"/>
      <c r="Q275" s="228"/>
      <c r="R275" s="228"/>
      <c r="S275" s="228"/>
      <c r="T275" s="229"/>
      <c r="AT275" s="230" t="s">
        <v>154</v>
      </c>
      <c r="AU275" s="230" t="s">
        <v>86</v>
      </c>
      <c r="AV275" s="14" t="s">
        <v>86</v>
      </c>
      <c r="AW275" s="14" t="s">
        <v>4</v>
      </c>
      <c r="AX275" s="14" t="s">
        <v>21</v>
      </c>
      <c r="AY275" s="230" t="s">
        <v>144</v>
      </c>
    </row>
    <row r="276" spans="1:65" s="2" customFormat="1" ht="24.2" customHeight="1">
      <c r="A276" s="35"/>
      <c r="B276" s="36"/>
      <c r="C276" s="192" t="s">
        <v>359</v>
      </c>
      <c r="D276" s="192" t="s">
        <v>146</v>
      </c>
      <c r="E276" s="193" t="s">
        <v>393</v>
      </c>
      <c r="F276" s="194" t="s">
        <v>394</v>
      </c>
      <c r="G276" s="195" t="s">
        <v>268</v>
      </c>
      <c r="H276" s="196">
        <v>36.5</v>
      </c>
      <c r="I276" s="197"/>
      <c r="J276" s="198">
        <f>ROUND(I276*H276,2)</f>
        <v>0</v>
      </c>
      <c r="K276" s="194" t="s">
        <v>150</v>
      </c>
      <c r="L276" s="40"/>
      <c r="M276" s="199" t="s">
        <v>1</v>
      </c>
      <c r="N276" s="200" t="s">
        <v>43</v>
      </c>
      <c r="O276" s="72"/>
      <c r="P276" s="201">
        <f>O276*H276</f>
        <v>0</v>
      </c>
      <c r="Q276" s="201">
        <v>0.12949959999999999</v>
      </c>
      <c r="R276" s="201">
        <f>Q276*H276</f>
        <v>4.7267353999999999</v>
      </c>
      <c r="S276" s="201">
        <v>0</v>
      </c>
      <c r="T276" s="202">
        <f>S276*H276</f>
        <v>0</v>
      </c>
      <c r="U276" s="35"/>
      <c r="V276" s="35"/>
      <c r="W276" s="35"/>
      <c r="X276" s="35"/>
      <c r="Y276" s="35"/>
      <c r="Z276" s="35"/>
      <c r="AA276" s="35"/>
      <c r="AB276" s="35"/>
      <c r="AC276" s="35"/>
      <c r="AD276" s="35"/>
      <c r="AE276" s="35"/>
      <c r="AR276" s="203" t="s">
        <v>99</v>
      </c>
      <c r="AT276" s="203" t="s">
        <v>146</v>
      </c>
      <c r="AU276" s="203" t="s">
        <v>86</v>
      </c>
      <c r="AY276" s="18" t="s">
        <v>144</v>
      </c>
      <c r="BE276" s="204">
        <f>IF(N276="základní",J276,0)</f>
        <v>0</v>
      </c>
      <c r="BF276" s="204">
        <f>IF(N276="snížená",J276,0)</f>
        <v>0</v>
      </c>
      <c r="BG276" s="204">
        <f>IF(N276="zákl. přenesená",J276,0)</f>
        <v>0</v>
      </c>
      <c r="BH276" s="204">
        <f>IF(N276="sníž. přenesená",J276,0)</f>
        <v>0</v>
      </c>
      <c r="BI276" s="204">
        <f>IF(N276="nulová",J276,0)</f>
        <v>0</v>
      </c>
      <c r="BJ276" s="18" t="s">
        <v>21</v>
      </c>
      <c r="BK276" s="204">
        <f>ROUND(I276*H276,2)</f>
        <v>0</v>
      </c>
      <c r="BL276" s="18" t="s">
        <v>99</v>
      </c>
      <c r="BM276" s="203" t="s">
        <v>753</v>
      </c>
    </row>
    <row r="277" spans="1:65" s="2" customFormat="1" ht="29.25">
      <c r="A277" s="35"/>
      <c r="B277" s="36"/>
      <c r="C277" s="37"/>
      <c r="D277" s="205" t="s">
        <v>152</v>
      </c>
      <c r="E277" s="37"/>
      <c r="F277" s="206" t="s">
        <v>396</v>
      </c>
      <c r="G277" s="37"/>
      <c r="H277" s="37"/>
      <c r="I277" s="207"/>
      <c r="J277" s="37"/>
      <c r="K277" s="37"/>
      <c r="L277" s="40"/>
      <c r="M277" s="208"/>
      <c r="N277" s="209"/>
      <c r="O277" s="72"/>
      <c r="P277" s="72"/>
      <c r="Q277" s="72"/>
      <c r="R277" s="72"/>
      <c r="S277" s="72"/>
      <c r="T277" s="73"/>
      <c r="U277" s="35"/>
      <c r="V277" s="35"/>
      <c r="W277" s="35"/>
      <c r="X277" s="35"/>
      <c r="Y277" s="35"/>
      <c r="Z277" s="35"/>
      <c r="AA277" s="35"/>
      <c r="AB277" s="35"/>
      <c r="AC277" s="35"/>
      <c r="AD277" s="35"/>
      <c r="AE277" s="35"/>
      <c r="AT277" s="18" t="s">
        <v>152</v>
      </c>
      <c r="AU277" s="18" t="s">
        <v>86</v>
      </c>
    </row>
    <row r="278" spans="1:65" s="13" customFormat="1" ht="11.25">
      <c r="B278" s="210"/>
      <c r="C278" s="211"/>
      <c r="D278" s="205" t="s">
        <v>154</v>
      </c>
      <c r="E278" s="212" t="s">
        <v>1</v>
      </c>
      <c r="F278" s="213" t="s">
        <v>397</v>
      </c>
      <c r="G278" s="211"/>
      <c r="H278" s="212" t="s">
        <v>1</v>
      </c>
      <c r="I278" s="214"/>
      <c r="J278" s="211"/>
      <c r="K278" s="211"/>
      <c r="L278" s="215"/>
      <c r="M278" s="216"/>
      <c r="N278" s="217"/>
      <c r="O278" s="217"/>
      <c r="P278" s="217"/>
      <c r="Q278" s="217"/>
      <c r="R278" s="217"/>
      <c r="S278" s="217"/>
      <c r="T278" s="218"/>
      <c r="AT278" s="219" t="s">
        <v>154</v>
      </c>
      <c r="AU278" s="219" t="s">
        <v>86</v>
      </c>
      <c r="AV278" s="13" t="s">
        <v>21</v>
      </c>
      <c r="AW278" s="13" t="s">
        <v>35</v>
      </c>
      <c r="AX278" s="13" t="s">
        <v>78</v>
      </c>
      <c r="AY278" s="219" t="s">
        <v>144</v>
      </c>
    </row>
    <row r="279" spans="1:65" s="14" customFormat="1" ht="11.25">
      <c r="B279" s="220"/>
      <c r="C279" s="221"/>
      <c r="D279" s="205" t="s">
        <v>154</v>
      </c>
      <c r="E279" s="222" t="s">
        <v>1</v>
      </c>
      <c r="F279" s="223" t="s">
        <v>754</v>
      </c>
      <c r="G279" s="221"/>
      <c r="H279" s="224">
        <v>36.5</v>
      </c>
      <c r="I279" s="225"/>
      <c r="J279" s="221"/>
      <c r="K279" s="221"/>
      <c r="L279" s="226"/>
      <c r="M279" s="227"/>
      <c r="N279" s="228"/>
      <c r="O279" s="228"/>
      <c r="P279" s="228"/>
      <c r="Q279" s="228"/>
      <c r="R279" s="228"/>
      <c r="S279" s="228"/>
      <c r="T279" s="229"/>
      <c r="AT279" s="230" t="s">
        <v>154</v>
      </c>
      <c r="AU279" s="230" t="s">
        <v>86</v>
      </c>
      <c r="AV279" s="14" t="s">
        <v>86</v>
      </c>
      <c r="AW279" s="14" t="s">
        <v>35</v>
      </c>
      <c r="AX279" s="14" t="s">
        <v>21</v>
      </c>
      <c r="AY279" s="230" t="s">
        <v>144</v>
      </c>
    </row>
    <row r="280" spans="1:65" s="2" customFormat="1" ht="14.45" customHeight="1">
      <c r="A280" s="35"/>
      <c r="B280" s="36"/>
      <c r="C280" s="243" t="s">
        <v>363</v>
      </c>
      <c r="D280" s="243" t="s">
        <v>211</v>
      </c>
      <c r="E280" s="244" t="s">
        <v>400</v>
      </c>
      <c r="F280" s="245" t="s">
        <v>401</v>
      </c>
      <c r="G280" s="246" t="s">
        <v>268</v>
      </c>
      <c r="H280" s="247">
        <v>38.325000000000003</v>
      </c>
      <c r="I280" s="248"/>
      <c r="J280" s="249">
        <f>ROUND(I280*H280,2)</f>
        <v>0</v>
      </c>
      <c r="K280" s="245" t="s">
        <v>150</v>
      </c>
      <c r="L280" s="250"/>
      <c r="M280" s="251" t="s">
        <v>1</v>
      </c>
      <c r="N280" s="252" t="s">
        <v>43</v>
      </c>
      <c r="O280" s="72"/>
      <c r="P280" s="201">
        <f>O280*H280</f>
        <v>0</v>
      </c>
      <c r="Q280" s="201">
        <v>5.6120000000000003E-2</v>
      </c>
      <c r="R280" s="201">
        <f>Q280*H280</f>
        <v>2.1507990000000001</v>
      </c>
      <c r="S280" s="201">
        <v>0</v>
      </c>
      <c r="T280" s="202">
        <f>S280*H280</f>
        <v>0</v>
      </c>
      <c r="U280" s="35"/>
      <c r="V280" s="35"/>
      <c r="W280" s="35"/>
      <c r="X280" s="35"/>
      <c r="Y280" s="35"/>
      <c r="Z280" s="35"/>
      <c r="AA280" s="35"/>
      <c r="AB280" s="35"/>
      <c r="AC280" s="35"/>
      <c r="AD280" s="35"/>
      <c r="AE280" s="35"/>
      <c r="AR280" s="203" t="s">
        <v>195</v>
      </c>
      <c r="AT280" s="203" t="s">
        <v>211</v>
      </c>
      <c r="AU280" s="203" t="s">
        <v>86</v>
      </c>
      <c r="AY280" s="18" t="s">
        <v>144</v>
      </c>
      <c r="BE280" s="204">
        <f>IF(N280="základní",J280,0)</f>
        <v>0</v>
      </c>
      <c r="BF280" s="204">
        <f>IF(N280="snížená",J280,0)</f>
        <v>0</v>
      </c>
      <c r="BG280" s="204">
        <f>IF(N280="zákl. přenesená",J280,0)</f>
        <v>0</v>
      </c>
      <c r="BH280" s="204">
        <f>IF(N280="sníž. přenesená",J280,0)</f>
        <v>0</v>
      </c>
      <c r="BI280" s="204">
        <f>IF(N280="nulová",J280,0)</f>
        <v>0</v>
      </c>
      <c r="BJ280" s="18" t="s">
        <v>21</v>
      </c>
      <c r="BK280" s="204">
        <f>ROUND(I280*H280,2)</f>
        <v>0</v>
      </c>
      <c r="BL280" s="18" t="s">
        <v>99</v>
      </c>
      <c r="BM280" s="203" t="s">
        <v>755</v>
      </c>
    </row>
    <row r="281" spans="1:65" s="2" customFormat="1" ht="11.25">
      <c r="A281" s="35"/>
      <c r="B281" s="36"/>
      <c r="C281" s="37"/>
      <c r="D281" s="205" t="s">
        <v>152</v>
      </c>
      <c r="E281" s="37"/>
      <c r="F281" s="206" t="s">
        <v>401</v>
      </c>
      <c r="G281" s="37"/>
      <c r="H281" s="37"/>
      <c r="I281" s="207"/>
      <c r="J281" s="37"/>
      <c r="K281" s="37"/>
      <c r="L281" s="40"/>
      <c r="M281" s="208"/>
      <c r="N281" s="209"/>
      <c r="O281" s="72"/>
      <c r="P281" s="72"/>
      <c r="Q281" s="72"/>
      <c r="R281" s="72"/>
      <c r="S281" s="72"/>
      <c r="T281" s="73"/>
      <c r="U281" s="35"/>
      <c r="V281" s="35"/>
      <c r="W281" s="35"/>
      <c r="X281" s="35"/>
      <c r="Y281" s="35"/>
      <c r="Z281" s="35"/>
      <c r="AA281" s="35"/>
      <c r="AB281" s="35"/>
      <c r="AC281" s="35"/>
      <c r="AD281" s="35"/>
      <c r="AE281" s="35"/>
      <c r="AT281" s="18" t="s">
        <v>152</v>
      </c>
      <c r="AU281" s="18" t="s">
        <v>86</v>
      </c>
    </row>
    <row r="282" spans="1:65" s="14" customFormat="1" ht="11.25">
      <c r="B282" s="220"/>
      <c r="C282" s="221"/>
      <c r="D282" s="205" t="s">
        <v>154</v>
      </c>
      <c r="E282" s="221"/>
      <c r="F282" s="223" t="s">
        <v>756</v>
      </c>
      <c r="G282" s="221"/>
      <c r="H282" s="224">
        <v>38.325000000000003</v>
      </c>
      <c r="I282" s="225"/>
      <c r="J282" s="221"/>
      <c r="K282" s="221"/>
      <c r="L282" s="226"/>
      <c r="M282" s="227"/>
      <c r="N282" s="228"/>
      <c r="O282" s="228"/>
      <c r="P282" s="228"/>
      <c r="Q282" s="228"/>
      <c r="R282" s="228"/>
      <c r="S282" s="228"/>
      <c r="T282" s="229"/>
      <c r="AT282" s="230" t="s">
        <v>154</v>
      </c>
      <c r="AU282" s="230" t="s">
        <v>86</v>
      </c>
      <c r="AV282" s="14" t="s">
        <v>86</v>
      </c>
      <c r="AW282" s="14" t="s">
        <v>4</v>
      </c>
      <c r="AX282" s="14" t="s">
        <v>21</v>
      </c>
      <c r="AY282" s="230" t="s">
        <v>144</v>
      </c>
    </row>
    <row r="283" spans="1:65" s="2" customFormat="1" ht="24.2" customHeight="1">
      <c r="A283" s="35"/>
      <c r="B283" s="36"/>
      <c r="C283" s="192" t="s">
        <v>367</v>
      </c>
      <c r="D283" s="192" t="s">
        <v>146</v>
      </c>
      <c r="E283" s="193" t="s">
        <v>670</v>
      </c>
      <c r="F283" s="194" t="s">
        <v>757</v>
      </c>
      <c r="G283" s="195" t="s">
        <v>440</v>
      </c>
      <c r="H283" s="196">
        <v>1</v>
      </c>
      <c r="I283" s="197"/>
      <c r="J283" s="198">
        <f>ROUND(I283*H283,2)</f>
        <v>0</v>
      </c>
      <c r="K283" s="194" t="s">
        <v>1</v>
      </c>
      <c r="L283" s="40"/>
      <c r="M283" s="199" t="s">
        <v>1</v>
      </c>
      <c r="N283" s="200" t="s">
        <v>43</v>
      </c>
      <c r="O283" s="72"/>
      <c r="P283" s="201">
        <f>O283*H283</f>
        <v>0</v>
      </c>
      <c r="Q283" s="201">
        <v>0</v>
      </c>
      <c r="R283" s="201">
        <f>Q283*H283</f>
        <v>0</v>
      </c>
      <c r="S283" s="201">
        <v>0</v>
      </c>
      <c r="T283" s="202">
        <f>S283*H283</f>
        <v>0</v>
      </c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R283" s="203" t="s">
        <v>99</v>
      </c>
      <c r="AT283" s="203" t="s">
        <v>146</v>
      </c>
      <c r="AU283" s="203" t="s">
        <v>86</v>
      </c>
      <c r="AY283" s="18" t="s">
        <v>144</v>
      </c>
      <c r="BE283" s="204">
        <f>IF(N283="základní",J283,0)</f>
        <v>0</v>
      </c>
      <c r="BF283" s="204">
        <f>IF(N283="snížená",J283,0)</f>
        <v>0</v>
      </c>
      <c r="BG283" s="204">
        <f>IF(N283="zákl. přenesená",J283,0)</f>
        <v>0</v>
      </c>
      <c r="BH283" s="204">
        <f>IF(N283="sníž. přenesená",J283,0)</f>
        <v>0</v>
      </c>
      <c r="BI283" s="204">
        <f>IF(N283="nulová",J283,0)</f>
        <v>0</v>
      </c>
      <c r="BJ283" s="18" t="s">
        <v>21</v>
      </c>
      <c r="BK283" s="204">
        <f>ROUND(I283*H283,2)</f>
        <v>0</v>
      </c>
      <c r="BL283" s="18" t="s">
        <v>99</v>
      </c>
      <c r="BM283" s="203" t="s">
        <v>758</v>
      </c>
    </row>
    <row r="284" spans="1:65" s="2" customFormat="1" ht="19.5">
      <c r="A284" s="35"/>
      <c r="B284" s="36"/>
      <c r="C284" s="37"/>
      <c r="D284" s="205" t="s">
        <v>152</v>
      </c>
      <c r="E284" s="37"/>
      <c r="F284" s="206" t="s">
        <v>757</v>
      </c>
      <c r="G284" s="37"/>
      <c r="H284" s="37"/>
      <c r="I284" s="207"/>
      <c r="J284" s="37"/>
      <c r="K284" s="37"/>
      <c r="L284" s="40"/>
      <c r="M284" s="208"/>
      <c r="N284" s="209"/>
      <c r="O284" s="72"/>
      <c r="P284" s="72"/>
      <c r="Q284" s="72"/>
      <c r="R284" s="72"/>
      <c r="S284" s="72"/>
      <c r="T284" s="73"/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T284" s="18" t="s">
        <v>152</v>
      </c>
      <c r="AU284" s="18" t="s">
        <v>86</v>
      </c>
    </row>
    <row r="285" spans="1:65" s="2" customFormat="1" ht="14.45" customHeight="1">
      <c r="A285" s="35"/>
      <c r="B285" s="36"/>
      <c r="C285" s="192" t="s">
        <v>374</v>
      </c>
      <c r="D285" s="192" t="s">
        <v>146</v>
      </c>
      <c r="E285" s="193" t="s">
        <v>673</v>
      </c>
      <c r="F285" s="194" t="s">
        <v>759</v>
      </c>
      <c r="G285" s="195" t="s">
        <v>340</v>
      </c>
      <c r="H285" s="196">
        <v>1</v>
      </c>
      <c r="I285" s="197"/>
      <c r="J285" s="198">
        <f>ROUND(I285*H285,2)</f>
        <v>0</v>
      </c>
      <c r="K285" s="194" t="s">
        <v>1</v>
      </c>
      <c r="L285" s="40"/>
      <c r="M285" s="199" t="s">
        <v>1</v>
      </c>
      <c r="N285" s="200" t="s">
        <v>43</v>
      </c>
      <c r="O285" s="72"/>
      <c r="P285" s="201">
        <f>O285*H285</f>
        <v>0</v>
      </c>
      <c r="Q285" s="201">
        <v>0</v>
      </c>
      <c r="R285" s="201">
        <f>Q285*H285</f>
        <v>0</v>
      </c>
      <c r="S285" s="201">
        <v>0</v>
      </c>
      <c r="T285" s="202">
        <f>S285*H285</f>
        <v>0</v>
      </c>
      <c r="U285" s="35"/>
      <c r="V285" s="35"/>
      <c r="W285" s="35"/>
      <c r="X285" s="35"/>
      <c r="Y285" s="35"/>
      <c r="Z285" s="35"/>
      <c r="AA285" s="35"/>
      <c r="AB285" s="35"/>
      <c r="AC285" s="35"/>
      <c r="AD285" s="35"/>
      <c r="AE285" s="35"/>
      <c r="AR285" s="203" t="s">
        <v>99</v>
      </c>
      <c r="AT285" s="203" t="s">
        <v>146</v>
      </c>
      <c r="AU285" s="203" t="s">
        <v>86</v>
      </c>
      <c r="AY285" s="18" t="s">
        <v>144</v>
      </c>
      <c r="BE285" s="204">
        <f>IF(N285="základní",J285,0)</f>
        <v>0</v>
      </c>
      <c r="BF285" s="204">
        <f>IF(N285="snížená",J285,0)</f>
        <v>0</v>
      </c>
      <c r="BG285" s="204">
        <f>IF(N285="zákl. přenesená",J285,0)</f>
        <v>0</v>
      </c>
      <c r="BH285" s="204">
        <f>IF(N285="sníž. přenesená",J285,0)</f>
        <v>0</v>
      </c>
      <c r="BI285" s="204">
        <f>IF(N285="nulová",J285,0)</f>
        <v>0</v>
      </c>
      <c r="BJ285" s="18" t="s">
        <v>21</v>
      </c>
      <c r="BK285" s="204">
        <f>ROUND(I285*H285,2)</f>
        <v>0</v>
      </c>
      <c r="BL285" s="18" t="s">
        <v>99</v>
      </c>
      <c r="BM285" s="203" t="s">
        <v>760</v>
      </c>
    </row>
    <row r="286" spans="1:65" s="2" customFormat="1" ht="11.25">
      <c r="A286" s="35"/>
      <c r="B286" s="36"/>
      <c r="C286" s="37"/>
      <c r="D286" s="205" t="s">
        <v>152</v>
      </c>
      <c r="E286" s="37"/>
      <c r="F286" s="206" t="s">
        <v>759</v>
      </c>
      <c r="G286" s="37"/>
      <c r="H286" s="37"/>
      <c r="I286" s="207"/>
      <c r="J286" s="37"/>
      <c r="K286" s="37"/>
      <c r="L286" s="40"/>
      <c r="M286" s="208"/>
      <c r="N286" s="209"/>
      <c r="O286" s="72"/>
      <c r="P286" s="72"/>
      <c r="Q286" s="72"/>
      <c r="R286" s="72"/>
      <c r="S286" s="72"/>
      <c r="T286" s="73"/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35"/>
      <c r="AT286" s="18" t="s">
        <v>152</v>
      </c>
      <c r="AU286" s="18" t="s">
        <v>86</v>
      </c>
    </row>
    <row r="287" spans="1:65" s="2" customFormat="1" ht="14.45" customHeight="1">
      <c r="A287" s="35"/>
      <c r="B287" s="36"/>
      <c r="C287" s="192" t="s">
        <v>379</v>
      </c>
      <c r="D287" s="192" t="s">
        <v>146</v>
      </c>
      <c r="E287" s="193" t="s">
        <v>676</v>
      </c>
      <c r="F287" s="194" t="s">
        <v>677</v>
      </c>
      <c r="G287" s="195" t="s">
        <v>440</v>
      </c>
      <c r="H287" s="196">
        <v>1</v>
      </c>
      <c r="I287" s="197"/>
      <c r="J287" s="198">
        <f>ROUND(I287*H287,2)</f>
        <v>0</v>
      </c>
      <c r="K287" s="194" t="s">
        <v>1</v>
      </c>
      <c r="L287" s="40"/>
      <c r="M287" s="199" t="s">
        <v>1</v>
      </c>
      <c r="N287" s="200" t="s">
        <v>43</v>
      </c>
      <c r="O287" s="72"/>
      <c r="P287" s="201">
        <f>O287*H287</f>
        <v>0</v>
      </c>
      <c r="Q287" s="201">
        <v>0</v>
      </c>
      <c r="R287" s="201">
        <f>Q287*H287</f>
        <v>0</v>
      </c>
      <c r="S287" s="201">
        <v>0</v>
      </c>
      <c r="T287" s="202">
        <f>S287*H287</f>
        <v>0</v>
      </c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R287" s="203" t="s">
        <v>99</v>
      </c>
      <c r="AT287" s="203" t="s">
        <v>146</v>
      </c>
      <c r="AU287" s="203" t="s">
        <v>86</v>
      </c>
      <c r="AY287" s="18" t="s">
        <v>144</v>
      </c>
      <c r="BE287" s="204">
        <f>IF(N287="základní",J287,0)</f>
        <v>0</v>
      </c>
      <c r="BF287" s="204">
        <f>IF(N287="snížená",J287,0)</f>
        <v>0</v>
      </c>
      <c r="BG287" s="204">
        <f>IF(N287="zákl. přenesená",J287,0)</f>
        <v>0</v>
      </c>
      <c r="BH287" s="204">
        <f>IF(N287="sníž. přenesená",J287,0)</f>
        <v>0</v>
      </c>
      <c r="BI287" s="204">
        <f>IF(N287="nulová",J287,0)</f>
        <v>0</v>
      </c>
      <c r="BJ287" s="18" t="s">
        <v>21</v>
      </c>
      <c r="BK287" s="204">
        <f>ROUND(I287*H287,2)</f>
        <v>0</v>
      </c>
      <c r="BL287" s="18" t="s">
        <v>99</v>
      </c>
      <c r="BM287" s="203" t="s">
        <v>761</v>
      </c>
    </row>
    <row r="288" spans="1:65" s="2" customFormat="1" ht="11.25">
      <c r="A288" s="35"/>
      <c r="B288" s="36"/>
      <c r="C288" s="37"/>
      <c r="D288" s="205" t="s">
        <v>152</v>
      </c>
      <c r="E288" s="37"/>
      <c r="F288" s="206" t="s">
        <v>677</v>
      </c>
      <c r="G288" s="37"/>
      <c r="H288" s="37"/>
      <c r="I288" s="207"/>
      <c r="J288" s="37"/>
      <c r="K288" s="37"/>
      <c r="L288" s="40"/>
      <c r="M288" s="208"/>
      <c r="N288" s="209"/>
      <c r="O288" s="72"/>
      <c r="P288" s="72"/>
      <c r="Q288" s="72"/>
      <c r="R288" s="72"/>
      <c r="S288" s="72"/>
      <c r="T288" s="73"/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35"/>
      <c r="AT288" s="18" t="s">
        <v>152</v>
      </c>
      <c r="AU288" s="18" t="s">
        <v>86</v>
      </c>
    </row>
    <row r="289" spans="1:65" s="12" customFormat="1" ht="22.9" customHeight="1">
      <c r="B289" s="176"/>
      <c r="C289" s="177"/>
      <c r="D289" s="178" t="s">
        <v>77</v>
      </c>
      <c r="E289" s="190" t="s">
        <v>404</v>
      </c>
      <c r="F289" s="190" t="s">
        <v>405</v>
      </c>
      <c r="G289" s="177"/>
      <c r="H289" s="177"/>
      <c r="I289" s="180"/>
      <c r="J289" s="191">
        <f>BK289</f>
        <v>0</v>
      </c>
      <c r="K289" s="177"/>
      <c r="L289" s="182"/>
      <c r="M289" s="183"/>
      <c r="N289" s="184"/>
      <c r="O289" s="184"/>
      <c r="P289" s="185">
        <f>SUM(P290:P294)</f>
        <v>0</v>
      </c>
      <c r="Q289" s="184"/>
      <c r="R289" s="185">
        <f>SUM(R290:R294)</f>
        <v>0</v>
      </c>
      <c r="S289" s="184"/>
      <c r="T289" s="186">
        <f>SUM(T290:T294)</f>
        <v>0</v>
      </c>
      <c r="AR289" s="187" t="s">
        <v>21</v>
      </c>
      <c r="AT289" s="188" t="s">
        <v>77</v>
      </c>
      <c r="AU289" s="188" t="s">
        <v>21</v>
      </c>
      <c r="AY289" s="187" t="s">
        <v>144</v>
      </c>
      <c r="BK289" s="189">
        <f>SUM(BK290:BK294)</f>
        <v>0</v>
      </c>
    </row>
    <row r="290" spans="1:65" s="2" customFormat="1" ht="24.2" customHeight="1">
      <c r="A290" s="35"/>
      <c r="B290" s="36"/>
      <c r="C290" s="192" t="s">
        <v>386</v>
      </c>
      <c r="D290" s="192" t="s">
        <v>146</v>
      </c>
      <c r="E290" s="193" t="s">
        <v>407</v>
      </c>
      <c r="F290" s="194" t="s">
        <v>408</v>
      </c>
      <c r="G290" s="195" t="s">
        <v>202</v>
      </c>
      <c r="H290" s="196">
        <v>7.79</v>
      </c>
      <c r="I290" s="197"/>
      <c r="J290" s="198">
        <f>ROUND(I290*H290,2)</f>
        <v>0</v>
      </c>
      <c r="K290" s="194" t="s">
        <v>1</v>
      </c>
      <c r="L290" s="40"/>
      <c r="M290" s="199" t="s">
        <v>1</v>
      </c>
      <c r="N290" s="200" t="s">
        <v>43</v>
      </c>
      <c r="O290" s="72"/>
      <c r="P290" s="201">
        <f>O290*H290</f>
        <v>0</v>
      </c>
      <c r="Q290" s="201">
        <v>0</v>
      </c>
      <c r="R290" s="201">
        <f>Q290*H290</f>
        <v>0</v>
      </c>
      <c r="S290" s="201">
        <v>0</v>
      </c>
      <c r="T290" s="202">
        <f>S290*H290</f>
        <v>0</v>
      </c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35"/>
      <c r="AR290" s="203" t="s">
        <v>99</v>
      </c>
      <c r="AT290" s="203" t="s">
        <v>146</v>
      </c>
      <c r="AU290" s="203" t="s">
        <v>86</v>
      </c>
      <c r="AY290" s="18" t="s">
        <v>144</v>
      </c>
      <c r="BE290" s="204">
        <f>IF(N290="základní",J290,0)</f>
        <v>0</v>
      </c>
      <c r="BF290" s="204">
        <f>IF(N290="snížená",J290,0)</f>
        <v>0</v>
      </c>
      <c r="BG290" s="204">
        <f>IF(N290="zákl. přenesená",J290,0)</f>
        <v>0</v>
      </c>
      <c r="BH290" s="204">
        <f>IF(N290="sníž. přenesená",J290,0)</f>
        <v>0</v>
      </c>
      <c r="BI290" s="204">
        <f>IF(N290="nulová",J290,0)</f>
        <v>0</v>
      </c>
      <c r="BJ290" s="18" t="s">
        <v>21</v>
      </c>
      <c r="BK290" s="204">
        <f>ROUND(I290*H290,2)</f>
        <v>0</v>
      </c>
      <c r="BL290" s="18" t="s">
        <v>99</v>
      </c>
      <c r="BM290" s="203" t="s">
        <v>762</v>
      </c>
    </row>
    <row r="291" spans="1:65" s="2" customFormat="1" ht="24.2" customHeight="1">
      <c r="A291" s="35"/>
      <c r="B291" s="36"/>
      <c r="C291" s="192" t="s">
        <v>392</v>
      </c>
      <c r="D291" s="192" t="s">
        <v>146</v>
      </c>
      <c r="E291" s="193" t="s">
        <v>415</v>
      </c>
      <c r="F291" s="194" t="s">
        <v>416</v>
      </c>
      <c r="G291" s="195" t="s">
        <v>202</v>
      </c>
      <c r="H291" s="196">
        <v>7.79</v>
      </c>
      <c r="I291" s="197"/>
      <c r="J291" s="198">
        <f>ROUND(I291*H291,2)</f>
        <v>0</v>
      </c>
      <c r="K291" s="194" t="s">
        <v>1</v>
      </c>
      <c r="L291" s="40"/>
      <c r="M291" s="199" t="s">
        <v>1</v>
      </c>
      <c r="N291" s="200" t="s">
        <v>43</v>
      </c>
      <c r="O291" s="72"/>
      <c r="P291" s="201">
        <f>O291*H291</f>
        <v>0</v>
      </c>
      <c r="Q291" s="201">
        <v>0</v>
      </c>
      <c r="R291" s="201">
        <f>Q291*H291</f>
        <v>0</v>
      </c>
      <c r="S291" s="201">
        <v>0</v>
      </c>
      <c r="T291" s="202">
        <f>S291*H291</f>
        <v>0</v>
      </c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35"/>
      <c r="AR291" s="203" t="s">
        <v>99</v>
      </c>
      <c r="AT291" s="203" t="s">
        <v>146</v>
      </c>
      <c r="AU291" s="203" t="s">
        <v>86</v>
      </c>
      <c r="AY291" s="18" t="s">
        <v>144</v>
      </c>
      <c r="BE291" s="204">
        <f>IF(N291="základní",J291,0)</f>
        <v>0</v>
      </c>
      <c r="BF291" s="204">
        <f>IF(N291="snížená",J291,0)</f>
        <v>0</v>
      </c>
      <c r="BG291" s="204">
        <f>IF(N291="zákl. přenesená",J291,0)</f>
        <v>0</v>
      </c>
      <c r="BH291" s="204">
        <f>IF(N291="sníž. přenesená",J291,0)</f>
        <v>0</v>
      </c>
      <c r="BI291" s="204">
        <f>IF(N291="nulová",J291,0)</f>
        <v>0</v>
      </c>
      <c r="BJ291" s="18" t="s">
        <v>21</v>
      </c>
      <c r="BK291" s="204">
        <f>ROUND(I291*H291,2)</f>
        <v>0</v>
      </c>
      <c r="BL291" s="18" t="s">
        <v>99</v>
      </c>
      <c r="BM291" s="203" t="s">
        <v>763</v>
      </c>
    </row>
    <row r="292" spans="1:65" s="2" customFormat="1" ht="11.25">
      <c r="A292" s="35"/>
      <c r="B292" s="36"/>
      <c r="C292" s="37"/>
      <c r="D292" s="205" t="s">
        <v>152</v>
      </c>
      <c r="E292" s="37"/>
      <c r="F292" s="206" t="s">
        <v>418</v>
      </c>
      <c r="G292" s="37"/>
      <c r="H292" s="37"/>
      <c r="I292" s="207"/>
      <c r="J292" s="37"/>
      <c r="K292" s="37"/>
      <c r="L292" s="40"/>
      <c r="M292" s="208"/>
      <c r="N292" s="209"/>
      <c r="O292" s="72"/>
      <c r="P292" s="72"/>
      <c r="Q292" s="72"/>
      <c r="R292" s="72"/>
      <c r="S292" s="72"/>
      <c r="T292" s="73"/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T292" s="18" t="s">
        <v>152</v>
      </c>
      <c r="AU292" s="18" t="s">
        <v>86</v>
      </c>
    </row>
    <row r="293" spans="1:65" s="2" customFormat="1" ht="37.9" customHeight="1">
      <c r="A293" s="35"/>
      <c r="B293" s="36"/>
      <c r="C293" s="192" t="s">
        <v>399</v>
      </c>
      <c r="D293" s="192" t="s">
        <v>146</v>
      </c>
      <c r="E293" s="193" t="s">
        <v>420</v>
      </c>
      <c r="F293" s="194" t="s">
        <v>421</v>
      </c>
      <c r="G293" s="195" t="s">
        <v>202</v>
      </c>
      <c r="H293" s="196">
        <v>7.79</v>
      </c>
      <c r="I293" s="197"/>
      <c r="J293" s="198">
        <f>ROUND(I293*H293,2)</f>
        <v>0</v>
      </c>
      <c r="K293" s="194" t="s">
        <v>150</v>
      </c>
      <c r="L293" s="40"/>
      <c r="M293" s="199" t="s">
        <v>1</v>
      </c>
      <c r="N293" s="200" t="s">
        <v>43</v>
      </c>
      <c r="O293" s="72"/>
      <c r="P293" s="201">
        <f>O293*H293</f>
        <v>0</v>
      </c>
      <c r="Q293" s="201">
        <v>0</v>
      </c>
      <c r="R293" s="201">
        <f>Q293*H293</f>
        <v>0</v>
      </c>
      <c r="S293" s="201">
        <v>0</v>
      </c>
      <c r="T293" s="202">
        <f>S293*H293</f>
        <v>0</v>
      </c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R293" s="203" t="s">
        <v>99</v>
      </c>
      <c r="AT293" s="203" t="s">
        <v>146</v>
      </c>
      <c r="AU293" s="203" t="s">
        <v>86</v>
      </c>
      <c r="AY293" s="18" t="s">
        <v>144</v>
      </c>
      <c r="BE293" s="204">
        <f>IF(N293="základní",J293,0)</f>
        <v>0</v>
      </c>
      <c r="BF293" s="204">
        <f>IF(N293="snížená",J293,0)</f>
        <v>0</v>
      </c>
      <c r="BG293" s="204">
        <f>IF(N293="zákl. přenesená",J293,0)</f>
        <v>0</v>
      </c>
      <c r="BH293" s="204">
        <f>IF(N293="sníž. přenesená",J293,0)</f>
        <v>0</v>
      </c>
      <c r="BI293" s="204">
        <f>IF(N293="nulová",J293,0)</f>
        <v>0</v>
      </c>
      <c r="BJ293" s="18" t="s">
        <v>21</v>
      </c>
      <c r="BK293" s="204">
        <f>ROUND(I293*H293,2)</f>
        <v>0</v>
      </c>
      <c r="BL293" s="18" t="s">
        <v>99</v>
      </c>
      <c r="BM293" s="203" t="s">
        <v>764</v>
      </c>
    </row>
    <row r="294" spans="1:65" s="2" customFormat="1" ht="29.25">
      <c r="A294" s="35"/>
      <c r="B294" s="36"/>
      <c r="C294" s="37"/>
      <c r="D294" s="205" t="s">
        <v>152</v>
      </c>
      <c r="E294" s="37"/>
      <c r="F294" s="206" t="s">
        <v>423</v>
      </c>
      <c r="G294" s="37"/>
      <c r="H294" s="37"/>
      <c r="I294" s="207"/>
      <c r="J294" s="37"/>
      <c r="K294" s="37"/>
      <c r="L294" s="40"/>
      <c r="M294" s="208"/>
      <c r="N294" s="209"/>
      <c r="O294" s="72"/>
      <c r="P294" s="72"/>
      <c r="Q294" s="72"/>
      <c r="R294" s="72"/>
      <c r="S294" s="72"/>
      <c r="T294" s="73"/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T294" s="18" t="s">
        <v>152</v>
      </c>
      <c r="AU294" s="18" t="s">
        <v>86</v>
      </c>
    </row>
    <row r="295" spans="1:65" s="12" customFormat="1" ht="22.9" customHeight="1">
      <c r="B295" s="176"/>
      <c r="C295" s="177"/>
      <c r="D295" s="178" t="s">
        <v>77</v>
      </c>
      <c r="E295" s="190" t="s">
        <v>428</v>
      </c>
      <c r="F295" s="190" t="s">
        <v>429</v>
      </c>
      <c r="G295" s="177"/>
      <c r="H295" s="177"/>
      <c r="I295" s="180"/>
      <c r="J295" s="191">
        <f>BK295</f>
        <v>0</v>
      </c>
      <c r="K295" s="177"/>
      <c r="L295" s="182"/>
      <c r="M295" s="183"/>
      <c r="N295" s="184"/>
      <c r="O295" s="184"/>
      <c r="P295" s="185">
        <f>SUM(P296:P297)</f>
        <v>0</v>
      </c>
      <c r="Q295" s="184"/>
      <c r="R295" s="185">
        <f>SUM(R296:R297)</f>
        <v>0</v>
      </c>
      <c r="S295" s="184"/>
      <c r="T295" s="186">
        <f>SUM(T296:T297)</f>
        <v>0</v>
      </c>
      <c r="AR295" s="187" t="s">
        <v>21</v>
      </c>
      <c r="AT295" s="188" t="s">
        <v>77</v>
      </c>
      <c r="AU295" s="188" t="s">
        <v>21</v>
      </c>
      <c r="AY295" s="187" t="s">
        <v>144</v>
      </c>
      <c r="BK295" s="189">
        <f>SUM(BK296:BK297)</f>
        <v>0</v>
      </c>
    </row>
    <row r="296" spans="1:65" s="2" customFormat="1" ht="24.2" customHeight="1">
      <c r="A296" s="35"/>
      <c r="B296" s="36"/>
      <c r="C296" s="192" t="s">
        <v>406</v>
      </c>
      <c r="D296" s="192" t="s">
        <v>146</v>
      </c>
      <c r="E296" s="193" t="s">
        <v>431</v>
      </c>
      <c r="F296" s="194" t="s">
        <v>432</v>
      </c>
      <c r="G296" s="195" t="s">
        <v>202</v>
      </c>
      <c r="H296" s="196">
        <v>86.460999999999999</v>
      </c>
      <c r="I296" s="197"/>
      <c r="J296" s="198">
        <f>ROUND(I296*H296,2)</f>
        <v>0</v>
      </c>
      <c r="K296" s="194" t="s">
        <v>150</v>
      </c>
      <c r="L296" s="40"/>
      <c r="M296" s="199" t="s">
        <v>1</v>
      </c>
      <c r="N296" s="200" t="s">
        <v>43</v>
      </c>
      <c r="O296" s="72"/>
      <c r="P296" s="201">
        <f>O296*H296</f>
        <v>0</v>
      </c>
      <c r="Q296" s="201">
        <v>0</v>
      </c>
      <c r="R296" s="201">
        <f>Q296*H296</f>
        <v>0</v>
      </c>
      <c r="S296" s="201">
        <v>0</v>
      </c>
      <c r="T296" s="202">
        <f>S296*H296</f>
        <v>0</v>
      </c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R296" s="203" t="s">
        <v>99</v>
      </c>
      <c r="AT296" s="203" t="s">
        <v>146</v>
      </c>
      <c r="AU296" s="203" t="s">
        <v>86</v>
      </c>
      <c r="AY296" s="18" t="s">
        <v>144</v>
      </c>
      <c r="BE296" s="204">
        <f>IF(N296="základní",J296,0)</f>
        <v>0</v>
      </c>
      <c r="BF296" s="204">
        <f>IF(N296="snížená",J296,0)</f>
        <v>0</v>
      </c>
      <c r="BG296" s="204">
        <f>IF(N296="zákl. přenesená",J296,0)</f>
        <v>0</v>
      </c>
      <c r="BH296" s="204">
        <f>IF(N296="sníž. přenesená",J296,0)</f>
        <v>0</v>
      </c>
      <c r="BI296" s="204">
        <f>IF(N296="nulová",J296,0)</f>
        <v>0</v>
      </c>
      <c r="BJ296" s="18" t="s">
        <v>21</v>
      </c>
      <c r="BK296" s="204">
        <f>ROUND(I296*H296,2)</f>
        <v>0</v>
      </c>
      <c r="BL296" s="18" t="s">
        <v>99</v>
      </c>
      <c r="BM296" s="203" t="s">
        <v>765</v>
      </c>
    </row>
    <row r="297" spans="1:65" s="2" customFormat="1" ht="19.5">
      <c r="A297" s="35"/>
      <c r="B297" s="36"/>
      <c r="C297" s="37"/>
      <c r="D297" s="205" t="s">
        <v>152</v>
      </c>
      <c r="E297" s="37"/>
      <c r="F297" s="206" t="s">
        <v>434</v>
      </c>
      <c r="G297" s="37"/>
      <c r="H297" s="37"/>
      <c r="I297" s="207"/>
      <c r="J297" s="37"/>
      <c r="K297" s="37"/>
      <c r="L297" s="40"/>
      <c r="M297" s="208"/>
      <c r="N297" s="209"/>
      <c r="O297" s="72"/>
      <c r="P297" s="72"/>
      <c r="Q297" s="72"/>
      <c r="R297" s="72"/>
      <c r="S297" s="72"/>
      <c r="T297" s="73"/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T297" s="18" t="s">
        <v>152</v>
      </c>
      <c r="AU297" s="18" t="s">
        <v>86</v>
      </c>
    </row>
    <row r="298" spans="1:65" s="12" customFormat="1" ht="25.9" customHeight="1">
      <c r="B298" s="176"/>
      <c r="C298" s="177"/>
      <c r="D298" s="178" t="s">
        <v>77</v>
      </c>
      <c r="E298" s="179" t="s">
        <v>435</v>
      </c>
      <c r="F298" s="179" t="s">
        <v>436</v>
      </c>
      <c r="G298" s="177"/>
      <c r="H298" s="177"/>
      <c r="I298" s="180"/>
      <c r="J298" s="181">
        <f>BK298</f>
        <v>0</v>
      </c>
      <c r="K298" s="177"/>
      <c r="L298" s="182"/>
      <c r="M298" s="183"/>
      <c r="N298" s="184"/>
      <c r="O298" s="184"/>
      <c r="P298" s="185">
        <f>SUM(P299:P315)</f>
        <v>0</v>
      </c>
      <c r="Q298" s="184"/>
      <c r="R298" s="185">
        <f>SUM(R299:R315)</f>
        <v>0</v>
      </c>
      <c r="S298" s="184"/>
      <c r="T298" s="186">
        <f>SUM(T299:T315)</f>
        <v>0</v>
      </c>
      <c r="AR298" s="187" t="s">
        <v>102</v>
      </c>
      <c r="AT298" s="188" t="s">
        <v>77</v>
      </c>
      <c r="AU298" s="188" t="s">
        <v>78</v>
      </c>
      <c r="AY298" s="187" t="s">
        <v>144</v>
      </c>
      <c r="BK298" s="189">
        <f>SUM(BK299:BK315)</f>
        <v>0</v>
      </c>
    </row>
    <row r="299" spans="1:65" s="2" customFormat="1" ht="24.2" customHeight="1">
      <c r="A299" s="35"/>
      <c r="B299" s="36"/>
      <c r="C299" s="192" t="s">
        <v>410</v>
      </c>
      <c r="D299" s="192" t="s">
        <v>146</v>
      </c>
      <c r="E299" s="193" t="s">
        <v>438</v>
      </c>
      <c r="F299" s="194" t="s">
        <v>439</v>
      </c>
      <c r="G299" s="195" t="s">
        <v>440</v>
      </c>
      <c r="H299" s="196">
        <v>1</v>
      </c>
      <c r="I299" s="197"/>
      <c r="J299" s="198">
        <f>ROUND(I299*H299,2)</f>
        <v>0</v>
      </c>
      <c r="K299" s="194" t="s">
        <v>150</v>
      </c>
      <c r="L299" s="40"/>
      <c r="M299" s="199" t="s">
        <v>1</v>
      </c>
      <c r="N299" s="200" t="s">
        <v>43</v>
      </c>
      <c r="O299" s="72"/>
      <c r="P299" s="201">
        <f>O299*H299</f>
        <v>0</v>
      </c>
      <c r="Q299" s="201">
        <v>0</v>
      </c>
      <c r="R299" s="201">
        <f>Q299*H299</f>
        <v>0</v>
      </c>
      <c r="S299" s="201">
        <v>0</v>
      </c>
      <c r="T299" s="202">
        <f>S299*H299</f>
        <v>0</v>
      </c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R299" s="203" t="s">
        <v>441</v>
      </c>
      <c r="AT299" s="203" t="s">
        <v>146</v>
      </c>
      <c r="AU299" s="203" t="s">
        <v>21</v>
      </c>
      <c r="AY299" s="18" t="s">
        <v>144</v>
      </c>
      <c r="BE299" s="204">
        <f>IF(N299="základní",J299,0)</f>
        <v>0</v>
      </c>
      <c r="BF299" s="204">
        <f>IF(N299="snížená",J299,0)</f>
        <v>0</v>
      </c>
      <c r="BG299" s="204">
        <f>IF(N299="zákl. přenesená",J299,0)</f>
        <v>0</v>
      </c>
      <c r="BH299" s="204">
        <f>IF(N299="sníž. přenesená",J299,0)</f>
        <v>0</v>
      </c>
      <c r="BI299" s="204">
        <f>IF(N299="nulová",J299,0)</f>
        <v>0</v>
      </c>
      <c r="BJ299" s="18" t="s">
        <v>21</v>
      </c>
      <c r="BK299" s="204">
        <f>ROUND(I299*H299,2)</f>
        <v>0</v>
      </c>
      <c r="BL299" s="18" t="s">
        <v>441</v>
      </c>
      <c r="BM299" s="203" t="s">
        <v>766</v>
      </c>
    </row>
    <row r="300" spans="1:65" s="2" customFormat="1" ht="11.25">
      <c r="A300" s="35"/>
      <c r="B300" s="36"/>
      <c r="C300" s="37"/>
      <c r="D300" s="205" t="s">
        <v>152</v>
      </c>
      <c r="E300" s="37"/>
      <c r="F300" s="206" t="s">
        <v>443</v>
      </c>
      <c r="G300" s="37"/>
      <c r="H300" s="37"/>
      <c r="I300" s="207"/>
      <c r="J300" s="37"/>
      <c r="K300" s="37"/>
      <c r="L300" s="40"/>
      <c r="M300" s="208"/>
      <c r="N300" s="209"/>
      <c r="O300" s="72"/>
      <c r="P300" s="72"/>
      <c r="Q300" s="72"/>
      <c r="R300" s="72"/>
      <c r="S300" s="72"/>
      <c r="T300" s="73"/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  <c r="AT300" s="18" t="s">
        <v>152</v>
      </c>
      <c r="AU300" s="18" t="s">
        <v>21</v>
      </c>
    </row>
    <row r="301" spans="1:65" s="2" customFormat="1" ht="14.45" customHeight="1">
      <c r="A301" s="35"/>
      <c r="B301" s="36"/>
      <c r="C301" s="192" t="s">
        <v>414</v>
      </c>
      <c r="D301" s="192" t="s">
        <v>146</v>
      </c>
      <c r="E301" s="193" t="s">
        <v>445</v>
      </c>
      <c r="F301" s="194" t="s">
        <v>446</v>
      </c>
      <c r="G301" s="195" t="s">
        <v>440</v>
      </c>
      <c r="H301" s="196">
        <v>1</v>
      </c>
      <c r="I301" s="197"/>
      <c r="J301" s="198">
        <f>ROUND(I301*H301,2)</f>
        <v>0</v>
      </c>
      <c r="K301" s="194" t="s">
        <v>150</v>
      </c>
      <c r="L301" s="40"/>
      <c r="M301" s="199" t="s">
        <v>1</v>
      </c>
      <c r="N301" s="200" t="s">
        <v>43</v>
      </c>
      <c r="O301" s="72"/>
      <c r="P301" s="201">
        <f>O301*H301</f>
        <v>0</v>
      </c>
      <c r="Q301" s="201">
        <v>0</v>
      </c>
      <c r="R301" s="201">
        <f>Q301*H301</f>
        <v>0</v>
      </c>
      <c r="S301" s="201">
        <v>0</v>
      </c>
      <c r="T301" s="202">
        <f>S301*H301</f>
        <v>0</v>
      </c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35"/>
      <c r="AR301" s="203" t="s">
        <v>441</v>
      </c>
      <c r="AT301" s="203" t="s">
        <v>146</v>
      </c>
      <c r="AU301" s="203" t="s">
        <v>21</v>
      </c>
      <c r="AY301" s="18" t="s">
        <v>144</v>
      </c>
      <c r="BE301" s="204">
        <f>IF(N301="základní",J301,0)</f>
        <v>0</v>
      </c>
      <c r="BF301" s="204">
        <f>IF(N301="snížená",J301,0)</f>
        <v>0</v>
      </c>
      <c r="BG301" s="204">
        <f>IF(N301="zákl. přenesená",J301,0)</f>
        <v>0</v>
      </c>
      <c r="BH301" s="204">
        <f>IF(N301="sníž. přenesená",J301,0)</f>
        <v>0</v>
      </c>
      <c r="BI301" s="204">
        <f>IF(N301="nulová",J301,0)</f>
        <v>0</v>
      </c>
      <c r="BJ301" s="18" t="s">
        <v>21</v>
      </c>
      <c r="BK301" s="204">
        <f>ROUND(I301*H301,2)</f>
        <v>0</v>
      </c>
      <c r="BL301" s="18" t="s">
        <v>441</v>
      </c>
      <c r="BM301" s="203" t="s">
        <v>767</v>
      </c>
    </row>
    <row r="302" spans="1:65" s="2" customFormat="1" ht="146.25">
      <c r="A302" s="35"/>
      <c r="B302" s="36"/>
      <c r="C302" s="37"/>
      <c r="D302" s="205" t="s">
        <v>152</v>
      </c>
      <c r="E302" s="37"/>
      <c r="F302" s="206" t="s">
        <v>448</v>
      </c>
      <c r="G302" s="37"/>
      <c r="H302" s="37"/>
      <c r="I302" s="207"/>
      <c r="J302" s="37"/>
      <c r="K302" s="37"/>
      <c r="L302" s="40"/>
      <c r="M302" s="208"/>
      <c r="N302" s="209"/>
      <c r="O302" s="72"/>
      <c r="P302" s="72"/>
      <c r="Q302" s="72"/>
      <c r="R302" s="72"/>
      <c r="S302" s="72"/>
      <c r="T302" s="73"/>
      <c r="U302" s="35"/>
      <c r="V302" s="35"/>
      <c r="W302" s="35"/>
      <c r="X302" s="35"/>
      <c r="Y302" s="35"/>
      <c r="Z302" s="35"/>
      <c r="AA302" s="35"/>
      <c r="AB302" s="35"/>
      <c r="AC302" s="35"/>
      <c r="AD302" s="35"/>
      <c r="AE302" s="35"/>
      <c r="AT302" s="18" t="s">
        <v>152</v>
      </c>
      <c r="AU302" s="18" t="s">
        <v>21</v>
      </c>
    </row>
    <row r="303" spans="1:65" s="2" customFormat="1" ht="29.25">
      <c r="A303" s="35"/>
      <c r="B303" s="36"/>
      <c r="C303" s="37"/>
      <c r="D303" s="205" t="s">
        <v>449</v>
      </c>
      <c r="E303" s="37"/>
      <c r="F303" s="253" t="s">
        <v>450</v>
      </c>
      <c r="G303" s="37"/>
      <c r="H303" s="37"/>
      <c r="I303" s="207"/>
      <c r="J303" s="37"/>
      <c r="K303" s="37"/>
      <c r="L303" s="40"/>
      <c r="M303" s="208"/>
      <c r="N303" s="209"/>
      <c r="O303" s="72"/>
      <c r="P303" s="72"/>
      <c r="Q303" s="72"/>
      <c r="R303" s="72"/>
      <c r="S303" s="72"/>
      <c r="T303" s="73"/>
      <c r="U303" s="35"/>
      <c r="V303" s="35"/>
      <c r="W303" s="35"/>
      <c r="X303" s="35"/>
      <c r="Y303" s="35"/>
      <c r="Z303" s="35"/>
      <c r="AA303" s="35"/>
      <c r="AB303" s="35"/>
      <c r="AC303" s="35"/>
      <c r="AD303" s="35"/>
      <c r="AE303" s="35"/>
      <c r="AT303" s="18" t="s">
        <v>449</v>
      </c>
      <c r="AU303" s="18" t="s">
        <v>21</v>
      </c>
    </row>
    <row r="304" spans="1:65" s="2" customFormat="1" ht="14.45" customHeight="1">
      <c r="A304" s="35"/>
      <c r="B304" s="36"/>
      <c r="C304" s="192" t="s">
        <v>419</v>
      </c>
      <c r="D304" s="192" t="s">
        <v>146</v>
      </c>
      <c r="E304" s="193" t="s">
        <v>452</v>
      </c>
      <c r="F304" s="194" t="s">
        <v>453</v>
      </c>
      <c r="G304" s="195" t="s">
        <v>440</v>
      </c>
      <c r="H304" s="196">
        <v>1</v>
      </c>
      <c r="I304" s="197"/>
      <c r="J304" s="198">
        <f>ROUND(I304*H304,2)</f>
        <v>0</v>
      </c>
      <c r="K304" s="194" t="s">
        <v>150</v>
      </c>
      <c r="L304" s="40"/>
      <c r="M304" s="199" t="s">
        <v>1</v>
      </c>
      <c r="N304" s="200" t="s">
        <v>43</v>
      </c>
      <c r="O304" s="72"/>
      <c r="P304" s="201">
        <f>O304*H304</f>
        <v>0</v>
      </c>
      <c r="Q304" s="201">
        <v>0</v>
      </c>
      <c r="R304" s="201">
        <f>Q304*H304</f>
        <v>0</v>
      </c>
      <c r="S304" s="201">
        <v>0</v>
      </c>
      <c r="T304" s="202">
        <f>S304*H304</f>
        <v>0</v>
      </c>
      <c r="U304" s="35"/>
      <c r="V304" s="35"/>
      <c r="W304" s="35"/>
      <c r="X304" s="35"/>
      <c r="Y304" s="35"/>
      <c r="Z304" s="35"/>
      <c r="AA304" s="35"/>
      <c r="AB304" s="35"/>
      <c r="AC304" s="35"/>
      <c r="AD304" s="35"/>
      <c r="AE304" s="35"/>
      <c r="AR304" s="203" t="s">
        <v>441</v>
      </c>
      <c r="AT304" s="203" t="s">
        <v>146</v>
      </c>
      <c r="AU304" s="203" t="s">
        <v>21</v>
      </c>
      <c r="AY304" s="18" t="s">
        <v>144</v>
      </c>
      <c r="BE304" s="204">
        <f>IF(N304="základní",J304,0)</f>
        <v>0</v>
      </c>
      <c r="BF304" s="204">
        <f>IF(N304="snížená",J304,0)</f>
        <v>0</v>
      </c>
      <c r="BG304" s="204">
        <f>IF(N304="zákl. přenesená",J304,0)</f>
        <v>0</v>
      </c>
      <c r="BH304" s="204">
        <f>IF(N304="sníž. přenesená",J304,0)</f>
        <v>0</v>
      </c>
      <c r="BI304" s="204">
        <f>IF(N304="nulová",J304,0)</f>
        <v>0</v>
      </c>
      <c r="BJ304" s="18" t="s">
        <v>21</v>
      </c>
      <c r="BK304" s="204">
        <f>ROUND(I304*H304,2)</f>
        <v>0</v>
      </c>
      <c r="BL304" s="18" t="s">
        <v>441</v>
      </c>
      <c r="BM304" s="203" t="s">
        <v>768</v>
      </c>
    </row>
    <row r="305" spans="1:65" s="2" customFormat="1" ht="136.5">
      <c r="A305" s="35"/>
      <c r="B305" s="36"/>
      <c r="C305" s="37"/>
      <c r="D305" s="205" t="s">
        <v>152</v>
      </c>
      <c r="E305" s="37"/>
      <c r="F305" s="206" t="s">
        <v>455</v>
      </c>
      <c r="G305" s="37"/>
      <c r="H305" s="37"/>
      <c r="I305" s="207"/>
      <c r="J305" s="37"/>
      <c r="K305" s="37"/>
      <c r="L305" s="40"/>
      <c r="M305" s="208"/>
      <c r="N305" s="209"/>
      <c r="O305" s="72"/>
      <c r="P305" s="72"/>
      <c r="Q305" s="72"/>
      <c r="R305" s="72"/>
      <c r="S305" s="72"/>
      <c r="T305" s="73"/>
      <c r="U305" s="35"/>
      <c r="V305" s="35"/>
      <c r="W305" s="35"/>
      <c r="X305" s="35"/>
      <c r="Y305" s="35"/>
      <c r="Z305" s="35"/>
      <c r="AA305" s="35"/>
      <c r="AB305" s="35"/>
      <c r="AC305" s="35"/>
      <c r="AD305" s="35"/>
      <c r="AE305" s="35"/>
      <c r="AT305" s="18" t="s">
        <v>152</v>
      </c>
      <c r="AU305" s="18" t="s">
        <v>21</v>
      </c>
    </row>
    <row r="306" spans="1:65" s="2" customFormat="1" ht="14.45" customHeight="1">
      <c r="A306" s="35"/>
      <c r="B306" s="36"/>
      <c r="C306" s="192" t="s">
        <v>424</v>
      </c>
      <c r="D306" s="192" t="s">
        <v>146</v>
      </c>
      <c r="E306" s="193" t="s">
        <v>457</v>
      </c>
      <c r="F306" s="194" t="s">
        <v>458</v>
      </c>
      <c r="G306" s="195" t="s">
        <v>440</v>
      </c>
      <c r="H306" s="196">
        <v>1</v>
      </c>
      <c r="I306" s="197"/>
      <c r="J306" s="198">
        <f>ROUND(I306*H306,2)</f>
        <v>0</v>
      </c>
      <c r="K306" s="194" t="s">
        <v>1</v>
      </c>
      <c r="L306" s="40"/>
      <c r="M306" s="199" t="s">
        <v>1</v>
      </c>
      <c r="N306" s="200" t="s">
        <v>43</v>
      </c>
      <c r="O306" s="72"/>
      <c r="P306" s="201">
        <f>O306*H306</f>
        <v>0</v>
      </c>
      <c r="Q306" s="201">
        <v>0</v>
      </c>
      <c r="R306" s="201">
        <f>Q306*H306</f>
        <v>0</v>
      </c>
      <c r="S306" s="201">
        <v>0</v>
      </c>
      <c r="T306" s="202">
        <f>S306*H306</f>
        <v>0</v>
      </c>
      <c r="U306" s="35"/>
      <c r="V306" s="35"/>
      <c r="W306" s="35"/>
      <c r="X306" s="35"/>
      <c r="Y306" s="35"/>
      <c r="Z306" s="35"/>
      <c r="AA306" s="35"/>
      <c r="AB306" s="35"/>
      <c r="AC306" s="35"/>
      <c r="AD306" s="35"/>
      <c r="AE306" s="35"/>
      <c r="AR306" s="203" t="s">
        <v>441</v>
      </c>
      <c r="AT306" s="203" t="s">
        <v>146</v>
      </c>
      <c r="AU306" s="203" t="s">
        <v>21</v>
      </c>
      <c r="AY306" s="18" t="s">
        <v>144</v>
      </c>
      <c r="BE306" s="204">
        <f>IF(N306="základní",J306,0)</f>
        <v>0</v>
      </c>
      <c r="BF306" s="204">
        <f>IF(N306="snížená",J306,0)</f>
        <v>0</v>
      </c>
      <c r="BG306" s="204">
        <f>IF(N306="zákl. přenesená",J306,0)</f>
        <v>0</v>
      </c>
      <c r="BH306" s="204">
        <f>IF(N306="sníž. přenesená",J306,0)</f>
        <v>0</v>
      </c>
      <c r="BI306" s="204">
        <f>IF(N306="nulová",J306,0)</f>
        <v>0</v>
      </c>
      <c r="BJ306" s="18" t="s">
        <v>21</v>
      </c>
      <c r="BK306" s="204">
        <f>ROUND(I306*H306,2)</f>
        <v>0</v>
      </c>
      <c r="BL306" s="18" t="s">
        <v>441</v>
      </c>
      <c r="BM306" s="203" t="s">
        <v>769</v>
      </c>
    </row>
    <row r="307" spans="1:65" s="2" customFormat="1" ht="68.25">
      <c r="A307" s="35"/>
      <c r="B307" s="36"/>
      <c r="C307" s="37"/>
      <c r="D307" s="205" t="s">
        <v>152</v>
      </c>
      <c r="E307" s="37"/>
      <c r="F307" s="206" t="s">
        <v>460</v>
      </c>
      <c r="G307" s="37"/>
      <c r="H307" s="37"/>
      <c r="I307" s="207"/>
      <c r="J307" s="37"/>
      <c r="K307" s="37"/>
      <c r="L307" s="40"/>
      <c r="M307" s="208"/>
      <c r="N307" s="209"/>
      <c r="O307" s="72"/>
      <c r="P307" s="72"/>
      <c r="Q307" s="72"/>
      <c r="R307" s="72"/>
      <c r="S307" s="72"/>
      <c r="T307" s="73"/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35"/>
      <c r="AT307" s="18" t="s">
        <v>152</v>
      </c>
      <c r="AU307" s="18" t="s">
        <v>21</v>
      </c>
    </row>
    <row r="308" spans="1:65" s="2" customFormat="1" ht="14.45" customHeight="1">
      <c r="A308" s="35"/>
      <c r="B308" s="36"/>
      <c r="C308" s="192" t="s">
        <v>430</v>
      </c>
      <c r="D308" s="192" t="s">
        <v>146</v>
      </c>
      <c r="E308" s="193" t="s">
        <v>462</v>
      </c>
      <c r="F308" s="194" t="s">
        <v>463</v>
      </c>
      <c r="G308" s="195" t="s">
        <v>440</v>
      </c>
      <c r="H308" s="196">
        <v>1</v>
      </c>
      <c r="I308" s="197"/>
      <c r="J308" s="198">
        <f>ROUND(I308*H308,2)</f>
        <v>0</v>
      </c>
      <c r="K308" s="194" t="s">
        <v>150</v>
      </c>
      <c r="L308" s="40"/>
      <c r="M308" s="199" t="s">
        <v>1</v>
      </c>
      <c r="N308" s="200" t="s">
        <v>43</v>
      </c>
      <c r="O308" s="72"/>
      <c r="P308" s="201">
        <f>O308*H308</f>
        <v>0</v>
      </c>
      <c r="Q308" s="201">
        <v>0</v>
      </c>
      <c r="R308" s="201">
        <f>Q308*H308</f>
        <v>0</v>
      </c>
      <c r="S308" s="201">
        <v>0</v>
      </c>
      <c r="T308" s="202">
        <f>S308*H308</f>
        <v>0</v>
      </c>
      <c r="U308" s="35"/>
      <c r="V308" s="35"/>
      <c r="W308" s="35"/>
      <c r="X308" s="35"/>
      <c r="Y308" s="35"/>
      <c r="Z308" s="35"/>
      <c r="AA308" s="35"/>
      <c r="AB308" s="35"/>
      <c r="AC308" s="35"/>
      <c r="AD308" s="35"/>
      <c r="AE308" s="35"/>
      <c r="AR308" s="203" t="s">
        <v>441</v>
      </c>
      <c r="AT308" s="203" t="s">
        <v>146</v>
      </c>
      <c r="AU308" s="203" t="s">
        <v>21</v>
      </c>
      <c r="AY308" s="18" t="s">
        <v>144</v>
      </c>
      <c r="BE308" s="204">
        <f>IF(N308="základní",J308,0)</f>
        <v>0</v>
      </c>
      <c r="BF308" s="204">
        <f>IF(N308="snížená",J308,0)</f>
        <v>0</v>
      </c>
      <c r="BG308" s="204">
        <f>IF(N308="zákl. přenesená",J308,0)</f>
        <v>0</v>
      </c>
      <c r="BH308" s="204">
        <f>IF(N308="sníž. přenesená",J308,0)</f>
        <v>0</v>
      </c>
      <c r="BI308" s="204">
        <f>IF(N308="nulová",J308,0)</f>
        <v>0</v>
      </c>
      <c r="BJ308" s="18" t="s">
        <v>21</v>
      </c>
      <c r="BK308" s="204">
        <f>ROUND(I308*H308,2)</f>
        <v>0</v>
      </c>
      <c r="BL308" s="18" t="s">
        <v>441</v>
      </c>
      <c r="BM308" s="203" t="s">
        <v>770</v>
      </c>
    </row>
    <row r="309" spans="1:65" s="2" customFormat="1" ht="11.25">
      <c r="A309" s="35"/>
      <c r="B309" s="36"/>
      <c r="C309" s="37"/>
      <c r="D309" s="205" t="s">
        <v>152</v>
      </c>
      <c r="E309" s="37"/>
      <c r="F309" s="206" t="s">
        <v>465</v>
      </c>
      <c r="G309" s="37"/>
      <c r="H309" s="37"/>
      <c r="I309" s="207"/>
      <c r="J309" s="37"/>
      <c r="K309" s="37"/>
      <c r="L309" s="40"/>
      <c r="M309" s="208"/>
      <c r="N309" s="209"/>
      <c r="O309" s="72"/>
      <c r="P309" s="72"/>
      <c r="Q309" s="72"/>
      <c r="R309" s="72"/>
      <c r="S309" s="72"/>
      <c r="T309" s="73"/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35"/>
      <c r="AT309" s="18" t="s">
        <v>152</v>
      </c>
      <c r="AU309" s="18" t="s">
        <v>21</v>
      </c>
    </row>
    <row r="310" spans="1:65" s="2" customFormat="1" ht="24.2" customHeight="1">
      <c r="A310" s="35"/>
      <c r="B310" s="36"/>
      <c r="C310" s="192" t="s">
        <v>437</v>
      </c>
      <c r="D310" s="192" t="s">
        <v>146</v>
      </c>
      <c r="E310" s="193" t="s">
        <v>467</v>
      </c>
      <c r="F310" s="194" t="s">
        <v>468</v>
      </c>
      <c r="G310" s="195" t="s">
        <v>440</v>
      </c>
      <c r="H310" s="196">
        <v>1</v>
      </c>
      <c r="I310" s="197"/>
      <c r="J310" s="198">
        <f>ROUND(I310*H310,2)</f>
        <v>0</v>
      </c>
      <c r="K310" s="194" t="s">
        <v>1</v>
      </c>
      <c r="L310" s="40"/>
      <c r="M310" s="199" t="s">
        <v>1</v>
      </c>
      <c r="N310" s="200" t="s">
        <v>43</v>
      </c>
      <c r="O310" s="72"/>
      <c r="P310" s="201">
        <f>O310*H310</f>
        <v>0</v>
      </c>
      <c r="Q310" s="201">
        <v>0</v>
      </c>
      <c r="R310" s="201">
        <f>Q310*H310</f>
        <v>0</v>
      </c>
      <c r="S310" s="201">
        <v>0</v>
      </c>
      <c r="T310" s="202">
        <f>S310*H310</f>
        <v>0</v>
      </c>
      <c r="U310" s="35"/>
      <c r="V310" s="35"/>
      <c r="W310" s="35"/>
      <c r="X310" s="35"/>
      <c r="Y310" s="35"/>
      <c r="Z310" s="35"/>
      <c r="AA310" s="35"/>
      <c r="AB310" s="35"/>
      <c r="AC310" s="35"/>
      <c r="AD310" s="35"/>
      <c r="AE310" s="35"/>
      <c r="AR310" s="203" t="s">
        <v>441</v>
      </c>
      <c r="AT310" s="203" t="s">
        <v>146</v>
      </c>
      <c r="AU310" s="203" t="s">
        <v>21</v>
      </c>
      <c r="AY310" s="18" t="s">
        <v>144</v>
      </c>
      <c r="BE310" s="204">
        <f>IF(N310="základní",J310,0)</f>
        <v>0</v>
      </c>
      <c r="BF310" s="204">
        <f>IF(N310="snížená",J310,0)</f>
        <v>0</v>
      </c>
      <c r="BG310" s="204">
        <f>IF(N310="zákl. přenesená",J310,0)</f>
        <v>0</v>
      </c>
      <c r="BH310" s="204">
        <f>IF(N310="sníž. přenesená",J310,0)</f>
        <v>0</v>
      </c>
      <c r="BI310" s="204">
        <f>IF(N310="nulová",J310,0)</f>
        <v>0</v>
      </c>
      <c r="BJ310" s="18" t="s">
        <v>21</v>
      </c>
      <c r="BK310" s="204">
        <f>ROUND(I310*H310,2)</f>
        <v>0</v>
      </c>
      <c r="BL310" s="18" t="s">
        <v>441</v>
      </c>
      <c r="BM310" s="203" t="s">
        <v>771</v>
      </c>
    </row>
    <row r="311" spans="1:65" s="2" customFormat="1" ht="39">
      <c r="A311" s="35"/>
      <c r="B311" s="36"/>
      <c r="C311" s="37"/>
      <c r="D311" s="205" t="s">
        <v>152</v>
      </c>
      <c r="E311" s="37"/>
      <c r="F311" s="206" t="s">
        <v>470</v>
      </c>
      <c r="G311" s="37"/>
      <c r="H311" s="37"/>
      <c r="I311" s="207"/>
      <c r="J311" s="37"/>
      <c r="K311" s="37"/>
      <c r="L311" s="40"/>
      <c r="M311" s="208"/>
      <c r="N311" s="209"/>
      <c r="O311" s="72"/>
      <c r="P311" s="72"/>
      <c r="Q311" s="72"/>
      <c r="R311" s="72"/>
      <c r="S311" s="72"/>
      <c r="T311" s="73"/>
      <c r="U311" s="35"/>
      <c r="V311" s="35"/>
      <c r="W311" s="35"/>
      <c r="X311" s="35"/>
      <c r="Y311" s="35"/>
      <c r="Z311" s="35"/>
      <c r="AA311" s="35"/>
      <c r="AB311" s="35"/>
      <c r="AC311" s="35"/>
      <c r="AD311" s="35"/>
      <c r="AE311" s="35"/>
      <c r="AT311" s="18" t="s">
        <v>152</v>
      </c>
      <c r="AU311" s="18" t="s">
        <v>21</v>
      </c>
    </row>
    <row r="312" spans="1:65" s="2" customFormat="1" ht="24.2" customHeight="1">
      <c r="A312" s="35"/>
      <c r="B312" s="36"/>
      <c r="C312" s="192" t="s">
        <v>444</v>
      </c>
      <c r="D312" s="192" t="s">
        <v>146</v>
      </c>
      <c r="E312" s="193" t="s">
        <v>472</v>
      </c>
      <c r="F312" s="194" t="s">
        <v>473</v>
      </c>
      <c r="G312" s="195" t="s">
        <v>440</v>
      </c>
      <c r="H312" s="196">
        <v>1</v>
      </c>
      <c r="I312" s="197"/>
      <c r="J312" s="198">
        <f>ROUND(I312*H312,2)</f>
        <v>0</v>
      </c>
      <c r="K312" s="194" t="s">
        <v>150</v>
      </c>
      <c r="L312" s="40"/>
      <c r="M312" s="199" t="s">
        <v>1</v>
      </c>
      <c r="N312" s="200" t="s">
        <v>43</v>
      </c>
      <c r="O312" s="72"/>
      <c r="P312" s="201">
        <f>O312*H312</f>
        <v>0</v>
      </c>
      <c r="Q312" s="201">
        <v>0</v>
      </c>
      <c r="R312" s="201">
        <f>Q312*H312</f>
        <v>0</v>
      </c>
      <c r="S312" s="201">
        <v>0</v>
      </c>
      <c r="T312" s="202">
        <f>S312*H312</f>
        <v>0</v>
      </c>
      <c r="U312" s="35"/>
      <c r="V312" s="35"/>
      <c r="W312" s="35"/>
      <c r="X312" s="35"/>
      <c r="Y312" s="35"/>
      <c r="Z312" s="35"/>
      <c r="AA312" s="35"/>
      <c r="AB312" s="35"/>
      <c r="AC312" s="35"/>
      <c r="AD312" s="35"/>
      <c r="AE312" s="35"/>
      <c r="AR312" s="203" t="s">
        <v>441</v>
      </c>
      <c r="AT312" s="203" t="s">
        <v>146</v>
      </c>
      <c r="AU312" s="203" t="s">
        <v>21</v>
      </c>
      <c r="AY312" s="18" t="s">
        <v>144</v>
      </c>
      <c r="BE312" s="204">
        <f>IF(N312="základní",J312,0)</f>
        <v>0</v>
      </c>
      <c r="BF312" s="204">
        <f>IF(N312="snížená",J312,0)</f>
        <v>0</v>
      </c>
      <c r="BG312" s="204">
        <f>IF(N312="zákl. přenesená",J312,0)</f>
        <v>0</v>
      </c>
      <c r="BH312" s="204">
        <f>IF(N312="sníž. přenesená",J312,0)</f>
        <v>0</v>
      </c>
      <c r="BI312" s="204">
        <f>IF(N312="nulová",J312,0)</f>
        <v>0</v>
      </c>
      <c r="BJ312" s="18" t="s">
        <v>21</v>
      </c>
      <c r="BK312" s="204">
        <f>ROUND(I312*H312,2)</f>
        <v>0</v>
      </c>
      <c r="BL312" s="18" t="s">
        <v>441</v>
      </c>
      <c r="BM312" s="203" t="s">
        <v>772</v>
      </c>
    </row>
    <row r="313" spans="1:65" s="2" customFormat="1" ht="11.25">
      <c r="A313" s="35"/>
      <c r="B313" s="36"/>
      <c r="C313" s="37"/>
      <c r="D313" s="205" t="s">
        <v>152</v>
      </c>
      <c r="E313" s="37"/>
      <c r="F313" s="206" t="s">
        <v>475</v>
      </c>
      <c r="G313" s="37"/>
      <c r="H313" s="37"/>
      <c r="I313" s="207"/>
      <c r="J313" s="37"/>
      <c r="K313" s="37"/>
      <c r="L313" s="40"/>
      <c r="M313" s="208"/>
      <c r="N313" s="209"/>
      <c r="O313" s="72"/>
      <c r="P313" s="72"/>
      <c r="Q313" s="72"/>
      <c r="R313" s="72"/>
      <c r="S313" s="72"/>
      <c r="T313" s="73"/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35"/>
      <c r="AT313" s="18" t="s">
        <v>152</v>
      </c>
      <c r="AU313" s="18" t="s">
        <v>21</v>
      </c>
    </row>
    <row r="314" spans="1:65" s="2" customFormat="1" ht="14.45" customHeight="1">
      <c r="A314" s="35"/>
      <c r="B314" s="36"/>
      <c r="C314" s="192" t="s">
        <v>451</v>
      </c>
      <c r="D314" s="192" t="s">
        <v>146</v>
      </c>
      <c r="E314" s="193" t="s">
        <v>477</v>
      </c>
      <c r="F314" s="194" t="s">
        <v>478</v>
      </c>
      <c r="G314" s="195" t="s">
        <v>440</v>
      </c>
      <c r="H314" s="196">
        <v>1</v>
      </c>
      <c r="I314" s="197"/>
      <c r="J314" s="198">
        <f>ROUND(I314*H314,2)</f>
        <v>0</v>
      </c>
      <c r="K314" s="194" t="s">
        <v>150</v>
      </c>
      <c r="L314" s="40"/>
      <c r="M314" s="199" t="s">
        <v>1</v>
      </c>
      <c r="N314" s="200" t="s">
        <v>43</v>
      </c>
      <c r="O314" s="72"/>
      <c r="P314" s="201">
        <f>O314*H314</f>
        <v>0</v>
      </c>
      <c r="Q314" s="201">
        <v>0</v>
      </c>
      <c r="R314" s="201">
        <f>Q314*H314</f>
        <v>0</v>
      </c>
      <c r="S314" s="201">
        <v>0</v>
      </c>
      <c r="T314" s="202">
        <f>S314*H314</f>
        <v>0</v>
      </c>
      <c r="U314" s="35"/>
      <c r="V314" s="35"/>
      <c r="W314" s="35"/>
      <c r="X314" s="35"/>
      <c r="Y314" s="35"/>
      <c r="Z314" s="35"/>
      <c r="AA314" s="35"/>
      <c r="AB314" s="35"/>
      <c r="AC314" s="35"/>
      <c r="AD314" s="35"/>
      <c r="AE314" s="35"/>
      <c r="AR314" s="203" t="s">
        <v>441</v>
      </c>
      <c r="AT314" s="203" t="s">
        <v>146</v>
      </c>
      <c r="AU314" s="203" t="s">
        <v>21</v>
      </c>
      <c r="AY314" s="18" t="s">
        <v>144</v>
      </c>
      <c r="BE314" s="204">
        <f>IF(N314="základní",J314,0)</f>
        <v>0</v>
      </c>
      <c r="BF314" s="204">
        <f>IF(N314="snížená",J314,0)</f>
        <v>0</v>
      </c>
      <c r="BG314" s="204">
        <f>IF(N314="zákl. přenesená",J314,0)</f>
        <v>0</v>
      </c>
      <c r="BH314" s="204">
        <f>IF(N314="sníž. přenesená",J314,0)</f>
        <v>0</v>
      </c>
      <c r="BI314" s="204">
        <f>IF(N314="nulová",J314,0)</f>
        <v>0</v>
      </c>
      <c r="BJ314" s="18" t="s">
        <v>21</v>
      </c>
      <c r="BK314" s="204">
        <f>ROUND(I314*H314,2)</f>
        <v>0</v>
      </c>
      <c r="BL314" s="18" t="s">
        <v>441</v>
      </c>
      <c r="BM314" s="203" t="s">
        <v>773</v>
      </c>
    </row>
    <row r="315" spans="1:65" s="2" customFormat="1" ht="19.5">
      <c r="A315" s="35"/>
      <c r="B315" s="36"/>
      <c r="C315" s="37"/>
      <c r="D315" s="205" t="s">
        <v>152</v>
      </c>
      <c r="E315" s="37"/>
      <c r="F315" s="206" t="s">
        <v>480</v>
      </c>
      <c r="G315" s="37"/>
      <c r="H315" s="37"/>
      <c r="I315" s="207"/>
      <c r="J315" s="37"/>
      <c r="K315" s="37"/>
      <c r="L315" s="40"/>
      <c r="M315" s="254"/>
      <c r="N315" s="255"/>
      <c r="O315" s="256"/>
      <c r="P315" s="256"/>
      <c r="Q315" s="256"/>
      <c r="R315" s="256"/>
      <c r="S315" s="256"/>
      <c r="T315" s="257"/>
      <c r="U315" s="35"/>
      <c r="V315" s="35"/>
      <c r="W315" s="35"/>
      <c r="X315" s="35"/>
      <c r="Y315" s="35"/>
      <c r="Z315" s="35"/>
      <c r="AA315" s="35"/>
      <c r="AB315" s="35"/>
      <c r="AC315" s="35"/>
      <c r="AD315" s="35"/>
      <c r="AE315" s="35"/>
      <c r="AT315" s="18" t="s">
        <v>152</v>
      </c>
      <c r="AU315" s="18" t="s">
        <v>21</v>
      </c>
    </row>
    <row r="316" spans="1:65" s="2" customFormat="1" ht="6.95" customHeight="1">
      <c r="A316" s="35"/>
      <c r="B316" s="55"/>
      <c r="C316" s="56"/>
      <c r="D316" s="56"/>
      <c r="E316" s="56"/>
      <c r="F316" s="56"/>
      <c r="G316" s="56"/>
      <c r="H316" s="56"/>
      <c r="I316" s="56"/>
      <c r="J316" s="56"/>
      <c r="K316" s="56"/>
      <c r="L316" s="40"/>
      <c r="M316" s="35"/>
      <c r="O316" s="35"/>
      <c r="P316" s="35"/>
      <c r="Q316" s="35"/>
      <c r="R316" s="35"/>
      <c r="S316" s="35"/>
      <c r="T316" s="35"/>
      <c r="U316" s="35"/>
      <c r="V316" s="35"/>
      <c r="W316" s="35"/>
      <c r="X316" s="35"/>
      <c r="Y316" s="35"/>
      <c r="Z316" s="35"/>
      <c r="AA316" s="35"/>
      <c r="AB316" s="35"/>
      <c r="AC316" s="35"/>
      <c r="AD316" s="35"/>
      <c r="AE316" s="35"/>
    </row>
  </sheetData>
  <sheetProtection algorithmName="SHA-512" hashValue="EM2i500oPbYOCRigxAHovRd9vJF4+3Qcz6r96QU+ubuWVeNR6oajHDsOrxisqV7fQB7aMyaKYvl5XtCDXWU/2g==" saltValue="5F+xTUN5XacKxxwXjYlm12QEMoo+UIi78rTWrFQvG1Dq/bVtERbvQcMwdegyZaqwkb+JH4zqgxIPCfs/+KTP5Q==" spinCount="100000" sheet="1" objects="1" scenarios="1" formatColumns="0" formatRows="0" autoFilter="0"/>
  <autoFilter ref="C128:K315"/>
  <mergeCells count="12">
    <mergeCell ref="E121:H121"/>
    <mergeCell ref="L2:V2"/>
    <mergeCell ref="E85:H85"/>
    <mergeCell ref="E87:H87"/>
    <mergeCell ref="E89:H89"/>
    <mergeCell ref="E117:H117"/>
    <mergeCell ref="E119:H119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318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1.5" style="1" customWidth="1"/>
    <col min="9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AT2" s="18" t="s">
        <v>104</v>
      </c>
    </row>
    <row r="3" spans="1:46" s="1" customFormat="1" ht="6.95" hidden="1" customHeight="1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21"/>
      <c r="AT3" s="18" t="s">
        <v>86</v>
      </c>
    </row>
    <row r="4" spans="1:46" s="1" customFormat="1" ht="24.95" hidden="1" customHeight="1">
      <c r="B4" s="21"/>
      <c r="D4" s="118" t="s">
        <v>108</v>
      </c>
      <c r="L4" s="21"/>
      <c r="M4" s="119" t="s">
        <v>10</v>
      </c>
      <c r="AT4" s="18" t="s">
        <v>4</v>
      </c>
    </row>
    <row r="5" spans="1:46" s="1" customFormat="1" ht="6.95" hidden="1" customHeight="1">
      <c r="B5" s="21"/>
      <c r="L5" s="21"/>
    </row>
    <row r="6" spans="1:46" s="1" customFormat="1" ht="12" hidden="1" customHeight="1">
      <c r="B6" s="21"/>
      <c r="D6" s="120" t="s">
        <v>16</v>
      </c>
      <c r="L6" s="21"/>
    </row>
    <row r="7" spans="1:46" s="1" customFormat="1" ht="16.5" hidden="1" customHeight="1">
      <c r="B7" s="21"/>
      <c r="E7" s="314" t="str">
        <f>'Rekapitulace stavby'!K6</f>
        <v>Mimoň - zpevněné plochy</v>
      </c>
      <c r="F7" s="315"/>
      <c r="G7" s="315"/>
      <c r="H7" s="315"/>
      <c r="L7" s="21"/>
    </row>
    <row r="8" spans="1:46" s="1" customFormat="1" ht="12" hidden="1" customHeight="1">
      <c r="B8" s="21"/>
      <c r="D8" s="120" t="s">
        <v>109</v>
      </c>
      <c r="L8" s="21"/>
    </row>
    <row r="9" spans="1:46" s="2" customFormat="1" ht="16.5" hidden="1" customHeight="1">
      <c r="A9" s="35"/>
      <c r="B9" s="40"/>
      <c r="C9" s="35"/>
      <c r="D9" s="35"/>
      <c r="E9" s="314" t="s">
        <v>591</v>
      </c>
      <c r="F9" s="316"/>
      <c r="G9" s="316"/>
      <c r="H9" s="316"/>
      <c r="I9" s="35"/>
      <c r="J9" s="35"/>
      <c r="K9" s="35"/>
      <c r="L9" s="52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2" hidden="1" customHeight="1">
      <c r="A10" s="35"/>
      <c r="B10" s="40"/>
      <c r="C10" s="35"/>
      <c r="D10" s="120" t="s">
        <v>111</v>
      </c>
      <c r="E10" s="35"/>
      <c r="F10" s="35"/>
      <c r="G10" s="35"/>
      <c r="H10" s="35"/>
      <c r="I10" s="35"/>
      <c r="J10" s="35"/>
      <c r="K10" s="35"/>
      <c r="L10" s="52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6.5" hidden="1" customHeight="1">
      <c r="A11" s="35"/>
      <c r="B11" s="40"/>
      <c r="C11" s="35"/>
      <c r="D11" s="35"/>
      <c r="E11" s="317" t="s">
        <v>774</v>
      </c>
      <c r="F11" s="316"/>
      <c r="G11" s="316"/>
      <c r="H11" s="316"/>
      <c r="I11" s="35"/>
      <c r="J11" s="35"/>
      <c r="K11" s="35"/>
      <c r="L11" s="52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1.25" hidden="1">
      <c r="A12" s="35"/>
      <c r="B12" s="40"/>
      <c r="C12" s="35"/>
      <c r="D12" s="35"/>
      <c r="E12" s="35"/>
      <c r="F12" s="35"/>
      <c r="G12" s="35"/>
      <c r="H12" s="35"/>
      <c r="I12" s="35"/>
      <c r="J12" s="35"/>
      <c r="K12" s="35"/>
      <c r="L12" s="52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2" hidden="1" customHeight="1">
      <c r="A13" s="35"/>
      <c r="B13" s="40"/>
      <c r="C13" s="35"/>
      <c r="D13" s="120" t="s">
        <v>19</v>
      </c>
      <c r="E13" s="35"/>
      <c r="F13" s="111" t="s">
        <v>1</v>
      </c>
      <c r="G13" s="35"/>
      <c r="H13" s="35"/>
      <c r="I13" s="120" t="s">
        <v>20</v>
      </c>
      <c r="J13" s="111" t="s">
        <v>1</v>
      </c>
      <c r="K13" s="35"/>
      <c r="L13" s="52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hidden="1" customHeight="1">
      <c r="A14" s="35"/>
      <c r="B14" s="40"/>
      <c r="C14" s="35"/>
      <c r="D14" s="120" t="s">
        <v>22</v>
      </c>
      <c r="E14" s="35"/>
      <c r="F14" s="111" t="s">
        <v>23</v>
      </c>
      <c r="G14" s="35"/>
      <c r="H14" s="35"/>
      <c r="I14" s="120" t="s">
        <v>24</v>
      </c>
      <c r="J14" s="121">
        <f>'Rekapitulace stavby'!AN8</f>
        <v>44123</v>
      </c>
      <c r="K14" s="35"/>
      <c r="L14" s="52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0.9" hidden="1" customHeight="1">
      <c r="A15" s="35"/>
      <c r="B15" s="40"/>
      <c r="C15" s="35"/>
      <c r="D15" s="35"/>
      <c r="E15" s="35"/>
      <c r="F15" s="35"/>
      <c r="G15" s="35"/>
      <c r="H15" s="35"/>
      <c r="I15" s="35"/>
      <c r="J15" s="35"/>
      <c r="K15" s="35"/>
      <c r="L15" s="52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12" hidden="1" customHeight="1">
      <c r="A16" s="35"/>
      <c r="B16" s="40"/>
      <c r="C16" s="35"/>
      <c r="D16" s="120" t="s">
        <v>27</v>
      </c>
      <c r="E16" s="35"/>
      <c r="F16" s="35"/>
      <c r="G16" s="35"/>
      <c r="H16" s="35"/>
      <c r="I16" s="120" t="s">
        <v>28</v>
      </c>
      <c r="J16" s="111" t="str">
        <f>IF('Rekapitulace stavby'!AN10="","",'Rekapitulace stavby'!AN10)</f>
        <v/>
      </c>
      <c r="K16" s="35"/>
      <c r="L16" s="52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8" hidden="1" customHeight="1">
      <c r="A17" s="35"/>
      <c r="B17" s="40"/>
      <c r="C17" s="35"/>
      <c r="D17" s="35"/>
      <c r="E17" s="111" t="str">
        <f>IF('Rekapitulace stavby'!E11="","",'Rekapitulace stavby'!E11)</f>
        <v xml:space="preserve"> </v>
      </c>
      <c r="F17" s="35"/>
      <c r="G17" s="35"/>
      <c r="H17" s="35"/>
      <c r="I17" s="120" t="s">
        <v>30</v>
      </c>
      <c r="J17" s="111" t="str">
        <f>IF('Rekapitulace stavby'!AN11="","",'Rekapitulace stavby'!AN11)</f>
        <v/>
      </c>
      <c r="K17" s="35"/>
      <c r="L17" s="52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6.95" hidden="1" customHeight="1">
      <c r="A18" s="35"/>
      <c r="B18" s="40"/>
      <c r="C18" s="35"/>
      <c r="D18" s="35"/>
      <c r="E18" s="35"/>
      <c r="F18" s="35"/>
      <c r="G18" s="35"/>
      <c r="H18" s="35"/>
      <c r="I18" s="35"/>
      <c r="J18" s="35"/>
      <c r="K18" s="35"/>
      <c r="L18" s="52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12" hidden="1" customHeight="1">
      <c r="A19" s="35"/>
      <c r="B19" s="40"/>
      <c r="C19" s="35"/>
      <c r="D19" s="120" t="s">
        <v>31</v>
      </c>
      <c r="E19" s="35"/>
      <c r="F19" s="35"/>
      <c r="G19" s="35"/>
      <c r="H19" s="35"/>
      <c r="I19" s="120" t="s">
        <v>28</v>
      </c>
      <c r="J19" s="31" t="str">
        <f>'Rekapitulace stavby'!AN13</f>
        <v>Vyplň údaj</v>
      </c>
      <c r="K19" s="35"/>
      <c r="L19" s="52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8" hidden="1" customHeight="1">
      <c r="A20" s="35"/>
      <c r="B20" s="40"/>
      <c r="C20" s="35"/>
      <c r="D20" s="35"/>
      <c r="E20" s="318" t="str">
        <f>'Rekapitulace stavby'!E14</f>
        <v>Vyplň údaj</v>
      </c>
      <c r="F20" s="319"/>
      <c r="G20" s="319"/>
      <c r="H20" s="319"/>
      <c r="I20" s="120" t="s">
        <v>30</v>
      </c>
      <c r="J20" s="31" t="str">
        <f>'Rekapitulace stavby'!AN14</f>
        <v>Vyplň údaj</v>
      </c>
      <c r="K20" s="35"/>
      <c r="L20" s="52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6.95" hidden="1" customHeight="1">
      <c r="A21" s="35"/>
      <c r="B21" s="40"/>
      <c r="C21" s="35"/>
      <c r="D21" s="35"/>
      <c r="E21" s="35"/>
      <c r="F21" s="35"/>
      <c r="G21" s="35"/>
      <c r="H21" s="35"/>
      <c r="I21" s="35"/>
      <c r="J21" s="35"/>
      <c r="K21" s="35"/>
      <c r="L21" s="52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12" hidden="1" customHeight="1">
      <c r="A22" s="35"/>
      <c r="B22" s="40"/>
      <c r="C22" s="35"/>
      <c r="D22" s="120" t="s">
        <v>33</v>
      </c>
      <c r="E22" s="35"/>
      <c r="F22" s="35"/>
      <c r="G22" s="35"/>
      <c r="H22" s="35"/>
      <c r="I22" s="120" t="s">
        <v>28</v>
      </c>
      <c r="J22" s="111" t="s">
        <v>1</v>
      </c>
      <c r="K22" s="35"/>
      <c r="L22" s="52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8" hidden="1" customHeight="1">
      <c r="A23" s="35"/>
      <c r="B23" s="40"/>
      <c r="C23" s="35"/>
      <c r="D23" s="35"/>
      <c r="E23" s="111" t="s">
        <v>34</v>
      </c>
      <c r="F23" s="35"/>
      <c r="G23" s="35"/>
      <c r="H23" s="35"/>
      <c r="I23" s="120" t="s">
        <v>30</v>
      </c>
      <c r="J23" s="111" t="s">
        <v>1</v>
      </c>
      <c r="K23" s="35"/>
      <c r="L23" s="52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6.95" hidden="1" customHeight="1">
      <c r="A24" s="35"/>
      <c r="B24" s="40"/>
      <c r="C24" s="35"/>
      <c r="D24" s="35"/>
      <c r="E24" s="35"/>
      <c r="F24" s="35"/>
      <c r="G24" s="35"/>
      <c r="H24" s="35"/>
      <c r="I24" s="35"/>
      <c r="J24" s="35"/>
      <c r="K24" s="35"/>
      <c r="L24" s="52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12" hidden="1" customHeight="1">
      <c r="A25" s="35"/>
      <c r="B25" s="40"/>
      <c r="C25" s="35"/>
      <c r="D25" s="120" t="s">
        <v>36</v>
      </c>
      <c r="E25" s="35"/>
      <c r="F25" s="35"/>
      <c r="G25" s="35"/>
      <c r="H25" s="35"/>
      <c r="I25" s="120" t="s">
        <v>28</v>
      </c>
      <c r="J25" s="111" t="str">
        <f>IF('Rekapitulace stavby'!AN19="","",'Rekapitulace stavby'!AN19)</f>
        <v/>
      </c>
      <c r="K25" s="35"/>
      <c r="L25" s="52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8" hidden="1" customHeight="1">
      <c r="A26" s="35"/>
      <c r="B26" s="40"/>
      <c r="C26" s="35"/>
      <c r="D26" s="35"/>
      <c r="E26" s="111" t="str">
        <f>IF('Rekapitulace stavby'!E20="","",'Rekapitulace stavby'!E20)</f>
        <v xml:space="preserve"> </v>
      </c>
      <c r="F26" s="35"/>
      <c r="G26" s="35"/>
      <c r="H26" s="35"/>
      <c r="I26" s="120" t="s">
        <v>30</v>
      </c>
      <c r="J26" s="111" t="str">
        <f>IF('Rekapitulace stavby'!AN20="","",'Rekapitulace stavby'!AN20)</f>
        <v/>
      </c>
      <c r="K26" s="35"/>
      <c r="L26" s="52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2" customFormat="1" ht="6.95" hidden="1" customHeight="1">
      <c r="A27" s="35"/>
      <c r="B27" s="40"/>
      <c r="C27" s="35"/>
      <c r="D27" s="35"/>
      <c r="E27" s="35"/>
      <c r="F27" s="35"/>
      <c r="G27" s="35"/>
      <c r="H27" s="35"/>
      <c r="I27" s="35"/>
      <c r="J27" s="35"/>
      <c r="K27" s="35"/>
      <c r="L27" s="52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pans="1:31" s="2" customFormat="1" ht="12" hidden="1" customHeight="1">
      <c r="A28" s="35"/>
      <c r="B28" s="40"/>
      <c r="C28" s="35"/>
      <c r="D28" s="120" t="s">
        <v>37</v>
      </c>
      <c r="E28" s="35"/>
      <c r="F28" s="35"/>
      <c r="G28" s="35"/>
      <c r="H28" s="35"/>
      <c r="I28" s="35"/>
      <c r="J28" s="35"/>
      <c r="K28" s="35"/>
      <c r="L28" s="52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8" customFormat="1" ht="16.5" hidden="1" customHeight="1">
      <c r="A29" s="122"/>
      <c r="B29" s="123"/>
      <c r="C29" s="122"/>
      <c r="D29" s="122"/>
      <c r="E29" s="320" t="s">
        <v>1</v>
      </c>
      <c r="F29" s="320"/>
      <c r="G29" s="320"/>
      <c r="H29" s="320"/>
      <c r="I29" s="122"/>
      <c r="J29" s="122"/>
      <c r="K29" s="122"/>
      <c r="L29" s="124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</row>
    <row r="30" spans="1:31" s="2" customFormat="1" ht="6.95" hidden="1" customHeight="1">
      <c r="A30" s="35"/>
      <c r="B30" s="40"/>
      <c r="C30" s="35"/>
      <c r="D30" s="35"/>
      <c r="E30" s="35"/>
      <c r="F30" s="35"/>
      <c r="G30" s="35"/>
      <c r="H30" s="35"/>
      <c r="I30" s="35"/>
      <c r="J30" s="35"/>
      <c r="K30" s="35"/>
      <c r="L30" s="52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5" hidden="1" customHeight="1">
      <c r="A31" s="35"/>
      <c r="B31" s="40"/>
      <c r="C31" s="35"/>
      <c r="D31" s="125"/>
      <c r="E31" s="125"/>
      <c r="F31" s="125"/>
      <c r="G31" s="125"/>
      <c r="H31" s="125"/>
      <c r="I31" s="125"/>
      <c r="J31" s="125"/>
      <c r="K31" s="125"/>
      <c r="L31" s="52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25.35" hidden="1" customHeight="1">
      <c r="A32" s="35"/>
      <c r="B32" s="40"/>
      <c r="C32" s="35"/>
      <c r="D32" s="126" t="s">
        <v>38</v>
      </c>
      <c r="E32" s="35"/>
      <c r="F32" s="35"/>
      <c r="G32" s="35"/>
      <c r="H32" s="35"/>
      <c r="I32" s="35"/>
      <c r="J32" s="127">
        <f>ROUND(J129, 2)</f>
        <v>0</v>
      </c>
      <c r="K32" s="35"/>
      <c r="L32" s="52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6.95" hidden="1" customHeight="1">
      <c r="A33" s="35"/>
      <c r="B33" s="40"/>
      <c r="C33" s="35"/>
      <c r="D33" s="125"/>
      <c r="E33" s="125"/>
      <c r="F33" s="125"/>
      <c r="G33" s="125"/>
      <c r="H33" s="125"/>
      <c r="I33" s="125"/>
      <c r="J33" s="125"/>
      <c r="K33" s="125"/>
      <c r="L33" s="52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5" hidden="1" customHeight="1">
      <c r="A34" s="35"/>
      <c r="B34" s="40"/>
      <c r="C34" s="35"/>
      <c r="D34" s="35"/>
      <c r="E34" s="35"/>
      <c r="F34" s="128" t="s">
        <v>40</v>
      </c>
      <c r="G34" s="35"/>
      <c r="H34" s="35"/>
      <c r="I34" s="128" t="s">
        <v>39</v>
      </c>
      <c r="J34" s="128" t="s">
        <v>41</v>
      </c>
      <c r="K34" s="35"/>
      <c r="L34" s="52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5" hidden="1" customHeight="1">
      <c r="A35" s="35"/>
      <c r="B35" s="40"/>
      <c r="C35" s="35"/>
      <c r="D35" s="129" t="s">
        <v>42</v>
      </c>
      <c r="E35" s="120" t="s">
        <v>43</v>
      </c>
      <c r="F35" s="130">
        <f>ROUND((SUM(BE129:BE317)),  2)</f>
        <v>0</v>
      </c>
      <c r="G35" s="35"/>
      <c r="H35" s="35"/>
      <c r="I35" s="131">
        <v>0.21</v>
      </c>
      <c r="J35" s="130">
        <f>ROUND(((SUM(BE129:BE317))*I35),  2)</f>
        <v>0</v>
      </c>
      <c r="K35" s="35"/>
      <c r="L35" s="52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5" hidden="1" customHeight="1">
      <c r="A36" s="35"/>
      <c r="B36" s="40"/>
      <c r="C36" s="35"/>
      <c r="D36" s="35"/>
      <c r="E36" s="120" t="s">
        <v>44</v>
      </c>
      <c r="F36" s="130">
        <f>ROUND((SUM(BF129:BF317)),  2)</f>
        <v>0</v>
      </c>
      <c r="G36" s="35"/>
      <c r="H36" s="35"/>
      <c r="I36" s="131">
        <v>0.15</v>
      </c>
      <c r="J36" s="130">
        <f>ROUND(((SUM(BF129:BF317))*I36),  2)</f>
        <v>0</v>
      </c>
      <c r="K36" s="35"/>
      <c r="L36" s="52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5" hidden="1" customHeight="1">
      <c r="A37" s="35"/>
      <c r="B37" s="40"/>
      <c r="C37" s="35"/>
      <c r="D37" s="35"/>
      <c r="E37" s="120" t="s">
        <v>45</v>
      </c>
      <c r="F37" s="130">
        <f>ROUND((SUM(BG129:BG317)),  2)</f>
        <v>0</v>
      </c>
      <c r="G37" s="35"/>
      <c r="H37" s="35"/>
      <c r="I37" s="131">
        <v>0.21</v>
      </c>
      <c r="J37" s="130">
        <f>0</f>
        <v>0</v>
      </c>
      <c r="K37" s="35"/>
      <c r="L37" s="52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14.45" hidden="1" customHeight="1">
      <c r="A38" s="35"/>
      <c r="B38" s="40"/>
      <c r="C38" s="35"/>
      <c r="D38" s="35"/>
      <c r="E38" s="120" t="s">
        <v>46</v>
      </c>
      <c r="F38" s="130">
        <f>ROUND((SUM(BH129:BH317)),  2)</f>
        <v>0</v>
      </c>
      <c r="G38" s="35"/>
      <c r="H38" s="35"/>
      <c r="I38" s="131">
        <v>0.15</v>
      </c>
      <c r="J38" s="130">
        <f>0</f>
        <v>0</v>
      </c>
      <c r="K38" s="35"/>
      <c r="L38" s="52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14.45" hidden="1" customHeight="1">
      <c r="A39" s="35"/>
      <c r="B39" s="40"/>
      <c r="C39" s="35"/>
      <c r="D39" s="35"/>
      <c r="E39" s="120" t="s">
        <v>47</v>
      </c>
      <c r="F39" s="130">
        <f>ROUND((SUM(BI129:BI317)),  2)</f>
        <v>0</v>
      </c>
      <c r="G39" s="35"/>
      <c r="H39" s="35"/>
      <c r="I39" s="131">
        <v>0</v>
      </c>
      <c r="J39" s="130">
        <f>0</f>
        <v>0</v>
      </c>
      <c r="K39" s="35"/>
      <c r="L39" s="52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6.95" hidden="1" customHeight="1">
      <c r="A40" s="35"/>
      <c r="B40" s="40"/>
      <c r="C40" s="35"/>
      <c r="D40" s="35"/>
      <c r="E40" s="35"/>
      <c r="F40" s="35"/>
      <c r="G40" s="35"/>
      <c r="H40" s="35"/>
      <c r="I40" s="35"/>
      <c r="J40" s="35"/>
      <c r="K40" s="35"/>
      <c r="L40" s="52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s="2" customFormat="1" ht="25.35" hidden="1" customHeight="1">
      <c r="A41" s="35"/>
      <c r="B41" s="40"/>
      <c r="C41" s="132"/>
      <c r="D41" s="133" t="s">
        <v>48</v>
      </c>
      <c r="E41" s="134"/>
      <c r="F41" s="134"/>
      <c r="G41" s="135" t="s">
        <v>49</v>
      </c>
      <c r="H41" s="136" t="s">
        <v>50</v>
      </c>
      <c r="I41" s="134"/>
      <c r="J41" s="137">
        <f>SUM(J32:J39)</f>
        <v>0</v>
      </c>
      <c r="K41" s="138"/>
      <c r="L41" s="52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1:31" s="2" customFormat="1" ht="14.45" hidden="1" customHeight="1">
      <c r="A42" s="35"/>
      <c r="B42" s="40"/>
      <c r="C42" s="35"/>
      <c r="D42" s="35"/>
      <c r="E42" s="35"/>
      <c r="F42" s="35"/>
      <c r="G42" s="35"/>
      <c r="H42" s="35"/>
      <c r="I42" s="35"/>
      <c r="J42" s="35"/>
      <c r="K42" s="35"/>
      <c r="L42" s="52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pans="1:31" s="1" customFormat="1" ht="14.45" hidden="1" customHeight="1">
      <c r="B43" s="21"/>
      <c r="L43" s="21"/>
    </row>
    <row r="44" spans="1:31" s="1" customFormat="1" ht="14.45" hidden="1" customHeight="1">
      <c r="B44" s="21"/>
      <c r="L44" s="21"/>
    </row>
    <row r="45" spans="1:31" s="1" customFormat="1" ht="14.45" hidden="1" customHeight="1">
      <c r="B45" s="21"/>
      <c r="L45" s="21"/>
    </row>
    <row r="46" spans="1:31" s="1" customFormat="1" ht="14.45" hidden="1" customHeight="1">
      <c r="B46" s="21"/>
      <c r="L46" s="21"/>
    </row>
    <row r="47" spans="1:31" s="1" customFormat="1" ht="14.45" hidden="1" customHeight="1">
      <c r="B47" s="21"/>
      <c r="L47" s="21"/>
    </row>
    <row r="48" spans="1:31" s="1" customFormat="1" ht="14.45" hidden="1" customHeight="1">
      <c r="B48" s="21"/>
      <c r="L48" s="21"/>
    </row>
    <row r="49" spans="1:31" s="1" customFormat="1" ht="14.45" hidden="1" customHeight="1">
      <c r="B49" s="21"/>
      <c r="L49" s="21"/>
    </row>
    <row r="50" spans="1:31" s="2" customFormat="1" ht="14.45" hidden="1" customHeight="1">
      <c r="B50" s="52"/>
      <c r="D50" s="139" t="s">
        <v>51</v>
      </c>
      <c r="E50" s="140"/>
      <c r="F50" s="140"/>
      <c r="G50" s="139" t="s">
        <v>52</v>
      </c>
      <c r="H50" s="140"/>
      <c r="I50" s="140"/>
      <c r="J50" s="140"/>
      <c r="K50" s="140"/>
      <c r="L50" s="52"/>
    </row>
    <row r="51" spans="1:31" ht="11.25" hidden="1">
      <c r="B51" s="21"/>
      <c r="L51" s="21"/>
    </row>
    <row r="52" spans="1:31" ht="11.25" hidden="1">
      <c r="B52" s="21"/>
      <c r="L52" s="21"/>
    </row>
    <row r="53" spans="1:31" ht="11.25" hidden="1">
      <c r="B53" s="21"/>
      <c r="L53" s="21"/>
    </row>
    <row r="54" spans="1:31" ht="11.25" hidden="1">
      <c r="B54" s="21"/>
      <c r="L54" s="21"/>
    </row>
    <row r="55" spans="1:31" ht="11.25" hidden="1">
      <c r="B55" s="21"/>
      <c r="L55" s="21"/>
    </row>
    <row r="56" spans="1:31" ht="11.25" hidden="1">
      <c r="B56" s="21"/>
      <c r="L56" s="21"/>
    </row>
    <row r="57" spans="1:31" ht="11.25" hidden="1">
      <c r="B57" s="21"/>
      <c r="L57" s="21"/>
    </row>
    <row r="58" spans="1:31" ht="11.25" hidden="1">
      <c r="B58" s="21"/>
      <c r="L58" s="21"/>
    </row>
    <row r="59" spans="1:31" ht="11.25" hidden="1">
      <c r="B59" s="21"/>
      <c r="L59" s="21"/>
    </row>
    <row r="60" spans="1:31" ht="11.25" hidden="1">
      <c r="B60" s="21"/>
      <c r="L60" s="21"/>
    </row>
    <row r="61" spans="1:31" s="2" customFormat="1" ht="12.75" hidden="1">
      <c r="A61" s="35"/>
      <c r="B61" s="40"/>
      <c r="C61" s="35"/>
      <c r="D61" s="141" t="s">
        <v>53</v>
      </c>
      <c r="E61" s="142"/>
      <c r="F61" s="143" t="s">
        <v>54</v>
      </c>
      <c r="G61" s="141" t="s">
        <v>53</v>
      </c>
      <c r="H61" s="142"/>
      <c r="I61" s="142"/>
      <c r="J61" s="144" t="s">
        <v>54</v>
      </c>
      <c r="K61" s="142"/>
      <c r="L61" s="52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31" ht="11.25" hidden="1">
      <c r="B62" s="21"/>
      <c r="L62" s="21"/>
    </row>
    <row r="63" spans="1:31" ht="11.25" hidden="1">
      <c r="B63" s="21"/>
      <c r="L63" s="21"/>
    </row>
    <row r="64" spans="1:31" ht="11.25" hidden="1">
      <c r="B64" s="21"/>
      <c r="L64" s="21"/>
    </row>
    <row r="65" spans="1:31" s="2" customFormat="1" ht="12.75" hidden="1">
      <c r="A65" s="35"/>
      <c r="B65" s="40"/>
      <c r="C65" s="35"/>
      <c r="D65" s="139" t="s">
        <v>55</v>
      </c>
      <c r="E65" s="145"/>
      <c r="F65" s="145"/>
      <c r="G65" s="139" t="s">
        <v>56</v>
      </c>
      <c r="H65" s="145"/>
      <c r="I65" s="145"/>
      <c r="J65" s="145"/>
      <c r="K65" s="145"/>
      <c r="L65" s="52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spans="1:31" ht="11.25" hidden="1">
      <c r="B66" s="21"/>
      <c r="L66" s="21"/>
    </row>
    <row r="67" spans="1:31" ht="11.25" hidden="1">
      <c r="B67" s="21"/>
      <c r="L67" s="21"/>
    </row>
    <row r="68" spans="1:31" ht="11.25" hidden="1">
      <c r="B68" s="21"/>
      <c r="L68" s="21"/>
    </row>
    <row r="69" spans="1:31" ht="11.25" hidden="1">
      <c r="B69" s="21"/>
      <c r="L69" s="21"/>
    </row>
    <row r="70" spans="1:31" ht="11.25" hidden="1">
      <c r="B70" s="21"/>
      <c r="L70" s="21"/>
    </row>
    <row r="71" spans="1:31" ht="11.25" hidden="1">
      <c r="B71" s="21"/>
      <c r="L71" s="21"/>
    </row>
    <row r="72" spans="1:31" ht="11.25" hidden="1">
      <c r="B72" s="21"/>
      <c r="L72" s="21"/>
    </row>
    <row r="73" spans="1:31" ht="11.25" hidden="1">
      <c r="B73" s="21"/>
      <c r="L73" s="21"/>
    </row>
    <row r="74" spans="1:31" ht="11.25" hidden="1">
      <c r="B74" s="21"/>
      <c r="L74" s="21"/>
    </row>
    <row r="75" spans="1:31" ht="11.25" hidden="1">
      <c r="B75" s="21"/>
      <c r="L75" s="21"/>
    </row>
    <row r="76" spans="1:31" s="2" customFormat="1" ht="12.75" hidden="1">
      <c r="A76" s="35"/>
      <c r="B76" s="40"/>
      <c r="C76" s="35"/>
      <c r="D76" s="141" t="s">
        <v>53</v>
      </c>
      <c r="E76" s="142"/>
      <c r="F76" s="143" t="s">
        <v>54</v>
      </c>
      <c r="G76" s="141" t="s">
        <v>53</v>
      </c>
      <c r="H76" s="142"/>
      <c r="I76" s="142"/>
      <c r="J76" s="144" t="s">
        <v>54</v>
      </c>
      <c r="K76" s="142"/>
      <c r="L76" s="52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s="2" customFormat="1" ht="14.45" hidden="1" customHeight="1">
      <c r="A77" s="35"/>
      <c r="B77" s="146"/>
      <c r="C77" s="147"/>
      <c r="D77" s="147"/>
      <c r="E77" s="147"/>
      <c r="F77" s="147"/>
      <c r="G77" s="147"/>
      <c r="H77" s="147"/>
      <c r="I77" s="147"/>
      <c r="J77" s="147"/>
      <c r="K77" s="147"/>
      <c r="L77" s="52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78" spans="1:31" ht="11.25" hidden="1"/>
    <row r="79" spans="1:31" ht="11.25" hidden="1"/>
    <row r="80" spans="1:31" ht="11.25" hidden="1"/>
    <row r="81" spans="1:31" s="2" customFormat="1" ht="6.95" customHeight="1">
      <c r="A81" s="35"/>
      <c r="B81" s="148"/>
      <c r="C81" s="149"/>
      <c r="D81" s="149"/>
      <c r="E81" s="149"/>
      <c r="F81" s="149"/>
      <c r="G81" s="149"/>
      <c r="H81" s="149"/>
      <c r="I81" s="149"/>
      <c r="J81" s="149"/>
      <c r="K81" s="149"/>
      <c r="L81" s="52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31" s="2" customFormat="1" ht="24.95" customHeight="1">
      <c r="A82" s="35"/>
      <c r="B82" s="36"/>
      <c r="C82" s="24" t="s">
        <v>114</v>
      </c>
      <c r="D82" s="37"/>
      <c r="E82" s="37"/>
      <c r="F82" s="37"/>
      <c r="G82" s="37"/>
      <c r="H82" s="37"/>
      <c r="I82" s="37"/>
      <c r="J82" s="37"/>
      <c r="K82" s="37"/>
      <c r="L82" s="52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31" s="2" customFormat="1" ht="6.95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52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31" s="2" customFormat="1" ht="12" customHeight="1">
      <c r="A84" s="35"/>
      <c r="B84" s="36"/>
      <c r="C84" s="30" t="s">
        <v>16</v>
      </c>
      <c r="D84" s="37"/>
      <c r="E84" s="37"/>
      <c r="F84" s="37"/>
      <c r="G84" s="37"/>
      <c r="H84" s="37"/>
      <c r="I84" s="37"/>
      <c r="J84" s="37"/>
      <c r="K84" s="37"/>
      <c r="L84" s="52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31" s="2" customFormat="1" ht="16.5" customHeight="1">
      <c r="A85" s="35"/>
      <c r="B85" s="36"/>
      <c r="C85" s="37"/>
      <c r="D85" s="37"/>
      <c r="E85" s="321" t="str">
        <f>E7</f>
        <v>Mimoň - zpevněné plochy</v>
      </c>
      <c r="F85" s="322"/>
      <c r="G85" s="322"/>
      <c r="H85" s="322"/>
      <c r="I85" s="37"/>
      <c r="J85" s="37"/>
      <c r="K85" s="37"/>
      <c r="L85" s="52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31" s="1" customFormat="1" ht="12" customHeight="1">
      <c r="B86" s="22"/>
      <c r="C86" s="30" t="s">
        <v>109</v>
      </c>
      <c r="D86" s="23"/>
      <c r="E86" s="23"/>
      <c r="F86" s="23"/>
      <c r="G86" s="23"/>
      <c r="H86" s="23"/>
      <c r="I86" s="23"/>
      <c r="J86" s="23"/>
      <c r="K86" s="23"/>
      <c r="L86" s="21"/>
    </row>
    <row r="87" spans="1:31" s="2" customFormat="1" ht="16.5" customHeight="1">
      <c r="A87" s="35"/>
      <c r="B87" s="36"/>
      <c r="C87" s="37"/>
      <c r="D87" s="37"/>
      <c r="E87" s="321" t="s">
        <v>591</v>
      </c>
      <c r="F87" s="323"/>
      <c r="G87" s="323"/>
      <c r="H87" s="323"/>
      <c r="I87" s="37"/>
      <c r="J87" s="37"/>
      <c r="K87" s="37"/>
      <c r="L87" s="52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31" s="2" customFormat="1" ht="12" customHeight="1">
      <c r="A88" s="35"/>
      <c r="B88" s="36"/>
      <c r="C88" s="30" t="s">
        <v>111</v>
      </c>
      <c r="D88" s="37"/>
      <c r="E88" s="37"/>
      <c r="F88" s="37"/>
      <c r="G88" s="37"/>
      <c r="H88" s="37"/>
      <c r="I88" s="37"/>
      <c r="J88" s="37"/>
      <c r="K88" s="37"/>
      <c r="L88" s="52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31" s="2" customFormat="1" ht="16.5" customHeight="1">
      <c r="A89" s="35"/>
      <c r="B89" s="36"/>
      <c r="C89" s="37"/>
      <c r="D89" s="37"/>
      <c r="E89" s="269" t="str">
        <f>E11</f>
        <v>5 - Trasa 5</v>
      </c>
      <c r="F89" s="323"/>
      <c r="G89" s="323"/>
      <c r="H89" s="323"/>
      <c r="I89" s="37"/>
      <c r="J89" s="37"/>
      <c r="K89" s="37"/>
      <c r="L89" s="52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31" s="2" customFormat="1" ht="6.95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52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31" s="2" customFormat="1" ht="12" customHeight="1">
      <c r="A91" s="35"/>
      <c r="B91" s="36"/>
      <c r="C91" s="30" t="s">
        <v>22</v>
      </c>
      <c r="D91" s="37"/>
      <c r="E91" s="37"/>
      <c r="F91" s="28" t="str">
        <f>F14</f>
        <v>Mimoň</v>
      </c>
      <c r="G91" s="37"/>
      <c r="H91" s="37"/>
      <c r="I91" s="30" t="s">
        <v>24</v>
      </c>
      <c r="J91" s="67">
        <f>IF(J14="","",J14)</f>
        <v>44123</v>
      </c>
      <c r="K91" s="37"/>
      <c r="L91" s="52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31" s="2" customFormat="1" ht="6.95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52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31" s="2" customFormat="1" ht="25.7" customHeight="1">
      <c r="A93" s="35"/>
      <c r="B93" s="36"/>
      <c r="C93" s="30" t="s">
        <v>27</v>
      </c>
      <c r="D93" s="37"/>
      <c r="E93" s="37"/>
      <c r="F93" s="28" t="str">
        <f>E17</f>
        <v xml:space="preserve"> </v>
      </c>
      <c r="G93" s="37"/>
      <c r="H93" s="37"/>
      <c r="I93" s="30" t="s">
        <v>33</v>
      </c>
      <c r="J93" s="33" t="str">
        <f>E23</f>
        <v>Ing. Martina Hřebřinová</v>
      </c>
      <c r="K93" s="37"/>
      <c r="L93" s="52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31" s="2" customFormat="1" ht="15.2" customHeight="1">
      <c r="A94" s="35"/>
      <c r="B94" s="36"/>
      <c r="C94" s="30" t="s">
        <v>31</v>
      </c>
      <c r="D94" s="37"/>
      <c r="E94" s="37"/>
      <c r="F94" s="28" t="str">
        <f>IF(E20="","",E20)</f>
        <v>Vyplň údaj</v>
      </c>
      <c r="G94" s="37"/>
      <c r="H94" s="37"/>
      <c r="I94" s="30" t="s">
        <v>36</v>
      </c>
      <c r="J94" s="33" t="str">
        <f>E26</f>
        <v xml:space="preserve"> </v>
      </c>
      <c r="K94" s="37"/>
      <c r="L94" s="52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31" s="2" customFormat="1" ht="10.35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52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pans="1:31" s="2" customFormat="1" ht="29.25" customHeight="1">
      <c r="A96" s="35"/>
      <c r="B96" s="36"/>
      <c r="C96" s="150" t="s">
        <v>115</v>
      </c>
      <c r="D96" s="151"/>
      <c r="E96" s="151"/>
      <c r="F96" s="151"/>
      <c r="G96" s="151"/>
      <c r="H96" s="151"/>
      <c r="I96" s="151"/>
      <c r="J96" s="152" t="s">
        <v>116</v>
      </c>
      <c r="K96" s="151"/>
      <c r="L96" s="52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pans="1:47" s="2" customFormat="1" ht="10.35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52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pans="1:47" s="2" customFormat="1" ht="22.9" customHeight="1">
      <c r="A98" s="35"/>
      <c r="B98" s="36"/>
      <c r="C98" s="153" t="s">
        <v>117</v>
      </c>
      <c r="D98" s="37"/>
      <c r="E98" s="37"/>
      <c r="F98" s="37"/>
      <c r="G98" s="37"/>
      <c r="H98" s="37"/>
      <c r="I98" s="37"/>
      <c r="J98" s="85">
        <f>J129</f>
        <v>0</v>
      </c>
      <c r="K98" s="37"/>
      <c r="L98" s="52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8" t="s">
        <v>118</v>
      </c>
    </row>
    <row r="99" spans="1:47" s="9" customFormat="1" ht="24.95" customHeight="1">
      <c r="B99" s="154"/>
      <c r="C99" s="155"/>
      <c r="D99" s="156" t="s">
        <v>119</v>
      </c>
      <c r="E99" s="157"/>
      <c r="F99" s="157"/>
      <c r="G99" s="157"/>
      <c r="H99" s="157"/>
      <c r="I99" s="157"/>
      <c r="J99" s="158">
        <f>J130</f>
        <v>0</v>
      </c>
      <c r="K99" s="155"/>
      <c r="L99" s="159"/>
    </row>
    <row r="100" spans="1:47" s="10" customFormat="1" ht="19.899999999999999" customHeight="1">
      <c r="B100" s="160"/>
      <c r="C100" s="105"/>
      <c r="D100" s="161" t="s">
        <v>120</v>
      </c>
      <c r="E100" s="162"/>
      <c r="F100" s="162"/>
      <c r="G100" s="162"/>
      <c r="H100" s="162"/>
      <c r="I100" s="162"/>
      <c r="J100" s="163">
        <f>J131</f>
        <v>0</v>
      </c>
      <c r="K100" s="105"/>
      <c r="L100" s="164"/>
    </row>
    <row r="101" spans="1:47" s="10" customFormat="1" ht="19.899999999999999" customHeight="1">
      <c r="B101" s="160"/>
      <c r="C101" s="105"/>
      <c r="D101" s="161" t="s">
        <v>121</v>
      </c>
      <c r="E101" s="162"/>
      <c r="F101" s="162"/>
      <c r="G101" s="162"/>
      <c r="H101" s="162"/>
      <c r="I101" s="162"/>
      <c r="J101" s="163">
        <f>J196</f>
        <v>0</v>
      </c>
      <c r="K101" s="105"/>
      <c r="L101" s="164"/>
    </row>
    <row r="102" spans="1:47" s="10" customFormat="1" ht="19.899999999999999" customHeight="1">
      <c r="B102" s="160"/>
      <c r="C102" s="105"/>
      <c r="D102" s="161" t="s">
        <v>122</v>
      </c>
      <c r="E102" s="162"/>
      <c r="F102" s="162"/>
      <c r="G102" s="162"/>
      <c r="H102" s="162"/>
      <c r="I102" s="162"/>
      <c r="J102" s="163">
        <f>J216</f>
        <v>0</v>
      </c>
      <c r="K102" s="105"/>
      <c r="L102" s="164"/>
    </row>
    <row r="103" spans="1:47" s="10" customFormat="1" ht="19.899999999999999" customHeight="1">
      <c r="B103" s="160"/>
      <c r="C103" s="105"/>
      <c r="D103" s="161" t="s">
        <v>123</v>
      </c>
      <c r="E103" s="162"/>
      <c r="F103" s="162"/>
      <c r="G103" s="162"/>
      <c r="H103" s="162"/>
      <c r="I103" s="162"/>
      <c r="J103" s="163">
        <f>J231</f>
        <v>0</v>
      </c>
      <c r="K103" s="105"/>
      <c r="L103" s="164"/>
    </row>
    <row r="104" spans="1:47" s="10" customFormat="1" ht="19.899999999999999" customHeight="1">
      <c r="B104" s="160"/>
      <c r="C104" s="105"/>
      <c r="D104" s="161" t="s">
        <v>125</v>
      </c>
      <c r="E104" s="162"/>
      <c r="F104" s="162"/>
      <c r="G104" s="162"/>
      <c r="H104" s="162"/>
      <c r="I104" s="162"/>
      <c r="J104" s="163">
        <f>J243</f>
        <v>0</v>
      </c>
      <c r="K104" s="105"/>
      <c r="L104" s="164"/>
    </row>
    <row r="105" spans="1:47" s="10" customFormat="1" ht="19.899999999999999" customHeight="1">
      <c r="B105" s="160"/>
      <c r="C105" s="105"/>
      <c r="D105" s="161" t="s">
        <v>126</v>
      </c>
      <c r="E105" s="162"/>
      <c r="F105" s="162"/>
      <c r="G105" s="162"/>
      <c r="H105" s="162"/>
      <c r="I105" s="162"/>
      <c r="J105" s="163">
        <f>J290</f>
        <v>0</v>
      </c>
      <c r="K105" s="105"/>
      <c r="L105" s="164"/>
    </row>
    <row r="106" spans="1:47" s="10" customFormat="1" ht="19.899999999999999" customHeight="1">
      <c r="B106" s="160"/>
      <c r="C106" s="105"/>
      <c r="D106" s="161" t="s">
        <v>127</v>
      </c>
      <c r="E106" s="162"/>
      <c r="F106" s="162"/>
      <c r="G106" s="162"/>
      <c r="H106" s="162"/>
      <c r="I106" s="162"/>
      <c r="J106" s="163">
        <f>J297</f>
        <v>0</v>
      </c>
      <c r="K106" s="105"/>
      <c r="L106" s="164"/>
    </row>
    <row r="107" spans="1:47" s="9" customFormat="1" ht="24.95" customHeight="1">
      <c r="B107" s="154"/>
      <c r="C107" s="155"/>
      <c r="D107" s="156" t="s">
        <v>128</v>
      </c>
      <c r="E107" s="157"/>
      <c r="F107" s="157"/>
      <c r="G107" s="157"/>
      <c r="H107" s="157"/>
      <c r="I107" s="157"/>
      <c r="J107" s="158">
        <f>J300</f>
        <v>0</v>
      </c>
      <c r="K107" s="155"/>
      <c r="L107" s="159"/>
    </row>
    <row r="108" spans="1:47" s="2" customFormat="1" ht="21.75" customHeight="1">
      <c r="A108" s="35"/>
      <c r="B108" s="36"/>
      <c r="C108" s="37"/>
      <c r="D108" s="37"/>
      <c r="E108" s="37"/>
      <c r="F108" s="37"/>
      <c r="G108" s="37"/>
      <c r="H108" s="37"/>
      <c r="I108" s="37"/>
      <c r="J108" s="37"/>
      <c r="K108" s="37"/>
      <c r="L108" s="52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</row>
    <row r="109" spans="1:47" s="2" customFormat="1" ht="6.95" customHeight="1">
      <c r="A109" s="35"/>
      <c r="B109" s="55"/>
      <c r="C109" s="56"/>
      <c r="D109" s="56"/>
      <c r="E109" s="56"/>
      <c r="F109" s="56"/>
      <c r="G109" s="56"/>
      <c r="H109" s="56"/>
      <c r="I109" s="56"/>
      <c r="J109" s="56"/>
      <c r="K109" s="56"/>
      <c r="L109" s="52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3" spans="1:31" s="2" customFormat="1" ht="6.95" customHeight="1">
      <c r="A113" s="35"/>
      <c r="B113" s="57"/>
      <c r="C113" s="58"/>
      <c r="D113" s="58"/>
      <c r="E113" s="58"/>
      <c r="F113" s="58"/>
      <c r="G113" s="58"/>
      <c r="H113" s="58"/>
      <c r="I113" s="58"/>
      <c r="J113" s="58"/>
      <c r="K113" s="58"/>
      <c r="L113" s="52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pans="1:31" s="2" customFormat="1" ht="24.95" customHeight="1">
      <c r="A114" s="35"/>
      <c r="B114" s="36"/>
      <c r="C114" s="24" t="s">
        <v>129</v>
      </c>
      <c r="D114" s="37"/>
      <c r="E114" s="37"/>
      <c r="F114" s="37"/>
      <c r="G114" s="37"/>
      <c r="H114" s="37"/>
      <c r="I114" s="37"/>
      <c r="J114" s="37"/>
      <c r="K114" s="37"/>
      <c r="L114" s="52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pans="1:31" s="2" customFormat="1" ht="6.95" customHeight="1">
      <c r="A115" s="35"/>
      <c r="B115" s="36"/>
      <c r="C115" s="37"/>
      <c r="D115" s="37"/>
      <c r="E115" s="37"/>
      <c r="F115" s="37"/>
      <c r="G115" s="37"/>
      <c r="H115" s="37"/>
      <c r="I115" s="37"/>
      <c r="J115" s="37"/>
      <c r="K115" s="37"/>
      <c r="L115" s="52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pans="1:31" s="2" customFormat="1" ht="12" customHeight="1">
      <c r="A116" s="35"/>
      <c r="B116" s="36"/>
      <c r="C116" s="30" t="s">
        <v>16</v>
      </c>
      <c r="D116" s="37"/>
      <c r="E116" s="37"/>
      <c r="F116" s="37"/>
      <c r="G116" s="37"/>
      <c r="H116" s="37"/>
      <c r="I116" s="37"/>
      <c r="J116" s="37"/>
      <c r="K116" s="37"/>
      <c r="L116" s="52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pans="1:31" s="2" customFormat="1" ht="16.5" customHeight="1">
      <c r="A117" s="35"/>
      <c r="B117" s="36"/>
      <c r="C117" s="37"/>
      <c r="D117" s="37"/>
      <c r="E117" s="321" t="str">
        <f>E7</f>
        <v>Mimoň - zpevněné plochy</v>
      </c>
      <c r="F117" s="322"/>
      <c r="G117" s="322"/>
      <c r="H117" s="322"/>
      <c r="I117" s="37"/>
      <c r="J117" s="37"/>
      <c r="K117" s="37"/>
      <c r="L117" s="52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pans="1:31" s="1" customFormat="1" ht="12" customHeight="1">
      <c r="B118" s="22"/>
      <c r="C118" s="30" t="s">
        <v>109</v>
      </c>
      <c r="D118" s="23"/>
      <c r="E118" s="23"/>
      <c r="F118" s="23"/>
      <c r="G118" s="23"/>
      <c r="H118" s="23"/>
      <c r="I118" s="23"/>
      <c r="J118" s="23"/>
      <c r="K118" s="23"/>
      <c r="L118" s="21"/>
    </row>
    <row r="119" spans="1:31" s="2" customFormat="1" ht="16.5" customHeight="1">
      <c r="A119" s="35"/>
      <c r="B119" s="36"/>
      <c r="C119" s="37"/>
      <c r="D119" s="37"/>
      <c r="E119" s="321" t="s">
        <v>591</v>
      </c>
      <c r="F119" s="323"/>
      <c r="G119" s="323"/>
      <c r="H119" s="323"/>
      <c r="I119" s="37"/>
      <c r="J119" s="37"/>
      <c r="K119" s="37"/>
      <c r="L119" s="52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pans="1:31" s="2" customFormat="1" ht="12" customHeight="1">
      <c r="A120" s="35"/>
      <c r="B120" s="36"/>
      <c r="C120" s="30" t="s">
        <v>111</v>
      </c>
      <c r="D120" s="37"/>
      <c r="E120" s="37"/>
      <c r="F120" s="37"/>
      <c r="G120" s="37"/>
      <c r="H120" s="37"/>
      <c r="I120" s="37"/>
      <c r="J120" s="37"/>
      <c r="K120" s="37"/>
      <c r="L120" s="52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pans="1:31" s="2" customFormat="1" ht="16.5" customHeight="1">
      <c r="A121" s="35"/>
      <c r="B121" s="36"/>
      <c r="C121" s="37"/>
      <c r="D121" s="37"/>
      <c r="E121" s="269" t="str">
        <f>E11</f>
        <v>5 - Trasa 5</v>
      </c>
      <c r="F121" s="323"/>
      <c r="G121" s="323"/>
      <c r="H121" s="323"/>
      <c r="I121" s="37"/>
      <c r="J121" s="37"/>
      <c r="K121" s="37"/>
      <c r="L121" s="52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pans="1:31" s="2" customFormat="1" ht="6.95" customHeight="1">
      <c r="A122" s="35"/>
      <c r="B122" s="36"/>
      <c r="C122" s="37"/>
      <c r="D122" s="37"/>
      <c r="E122" s="37"/>
      <c r="F122" s="37"/>
      <c r="G122" s="37"/>
      <c r="H122" s="37"/>
      <c r="I122" s="37"/>
      <c r="J122" s="37"/>
      <c r="K122" s="37"/>
      <c r="L122" s="52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pans="1:31" s="2" customFormat="1" ht="12" customHeight="1">
      <c r="A123" s="35"/>
      <c r="B123" s="36"/>
      <c r="C123" s="30" t="s">
        <v>22</v>
      </c>
      <c r="D123" s="37"/>
      <c r="E123" s="37"/>
      <c r="F123" s="28" t="str">
        <f>F14</f>
        <v>Mimoň</v>
      </c>
      <c r="G123" s="37"/>
      <c r="H123" s="37"/>
      <c r="I123" s="30" t="s">
        <v>24</v>
      </c>
      <c r="J123" s="67">
        <f>IF(J14="","",J14)</f>
        <v>44123</v>
      </c>
      <c r="K123" s="37"/>
      <c r="L123" s="52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pans="1:31" s="2" customFormat="1" ht="6.95" customHeight="1">
      <c r="A124" s="35"/>
      <c r="B124" s="36"/>
      <c r="C124" s="37"/>
      <c r="D124" s="37"/>
      <c r="E124" s="37"/>
      <c r="F124" s="37"/>
      <c r="G124" s="37"/>
      <c r="H124" s="37"/>
      <c r="I124" s="37"/>
      <c r="J124" s="37"/>
      <c r="K124" s="37"/>
      <c r="L124" s="52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</row>
    <row r="125" spans="1:31" s="2" customFormat="1" ht="25.7" customHeight="1">
      <c r="A125" s="35"/>
      <c r="B125" s="36"/>
      <c r="C125" s="30" t="s">
        <v>27</v>
      </c>
      <c r="D125" s="37"/>
      <c r="E125" s="37"/>
      <c r="F125" s="28" t="str">
        <f>E17</f>
        <v xml:space="preserve"> </v>
      </c>
      <c r="G125" s="37"/>
      <c r="H125" s="37"/>
      <c r="I125" s="30" t="s">
        <v>33</v>
      </c>
      <c r="J125" s="33" t="str">
        <f>E23</f>
        <v>Ing. Martina Hřebřinová</v>
      </c>
      <c r="K125" s="37"/>
      <c r="L125" s="52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</row>
    <row r="126" spans="1:31" s="2" customFormat="1" ht="15.2" customHeight="1">
      <c r="A126" s="35"/>
      <c r="B126" s="36"/>
      <c r="C126" s="30" t="s">
        <v>31</v>
      </c>
      <c r="D126" s="37"/>
      <c r="E126" s="37"/>
      <c r="F126" s="28" t="str">
        <f>IF(E20="","",E20)</f>
        <v>Vyplň údaj</v>
      </c>
      <c r="G126" s="37"/>
      <c r="H126" s="37"/>
      <c r="I126" s="30" t="s">
        <v>36</v>
      </c>
      <c r="J126" s="33" t="str">
        <f>E26</f>
        <v xml:space="preserve"> </v>
      </c>
      <c r="K126" s="37"/>
      <c r="L126" s="52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</row>
    <row r="127" spans="1:31" s="2" customFormat="1" ht="10.35" customHeight="1">
      <c r="A127" s="35"/>
      <c r="B127" s="36"/>
      <c r="C127" s="37"/>
      <c r="D127" s="37"/>
      <c r="E127" s="37"/>
      <c r="F127" s="37"/>
      <c r="G127" s="37"/>
      <c r="H127" s="37"/>
      <c r="I127" s="37"/>
      <c r="J127" s="37"/>
      <c r="K127" s="37"/>
      <c r="L127" s="52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</row>
    <row r="128" spans="1:31" s="11" customFormat="1" ht="29.25" customHeight="1">
      <c r="A128" s="165"/>
      <c r="B128" s="166"/>
      <c r="C128" s="167" t="s">
        <v>130</v>
      </c>
      <c r="D128" s="168" t="s">
        <v>63</v>
      </c>
      <c r="E128" s="168" t="s">
        <v>59</v>
      </c>
      <c r="F128" s="168" t="s">
        <v>60</v>
      </c>
      <c r="G128" s="168" t="s">
        <v>131</v>
      </c>
      <c r="H128" s="168" t="s">
        <v>132</v>
      </c>
      <c r="I128" s="168" t="s">
        <v>133</v>
      </c>
      <c r="J128" s="168" t="s">
        <v>116</v>
      </c>
      <c r="K128" s="169" t="s">
        <v>134</v>
      </c>
      <c r="L128" s="170"/>
      <c r="M128" s="76" t="s">
        <v>1</v>
      </c>
      <c r="N128" s="77" t="s">
        <v>42</v>
      </c>
      <c r="O128" s="77" t="s">
        <v>135</v>
      </c>
      <c r="P128" s="77" t="s">
        <v>136</v>
      </c>
      <c r="Q128" s="77" t="s">
        <v>137</v>
      </c>
      <c r="R128" s="77" t="s">
        <v>138</v>
      </c>
      <c r="S128" s="77" t="s">
        <v>139</v>
      </c>
      <c r="T128" s="78" t="s">
        <v>140</v>
      </c>
      <c r="U128" s="165"/>
      <c r="V128" s="165"/>
      <c r="W128" s="165"/>
      <c r="X128" s="165"/>
      <c r="Y128" s="165"/>
      <c r="Z128" s="165"/>
      <c r="AA128" s="165"/>
      <c r="AB128" s="165"/>
      <c r="AC128" s="165"/>
      <c r="AD128" s="165"/>
      <c r="AE128" s="165"/>
    </row>
    <row r="129" spans="1:65" s="2" customFormat="1" ht="22.9" customHeight="1">
      <c r="A129" s="35"/>
      <c r="B129" s="36"/>
      <c r="C129" s="83" t="s">
        <v>141</v>
      </c>
      <c r="D129" s="37"/>
      <c r="E129" s="37"/>
      <c r="F129" s="37"/>
      <c r="G129" s="37"/>
      <c r="H129" s="37"/>
      <c r="I129" s="37"/>
      <c r="J129" s="171">
        <f>BK129</f>
        <v>0</v>
      </c>
      <c r="K129" s="37"/>
      <c r="L129" s="40"/>
      <c r="M129" s="79"/>
      <c r="N129" s="172"/>
      <c r="O129" s="80"/>
      <c r="P129" s="173">
        <f>P130+P300</f>
        <v>0</v>
      </c>
      <c r="Q129" s="80"/>
      <c r="R129" s="173">
        <f>R130+R300</f>
        <v>86.414717273440004</v>
      </c>
      <c r="S129" s="80"/>
      <c r="T129" s="174">
        <f>T130+T300</f>
        <v>7.8310000000000004</v>
      </c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T129" s="18" t="s">
        <v>77</v>
      </c>
      <c r="AU129" s="18" t="s">
        <v>118</v>
      </c>
      <c r="BK129" s="175">
        <f>BK130+BK300</f>
        <v>0</v>
      </c>
    </row>
    <row r="130" spans="1:65" s="12" customFormat="1" ht="25.9" customHeight="1">
      <c r="B130" s="176"/>
      <c r="C130" s="177"/>
      <c r="D130" s="178" t="s">
        <v>77</v>
      </c>
      <c r="E130" s="179" t="s">
        <v>142</v>
      </c>
      <c r="F130" s="179" t="s">
        <v>143</v>
      </c>
      <c r="G130" s="177"/>
      <c r="H130" s="177"/>
      <c r="I130" s="180"/>
      <c r="J130" s="181">
        <f>BK130</f>
        <v>0</v>
      </c>
      <c r="K130" s="177"/>
      <c r="L130" s="182"/>
      <c r="M130" s="183"/>
      <c r="N130" s="184"/>
      <c r="O130" s="184"/>
      <c r="P130" s="185">
        <f>P131+P196+P216+P231+P243+P290+P297</f>
        <v>0</v>
      </c>
      <c r="Q130" s="184"/>
      <c r="R130" s="185">
        <f>R131+R196+R216+R231+R243+R290+R297</f>
        <v>86.414717273440004</v>
      </c>
      <c r="S130" s="184"/>
      <c r="T130" s="186">
        <f>T131+T196+T216+T231+T243+T290+T297</f>
        <v>7.8310000000000004</v>
      </c>
      <c r="AR130" s="187" t="s">
        <v>21</v>
      </c>
      <c r="AT130" s="188" t="s">
        <v>77</v>
      </c>
      <c r="AU130" s="188" t="s">
        <v>78</v>
      </c>
      <c r="AY130" s="187" t="s">
        <v>144</v>
      </c>
      <c r="BK130" s="189">
        <f>BK131+BK196+BK216+BK231+BK243+BK290+BK297</f>
        <v>0</v>
      </c>
    </row>
    <row r="131" spans="1:65" s="12" customFormat="1" ht="22.9" customHeight="1">
      <c r="B131" s="176"/>
      <c r="C131" s="177"/>
      <c r="D131" s="178" t="s">
        <v>77</v>
      </c>
      <c r="E131" s="190" t="s">
        <v>21</v>
      </c>
      <c r="F131" s="190" t="s">
        <v>145</v>
      </c>
      <c r="G131" s="177"/>
      <c r="H131" s="177"/>
      <c r="I131" s="180"/>
      <c r="J131" s="191">
        <f>BK131</f>
        <v>0</v>
      </c>
      <c r="K131" s="177"/>
      <c r="L131" s="182"/>
      <c r="M131" s="183"/>
      <c r="N131" s="184"/>
      <c r="O131" s="184"/>
      <c r="P131" s="185">
        <f>SUM(P132:P195)</f>
        <v>0</v>
      </c>
      <c r="Q131" s="184"/>
      <c r="R131" s="185">
        <f>SUM(R132:R195)</f>
        <v>8.0754649999999994</v>
      </c>
      <c r="S131" s="184"/>
      <c r="T131" s="186">
        <f>SUM(T132:T195)</f>
        <v>7.8310000000000004</v>
      </c>
      <c r="AR131" s="187" t="s">
        <v>21</v>
      </c>
      <c r="AT131" s="188" t="s">
        <v>77</v>
      </c>
      <c r="AU131" s="188" t="s">
        <v>21</v>
      </c>
      <c r="AY131" s="187" t="s">
        <v>144</v>
      </c>
      <c r="BK131" s="189">
        <f>SUM(BK132:BK195)</f>
        <v>0</v>
      </c>
    </row>
    <row r="132" spans="1:65" s="2" customFormat="1" ht="14.45" customHeight="1">
      <c r="A132" s="35"/>
      <c r="B132" s="36"/>
      <c r="C132" s="192" t="s">
        <v>21</v>
      </c>
      <c r="D132" s="192" t="s">
        <v>146</v>
      </c>
      <c r="E132" s="193" t="s">
        <v>593</v>
      </c>
      <c r="F132" s="194" t="s">
        <v>594</v>
      </c>
      <c r="G132" s="195" t="s">
        <v>268</v>
      </c>
      <c r="H132" s="196">
        <v>38.200000000000003</v>
      </c>
      <c r="I132" s="197"/>
      <c r="J132" s="198">
        <f>ROUND(I132*H132,2)</f>
        <v>0</v>
      </c>
      <c r="K132" s="194" t="s">
        <v>150</v>
      </c>
      <c r="L132" s="40"/>
      <c r="M132" s="199" t="s">
        <v>1</v>
      </c>
      <c r="N132" s="200" t="s">
        <v>43</v>
      </c>
      <c r="O132" s="72"/>
      <c r="P132" s="201">
        <f>O132*H132</f>
        <v>0</v>
      </c>
      <c r="Q132" s="201">
        <v>0</v>
      </c>
      <c r="R132" s="201">
        <f>Q132*H132</f>
        <v>0</v>
      </c>
      <c r="S132" s="201">
        <v>0.20499999999999999</v>
      </c>
      <c r="T132" s="202">
        <f>S132*H132</f>
        <v>7.8310000000000004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203" t="s">
        <v>99</v>
      </c>
      <c r="AT132" s="203" t="s">
        <v>146</v>
      </c>
      <c r="AU132" s="203" t="s">
        <v>86</v>
      </c>
      <c r="AY132" s="18" t="s">
        <v>144</v>
      </c>
      <c r="BE132" s="204">
        <f>IF(N132="základní",J132,0)</f>
        <v>0</v>
      </c>
      <c r="BF132" s="204">
        <f>IF(N132="snížená",J132,0)</f>
        <v>0</v>
      </c>
      <c r="BG132" s="204">
        <f>IF(N132="zákl. přenesená",J132,0)</f>
        <v>0</v>
      </c>
      <c r="BH132" s="204">
        <f>IF(N132="sníž. přenesená",J132,0)</f>
        <v>0</v>
      </c>
      <c r="BI132" s="204">
        <f>IF(N132="nulová",J132,0)</f>
        <v>0</v>
      </c>
      <c r="BJ132" s="18" t="s">
        <v>21</v>
      </c>
      <c r="BK132" s="204">
        <f>ROUND(I132*H132,2)</f>
        <v>0</v>
      </c>
      <c r="BL132" s="18" t="s">
        <v>99</v>
      </c>
      <c r="BM132" s="203" t="s">
        <v>775</v>
      </c>
    </row>
    <row r="133" spans="1:65" s="2" customFormat="1" ht="29.25">
      <c r="A133" s="35"/>
      <c r="B133" s="36"/>
      <c r="C133" s="37"/>
      <c r="D133" s="205" t="s">
        <v>152</v>
      </c>
      <c r="E133" s="37"/>
      <c r="F133" s="206" t="s">
        <v>596</v>
      </c>
      <c r="G133" s="37"/>
      <c r="H133" s="37"/>
      <c r="I133" s="207"/>
      <c r="J133" s="37"/>
      <c r="K133" s="37"/>
      <c r="L133" s="40"/>
      <c r="M133" s="208"/>
      <c r="N133" s="209"/>
      <c r="O133" s="72"/>
      <c r="P133" s="72"/>
      <c r="Q133" s="72"/>
      <c r="R133" s="72"/>
      <c r="S133" s="72"/>
      <c r="T133" s="73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T133" s="18" t="s">
        <v>152</v>
      </c>
      <c r="AU133" s="18" t="s">
        <v>86</v>
      </c>
    </row>
    <row r="134" spans="1:65" s="13" customFormat="1" ht="11.25">
      <c r="B134" s="210"/>
      <c r="C134" s="211"/>
      <c r="D134" s="205" t="s">
        <v>154</v>
      </c>
      <c r="E134" s="212" t="s">
        <v>1</v>
      </c>
      <c r="F134" s="213" t="s">
        <v>597</v>
      </c>
      <c r="G134" s="211"/>
      <c r="H134" s="212" t="s">
        <v>1</v>
      </c>
      <c r="I134" s="214"/>
      <c r="J134" s="211"/>
      <c r="K134" s="211"/>
      <c r="L134" s="215"/>
      <c r="M134" s="216"/>
      <c r="N134" s="217"/>
      <c r="O134" s="217"/>
      <c r="P134" s="217"/>
      <c r="Q134" s="217"/>
      <c r="R134" s="217"/>
      <c r="S134" s="217"/>
      <c r="T134" s="218"/>
      <c r="AT134" s="219" t="s">
        <v>154</v>
      </c>
      <c r="AU134" s="219" t="s">
        <v>86</v>
      </c>
      <c r="AV134" s="13" t="s">
        <v>21</v>
      </c>
      <c r="AW134" s="13" t="s">
        <v>35</v>
      </c>
      <c r="AX134" s="13" t="s">
        <v>78</v>
      </c>
      <c r="AY134" s="219" t="s">
        <v>144</v>
      </c>
    </row>
    <row r="135" spans="1:65" s="14" customFormat="1" ht="11.25">
      <c r="B135" s="220"/>
      <c r="C135" s="221"/>
      <c r="D135" s="205" t="s">
        <v>154</v>
      </c>
      <c r="E135" s="222" t="s">
        <v>1</v>
      </c>
      <c r="F135" s="223" t="s">
        <v>776</v>
      </c>
      <c r="G135" s="221"/>
      <c r="H135" s="224">
        <v>38.200000000000003</v>
      </c>
      <c r="I135" s="225"/>
      <c r="J135" s="221"/>
      <c r="K135" s="221"/>
      <c r="L135" s="226"/>
      <c r="M135" s="227"/>
      <c r="N135" s="228"/>
      <c r="O135" s="228"/>
      <c r="P135" s="228"/>
      <c r="Q135" s="228"/>
      <c r="R135" s="228"/>
      <c r="S135" s="228"/>
      <c r="T135" s="229"/>
      <c r="AT135" s="230" t="s">
        <v>154</v>
      </c>
      <c r="AU135" s="230" t="s">
        <v>86</v>
      </c>
      <c r="AV135" s="14" t="s">
        <v>86</v>
      </c>
      <c r="AW135" s="14" t="s">
        <v>35</v>
      </c>
      <c r="AX135" s="14" t="s">
        <v>21</v>
      </c>
      <c r="AY135" s="230" t="s">
        <v>144</v>
      </c>
    </row>
    <row r="136" spans="1:65" s="2" customFormat="1" ht="24.2" customHeight="1">
      <c r="A136" s="35"/>
      <c r="B136" s="36"/>
      <c r="C136" s="192" t="s">
        <v>86</v>
      </c>
      <c r="D136" s="192" t="s">
        <v>146</v>
      </c>
      <c r="E136" s="193" t="s">
        <v>493</v>
      </c>
      <c r="F136" s="194" t="s">
        <v>494</v>
      </c>
      <c r="G136" s="195" t="s">
        <v>149</v>
      </c>
      <c r="H136" s="196">
        <v>208.8</v>
      </c>
      <c r="I136" s="197"/>
      <c r="J136" s="198">
        <f>ROUND(I136*H136,2)</f>
        <v>0</v>
      </c>
      <c r="K136" s="194" t="s">
        <v>150</v>
      </c>
      <c r="L136" s="40"/>
      <c r="M136" s="199" t="s">
        <v>1</v>
      </c>
      <c r="N136" s="200" t="s">
        <v>43</v>
      </c>
      <c r="O136" s="72"/>
      <c r="P136" s="201">
        <f>O136*H136</f>
        <v>0</v>
      </c>
      <c r="Q136" s="201">
        <v>0</v>
      </c>
      <c r="R136" s="201">
        <f>Q136*H136</f>
        <v>0</v>
      </c>
      <c r="S136" s="201">
        <v>0</v>
      </c>
      <c r="T136" s="202">
        <f>S136*H136</f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203" t="s">
        <v>99</v>
      </c>
      <c r="AT136" s="203" t="s">
        <v>146</v>
      </c>
      <c r="AU136" s="203" t="s">
        <v>86</v>
      </c>
      <c r="AY136" s="18" t="s">
        <v>144</v>
      </c>
      <c r="BE136" s="204">
        <f>IF(N136="základní",J136,0)</f>
        <v>0</v>
      </c>
      <c r="BF136" s="204">
        <f>IF(N136="snížená",J136,0)</f>
        <v>0</v>
      </c>
      <c r="BG136" s="204">
        <f>IF(N136="zákl. přenesená",J136,0)</f>
        <v>0</v>
      </c>
      <c r="BH136" s="204">
        <f>IF(N136="sníž. přenesená",J136,0)</f>
        <v>0</v>
      </c>
      <c r="BI136" s="204">
        <f>IF(N136="nulová",J136,0)</f>
        <v>0</v>
      </c>
      <c r="BJ136" s="18" t="s">
        <v>21</v>
      </c>
      <c r="BK136" s="204">
        <f>ROUND(I136*H136,2)</f>
        <v>0</v>
      </c>
      <c r="BL136" s="18" t="s">
        <v>99</v>
      </c>
      <c r="BM136" s="203" t="s">
        <v>777</v>
      </c>
    </row>
    <row r="137" spans="1:65" s="2" customFormat="1" ht="19.5">
      <c r="A137" s="35"/>
      <c r="B137" s="36"/>
      <c r="C137" s="37"/>
      <c r="D137" s="205" t="s">
        <v>152</v>
      </c>
      <c r="E137" s="37"/>
      <c r="F137" s="206" t="s">
        <v>496</v>
      </c>
      <c r="G137" s="37"/>
      <c r="H137" s="37"/>
      <c r="I137" s="207"/>
      <c r="J137" s="37"/>
      <c r="K137" s="37"/>
      <c r="L137" s="40"/>
      <c r="M137" s="208"/>
      <c r="N137" s="209"/>
      <c r="O137" s="72"/>
      <c r="P137" s="72"/>
      <c r="Q137" s="72"/>
      <c r="R137" s="72"/>
      <c r="S137" s="72"/>
      <c r="T137" s="73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T137" s="18" t="s">
        <v>152</v>
      </c>
      <c r="AU137" s="18" t="s">
        <v>86</v>
      </c>
    </row>
    <row r="138" spans="1:65" s="13" customFormat="1" ht="11.25">
      <c r="B138" s="210"/>
      <c r="C138" s="211"/>
      <c r="D138" s="205" t="s">
        <v>154</v>
      </c>
      <c r="E138" s="212" t="s">
        <v>1</v>
      </c>
      <c r="F138" s="213" t="s">
        <v>600</v>
      </c>
      <c r="G138" s="211"/>
      <c r="H138" s="212" t="s">
        <v>1</v>
      </c>
      <c r="I138" s="214"/>
      <c r="J138" s="211"/>
      <c r="K138" s="211"/>
      <c r="L138" s="215"/>
      <c r="M138" s="216"/>
      <c r="N138" s="217"/>
      <c r="O138" s="217"/>
      <c r="P138" s="217"/>
      <c r="Q138" s="217"/>
      <c r="R138" s="217"/>
      <c r="S138" s="217"/>
      <c r="T138" s="218"/>
      <c r="AT138" s="219" t="s">
        <v>154</v>
      </c>
      <c r="AU138" s="219" t="s">
        <v>86</v>
      </c>
      <c r="AV138" s="13" t="s">
        <v>21</v>
      </c>
      <c r="AW138" s="13" t="s">
        <v>35</v>
      </c>
      <c r="AX138" s="13" t="s">
        <v>78</v>
      </c>
      <c r="AY138" s="219" t="s">
        <v>144</v>
      </c>
    </row>
    <row r="139" spans="1:65" s="13" customFormat="1" ht="11.25">
      <c r="B139" s="210"/>
      <c r="C139" s="211"/>
      <c r="D139" s="205" t="s">
        <v>154</v>
      </c>
      <c r="E139" s="212" t="s">
        <v>1</v>
      </c>
      <c r="F139" s="213" t="s">
        <v>601</v>
      </c>
      <c r="G139" s="211"/>
      <c r="H139" s="212" t="s">
        <v>1</v>
      </c>
      <c r="I139" s="214"/>
      <c r="J139" s="211"/>
      <c r="K139" s="211"/>
      <c r="L139" s="215"/>
      <c r="M139" s="216"/>
      <c r="N139" s="217"/>
      <c r="O139" s="217"/>
      <c r="P139" s="217"/>
      <c r="Q139" s="217"/>
      <c r="R139" s="217"/>
      <c r="S139" s="217"/>
      <c r="T139" s="218"/>
      <c r="AT139" s="219" t="s">
        <v>154</v>
      </c>
      <c r="AU139" s="219" t="s">
        <v>86</v>
      </c>
      <c r="AV139" s="13" t="s">
        <v>21</v>
      </c>
      <c r="AW139" s="13" t="s">
        <v>35</v>
      </c>
      <c r="AX139" s="13" t="s">
        <v>78</v>
      </c>
      <c r="AY139" s="219" t="s">
        <v>144</v>
      </c>
    </row>
    <row r="140" spans="1:65" s="14" customFormat="1" ht="11.25">
      <c r="B140" s="220"/>
      <c r="C140" s="221"/>
      <c r="D140" s="205" t="s">
        <v>154</v>
      </c>
      <c r="E140" s="222" t="s">
        <v>1</v>
      </c>
      <c r="F140" s="223" t="s">
        <v>778</v>
      </c>
      <c r="G140" s="221"/>
      <c r="H140" s="224">
        <v>208.8</v>
      </c>
      <c r="I140" s="225"/>
      <c r="J140" s="221"/>
      <c r="K140" s="221"/>
      <c r="L140" s="226"/>
      <c r="M140" s="227"/>
      <c r="N140" s="228"/>
      <c r="O140" s="228"/>
      <c r="P140" s="228"/>
      <c r="Q140" s="228"/>
      <c r="R140" s="228"/>
      <c r="S140" s="228"/>
      <c r="T140" s="229"/>
      <c r="AT140" s="230" t="s">
        <v>154</v>
      </c>
      <c r="AU140" s="230" t="s">
        <v>86</v>
      </c>
      <c r="AV140" s="14" t="s">
        <v>86</v>
      </c>
      <c r="AW140" s="14" t="s">
        <v>35</v>
      </c>
      <c r="AX140" s="14" t="s">
        <v>21</v>
      </c>
      <c r="AY140" s="230" t="s">
        <v>144</v>
      </c>
    </row>
    <row r="141" spans="1:65" s="2" customFormat="1" ht="24.2" customHeight="1">
      <c r="A141" s="35"/>
      <c r="B141" s="36"/>
      <c r="C141" s="192" t="s">
        <v>96</v>
      </c>
      <c r="D141" s="192" t="s">
        <v>146</v>
      </c>
      <c r="E141" s="193" t="s">
        <v>696</v>
      </c>
      <c r="F141" s="194" t="s">
        <v>697</v>
      </c>
      <c r="G141" s="195" t="s">
        <v>171</v>
      </c>
      <c r="H141" s="196">
        <v>36.54</v>
      </c>
      <c r="I141" s="197"/>
      <c r="J141" s="198">
        <f>ROUND(I141*H141,2)</f>
        <v>0</v>
      </c>
      <c r="K141" s="194" t="s">
        <v>150</v>
      </c>
      <c r="L141" s="40"/>
      <c r="M141" s="199" t="s">
        <v>1</v>
      </c>
      <c r="N141" s="200" t="s">
        <v>43</v>
      </c>
      <c r="O141" s="72"/>
      <c r="P141" s="201">
        <f>O141*H141</f>
        <v>0</v>
      </c>
      <c r="Q141" s="201">
        <v>0</v>
      </c>
      <c r="R141" s="201">
        <f>Q141*H141</f>
        <v>0</v>
      </c>
      <c r="S141" s="201">
        <v>0</v>
      </c>
      <c r="T141" s="202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203" t="s">
        <v>99</v>
      </c>
      <c r="AT141" s="203" t="s">
        <v>146</v>
      </c>
      <c r="AU141" s="203" t="s">
        <v>86</v>
      </c>
      <c r="AY141" s="18" t="s">
        <v>144</v>
      </c>
      <c r="BE141" s="204">
        <f>IF(N141="základní",J141,0)</f>
        <v>0</v>
      </c>
      <c r="BF141" s="204">
        <f>IF(N141="snížená",J141,0)</f>
        <v>0</v>
      </c>
      <c r="BG141" s="204">
        <f>IF(N141="zákl. přenesená",J141,0)</f>
        <v>0</v>
      </c>
      <c r="BH141" s="204">
        <f>IF(N141="sníž. přenesená",J141,0)</f>
        <v>0</v>
      </c>
      <c r="BI141" s="204">
        <f>IF(N141="nulová",J141,0)</f>
        <v>0</v>
      </c>
      <c r="BJ141" s="18" t="s">
        <v>21</v>
      </c>
      <c r="BK141" s="204">
        <f>ROUND(I141*H141,2)</f>
        <v>0</v>
      </c>
      <c r="BL141" s="18" t="s">
        <v>99</v>
      </c>
      <c r="BM141" s="203" t="s">
        <v>779</v>
      </c>
    </row>
    <row r="142" spans="1:65" s="2" customFormat="1" ht="19.5">
      <c r="A142" s="35"/>
      <c r="B142" s="36"/>
      <c r="C142" s="37"/>
      <c r="D142" s="205" t="s">
        <v>152</v>
      </c>
      <c r="E142" s="37"/>
      <c r="F142" s="206" t="s">
        <v>699</v>
      </c>
      <c r="G142" s="37"/>
      <c r="H142" s="37"/>
      <c r="I142" s="207"/>
      <c r="J142" s="37"/>
      <c r="K142" s="37"/>
      <c r="L142" s="40"/>
      <c r="M142" s="208"/>
      <c r="N142" s="209"/>
      <c r="O142" s="72"/>
      <c r="P142" s="72"/>
      <c r="Q142" s="72"/>
      <c r="R142" s="72"/>
      <c r="S142" s="72"/>
      <c r="T142" s="73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T142" s="18" t="s">
        <v>152</v>
      </c>
      <c r="AU142" s="18" t="s">
        <v>86</v>
      </c>
    </row>
    <row r="143" spans="1:65" s="13" customFormat="1" ht="11.25">
      <c r="B143" s="210"/>
      <c r="C143" s="211"/>
      <c r="D143" s="205" t="s">
        <v>154</v>
      </c>
      <c r="E143" s="212" t="s">
        <v>1</v>
      </c>
      <c r="F143" s="213" t="s">
        <v>780</v>
      </c>
      <c r="G143" s="211"/>
      <c r="H143" s="212" t="s">
        <v>1</v>
      </c>
      <c r="I143" s="214"/>
      <c r="J143" s="211"/>
      <c r="K143" s="211"/>
      <c r="L143" s="215"/>
      <c r="M143" s="216"/>
      <c r="N143" s="217"/>
      <c r="O143" s="217"/>
      <c r="P143" s="217"/>
      <c r="Q143" s="217"/>
      <c r="R143" s="217"/>
      <c r="S143" s="217"/>
      <c r="T143" s="218"/>
      <c r="AT143" s="219" t="s">
        <v>154</v>
      </c>
      <c r="AU143" s="219" t="s">
        <v>86</v>
      </c>
      <c r="AV143" s="13" t="s">
        <v>21</v>
      </c>
      <c r="AW143" s="13" t="s">
        <v>35</v>
      </c>
      <c r="AX143" s="13" t="s">
        <v>78</v>
      </c>
      <c r="AY143" s="219" t="s">
        <v>144</v>
      </c>
    </row>
    <row r="144" spans="1:65" s="14" customFormat="1" ht="11.25">
      <c r="B144" s="220"/>
      <c r="C144" s="221"/>
      <c r="D144" s="205" t="s">
        <v>154</v>
      </c>
      <c r="E144" s="222" t="s">
        <v>1</v>
      </c>
      <c r="F144" s="223" t="s">
        <v>781</v>
      </c>
      <c r="G144" s="221"/>
      <c r="H144" s="224">
        <v>57.42</v>
      </c>
      <c r="I144" s="225"/>
      <c r="J144" s="221"/>
      <c r="K144" s="221"/>
      <c r="L144" s="226"/>
      <c r="M144" s="227"/>
      <c r="N144" s="228"/>
      <c r="O144" s="228"/>
      <c r="P144" s="228"/>
      <c r="Q144" s="228"/>
      <c r="R144" s="228"/>
      <c r="S144" s="228"/>
      <c r="T144" s="229"/>
      <c r="AT144" s="230" t="s">
        <v>154</v>
      </c>
      <c r="AU144" s="230" t="s">
        <v>86</v>
      </c>
      <c r="AV144" s="14" t="s">
        <v>86</v>
      </c>
      <c r="AW144" s="14" t="s">
        <v>35</v>
      </c>
      <c r="AX144" s="14" t="s">
        <v>78</v>
      </c>
      <c r="AY144" s="230" t="s">
        <v>144</v>
      </c>
    </row>
    <row r="145" spans="1:65" s="14" customFormat="1" ht="11.25">
      <c r="B145" s="220"/>
      <c r="C145" s="221"/>
      <c r="D145" s="205" t="s">
        <v>154</v>
      </c>
      <c r="E145" s="222" t="s">
        <v>1</v>
      </c>
      <c r="F145" s="223" t="s">
        <v>782</v>
      </c>
      <c r="G145" s="221"/>
      <c r="H145" s="224">
        <v>-20.88</v>
      </c>
      <c r="I145" s="225"/>
      <c r="J145" s="221"/>
      <c r="K145" s="221"/>
      <c r="L145" s="226"/>
      <c r="M145" s="227"/>
      <c r="N145" s="228"/>
      <c r="O145" s="228"/>
      <c r="P145" s="228"/>
      <c r="Q145" s="228"/>
      <c r="R145" s="228"/>
      <c r="S145" s="228"/>
      <c r="T145" s="229"/>
      <c r="AT145" s="230" t="s">
        <v>154</v>
      </c>
      <c r="AU145" s="230" t="s">
        <v>86</v>
      </c>
      <c r="AV145" s="14" t="s">
        <v>86</v>
      </c>
      <c r="AW145" s="14" t="s">
        <v>35</v>
      </c>
      <c r="AX145" s="14" t="s">
        <v>78</v>
      </c>
      <c r="AY145" s="230" t="s">
        <v>144</v>
      </c>
    </row>
    <row r="146" spans="1:65" s="15" customFormat="1" ht="11.25">
      <c r="B146" s="232"/>
      <c r="C146" s="233"/>
      <c r="D146" s="205" t="s">
        <v>154</v>
      </c>
      <c r="E146" s="234" t="s">
        <v>1</v>
      </c>
      <c r="F146" s="235" t="s">
        <v>178</v>
      </c>
      <c r="G146" s="233"/>
      <c r="H146" s="236">
        <v>36.540000000000006</v>
      </c>
      <c r="I146" s="237"/>
      <c r="J146" s="233"/>
      <c r="K146" s="233"/>
      <c r="L146" s="238"/>
      <c r="M146" s="239"/>
      <c r="N146" s="240"/>
      <c r="O146" s="240"/>
      <c r="P146" s="240"/>
      <c r="Q146" s="240"/>
      <c r="R146" s="240"/>
      <c r="S146" s="240"/>
      <c r="T146" s="241"/>
      <c r="AT146" s="242" t="s">
        <v>154</v>
      </c>
      <c r="AU146" s="242" t="s">
        <v>86</v>
      </c>
      <c r="AV146" s="15" t="s">
        <v>99</v>
      </c>
      <c r="AW146" s="15" t="s">
        <v>35</v>
      </c>
      <c r="AX146" s="15" t="s">
        <v>21</v>
      </c>
      <c r="AY146" s="242" t="s">
        <v>144</v>
      </c>
    </row>
    <row r="147" spans="1:65" s="2" customFormat="1" ht="24.2" customHeight="1">
      <c r="A147" s="35"/>
      <c r="B147" s="36"/>
      <c r="C147" s="192" t="s">
        <v>99</v>
      </c>
      <c r="D147" s="192" t="s">
        <v>146</v>
      </c>
      <c r="E147" s="193" t="s">
        <v>169</v>
      </c>
      <c r="F147" s="194" t="s">
        <v>170</v>
      </c>
      <c r="G147" s="195" t="s">
        <v>171</v>
      </c>
      <c r="H147" s="196">
        <v>8.84</v>
      </c>
      <c r="I147" s="197"/>
      <c r="J147" s="198">
        <f>ROUND(I147*H147,2)</f>
        <v>0</v>
      </c>
      <c r="K147" s="194" t="s">
        <v>150</v>
      </c>
      <c r="L147" s="40"/>
      <c r="M147" s="199" t="s">
        <v>1</v>
      </c>
      <c r="N147" s="200" t="s">
        <v>43</v>
      </c>
      <c r="O147" s="72"/>
      <c r="P147" s="201">
        <f>O147*H147</f>
        <v>0</v>
      </c>
      <c r="Q147" s="201">
        <v>0</v>
      </c>
      <c r="R147" s="201">
        <f>Q147*H147</f>
        <v>0</v>
      </c>
      <c r="S147" s="201">
        <v>0</v>
      </c>
      <c r="T147" s="202">
        <f>S147*H147</f>
        <v>0</v>
      </c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R147" s="203" t="s">
        <v>99</v>
      </c>
      <c r="AT147" s="203" t="s">
        <v>146</v>
      </c>
      <c r="AU147" s="203" t="s">
        <v>86</v>
      </c>
      <c r="AY147" s="18" t="s">
        <v>144</v>
      </c>
      <c r="BE147" s="204">
        <f>IF(N147="základní",J147,0)</f>
        <v>0</v>
      </c>
      <c r="BF147" s="204">
        <f>IF(N147="snížená",J147,0)</f>
        <v>0</v>
      </c>
      <c r="BG147" s="204">
        <f>IF(N147="zákl. přenesená",J147,0)</f>
        <v>0</v>
      </c>
      <c r="BH147" s="204">
        <f>IF(N147="sníž. přenesená",J147,0)</f>
        <v>0</v>
      </c>
      <c r="BI147" s="204">
        <f>IF(N147="nulová",J147,0)</f>
        <v>0</v>
      </c>
      <c r="BJ147" s="18" t="s">
        <v>21</v>
      </c>
      <c r="BK147" s="204">
        <f>ROUND(I147*H147,2)</f>
        <v>0</v>
      </c>
      <c r="BL147" s="18" t="s">
        <v>99</v>
      </c>
      <c r="BM147" s="203" t="s">
        <v>783</v>
      </c>
    </row>
    <row r="148" spans="1:65" s="2" customFormat="1" ht="29.25">
      <c r="A148" s="35"/>
      <c r="B148" s="36"/>
      <c r="C148" s="37"/>
      <c r="D148" s="205" t="s">
        <v>152</v>
      </c>
      <c r="E148" s="37"/>
      <c r="F148" s="206" t="s">
        <v>173</v>
      </c>
      <c r="G148" s="37"/>
      <c r="H148" s="37"/>
      <c r="I148" s="207"/>
      <c r="J148" s="37"/>
      <c r="K148" s="37"/>
      <c r="L148" s="40"/>
      <c r="M148" s="208"/>
      <c r="N148" s="209"/>
      <c r="O148" s="72"/>
      <c r="P148" s="72"/>
      <c r="Q148" s="72"/>
      <c r="R148" s="72"/>
      <c r="S148" s="72"/>
      <c r="T148" s="73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T148" s="18" t="s">
        <v>152</v>
      </c>
      <c r="AU148" s="18" t="s">
        <v>86</v>
      </c>
    </row>
    <row r="149" spans="1:65" s="13" customFormat="1" ht="11.25">
      <c r="B149" s="210"/>
      <c r="C149" s="211"/>
      <c r="D149" s="205" t="s">
        <v>154</v>
      </c>
      <c r="E149" s="212" t="s">
        <v>1</v>
      </c>
      <c r="F149" s="213" t="s">
        <v>174</v>
      </c>
      <c r="G149" s="211"/>
      <c r="H149" s="212" t="s">
        <v>1</v>
      </c>
      <c r="I149" s="214"/>
      <c r="J149" s="211"/>
      <c r="K149" s="211"/>
      <c r="L149" s="215"/>
      <c r="M149" s="216"/>
      <c r="N149" s="217"/>
      <c r="O149" s="217"/>
      <c r="P149" s="217"/>
      <c r="Q149" s="217"/>
      <c r="R149" s="217"/>
      <c r="S149" s="217"/>
      <c r="T149" s="218"/>
      <c r="AT149" s="219" t="s">
        <v>154</v>
      </c>
      <c r="AU149" s="219" t="s">
        <v>86</v>
      </c>
      <c r="AV149" s="13" t="s">
        <v>21</v>
      </c>
      <c r="AW149" s="13" t="s">
        <v>35</v>
      </c>
      <c r="AX149" s="13" t="s">
        <v>78</v>
      </c>
      <c r="AY149" s="219" t="s">
        <v>144</v>
      </c>
    </row>
    <row r="150" spans="1:65" s="14" customFormat="1" ht="11.25">
      <c r="B150" s="220"/>
      <c r="C150" s="221"/>
      <c r="D150" s="205" t="s">
        <v>154</v>
      </c>
      <c r="E150" s="222" t="s">
        <v>1</v>
      </c>
      <c r="F150" s="223" t="s">
        <v>703</v>
      </c>
      <c r="G150" s="221"/>
      <c r="H150" s="224">
        <v>4.4400000000000004</v>
      </c>
      <c r="I150" s="225"/>
      <c r="J150" s="221"/>
      <c r="K150" s="221"/>
      <c r="L150" s="226"/>
      <c r="M150" s="227"/>
      <c r="N150" s="228"/>
      <c r="O150" s="228"/>
      <c r="P150" s="228"/>
      <c r="Q150" s="228"/>
      <c r="R150" s="228"/>
      <c r="S150" s="228"/>
      <c r="T150" s="229"/>
      <c r="AT150" s="230" t="s">
        <v>154</v>
      </c>
      <c r="AU150" s="230" t="s">
        <v>86</v>
      </c>
      <c r="AV150" s="14" t="s">
        <v>86</v>
      </c>
      <c r="AW150" s="14" t="s">
        <v>35</v>
      </c>
      <c r="AX150" s="14" t="s">
        <v>78</v>
      </c>
      <c r="AY150" s="230" t="s">
        <v>144</v>
      </c>
    </row>
    <row r="151" spans="1:65" s="13" customFormat="1" ht="11.25">
      <c r="B151" s="210"/>
      <c r="C151" s="211"/>
      <c r="D151" s="205" t="s">
        <v>154</v>
      </c>
      <c r="E151" s="212" t="s">
        <v>1</v>
      </c>
      <c r="F151" s="213" t="s">
        <v>176</v>
      </c>
      <c r="G151" s="211"/>
      <c r="H151" s="212" t="s">
        <v>1</v>
      </c>
      <c r="I151" s="214"/>
      <c r="J151" s="211"/>
      <c r="K151" s="211"/>
      <c r="L151" s="215"/>
      <c r="M151" s="216"/>
      <c r="N151" s="217"/>
      <c r="O151" s="217"/>
      <c r="P151" s="217"/>
      <c r="Q151" s="217"/>
      <c r="R151" s="217"/>
      <c r="S151" s="217"/>
      <c r="T151" s="218"/>
      <c r="AT151" s="219" t="s">
        <v>154</v>
      </c>
      <c r="AU151" s="219" t="s">
        <v>86</v>
      </c>
      <c r="AV151" s="13" t="s">
        <v>21</v>
      </c>
      <c r="AW151" s="13" t="s">
        <v>35</v>
      </c>
      <c r="AX151" s="13" t="s">
        <v>78</v>
      </c>
      <c r="AY151" s="219" t="s">
        <v>144</v>
      </c>
    </row>
    <row r="152" spans="1:65" s="14" customFormat="1" ht="11.25">
      <c r="B152" s="220"/>
      <c r="C152" s="221"/>
      <c r="D152" s="205" t="s">
        <v>154</v>
      </c>
      <c r="E152" s="222" t="s">
        <v>1</v>
      </c>
      <c r="F152" s="223" t="s">
        <v>616</v>
      </c>
      <c r="G152" s="221"/>
      <c r="H152" s="224">
        <v>4.4000000000000004</v>
      </c>
      <c r="I152" s="225"/>
      <c r="J152" s="221"/>
      <c r="K152" s="221"/>
      <c r="L152" s="226"/>
      <c r="M152" s="227"/>
      <c r="N152" s="228"/>
      <c r="O152" s="228"/>
      <c r="P152" s="228"/>
      <c r="Q152" s="228"/>
      <c r="R152" s="228"/>
      <c r="S152" s="228"/>
      <c r="T152" s="229"/>
      <c r="AT152" s="230" t="s">
        <v>154</v>
      </c>
      <c r="AU152" s="230" t="s">
        <v>86</v>
      </c>
      <c r="AV152" s="14" t="s">
        <v>86</v>
      </c>
      <c r="AW152" s="14" t="s">
        <v>35</v>
      </c>
      <c r="AX152" s="14" t="s">
        <v>78</v>
      </c>
      <c r="AY152" s="230" t="s">
        <v>144</v>
      </c>
    </row>
    <row r="153" spans="1:65" s="15" customFormat="1" ht="11.25">
      <c r="B153" s="232"/>
      <c r="C153" s="233"/>
      <c r="D153" s="205" t="s">
        <v>154</v>
      </c>
      <c r="E153" s="234" t="s">
        <v>1</v>
      </c>
      <c r="F153" s="235" t="s">
        <v>178</v>
      </c>
      <c r="G153" s="233"/>
      <c r="H153" s="236">
        <v>8.84</v>
      </c>
      <c r="I153" s="237"/>
      <c r="J153" s="233"/>
      <c r="K153" s="233"/>
      <c r="L153" s="238"/>
      <c r="M153" s="239"/>
      <c r="N153" s="240"/>
      <c r="O153" s="240"/>
      <c r="P153" s="240"/>
      <c r="Q153" s="240"/>
      <c r="R153" s="240"/>
      <c r="S153" s="240"/>
      <c r="T153" s="241"/>
      <c r="AT153" s="242" t="s">
        <v>154</v>
      </c>
      <c r="AU153" s="242" t="s">
        <v>86</v>
      </c>
      <c r="AV153" s="15" t="s">
        <v>99</v>
      </c>
      <c r="AW153" s="15" t="s">
        <v>35</v>
      </c>
      <c r="AX153" s="15" t="s">
        <v>21</v>
      </c>
      <c r="AY153" s="242" t="s">
        <v>144</v>
      </c>
    </row>
    <row r="154" spans="1:65" s="2" customFormat="1" ht="24.2" customHeight="1">
      <c r="A154" s="35"/>
      <c r="B154" s="36"/>
      <c r="C154" s="192" t="s">
        <v>102</v>
      </c>
      <c r="D154" s="192" t="s">
        <v>146</v>
      </c>
      <c r="E154" s="193" t="s">
        <v>179</v>
      </c>
      <c r="F154" s="194" t="s">
        <v>180</v>
      </c>
      <c r="G154" s="195" t="s">
        <v>171</v>
      </c>
      <c r="H154" s="196">
        <v>45.695</v>
      </c>
      <c r="I154" s="197"/>
      <c r="J154" s="198">
        <f>ROUND(I154*H154,2)</f>
        <v>0</v>
      </c>
      <c r="K154" s="194" t="s">
        <v>1</v>
      </c>
      <c r="L154" s="40"/>
      <c r="M154" s="199" t="s">
        <v>1</v>
      </c>
      <c r="N154" s="200" t="s">
        <v>43</v>
      </c>
      <c r="O154" s="72"/>
      <c r="P154" s="201">
        <f>O154*H154</f>
        <v>0</v>
      </c>
      <c r="Q154" s="201">
        <v>0</v>
      </c>
      <c r="R154" s="201">
        <f>Q154*H154</f>
        <v>0</v>
      </c>
      <c r="S154" s="201">
        <v>0</v>
      </c>
      <c r="T154" s="202">
        <f>S154*H154</f>
        <v>0</v>
      </c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R154" s="203" t="s">
        <v>99</v>
      </c>
      <c r="AT154" s="203" t="s">
        <v>146</v>
      </c>
      <c r="AU154" s="203" t="s">
        <v>86</v>
      </c>
      <c r="AY154" s="18" t="s">
        <v>144</v>
      </c>
      <c r="BE154" s="204">
        <f>IF(N154="základní",J154,0)</f>
        <v>0</v>
      </c>
      <c r="BF154" s="204">
        <f>IF(N154="snížená",J154,0)</f>
        <v>0</v>
      </c>
      <c r="BG154" s="204">
        <f>IF(N154="zákl. přenesená",J154,0)</f>
        <v>0</v>
      </c>
      <c r="BH154" s="204">
        <f>IF(N154="sníž. přenesená",J154,0)</f>
        <v>0</v>
      </c>
      <c r="BI154" s="204">
        <f>IF(N154="nulová",J154,0)</f>
        <v>0</v>
      </c>
      <c r="BJ154" s="18" t="s">
        <v>21</v>
      </c>
      <c r="BK154" s="204">
        <f>ROUND(I154*H154,2)</f>
        <v>0</v>
      </c>
      <c r="BL154" s="18" t="s">
        <v>99</v>
      </c>
      <c r="BM154" s="203" t="s">
        <v>784</v>
      </c>
    </row>
    <row r="155" spans="1:65" s="2" customFormat="1" ht="19.5">
      <c r="A155" s="35"/>
      <c r="B155" s="36"/>
      <c r="C155" s="37"/>
      <c r="D155" s="205" t="s">
        <v>152</v>
      </c>
      <c r="E155" s="37"/>
      <c r="F155" s="206" t="s">
        <v>182</v>
      </c>
      <c r="G155" s="37"/>
      <c r="H155" s="37"/>
      <c r="I155" s="207"/>
      <c r="J155" s="37"/>
      <c r="K155" s="37"/>
      <c r="L155" s="40"/>
      <c r="M155" s="208"/>
      <c r="N155" s="209"/>
      <c r="O155" s="72"/>
      <c r="P155" s="72"/>
      <c r="Q155" s="72"/>
      <c r="R155" s="72"/>
      <c r="S155" s="72"/>
      <c r="T155" s="73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T155" s="18" t="s">
        <v>152</v>
      </c>
      <c r="AU155" s="18" t="s">
        <v>86</v>
      </c>
    </row>
    <row r="156" spans="1:65" s="14" customFormat="1" ht="11.25">
      <c r="B156" s="220"/>
      <c r="C156" s="221"/>
      <c r="D156" s="205" t="s">
        <v>154</v>
      </c>
      <c r="E156" s="222" t="s">
        <v>1</v>
      </c>
      <c r="F156" s="223" t="s">
        <v>705</v>
      </c>
      <c r="G156" s="221"/>
      <c r="H156" s="224">
        <v>8.84</v>
      </c>
      <c r="I156" s="225"/>
      <c r="J156" s="221"/>
      <c r="K156" s="221"/>
      <c r="L156" s="226"/>
      <c r="M156" s="227"/>
      <c r="N156" s="228"/>
      <c r="O156" s="228"/>
      <c r="P156" s="228"/>
      <c r="Q156" s="228"/>
      <c r="R156" s="228"/>
      <c r="S156" s="228"/>
      <c r="T156" s="229"/>
      <c r="AT156" s="230" t="s">
        <v>154</v>
      </c>
      <c r="AU156" s="230" t="s">
        <v>86</v>
      </c>
      <c r="AV156" s="14" t="s">
        <v>86</v>
      </c>
      <c r="AW156" s="14" t="s">
        <v>35</v>
      </c>
      <c r="AX156" s="14" t="s">
        <v>78</v>
      </c>
      <c r="AY156" s="230" t="s">
        <v>144</v>
      </c>
    </row>
    <row r="157" spans="1:65" s="14" customFormat="1" ht="11.25">
      <c r="B157" s="220"/>
      <c r="C157" s="221"/>
      <c r="D157" s="205" t="s">
        <v>154</v>
      </c>
      <c r="E157" s="222" t="s">
        <v>1</v>
      </c>
      <c r="F157" s="223" t="s">
        <v>706</v>
      </c>
      <c r="G157" s="221"/>
      <c r="H157" s="224">
        <v>36.854999999999997</v>
      </c>
      <c r="I157" s="225"/>
      <c r="J157" s="221"/>
      <c r="K157" s="221"/>
      <c r="L157" s="226"/>
      <c r="M157" s="227"/>
      <c r="N157" s="228"/>
      <c r="O157" s="228"/>
      <c r="P157" s="228"/>
      <c r="Q157" s="228"/>
      <c r="R157" s="228"/>
      <c r="S157" s="228"/>
      <c r="T157" s="229"/>
      <c r="AT157" s="230" t="s">
        <v>154</v>
      </c>
      <c r="AU157" s="230" t="s">
        <v>86</v>
      </c>
      <c r="AV157" s="14" t="s">
        <v>86</v>
      </c>
      <c r="AW157" s="14" t="s">
        <v>35</v>
      </c>
      <c r="AX157" s="14" t="s">
        <v>78</v>
      </c>
      <c r="AY157" s="230" t="s">
        <v>144</v>
      </c>
    </row>
    <row r="158" spans="1:65" s="15" customFormat="1" ht="11.25">
      <c r="B158" s="232"/>
      <c r="C158" s="233"/>
      <c r="D158" s="205" t="s">
        <v>154</v>
      </c>
      <c r="E158" s="234" t="s">
        <v>1</v>
      </c>
      <c r="F158" s="235" t="s">
        <v>178</v>
      </c>
      <c r="G158" s="233"/>
      <c r="H158" s="236">
        <v>45.694999999999993</v>
      </c>
      <c r="I158" s="237"/>
      <c r="J158" s="233"/>
      <c r="K158" s="233"/>
      <c r="L158" s="238"/>
      <c r="M158" s="239"/>
      <c r="N158" s="240"/>
      <c r="O158" s="240"/>
      <c r="P158" s="240"/>
      <c r="Q158" s="240"/>
      <c r="R158" s="240"/>
      <c r="S158" s="240"/>
      <c r="T158" s="241"/>
      <c r="AT158" s="242" t="s">
        <v>154</v>
      </c>
      <c r="AU158" s="242" t="s">
        <v>86</v>
      </c>
      <c r="AV158" s="15" t="s">
        <v>99</v>
      </c>
      <c r="AW158" s="15" t="s">
        <v>35</v>
      </c>
      <c r="AX158" s="15" t="s">
        <v>21</v>
      </c>
      <c r="AY158" s="242" t="s">
        <v>144</v>
      </c>
    </row>
    <row r="159" spans="1:65" s="2" customFormat="1" ht="24.2" customHeight="1">
      <c r="A159" s="35"/>
      <c r="B159" s="36"/>
      <c r="C159" s="192" t="s">
        <v>105</v>
      </c>
      <c r="D159" s="192" t="s">
        <v>146</v>
      </c>
      <c r="E159" s="193" t="s">
        <v>184</v>
      </c>
      <c r="F159" s="194" t="s">
        <v>185</v>
      </c>
      <c r="G159" s="195" t="s">
        <v>171</v>
      </c>
      <c r="H159" s="196">
        <v>45.695</v>
      </c>
      <c r="I159" s="197"/>
      <c r="J159" s="198">
        <f>ROUND(I159*H159,2)</f>
        <v>0</v>
      </c>
      <c r="K159" s="194" t="s">
        <v>150</v>
      </c>
      <c r="L159" s="40"/>
      <c r="M159" s="199" t="s">
        <v>1</v>
      </c>
      <c r="N159" s="200" t="s">
        <v>43</v>
      </c>
      <c r="O159" s="72"/>
      <c r="P159" s="201">
        <f>O159*H159</f>
        <v>0</v>
      </c>
      <c r="Q159" s="201">
        <v>0</v>
      </c>
      <c r="R159" s="201">
        <f>Q159*H159</f>
        <v>0</v>
      </c>
      <c r="S159" s="201">
        <v>0</v>
      </c>
      <c r="T159" s="202">
        <f>S159*H159</f>
        <v>0</v>
      </c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R159" s="203" t="s">
        <v>99</v>
      </c>
      <c r="AT159" s="203" t="s">
        <v>146</v>
      </c>
      <c r="AU159" s="203" t="s">
        <v>86</v>
      </c>
      <c r="AY159" s="18" t="s">
        <v>144</v>
      </c>
      <c r="BE159" s="204">
        <f>IF(N159="základní",J159,0)</f>
        <v>0</v>
      </c>
      <c r="BF159" s="204">
        <f>IF(N159="snížená",J159,0)</f>
        <v>0</v>
      </c>
      <c r="BG159" s="204">
        <f>IF(N159="zákl. přenesená",J159,0)</f>
        <v>0</v>
      </c>
      <c r="BH159" s="204">
        <f>IF(N159="sníž. přenesená",J159,0)</f>
        <v>0</v>
      </c>
      <c r="BI159" s="204">
        <f>IF(N159="nulová",J159,0)</f>
        <v>0</v>
      </c>
      <c r="BJ159" s="18" t="s">
        <v>21</v>
      </c>
      <c r="BK159" s="204">
        <f>ROUND(I159*H159,2)</f>
        <v>0</v>
      </c>
      <c r="BL159" s="18" t="s">
        <v>99</v>
      </c>
      <c r="BM159" s="203" t="s">
        <v>785</v>
      </c>
    </row>
    <row r="160" spans="1:65" s="2" customFormat="1" ht="29.25">
      <c r="A160" s="35"/>
      <c r="B160" s="36"/>
      <c r="C160" s="37"/>
      <c r="D160" s="205" t="s">
        <v>152</v>
      </c>
      <c r="E160" s="37"/>
      <c r="F160" s="206" t="s">
        <v>187</v>
      </c>
      <c r="G160" s="37"/>
      <c r="H160" s="37"/>
      <c r="I160" s="207"/>
      <c r="J160" s="37"/>
      <c r="K160" s="37"/>
      <c r="L160" s="40"/>
      <c r="M160" s="208"/>
      <c r="N160" s="209"/>
      <c r="O160" s="72"/>
      <c r="P160" s="72"/>
      <c r="Q160" s="72"/>
      <c r="R160" s="72"/>
      <c r="S160" s="72"/>
      <c r="T160" s="73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T160" s="18" t="s">
        <v>152</v>
      </c>
      <c r="AU160" s="18" t="s">
        <v>86</v>
      </c>
    </row>
    <row r="161" spans="1:65" s="14" customFormat="1" ht="11.25">
      <c r="B161" s="220"/>
      <c r="C161" s="221"/>
      <c r="D161" s="205" t="s">
        <v>154</v>
      </c>
      <c r="E161" s="222" t="s">
        <v>1</v>
      </c>
      <c r="F161" s="223" t="s">
        <v>705</v>
      </c>
      <c r="G161" s="221"/>
      <c r="H161" s="224">
        <v>8.84</v>
      </c>
      <c r="I161" s="225"/>
      <c r="J161" s="221"/>
      <c r="K161" s="221"/>
      <c r="L161" s="226"/>
      <c r="M161" s="227"/>
      <c r="N161" s="228"/>
      <c r="O161" s="228"/>
      <c r="P161" s="228"/>
      <c r="Q161" s="228"/>
      <c r="R161" s="228"/>
      <c r="S161" s="228"/>
      <c r="T161" s="229"/>
      <c r="AT161" s="230" t="s">
        <v>154</v>
      </c>
      <c r="AU161" s="230" t="s">
        <v>86</v>
      </c>
      <c r="AV161" s="14" t="s">
        <v>86</v>
      </c>
      <c r="AW161" s="14" t="s">
        <v>35</v>
      </c>
      <c r="AX161" s="14" t="s">
        <v>78</v>
      </c>
      <c r="AY161" s="230" t="s">
        <v>144</v>
      </c>
    </row>
    <row r="162" spans="1:65" s="14" customFormat="1" ht="11.25">
      <c r="B162" s="220"/>
      <c r="C162" s="221"/>
      <c r="D162" s="205" t="s">
        <v>154</v>
      </c>
      <c r="E162" s="222" t="s">
        <v>1</v>
      </c>
      <c r="F162" s="223" t="s">
        <v>706</v>
      </c>
      <c r="G162" s="221"/>
      <c r="H162" s="224">
        <v>36.854999999999997</v>
      </c>
      <c r="I162" s="225"/>
      <c r="J162" s="221"/>
      <c r="K162" s="221"/>
      <c r="L162" s="226"/>
      <c r="M162" s="227"/>
      <c r="N162" s="228"/>
      <c r="O162" s="228"/>
      <c r="P162" s="228"/>
      <c r="Q162" s="228"/>
      <c r="R162" s="228"/>
      <c r="S162" s="228"/>
      <c r="T162" s="229"/>
      <c r="AT162" s="230" t="s">
        <v>154</v>
      </c>
      <c r="AU162" s="230" t="s">
        <v>86</v>
      </c>
      <c r="AV162" s="14" t="s">
        <v>86</v>
      </c>
      <c r="AW162" s="14" t="s">
        <v>35</v>
      </c>
      <c r="AX162" s="14" t="s">
        <v>78</v>
      </c>
      <c r="AY162" s="230" t="s">
        <v>144</v>
      </c>
    </row>
    <row r="163" spans="1:65" s="15" customFormat="1" ht="11.25">
      <c r="B163" s="232"/>
      <c r="C163" s="233"/>
      <c r="D163" s="205" t="s">
        <v>154</v>
      </c>
      <c r="E163" s="234" t="s">
        <v>1</v>
      </c>
      <c r="F163" s="235" t="s">
        <v>178</v>
      </c>
      <c r="G163" s="233"/>
      <c r="H163" s="236">
        <v>45.695</v>
      </c>
      <c r="I163" s="237"/>
      <c r="J163" s="233"/>
      <c r="K163" s="233"/>
      <c r="L163" s="238"/>
      <c r="M163" s="239"/>
      <c r="N163" s="240"/>
      <c r="O163" s="240"/>
      <c r="P163" s="240"/>
      <c r="Q163" s="240"/>
      <c r="R163" s="240"/>
      <c r="S163" s="240"/>
      <c r="T163" s="241"/>
      <c r="AT163" s="242" t="s">
        <v>154</v>
      </c>
      <c r="AU163" s="242" t="s">
        <v>86</v>
      </c>
      <c r="AV163" s="15" t="s">
        <v>99</v>
      </c>
      <c r="AW163" s="15" t="s">
        <v>35</v>
      </c>
      <c r="AX163" s="15" t="s">
        <v>21</v>
      </c>
      <c r="AY163" s="242" t="s">
        <v>144</v>
      </c>
    </row>
    <row r="164" spans="1:65" s="2" customFormat="1" ht="14.45" customHeight="1">
      <c r="A164" s="35"/>
      <c r="B164" s="36"/>
      <c r="C164" s="192" t="s">
        <v>188</v>
      </c>
      <c r="D164" s="192" t="s">
        <v>146</v>
      </c>
      <c r="E164" s="193" t="s">
        <v>196</v>
      </c>
      <c r="F164" s="194" t="s">
        <v>525</v>
      </c>
      <c r="G164" s="195" t="s">
        <v>171</v>
      </c>
      <c r="H164" s="196">
        <v>45.695</v>
      </c>
      <c r="I164" s="197"/>
      <c r="J164" s="198">
        <f>ROUND(I164*H164,2)</f>
        <v>0</v>
      </c>
      <c r="K164" s="194" t="s">
        <v>1</v>
      </c>
      <c r="L164" s="40"/>
      <c r="M164" s="199" t="s">
        <v>1</v>
      </c>
      <c r="N164" s="200" t="s">
        <v>43</v>
      </c>
      <c r="O164" s="72"/>
      <c r="P164" s="201">
        <f>O164*H164</f>
        <v>0</v>
      </c>
      <c r="Q164" s="201">
        <v>0</v>
      </c>
      <c r="R164" s="201">
        <f>Q164*H164</f>
        <v>0</v>
      </c>
      <c r="S164" s="201">
        <v>0</v>
      </c>
      <c r="T164" s="202">
        <f>S164*H164</f>
        <v>0</v>
      </c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R164" s="203" t="s">
        <v>99</v>
      </c>
      <c r="AT164" s="203" t="s">
        <v>146</v>
      </c>
      <c r="AU164" s="203" t="s">
        <v>86</v>
      </c>
      <c r="AY164" s="18" t="s">
        <v>144</v>
      </c>
      <c r="BE164" s="204">
        <f>IF(N164="základní",J164,0)</f>
        <v>0</v>
      </c>
      <c r="BF164" s="204">
        <f>IF(N164="snížená",J164,0)</f>
        <v>0</v>
      </c>
      <c r="BG164" s="204">
        <f>IF(N164="zákl. přenesená",J164,0)</f>
        <v>0</v>
      </c>
      <c r="BH164" s="204">
        <f>IF(N164="sníž. přenesená",J164,0)</f>
        <v>0</v>
      </c>
      <c r="BI164" s="204">
        <f>IF(N164="nulová",J164,0)</f>
        <v>0</v>
      </c>
      <c r="BJ164" s="18" t="s">
        <v>21</v>
      </c>
      <c r="BK164" s="204">
        <f>ROUND(I164*H164,2)</f>
        <v>0</v>
      </c>
      <c r="BL164" s="18" t="s">
        <v>99</v>
      </c>
      <c r="BM164" s="203" t="s">
        <v>786</v>
      </c>
    </row>
    <row r="165" spans="1:65" s="2" customFormat="1" ht="11.25">
      <c r="A165" s="35"/>
      <c r="B165" s="36"/>
      <c r="C165" s="37"/>
      <c r="D165" s="205" t="s">
        <v>152</v>
      </c>
      <c r="E165" s="37"/>
      <c r="F165" s="206" t="s">
        <v>525</v>
      </c>
      <c r="G165" s="37"/>
      <c r="H165" s="37"/>
      <c r="I165" s="207"/>
      <c r="J165" s="37"/>
      <c r="K165" s="37"/>
      <c r="L165" s="40"/>
      <c r="M165" s="208"/>
      <c r="N165" s="209"/>
      <c r="O165" s="72"/>
      <c r="P165" s="72"/>
      <c r="Q165" s="72"/>
      <c r="R165" s="72"/>
      <c r="S165" s="72"/>
      <c r="T165" s="73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T165" s="18" t="s">
        <v>152</v>
      </c>
      <c r="AU165" s="18" t="s">
        <v>86</v>
      </c>
    </row>
    <row r="166" spans="1:65" s="14" customFormat="1" ht="11.25">
      <c r="B166" s="220"/>
      <c r="C166" s="221"/>
      <c r="D166" s="205" t="s">
        <v>154</v>
      </c>
      <c r="E166" s="222" t="s">
        <v>1</v>
      </c>
      <c r="F166" s="223" t="s">
        <v>705</v>
      </c>
      <c r="G166" s="221"/>
      <c r="H166" s="224">
        <v>8.84</v>
      </c>
      <c r="I166" s="225"/>
      <c r="J166" s="221"/>
      <c r="K166" s="221"/>
      <c r="L166" s="226"/>
      <c r="M166" s="227"/>
      <c r="N166" s="228"/>
      <c r="O166" s="228"/>
      <c r="P166" s="228"/>
      <c r="Q166" s="228"/>
      <c r="R166" s="228"/>
      <c r="S166" s="228"/>
      <c r="T166" s="229"/>
      <c r="AT166" s="230" t="s">
        <v>154</v>
      </c>
      <c r="AU166" s="230" t="s">
        <v>86</v>
      </c>
      <c r="AV166" s="14" t="s">
        <v>86</v>
      </c>
      <c r="AW166" s="14" t="s">
        <v>35</v>
      </c>
      <c r="AX166" s="14" t="s">
        <v>78</v>
      </c>
      <c r="AY166" s="230" t="s">
        <v>144</v>
      </c>
    </row>
    <row r="167" spans="1:65" s="14" customFormat="1" ht="11.25">
      <c r="B167" s="220"/>
      <c r="C167" s="221"/>
      <c r="D167" s="205" t="s">
        <v>154</v>
      </c>
      <c r="E167" s="222" t="s">
        <v>1</v>
      </c>
      <c r="F167" s="223" t="s">
        <v>706</v>
      </c>
      <c r="G167" s="221"/>
      <c r="H167" s="224">
        <v>36.854999999999997</v>
      </c>
      <c r="I167" s="225"/>
      <c r="J167" s="221"/>
      <c r="K167" s="221"/>
      <c r="L167" s="226"/>
      <c r="M167" s="227"/>
      <c r="N167" s="228"/>
      <c r="O167" s="228"/>
      <c r="P167" s="228"/>
      <c r="Q167" s="228"/>
      <c r="R167" s="228"/>
      <c r="S167" s="228"/>
      <c r="T167" s="229"/>
      <c r="AT167" s="230" t="s">
        <v>154</v>
      </c>
      <c r="AU167" s="230" t="s">
        <v>86</v>
      </c>
      <c r="AV167" s="14" t="s">
        <v>86</v>
      </c>
      <c r="AW167" s="14" t="s">
        <v>35</v>
      </c>
      <c r="AX167" s="14" t="s">
        <v>78</v>
      </c>
      <c r="AY167" s="230" t="s">
        <v>144</v>
      </c>
    </row>
    <row r="168" spans="1:65" s="15" customFormat="1" ht="11.25">
      <c r="B168" s="232"/>
      <c r="C168" s="233"/>
      <c r="D168" s="205" t="s">
        <v>154</v>
      </c>
      <c r="E168" s="234" t="s">
        <v>1</v>
      </c>
      <c r="F168" s="235" t="s">
        <v>178</v>
      </c>
      <c r="G168" s="233"/>
      <c r="H168" s="236">
        <v>45.695</v>
      </c>
      <c r="I168" s="237"/>
      <c r="J168" s="233"/>
      <c r="K168" s="233"/>
      <c r="L168" s="238"/>
      <c r="M168" s="239"/>
      <c r="N168" s="240"/>
      <c r="O168" s="240"/>
      <c r="P168" s="240"/>
      <c r="Q168" s="240"/>
      <c r="R168" s="240"/>
      <c r="S168" s="240"/>
      <c r="T168" s="241"/>
      <c r="AT168" s="242" t="s">
        <v>154</v>
      </c>
      <c r="AU168" s="242" t="s">
        <v>86</v>
      </c>
      <c r="AV168" s="15" t="s">
        <v>99</v>
      </c>
      <c r="AW168" s="15" t="s">
        <v>35</v>
      </c>
      <c r="AX168" s="15" t="s">
        <v>21</v>
      </c>
      <c r="AY168" s="242" t="s">
        <v>144</v>
      </c>
    </row>
    <row r="169" spans="1:65" s="2" customFormat="1" ht="24.2" customHeight="1">
      <c r="A169" s="35"/>
      <c r="B169" s="36"/>
      <c r="C169" s="192" t="s">
        <v>195</v>
      </c>
      <c r="D169" s="192" t="s">
        <v>146</v>
      </c>
      <c r="E169" s="193" t="s">
        <v>622</v>
      </c>
      <c r="F169" s="194" t="s">
        <v>623</v>
      </c>
      <c r="G169" s="195" t="s">
        <v>202</v>
      </c>
      <c r="H169" s="196">
        <v>77.682000000000002</v>
      </c>
      <c r="I169" s="197"/>
      <c r="J169" s="198">
        <f>ROUND(I169*H169,2)</f>
        <v>0</v>
      </c>
      <c r="K169" s="194" t="s">
        <v>150</v>
      </c>
      <c r="L169" s="40"/>
      <c r="M169" s="199" t="s">
        <v>1</v>
      </c>
      <c r="N169" s="200" t="s">
        <v>43</v>
      </c>
      <c r="O169" s="72"/>
      <c r="P169" s="201">
        <f>O169*H169</f>
        <v>0</v>
      </c>
      <c r="Q169" s="201">
        <v>0</v>
      </c>
      <c r="R169" s="201">
        <f>Q169*H169</f>
        <v>0</v>
      </c>
      <c r="S169" s="201">
        <v>0</v>
      </c>
      <c r="T169" s="202">
        <f>S169*H169</f>
        <v>0</v>
      </c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R169" s="203" t="s">
        <v>99</v>
      </c>
      <c r="AT169" s="203" t="s">
        <v>146</v>
      </c>
      <c r="AU169" s="203" t="s">
        <v>86</v>
      </c>
      <c r="AY169" s="18" t="s">
        <v>144</v>
      </c>
      <c r="BE169" s="204">
        <f>IF(N169="základní",J169,0)</f>
        <v>0</v>
      </c>
      <c r="BF169" s="204">
        <f>IF(N169="snížená",J169,0)</f>
        <v>0</v>
      </c>
      <c r="BG169" s="204">
        <f>IF(N169="zákl. přenesená",J169,0)</f>
        <v>0</v>
      </c>
      <c r="BH169" s="204">
        <f>IF(N169="sníž. přenesená",J169,0)</f>
        <v>0</v>
      </c>
      <c r="BI169" s="204">
        <f>IF(N169="nulová",J169,0)</f>
        <v>0</v>
      </c>
      <c r="BJ169" s="18" t="s">
        <v>21</v>
      </c>
      <c r="BK169" s="204">
        <f>ROUND(I169*H169,2)</f>
        <v>0</v>
      </c>
      <c r="BL169" s="18" t="s">
        <v>99</v>
      </c>
      <c r="BM169" s="203" t="s">
        <v>787</v>
      </c>
    </row>
    <row r="170" spans="1:65" s="2" customFormat="1" ht="29.25">
      <c r="A170" s="35"/>
      <c r="B170" s="36"/>
      <c r="C170" s="37"/>
      <c r="D170" s="205" t="s">
        <v>152</v>
      </c>
      <c r="E170" s="37"/>
      <c r="F170" s="206" t="s">
        <v>426</v>
      </c>
      <c r="G170" s="37"/>
      <c r="H170" s="37"/>
      <c r="I170" s="207"/>
      <c r="J170" s="37"/>
      <c r="K170" s="37"/>
      <c r="L170" s="40"/>
      <c r="M170" s="208"/>
      <c r="N170" s="209"/>
      <c r="O170" s="72"/>
      <c r="P170" s="72"/>
      <c r="Q170" s="72"/>
      <c r="R170" s="72"/>
      <c r="S170" s="72"/>
      <c r="T170" s="73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T170" s="18" t="s">
        <v>152</v>
      </c>
      <c r="AU170" s="18" t="s">
        <v>86</v>
      </c>
    </row>
    <row r="171" spans="1:65" s="14" customFormat="1" ht="11.25">
      <c r="B171" s="220"/>
      <c r="C171" s="221"/>
      <c r="D171" s="205" t="s">
        <v>154</v>
      </c>
      <c r="E171" s="222" t="s">
        <v>1</v>
      </c>
      <c r="F171" s="223" t="s">
        <v>710</v>
      </c>
      <c r="G171" s="221"/>
      <c r="H171" s="224">
        <v>77.682000000000002</v>
      </c>
      <c r="I171" s="225"/>
      <c r="J171" s="221"/>
      <c r="K171" s="221"/>
      <c r="L171" s="226"/>
      <c r="M171" s="227"/>
      <c r="N171" s="228"/>
      <c r="O171" s="228"/>
      <c r="P171" s="228"/>
      <c r="Q171" s="228"/>
      <c r="R171" s="228"/>
      <c r="S171" s="228"/>
      <c r="T171" s="229"/>
      <c r="AT171" s="230" t="s">
        <v>154</v>
      </c>
      <c r="AU171" s="230" t="s">
        <v>86</v>
      </c>
      <c r="AV171" s="14" t="s">
        <v>86</v>
      </c>
      <c r="AW171" s="14" t="s">
        <v>35</v>
      </c>
      <c r="AX171" s="14" t="s">
        <v>21</v>
      </c>
      <c r="AY171" s="230" t="s">
        <v>144</v>
      </c>
    </row>
    <row r="172" spans="1:65" s="2" customFormat="1" ht="24.2" customHeight="1">
      <c r="A172" s="35"/>
      <c r="B172" s="36"/>
      <c r="C172" s="192" t="s">
        <v>199</v>
      </c>
      <c r="D172" s="192" t="s">
        <v>146</v>
      </c>
      <c r="E172" s="193" t="s">
        <v>205</v>
      </c>
      <c r="F172" s="194" t="s">
        <v>206</v>
      </c>
      <c r="G172" s="195" t="s">
        <v>171</v>
      </c>
      <c r="H172" s="196">
        <v>4.75</v>
      </c>
      <c r="I172" s="197"/>
      <c r="J172" s="198">
        <f>ROUND(I172*H172,2)</f>
        <v>0</v>
      </c>
      <c r="K172" s="194" t="s">
        <v>150</v>
      </c>
      <c r="L172" s="40"/>
      <c r="M172" s="199" t="s">
        <v>1</v>
      </c>
      <c r="N172" s="200" t="s">
        <v>43</v>
      </c>
      <c r="O172" s="72"/>
      <c r="P172" s="201">
        <f>O172*H172</f>
        <v>0</v>
      </c>
      <c r="Q172" s="201">
        <v>0</v>
      </c>
      <c r="R172" s="201">
        <f>Q172*H172</f>
        <v>0</v>
      </c>
      <c r="S172" s="201">
        <v>0</v>
      </c>
      <c r="T172" s="202">
        <f>S172*H172</f>
        <v>0</v>
      </c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R172" s="203" t="s">
        <v>99</v>
      </c>
      <c r="AT172" s="203" t="s">
        <v>146</v>
      </c>
      <c r="AU172" s="203" t="s">
        <v>86</v>
      </c>
      <c r="AY172" s="18" t="s">
        <v>144</v>
      </c>
      <c r="BE172" s="204">
        <f>IF(N172="základní",J172,0)</f>
        <v>0</v>
      </c>
      <c r="BF172" s="204">
        <f>IF(N172="snížená",J172,0)</f>
        <v>0</v>
      </c>
      <c r="BG172" s="204">
        <f>IF(N172="zákl. přenesená",J172,0)</f>
        <v>0</v>
      </c>
      <c r="BH172" s="204">
        <f>IF(N172="sníž. přenesená",J172,0)</f>
        <v>0</v>
      </c>
      <c r="BI172" s="204">
        <f>IF(N172="nulová",J172,0)</f>
        <v>0</v>
      </c>
      <c r="BJ172" s="18" t="s">
        <v>21</v>
      </c>
      <c r="BK172" s="204">
        <f>ROUND(I172*H172,2)</f>
        <v>0</v>
      </c>
      <c r="BL172" s="18" t="s">
        <v>99</v>
      </c>
      <c r="BM172" s="203" t="s">
        <v>788</v>
      </c>
    </row>
    <row r="173" spans="1:65" s="2" customFormat="1" ht="29.25">
      <c r="A173" s="35"/>
      <c r="B173" s="36"/>
      <c r="C173" s="37"/>
      <c r="D173" s="205" t="s">
        <v>152</v>
      </c>
      <c r="E173" s="37"/>
      <c r="F173" s="206" t="s">
        <v>208</v>
      </c>
      <c r="G173" s="37"/>
      <c r="H173" s="37"/>
      <c r="I173" s="207"/>
      <c r="J173" s="37"/>
      <c r="K173" s="37"/>
      <c r="L173" s="40"/>
      <c r="M173" s="208"/>
      <c r="N173" s="209"/>
      <c r="O173" s="72"/>
      <c r="P173" s="72"/>
      <c r="Q173" s="72"/>
      <c r="R173" s="72"/>
      <c r="S173" s="72"/>
      <c r="T173" s="73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T173" s="18" t="s">
        <v>152</v>
      </c>
      <c r="AU173" s="18" t="s">
        <v>86</v>
      </c>
    </row>
    <row r="174" spans="1:65" s="13" customFormat="1" ht="11.25">
      <c r="B174" s="210"/>
      <c r="C174" s="211"/>
      <c r="D174" s="205" t="s">
        <v>154</v>
      </c>
      <c r="E174" s="212" t="s">
        <v>1</v>
      </c>
      <c r="F174" s="213" t="s">
        <v>530</v>
      </c>
      <c r="G174" s="211"/>
      <c r="H174" s="212" t="s">
        <v>1</v>
      </c>
      <c r="I174" s="214"/>
      <c r="J174" s="211"/>
      <c r="K174" s="211"/>
      <c r="L174" s="215"/>
      <c r="M174" s="216"/>
      <c r="N174" s="217"/>
      <c r="O174" s="217"/>
      <c r="P174" s="217"/>
      <c r="Q174" s="217"/>
      <c r="R174" s="217"/>
      <c r="S174" s="217"/>
      <c r="T174" s="218"/>
      <c r="AT174" s="219" t="s">
        <v>154</v>
      </c>
      <c r="AU174" s="219" t="s">
        <v>86</v>
      </c>
      <c r="AV174" s="13" t="s">
        <v>21</v>
      </c>
      <c r="AW174" s="13" t="s">
        <v>35</v>
      </c>
      <c r="AX174" s="13" t="s">
        <v>78</v>
      </c>
      <c r="AY174" s="219" t="s">
        <v>144</v>
      </c>
    </row>
    <row r="175" spans="1:65" s="14" customFormat="1" ht="11.25">
      <c r="B175" s="220"/>
      <c r="C175" s="221"/>
      <c r="D175" s="205" t="s">
        <v>154</v>
      </c>
      <c r="E175" s="222" t="s">
        <v>1</v>
      </c>
      <c r="F175" s="223" t="s">
        <v>712</v>
      </c>
      <c r="G175" s="221"/>
      <c r="H175" s="224">
        <v>4.75</v>
      </c>
      <c r="I175" s="225"/>
      <c r="J175" s="221"/>
      <c r="K175" s="221"/>
      <c r="L175" s="226"/>
      <c r="M175" s="227"/>
      <c r="N175" s="228"/>
      <c r="O175" s="228"/>
      <c r="P175" s="228"/>
      <c r="Q175" s="228"/>
      <c r="R175" s="228"/>
      <c r="S175" s="228"/>
      <c r="T175" s="229"/>
      <c r="AT175" s="230" t="s">
        <v>154</v>
      </c>
      <c r="AU175" s="230" t="s">
        <v>86</v>
      </c>
      <c r="AV175" s="14" t="s">
        <v>86</v>
      </c>
      <c r="AW175" s="14" t="s">
        <v>35</v>
      </c>
      <c r="AX175" s="14" t="s">
        <v>21</v>
      </c>
      <c r="AY175" s="230" t="s">
        <v>144</v>
      </c>
    </row>
    <row r="176" spans="1:65" s="2" customFormat="1" ht="14.45" customHeight="1">
      <c r="A176" s="35"/>
      <c r="B176" s="36"/>
      <c r="C176" s="243" t="s">
        <v>25</v>
      </c>
      <c r="D176" s="243" t="s">
        <v>211</v>
      </c>
      <c r="E176" s="244" t="s">
        <v>212</v>
      </c>
      <c r="F176" s="245" t="s">
        <v>213</v>
      </c>
      <c r="G176" s="246" t="s">
        <v>202</v>
      </c>
      <c r="H176" s="247">
        <v>8.0749999999999993</v>
      </c>
      <c r="I176" s="248"/>
      <c r="J176" s="249">
        <f>ROUND(I176*H176,2)</f>
        <v>0</v>
      </c>
      <c r="K176" s="245" t="s">
        <v>150</v>
      </c>
      <c r="L176" s="250"/>
      <c r="M176" s="251" t="s">
        <v>1</v>
      </c>
      <c r="N176" s="252" t="s">
        <v>43</v>
      </c>
      <c r="O176" s="72"/>
      <c r="P176" s="201">
        <f>O176*H176</f>
        <v>0</v>
      </c>
      <c r="Q176" s="201">
        <v>1</v>
      </c>
      <c r="R176" s="201">
        <f>Q176*H176</f>
        <v>8.0749999999999993</v>
      </c>
      <c r="S176" s="201">
        <v>0</v>
      </c>
      <c r="T176" s="202">
        <f>S176*H176</f>
        <v>0</v>
      </c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R176" s="203" t="s">
        <v>195</v>
      </c>
      <c r="AT176" s="203" t="s">
        <v>211</v>
      </c>
      <c r="AU176" s="203" t="s">
        <v>86</v>
      </c>
      <c r="AY176" s="18" t="s">
        <v>144</v>
      </c>
      <c r="BE176" s="204">
        <f>IF(N176="základní",J176,0)</f>
        <v>0</v>
      </c>
      <c r="BF176" s="204">
        <f>IF(N176="snížená",J176,0)</f>
        <v>0</v>
      </c>
      <c r="BG176" s="204">
        <f>IF(N176="zákl. přenesená",J176,0)</f>
        <v>0</v>
      </c>
      <c r="BH176" s="204">
        <f>IF(N176="sníž. přenesená",J176,0)</f>
        <v>0</v>
      </c>
      <c r="BI176" s="204">
        <f>IF(N176="nulová",J176,0)</f>
        <v>0</v>
      </c>
      <c r="BJ176" s="18" t="s">
        <v>21</v>
      </c>
      <c r="BK176" s="204">
        <f>ROUND(I176*H176,2)</f>
        <v>0</v>
      </c>
      <c r="BL176" s="18" t="s">
        <v>99</v>
      </c>
      <c r="BM176" s="203" t="s">
        <v>789</v>
      </c>
    </row>
    <row r="177" spans="1:65" s="2" customFormat="1" ht="11.25">
      <c r="A177" s="35"/>
      <c r="B177" s="36"/>
      <c r="C177" s="37"/>
      <c r="D177" s="205" t="s">
        <v>152</v>
      </c>
      <c r="E177" s="37"/>
      <c r="F177" s="206" t="s">
        <v>215</v>
      </c>
      <c r="G177" s="37"/>
      <c r="H177" s="37"/>
      <c r="I177" s="207"/>
      <c r="J177" s="37"/>
      <c r="K177" s="37"/>
      <c r="L177" s="40"/>
      <c r="M177" s="208"/>
      <c r="N177" s="209"/>
      <c r="O177" s="72"/>
      <c r="P177" s="72"/>
      <c r="Q177" s="72"/>
      <c r="R177" s="72"/>
      <c r="S177" s="72"/>
      <c r="T177" s="73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T177" s="18" t="s">
        <v>152</v>
      </c>
      <c r="AU177" s="18" t="s">
        <v>86</v>
      </c>
    </row>
    <row r="178" spans="1:65" s="13" customFormat="1" ht="11.25">
      <c r="B178" s="210"/>
      <c r="C178" s="211"/>
      <c r="D178" s="205" t="s">
        <v>154</v>
      </c>
      <c r="E178" s="212" t="s">
        <v>1</v>
      </c>
      <c r="F178" s="213" t="s">
        <v>216</v>
      </c>
      <c r="G178" s="211"/>
      <c r="H178" s="212" t="s">
        <v>1</v>
      </c>
      <c r="I178" s="214"/>
      <c r="J178" s="211"/>
      <c r="K178" s="211"/>
      <c r="L178" s="215"/>
      <c r="M178" s="216"/>
      <c r="N178" s="217"/>
      <c r="O178" s="217"/>
      <c r="P178" s="217"/>
      <c r="Q178" s="217"/>
      <c r="R178" s="217"/>
      <c r="S178" s="217"/>
      <c r="T178" s="218"/>
      <c r="AT178" s="219" t="s">
        <v>154</v>
      </c>
      <c r="AU178" s="219" t="s">
        <v>86</v>
      </c>
      <c r="AV178" s="13" t="s">
        <v>21</v>
      </c>
      <c r="AW178" s="13" t="s">
        <v>35</v>
      </c>
      <c r="AX178" s="13" t="s">
        <v>78</v>
      </c>
      <c r="AY178" s="219" t="s">
        <v>144</v>
      </c>
    </row>
    <row r="179" spans="1:65" s="14" customFormat="1" ht="11.25">
      <c r="B179" s="220"/>
      <c r="C179" s="221"/>
      <c r="D179" s="205" t="s">
        <v>154</v>
      </c>
      <c r="E179" s="222" t="s">
        <v>1</v>
      </c>
      <c r="F179" s="223" t="s">
        <v>714</v>
      </c>
      <c r="G179" s="221"/>
      <c r="H179" s="224">
        <v>8.0749999999999993</v>
      </c>
      <c r="I179" s="225"/>
      <c r="J179" s="221"/>
      <c r="K179" s="221"/>
      <c r="L179" s="226"/>
      <c r="M179" s="227"/>
      <c r="N179" s="228"/>
      <c r="O179" s="228"/>
      <c r="P179" s="228"/>
      <c r="Q179" s="228"/>
      <c r="R179" s="228"/>
      <c r="S179" s="228"/>
      <c r="T179" s="229"/>
      <c r="AT179" s="230" t="s">
        <v>154</v>
      </c>
      <c r="AU179" s="230" t="s">
        <v>86</v>
      </c>
      <c r="AV179" s="14" t="s">
        <v>86</v>
      </c>
      <c r="AW179" s="14" t="s">
        <v>35</v>
      </c>
      <c r="AX179" s="14" t="s">
        <v>78</v>
      </c>
      <c r="AY179" s="230" t="s">
        <v>144</v>
      </c>
    </row>
    <row r="180" spans="1:65" s="15" customFormat="1" ht="11.25">
      <c r="B180" s="232"/>
      <c r="C180" s="233"/>
      <c r="D180" s="205" t="s">
        <v>154</v>
      </c>
      <c r="E180" s="234" t="s">
        <v>1</v>
      </c>
      <c r="F180" s="235" t="s">
        <v>178</v>
      </c>
      <c r="G180" s="233"/>
      <c r="H180" s="236">
        <v>8.0749999999999993</v>
      </c>
      <c r="I180" s="237"/>
      <c r="J180" s="233"/>
      <c r="K180" s="233"/>
      <c r="L180" s="238"/>
      <c r="M180" s="239"/>
      <c r="N180" s="240"/>
      <c r="O180" s="240"/>
      <c r="P180" s="240"/>
      <c r="Q180" s="240"/>
      <c r="R180" s="240"/>
      <c r="S180" s="240"/>
      <c r="T180" s="241"/>
      <c r="AT180" s="242" t="s">
        <v>154</v>
      </c>
      <c r="AU180" s="242" t="s">
        <v>86</v>
      </c>
      <c r="AV180" s="15" t="s">
        <v>99</v>
      </c>
      <c r="AW180" s="15" t="s">
        <v>35</v>
      </c>
      <c r="AX180" s="15" t="s">
        <v>21</v>
      </c>
      <c r="AY180" s="242" t="s">
        <v>144</v>
      </c>
    </row>
    <row r="181" spans="1:65" s="2" customFormat="1" ht="24.2" customHeight="1">
      <c r="A181" s="35"/>
      <c r="B181" s="36"/>
      <c r="C181" s="192" t="s">
        <v>210</v>
      </c>
      <c r="D181" s="192" t="s">
        <v>146</v>
      </c>
      <c r="E181" s="193" t="s">
        <v>219</v>
      </c>
      <c r="F181" s="194" t="s">
        <v>220</v>
      </c>
      <c r="G181" s="195" t="s">
        <v>149</v>
      </c>
      <c r="H181" s="196">
        <v>31</v>
      </c>
      <c r="I181" s="197"/>
      <c r="J181" s="198">
        <f>ROUND(I181*H181,2)</f>
        <v>0</v>
      </c>
      <c r="K181" s="194" t="s">
        <v>1</v>
      </c>
      <c r="L181" s="40"/>
      <c r="M181" s="199" t="s">
        <v>1</v>
      </c>
      <c r="N181" s="200" t="s">
        <v>43</v>
      </c>
      <c r="O181" s="72"/>
      <c r="P181" s="201">
        <f>O181*H181</f>
        <v>0</v>
      </c>
      <c r="Q181" s="201">
        <v>0</v>
      </c>
      <c r="R181" s="201">
        <f>Q181*H181</f>
        <v>0</v>
      </c>
      <c r="S181" s="201">
        <v>0</v>
      </c>
      <c r="T181" s="202">
        <f>S181*H181</f>
        <v>0</v>
      </c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R181" s="203" t="s">
        <v>99</v>
      </c>
      <c r="AT181" s="203" t="s">
        <v>146</v>
      </c>
      <c r="AU181" s="203" t="s">
        <v>86</v>
      </c>
      <c r="AY181" s="18" t="s">
        <v>144</v>
      </c>
      <c r="BE181" s="204">
        <f>IF(N181="základní",J181,0)</f>
        <v>0</v>
      </c>
      <c r="BF181" s="204">
        <f>IF(N181="snížená",J181,0)</f>
        <v>0</v>
      </c>
      <c r="BG181" s="204">
        <f>IF(N181="zákl. přenesená",J181,0)</f>
        <v>0</v>
      </c>
      <c r="BH181" s="204">
        <f>IF(N181="sníž. přenesená",J181,0)</f>
        <v>0</v>
      </c>
      <c r="BI181" s="204">
        <f>IF(N181="nulová",J181,0)</f>
        <v>0</v>
      </c>
      <c r="BJ181" s="18" t="s">
        <v>21</v>
      </c>
      <c r="BK181" s="204">
        <f>ROUND(I181*H181,2)</f>
        <v>0</v>
      </c>
      <c r="BL181" s="18" t="s">
        <v>99</v>
      </c>
      <c r="BM181" s="203" t="s">
        <v>790</v>
      </c>
    </row>
    <row r="182" spans="1:65" s="2" customFormat="1" ht="19.5">
      <c r="A182" s="35"/>
      <c r="B182" s="36"/>
      <c r="C182" s="37"/>
      <c r="D182" s="205" t="s">
        <v>152</v>
      </c>
      <c r="E182" s="37"/>
      <c r="F182" s="206" t="s">
        <v>222</v>
      </c>
      <c r="G182" s="37"/>
      <c r="H182" s="37"/>
      <c r="I182" s="207"/>
      <c r="J182" s="37"/>
      <c r="K182" s="37"/>
      <c r="L182" s="40"/>
      <c r="M182" s="208"/>
      <c r="N182" s="209"/>
      <c r="O182" s="72"/>
      <c r="P182" s="72"/>
      <c r="Q182" s="72"/>
      <c r="R182" s="72"/>
      <c r="S182" s="72"/>
      <c r="T182" s="73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T182" s="18" t="s">
        <v>152</v>
      </c>
      <c r="AU182" s="18" t="s">
        <v>86</v>
      </c>
    </row>
    <row r="183" spans="1:65" s="13" customFormat="1" ht="11.25">
      <c r="B183" s="210"/>
      <c r="C183" s="211"/>
      <c r="D183" s="205" t="s">
        <v>154</v>
      </c>
      <c r="E183" s="212" t="s">
        <v>1</v>
      </c>
      <c r="F183" s="213" t="s">
        <v>537</v>
      </c>
      <c r="G183" s="211"/>
      <c r="H183" s="212" t="s">
        <v>1</v>
      </c>
      <c r="I183" s="214"/>
      <c r="J183" s="211"/>
      <c r="K183" s="211"/>
      <c r="L183" s="215"/>
      <c r="M183" s="216"/>
      <c r="N183" s="217"/>
      <c r="O183" s="217"/>
      <c r="P183" s="217"/>
      <c r="Q183" s="217"/>
      <c r="R183" s="217"/>
      <c r="S183" s="217"/>
      <c r="T183" s="218"/>
      <c r="AT183" s="219" t="s">
        <v>154</v>
      </c>
      <c r="AU183" s="219" t="s">
        <v>86</v>
      </c>
      <c r="AV183" s="13" t="s">
        <v>21</v>
      </c>
      <c r="AW183" s="13" t="s">
        <v>35</v>
      </c>
      <c r="AX183" s="13" t="s">
        <v>78</v>
      </c>
      <c r="AY183" s="219" t="s">
        <v>144</v>
      </c>
    </row>
    <row r="184" spans="1:65" s="14" customFormat="1" ht="11.25">
      <c r="B184" s="220"/>
      <c r="C184" s="221"/>
      <c r="D184" s="205" t="s">
        <v>154</v>
      </c>
      <c r="E184" s="222" t="s">
        <v>1</v>
      </c>
      <c r="F184" s="223" t="s">
        <v>791</v>
      </c>
      <c r="G184" s="221"/>
      <c r="H184" s="224">
        <v>31</v>
      </c>
      <c r="I184" s="225"/>
      <c r="J184" s="221"/>
      <c r="K184" s="221"/>
      <c r="L184" s="226"/>
      <c r="M184" s="227"/>
      <c r="N184" s="228"/>
      <c r="O184" s="228"/>
      <c r="P184" s="228"/>
      <c r="Q184" s="228"/>
      <c r="R184" s="228"/>
      <c r="S184" s="228"/>
      <c r="T184" s="229"/>
      <c r="AT184" s="230" t="s">
        <v>154</v>
      </c>
      <c r="AU184" s="230" t="s">
        <v>86</v>
      </c>
      <c r="AV184" s="14" t="s">
        <v>86</v>
      </c>
      <c r="AW184" s="14" t="s">
        <v>35</v>
      </c>
      <c r="AX184" s="14" t="s">
        <v>21</v>
      </c>
      <c r="AY184" s="230" t="s">
        <v>144</v>
      </c>
    </row>
    <row r="185" spans="1:65" s="2" customFormat="1" ht="37.9" customHeight="1">
      <c r="A185" s="35"/>
      <c r="B185" s="36"/>
      <c r="C185" s="192" t="s">
        <v>218</v>
      </c>
      <c r="D185" s="192" t="s">
        <v>146</v>
      </c>
      <c r="E185" s="193" t="s">
        <v>226</v>
      </c>
      <c r="F185" s="194" t="s">
        <v>227</v>
      </c>
      <c r="G185" s="195" t="s">
        <v>149</v>
      </c>
      <c r="H185" s="196">
        <v>31</v>
      </c>
      <c r="I185" s="197"/>
      <c r="J185" s="198">
        <f>ROUND(I185*H185,2)</f>
        <v>0</v>
      </c>
      <c r="K185" s="194" t="s">
        <v>1</v>
      </c>
      <c r="L185" s="40"/>
      <c r="M185" s="199" t="s">
        <v>1</v>
      </c>
      <c r="N185" s="200" t="s">
        <v>43</v>
      </c>
      <c r="O185" s="72"/>
      <c r="P185" s="201">
        <f>O185*H185</f>
        <v>0</v>
      </c>
      <c r="Q185" s="201">
        <v>0</v>
      </c>
      <c r="R185" s="201">
        <f>Q185*H185</f>
        <v>0</v>
      </c>
      <c r="S185" s="201">
        <v>0</v>
      </c>
      <c r="T185" s="202">
        <f>S185*H185</f>
        <v>0</v>
      </c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R185" s="203" t="s">
        <v>99</v>
      </c>
      <c r="AT185" s="203" t="s">
        <v>146</v>
      </c>
      <c r="AU185" s="203" t="s">
        <v>86</v>
      </c>
      <c r="AY185" s="18" t="s">
        <v>144</v>
      </c>
      <c r="BE185" s="204">
        <f>IF(N185="základní",J185,0)</f>
        <v>0</v>
      </c>
      <c r="BF185" s="204">
        <f>IF(N185="snížená",J185,0)</f>
        <v>0</v>
      </c>
      <c r="BG185" s="204">
        <f>IF(N185="zákl. přenesená",J185,0)</f>
        <v>0</v>
      </c>
      <c r="BH185" s="204">
        <f>IF(N185="sníž. přenesená",J185,0)</f>
        <v>0</v>
      </c>
      <c r="BI185" s="204">
        <f>IF(N185="nulová",J185,0)</f>
        <v>0</v>
      </c>
      <c r="BJ185" s="18" t="s">
        <v>21</v>
      </c>
      <c r="BK185" s="204">
        <f>ROUND(I185*H185,2)</f>
        <v>0</v>
      </c>
      <c r="BL185" s="18" t="s">
        <v>99</v>
      </c>
      <c r="BM185" s="203" t="s">
        <v>792</v>
      </c>
    </row>
    <row r="186" spans="1:65" s="2" customFormat="1" ht="19.5">
      <c r="A186" s="35"/>
      <c r="B186" s="36"/>
      <c r="C186" s="37"/>
      <c r="D186" s="205" t="s">
        <v>152</v>
      </c>
      <c r="E186" s="37"/>
      <c r="F186" s="206" t="s">
        <v>229</v>
      </c>
      <c r="G186" s="37"/>
      <c r="H186" s="37"/>
      <c r="I186" s="207"/>
      <c r="J186" s="37"/>
      <c r="K186" s="37"/>
      <c r="L186" s="40"/>
      <c r="M186" s="208"/>
      <c r="N186" s="209"/>
      <c r="O186" s="72"/>
      <c r="P186" s="72"/>
      <c r="Q186" s="72"/>
      <c r="R186" s="72"/>
      <c r="S186" s="72"/>
      <c r="T186" s="73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T186" s="18" t="s">
        <v>152</v>
      </c>
      <c r="AU186" s="18" t="s">
        <v>86</v>
      </c>
    </row>
    <row r="187" spans="1:65" s="13" customFormat="1" ht="11.25">
      <c r="B187" s="210"/>
      <c r="C187" s="211"/>
      <c r="D187" s="205" t="s">
        <v>154</v>
      </c>
      <c r="E187" s="212" t="s">
        <v>1</v>
      </c>
      <c r="F187" s="213" t="s">
        <v>223</v>
      </c>
      <c r="G187" s="211"/>
      <c r="H187" s="212" t="s">
        <v>1</v>
      </c>
      <c r="I187" s="214"/>
      <c r="J187" s="211"/>
      <c r="K187" s="211"/>
      <c r="L187" s="215"/>
      <c r="M187" s="216"/>
      <c r="N187" s="217"/>
      <c r="O187" s="217"/>
      <c r="P187" s="217"/>
      <c r="Q187" s="217"/>
      <c r="R187" s="217"/>
      <c r="S187" s="217"/>
      <c r="T187" s="218"/>
      <c r="AT187" s="219" t="s">
        <v>154</v>
      </c>
      <c r="AU187" s="219" t="s">
        <v>86</v>
      </c>
      <c r="AV187" s="13" t="s">
        <v>21</v>
      </c>
      <c r="AW187" s="13" t="s">
        <v>35</v>
      </c>
      <c r="AX187" s="13" t="s">
        <v>78</v>
      </c>
      <c r="AY187" s="219" t="s">
        <v>144</v>
      </c>
    </row>
    <row r="188" spans="1:65" s="14" customFormat="1" ht="11.25">
      <c r="B188" s="220"/>
      <c r="C188" s="221"/>
      <c r="D188" s="205" t="s">
        <v>154</v>
      </c>
      <c r="E188" s="222" t="s">
        <v>1</v>
      </c>
      <c r="F188" s="223" t="s">
        <v>791</v>
      </c>
      <c r="G188" s="221"/>
      <c r="H188" s="224">
        <v>31</v>
      </c>
      <c r="I188" s="225"/>
      <c r="J188" s="221"/>
      <c r="K188" s="221"/>
      <c r="L188" s="226"/>
      <c r="M188" s="227"/>
      <c r="N188" s="228"/>
      <c r="O188" s="228"/>
      <c r="P188" s="228"/>
      <c r="Q188" s="228"/>
      <c r="R188" s="228"/>
      <c r="S188" s="228"/>
      <c r="T188" s="229"/>
      <c r="AT188" s="230" t="s">
        <v>154</v>
      </c>
      <c r="AU188" s="230" t="s">
        <v>86</v>
      </c>
      <c r="AV188" s="14" t="s">
        <v>86</v>
      </c>
      <c r="AW188" s="14" t="s">
        <v>35</v>
      </c>
      <c r="AX188" s="14" t="s">
        <v>21</v>
      </c>
      <c r="AY188" s="230" t="s">
        <v>144</v>
      </c>
    </row>
    <row r="189" spans="1:65" s="2" customFormat="1" ht="14.45" customHeight="1">
      <c r="A189" s="35"/>
      <c r="B189" s="36"/>
      <c r="C189" s="243" t="s">
        <v>535</v>
      </c>
      <c r="D189" s="243" t="s">
        <v>211</v>
      </c>
      <c r="E189" s="244" t="s">
        <v>230</v>
      </c>
      <c r="F189" s="245" t="s">
        <v>231</v>
      </c>
      <c r="G189" s="246" t="s">
        <v>232</v>
      </c>
      <c r="H189" s="247">
        <v>0.46500000000000002</v>
      </c>
      <c r="I189" s="248"/>
      <c r="J189" s="249">
        <f>ROUND(I189*H189,2)</f>
        <v>0</v>
      </c>
      <c r="K189" s="245" t="s">
        <v>150</v>
      </c>
      <c r="L189" s="250"/>
      <c r="M189" s="251" t="s">
        <v>1</v>
      </c>
      <c r="N189" s="252" t="s">
        <v>43</v>
      </c>
      <c r="O189" s="72"/>
      <c r="P189" s="201">
        <f>O189*H189</f>
        <v>0</v>
      </c>
      <c r="Q189" s="201">
        <v>1E-3</v>
      </c>
      <c r="R189" s="201">
        <f>Q189*H189</f>
        <v>4.6500000000000003E-4</v>
      </c>
      <c r="S189" s="201">
        <v>0</v>
      </c>
      <c r="T189" s="202">
        <f>S189*H189</f>
        <v>0</v>
      </c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R189" s="203" t="s">
        <v>195</v>
      </c>
      <c r="AT189" s="203" t="s">
        <v>211</v>
      </c>
      <c r="AU189" s="203" t="s">
        <v>86</v>
      </c>
      <c r="AY189" s="18" t="s">
        <v>144</v>
      </c>
      <c r="BE189" s="204">
        <f>IF(N189="základní",J189,0)</f>
        <v>0</v>
      </c>
      <c r="BF189" s="204">
        <f>IF(N189="snížená",J189,0)</f>
        <v>0</v>
      </c>
      <c r="BG189" s="204">
        <f>IF(N189="zákl. přenesená",J189,0)</f>
        <v>0</v>
      </c>
      <c r="BH189" s="204">
        <f>IF(N189="sníž. přenesená",J189,0)</f>
        <v>0</v>
      </c>
      <c r="BI189" s="204">
        <f>IF(N189="nulová",J189,0)</f>
        <v>0</v>
      </c>
      <c r="BJ189" s="18" t="s">
        <v>21</v>
      </c>
      <c r="BK189" s="204">
        <f>ROUND(I189*H189,2)</f>
        <v>0</v>
      </c>
      <c r="BL189" s="18" t="s">
        <v>99</v>
      </c>
      <c r="BM189" s="203" t="s">
        <v>793</v>
      </c>
    </row>
    <row r="190" spans="1:65" s="2" customFormat="1" ht="11.25">
      <c r="A190" s="35"/>
      <c r="B190" s="36"/>
      <c r="C190" s="37"/>
      <c r="D190" s="205" t="s">
        <v>152</v>
      </c>
      <c r="E190" s="37"/>
      <c r="F190" s="206" t="s">
        <v>231</v>
      </c>
      <c r="G190" s="37"/>
      <c r="H190" s="37"/>
      <c r="I190" s="207"/>
      <c r="J190" s="37"/>
      <c r="K190" s="37"/>
      <c r="L190" s="40"/>
      <c r="M190" s="208"/>
      <c r="N190" s="209"/>
      <c r="O190" s="72"/>
      <c r="P190" s="72"/>
      <c r="Q190" s="72"/>
      <c r="R190" s="72"/>
      <c r="S190" s="72"/>
      <c r="T190" s="73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T190" s="18" t="s">
        <v>152</v>
      </c>
      <c r="AU190" s="18" t="s">
        <v>86</v>
      </c>
    </row>
    <row r="191" spans="1:65" s="14" customFormat="1" ht="11.25">
      <c r="B191" s="220"/>
      <c r="C191" s="221"/>
      <c r="D191" s="205" t="s">
        <v>154</v>
      </c>
      <c r="E191" s="221"/>
      <c r="F191" s="223" t="s">
        <v>794</v>
      </c>
      <c r="G191" s="221"/>
      <c r="H191" s="224">
        <v>0.46500000000000002</v>
      </c>
      <c r="I191" s="225"/>
      <c r="J191" s="221"/>
      <c r="K191" s="221"/>
      <c r="L191" s="226"/>
      <c r="M191" s="227"/>
      <c r="N191" s="228"/>
      <c r="O191" s="228"/>
      <c r="P191" s="228"/>
      <c r="Q191" s="228"/>
      <c r="R191" s="228"/>
      <c r="S191" s="228"/>
      <c r="T191" s="229"/>
      <c r="AT191" s="230" t="s">
        <v>154</v>
      </c>
      <c r="AU191" s="230" t="s">
        <v>86</v>
      </c>
      <c r="AV191" s="14" t="s">
        <v>86</v>
      </c>
      <c r="AW191" s="14" t="s">
        <v>4</v>
      </c>
      <c r="AX191" s="14" t="s">
        <v>21</v>
      </c>
      <c r="AY191" s="230" t="s">
        <v>144</v>
      </c>
    </row>
    <row r="192" spans="1:65" s="2" customFormat="1" ht="24.2" customHeight="1">
      <c r="A192" s="35"/>
      <c r="B192" s="36"/>
      <c r="C192" s="192" t="s">
        <v>225</v>
      </c>
      <c r="D192" s="192" t="s">
        <v>146</v>
      </c>
      <c r="E192" s="193" t="s">
        <v>236</v>
      </c>
      <c r="F192" s="194" t="s">
        <v>237</v>
      </c>
      <c r="G192" s="195" t="s">
        <v>149</v>
      </c>
      <c r="H192" s="196">
        <v>188.4</v>
      </c>
      <c r="I192" s="197"/>
      <c r="J192" s="198">
        <f>ROUND(I192*H192,2)</f>
        <v>0</v>
      </c>
      <c r="K192" s="194" t="s">
        <v>150</v>
      </c>
      <c r="L192" s="40"/>
      <c r="M192" s="199" t="s">
        <v>1</v>
      </c>
      <c r="N192" s="200" t="s">
        <v>43</v>
      </c>
      <c r="O192" s="72"/>
      <c r="P192" s="201">
        <f>O192*H192</f>
        <v>0</v>
      </c>
      <c r="Q192" s="201">
        <v>0</v>
      </c>
      <c r="R192" s="201">
        <f>Q192*H192</f>
        <v>0</v>
      </c>
      <c r="S192" s="201">
        <v>0</v>
      </c>
      <c r="T192" s="202">
        <f>S192*H192</f>
        <v>0</v>
      </c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R192" s="203" t="s">
        <v>99</v>
      </c>
      <c r="AT192" s="203" t="s">
        <v>146</v>
      </c>
      <c r="AU192" s="203" t="s">
        <v>86</v>
      </c>
      <c r="AY192" s="18" t="s">
        <v>144</v>
      </c>
      <c r="BE192" s="204">
        <f>IF(N192="základní",J192,0)</f>
        <v>0</v>
      </c>
      <c r="BF192" s="204">
        <f>IF(N192="snížená",J192,0)</f>
        <v>0</v>
      </c>
      <c r="BG192" s="204">
        <f>IF(N192="zákl. přenesená",J192,0)</f>
        <v>0</v>
      </c>
      <c r="BH192" s="204">
        <f>IF(N192="sníž. přenesená",J192,0)</f>
        <v>0</v>
      </c>
      <c r="BI192" s="204">
        <f>IF(N192="nulová",J192,0)</f>
        <v>0</v>
      </c>
      <c r="BJ192" s="18" t="s">
        <v>21</v>
      </c>
      <c r="BK192" s="204">
        <f>ROUND(I192*H192,2)</f>
        <v>0</v>
      </c>
      <c r="BL192" s="18" t="s">
        <v>99</v>
      </c>
      <c r="BM192" s="203" t="s">
        <v>795</v>
      </c>
    </row>
    <row r="193" spans="1:65" s="2" customFormat="1" ht="19.5">
      <c r="A193" s="35"/>
      <c r="B193" s="36"/>
      <c r="C193" s="37"/>
      <c r="D193" s="205" t="s">
        <v>152</v>
      </c>
      <c r="E193" s="37"/>
      <c r="F193" s="206" t="s">
        <v>239</v>
      </c>
      <c r="G193" s="37"/>
      <c r="H193" s="37"/>
      <c r="I193" s="207"/>
      <c r="J193" s="37"/>
      <c r="K193" s="37"/>
      <c r="L193" s="40"/>
      <c r="M193" s="208"/>
      <c r="N193" s="209"/>
      <c r="O193" s="72"/>
      <c r="P193" s="72"/>
      <c r="Q193" s="72"/>
      <c r="R193" s="72"/>
      <c r="S193" s="72"/>
      <c r="T193" s="73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T193" s="18" t="s">
        <v>152</v>
      </c>
      <c r="AU193" s="18" t="s">
        <v>86</v>
      </c>
    </row>
    <row r="194" spans="1:65" s="13" customFormat="1" ht="11.25">
      <c r="B194" s="210"/>
      <c r="C194" s="211"/>
      <c r="D194" s="205" t="s">
        <v>154</v>
      </c>
      <c r="E194" s="212" t="s">
        <v>1</v>
      </c>
      <c r="F194" s="213" t="s">
        <v>240</v>
      </c>
      <c r="G194" s="211"/>
      <c r="H194" s="212" t="s">
        <v>1</v>
      </c>
      <c r="I194" s="214"/>
      <c r="J194" s="211"/>
      <c r="K194" s="211"/>
      <c r="L194" s="215"/>
      <c r="M194" s="216"/>
      <c r="N194" s="217"/>
      <c r="O194" s="217"/>
      <c r="P194" s="217"/>
      <c r="Q194" s="217"/>
      <c r="R194" s="217"/>
      <c r="S194" s="217"/>
      <c r="T194" s="218"/>
      <c r="AT194" s="219" t="s">
        <v>154</v>
      </c>
      <c r="AU194" s="219" t="s">
        <v>86</v>
      </c>
      <c r="AV194" s="13" t="s">
        <v>21</v>
      </c>
      <c r="AW194" s="13" t="s">
        <v>35</v>
      </c>
      <c r="AX194" s="13" t="s">
        <v>78</v>
      </c>
      <c r="AY194" s="219" t="s">
        <v>144</v>
      </c>
    </row>
    <row r="195" spans="1:65" s="14" customFormat="1" ht="11.25">
      <c r="B195" s="220"/>
      <c r="C195" s="221"/>
      <c r="D195" s="205" t="s">
        <v>154</v>
      </c>
      <c r="E195" s="222" t="s">
        <v>1</v>
      </c>
      <c r="F195" s="223" t="s">
        <v>796</v>
      </c>
      <c r="G195" s="221"/>
      <c r="H195" s="224">
        <v>188.4</v>
      </c>
      <c r="I195" s="225"/>
      <c r="J195" s="221"/>
      <c r="K195" s="221"/>
      <c r="L195" s="226"/>
      <c r="M195" s="227"/>
      <c r="N195" s="228"/>
      <c r="O195" s="228"/>
      <c r="P195" s="228"/>
      <c r="Q195" s="228"/>
      <c r="R195" s="228"/>
      <c r="S195" s="228"/>
      <c r="T195" s="229"/>
      <c r="AT195" s="230" t="s">
        <v>154</v>
      </c>
      <c r="AU195" s="230" t="s">
        <v>86</v>
      </c>
      <c r="AV195" s="14" t="s">
        <v>86</v>
      </c>
      <c r="AW195" s="14" t="s">
        <v>35</v>
      </c>
      <c r="AX195" s="14" t="s">
        <v>21</v>
      </c>
      <c r="AY195" s="230" t="s">
        <v>144</v>
      </c>
    </row>
    <row r="196" spans="1:65" s="12" customFormat="1" ht="22.9" customHeight="1">
      <c r="B196" s="176"/>
      <c r="C196" s="177"/>
      <c r="D196" s="178" t="s">
        <v>77</v>
      </c>
      <c r="E196" s="190" t="s">
        <v>86</v>
      </c>
      <c r="F196" s="190" t="s">
        <v>242</v>
      </c>
      <c r="G196" s="177"/>
      <c r="H196" s="177"/>
      <c r="I196" s="180"/>
      <c r="J196" s="191">
        <f>BK196</f>
        <v>0</v>
      </c>
      <c r="K196" s="177"/>
      <c r="L196" s="182"/>
      <c r="M196" s="183"/>
      <c r="N196" s="184"/>
      <c r="O196" s="184"/>
      <c r="P196" s="185">
        <f>SUM(P197:P215)</f>
        <v>0</v>
      </c>
      <c r="Q196" s="184"/>
      <c r="R196" s="185">
        <f>SUM(R197:R215)</f>
        <v>21.499270000000003</v>
      </c>
      <c r="S196" s="184"/>
      <c r="T196" s="186">
        <f>SUM(T197:T215)</f>
        <v>0</v>
      </c>
      <c r="AR196" s="187" t="s">
        <v>21</v>
      </c>
      <c r="AT196" s="188" t="s">
        <v>77</v>
      </c>
      <c r="AU196" s="188" t="s">
        <v>21</v>
      </c>
      <c r="AY196" s="187" t="s">
        <v>144</v>
      </c>
      <c r="BK196" s="189">
        <f>SUM(BK197:BK215)</f>
        <v>0</v>
      </c>
    </row>
    <row r="197" spans="1:65" s="2" customFormat="1" ht="24.2" customHeight="1">
      <c r="A197" s="35"/>
      <c r="B197" s="36"/>
      <c r="C197" s="192" t="s">
        <v>8</v>
      </c>
      <c r="D197" s="192" t="s">
        <v>146</v>
      </c>
      <c r="E197" s="193" t="s">
        <v>244</v>
      </c>
      <c r="F197" s="194" t="s">
        <v>245</v>
      </c>
      <c r="G197" s="195" t="s">
        <v>171</v>
      </c>
      <c r="H197" s="196">
        <v>4</v>
      </c>
      <c r="I197" s="197"/>
      <c r="J197" s="198">
        <f>ROUND(I197*H197,2)</f>
        <v>0</v>
      </c>
      <c r="K197" s="194" t="s">
        <v>1</v>
      </c>
      <c r="L197" s="40"/>
      <c r="M197" s="199" t="s">
        <v>1</v>
      </c>
      <c r="N197" s="200" t="s">
        <v>43</v>
      </c>
      <c r="O197" s="72"/>
      <c r="P197" s="201">
        <f>O197*H197</f>
        <v>0</v>
      </c>
      <c r="Q197" s="201">
        <v>1.63</v>
      </c>
      <c r="R197" s="201">
        <f>Q197*H197</f>
        <v>6.52</v>
      </c>
      <c r="S197" s="201">
        <v>0</v>
      </c>
      <c r="T197" s="202">
        <f>S197*H197</f>
        <v>0</v>
      </c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R197" s="203" t="s">
        <v>99</v>
      </c>
      <c r="AT197" s="203" t="s">
        <v>146</v>
      </c>
      <c r="AU197" s="203" t="s">
        <v>86</v>
      </c>
      <c r="AY197" s="18" t="s">
        <v>144</v>
      </c>
      <c r="BE197" s="204">
        <f>IF(N197="základní",J197,0)</f>
        <v>0</v>
      </c>
      <c r="BF197" s="204">
        <f>IF(N197="snížená",J197,0)</f>
        <v>0</v>
      </c>
      <c r="BG197" s="204">
        <f>IF(N197="zákl. přenesená",J197,0)</f>
        <v>0</v>
      </c>
      <c r="BH197" s="204">
        <f>IF(N197="sníž. přenesená",J197,0)</f>
        <v>0</v>
      </c>
      <c r="BI197" s="204">
        <f>IF(N197="nulová",J197,0)</f>
        <v>0</v>
      </c>
      <c r="BJ197" s="18" t="s">
        <v>21</v>
      </c>
      <c r="BK197" s="204">
        <f>ROUND(I197*H197,2)</f>
        <v>0</v>
      </c>
      <c r="BL197" s="18" t="s">
        <v>99</v>
      </c>
      <c r="BM197" s="203" t="s">
        <v>797</v>
      </c>
    </row>
    <row r="198" spans="1:65" s="2" customFormat="1" ht="29.25">
      <c r="A198" s="35"/>
      <c r="B198" s="36"/>
      <c r="C198" s="37"/>
      <c r="D198" s="205" t="s">
        <v>152</v>
      </c>
      <c r="E198" s="37"/>
      <c r="F198" s="206" t="s">
        <v>247</v>
      </c>
      <c r="G198" s="37"/>
      <c r="H198" s="37"/>
      <c r="I198" s="207"/>
      <c r="J198" s="37"/>
      <c r="K198" s="37"/>
      <c r="L198" s="40"/>
      <c r="M198" s="208"/>
      <c r="N198" s="209"/>
      <c r="O198" s="72"/>
      <c r="P198" s="72"/>
      <c r="Q198" s="72"/>
      <c r="R198" s="72"/>
      <c r="S198" s="72"/>
      <c r="T198" s="73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T198" s="18" t="s">
        <v>152</v>
      </c>
      <c r="AU198" s="18" t="s">
        <v>86</v>
      </c>
    </row>
    <row r="199" spans="1:65" s="13" customFormat="1" ht="11.25">
      <c r="B199" s="210"/>
      <c r="C199" s="211"/>
      <c r="D199" s="205" t="s">
        <v>154</v>
      </c>
      <c r="E199" s="212" t="s">
        <v>1</v>
      </c>
      <c r="F199" s="213" t="s">
        <v>176</v>
      </c>
      <c r="G199" s="211"/>
      <c r="H199" s="212" t="s">
        <v>1</v>
      </c>
      <c r="I199" s="214"/>
      <c r="J199" s="211"/>
      <c r="K199" s="211"/>
      <c r="L199" s="215"/>
      <c r="M199" s="216"/>
      <c r="N199" s="217"/>
      <c r="O199" s="217"/>
      <c r="P199" s="217"/>
      <c r="Q199" s="217"/>
      <c r="R199" s="217"/>
      <c r="S199" s="217"/>
      <c r="T199" s="218"/>
      <c r="AT199" s="219" t="s">
        <v>154</v>
      </c>
      <c r="AU199" s="219" t="s">
        <v>86</v>
      </c>
      <c r="AV199" s="13" t="s">
        <v>21</v>
      </c>
      <c r="AW199" s="13" t="s">
        <v>35</v>
      </c>
      <c r="AX199" s="13" t="s">
        <v>78</v>
      </c>
      <c r="AY199" s="219" t="s">
        <v>144</v>
      </c>
    </row>
    <row r="200" spans="1:65" s="14" customFormat="1" ht="11.25">
      <c r="B200" s="220"/>
      <c r="C200" s="221"/>
      <c r="D200" s="205" t="s">
        <v>154</v>
      </c>
      <c r="E200" s="222" t="s">
        <v>1</v>
      </c>
      <c r="F200" s="223" t="s">
        <v>638</v>
      </c>
      <c r="G200" s="221"/>
      <c r="H200" s="224">
        <v>4</v>
      </c>
      <c r="I200" s="225"/>
      <c r="J200" s="221"/>
      <c r="K200" s="221"/>
      <c r="L200" s="226"/>
      <c r="M200" s="227"/>
      <c r="N200" s="228"/>
      <c r="O200" s="228"/>
      <c r="P200" s="228"/>
      <c r="Q200" s="228"/>
      <c r="R200" s="228"/>
      <c r="S200" s="228"/>
      <c r="T200" s="229"/>
      <c r="AT200" s="230" t="s">
        <v>154</v>
      </c>
      <c r="AU200" s="230" t="s">
        <v>86</v>
      </c>
      <c r="AV200" s="14" t="s">
        <v>86</v>
      </c>
      <c r="AW200" s="14" t="s">
        <v>35</v>
      </c>
      <c r="AX200" s="14" t="s">
        <v>21</v>
      </c>
      <c r="AY200" s="230" t="s">
        <v>144</v>
      </c>
    </row>
    <row r="201" spans="1:65" s="2" customFormat="1" ht="24.2" customHeight="1">
      <c r="A201" s="35"/>
      <c r="B201" s="36"/>
      <c r="C201" s="192" t="s">
        <v>235</v>
      </c>
      <c r="D201" s="192" t="s">
        <v>146</v>
      </c>
      <c r="E201" s="193" t="s">
        <v>250</v>
      </c>
      <c r="F201" s="194" t="s">
        <v>251</v>
      </c>
      <c r="G201" s="195" t="s">
        <v>171</v>
      </c>
      <c r="H201" s="196">
        <v>4.4400000000000004</v>
      </c>
      <c r="I201" s="197"/>
      <c r="J201" s="198">
        <f>ROUND(I201*H201,2)</f>
        <v>0</v>
      </c>
      <c r="K201" s="194" t="s">
        <v>1</v>
      </c>
      <c r="L201" s="40"/>
      <c r="M201" s="199" t="s">
        <v>1</v>
      </c>
      <c r="N201" s="200" t="s">
        <v>43</v>
      </c>
      <c r="O201" s="72"/>
      <c r="P201" s="201">
        <f>O201*H201</f>
        <v>0</v>
      </c>
      <c r="Q201" s="201">
        <v>1.665</v>
      </c>
      <c r="R201" s="201">
        <f>Q201*H201</f>
        <v>7.3926000000000007</v>
      </c>
      <c r="S201" s="201">
        <v>0</v>
      </c>
      <c r="T201" s="202">
        <f>S201*H201</f>
        <v>0</v>
      </c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R201" s="203" t="s">
        <v>99</v>
      </c>
      <c r="AT201" s="203" t="s">
        <v>146</v>
      </c>
      <c r="AU201" s="203" t="s">
        <v>86</v>
      </c>
      <c r="AY201" s="18" t="s">
        <v>144</v>
      </c>
      <c r="BE201" s="204">
        <f>IF(N201="základní",J201,0)</f>
        <v>0</v>
      </c>
      <c r="BF201" s="204">
        <f>IF(N201="snížená",J201,0)</f>
        <v>0</v>
      </c>
      <c r="BG201" s="204">
        <f>IF(N201="zákl. přenesená",J201,0)</f>
        <v>0</v>
      </c>
      <c r="BH201" s="204">
        <f>IF(N201="sníž. přenesená",J201,0)</f>
        <v>0</v>
      </c>
      <c r="BI201" s="204">
        <f>IF(N201="nulová",J201,0)</f>
        <v>0</v>
      </c>
      <c r="BJ201" s="18" t="s">
        <v>21</v>
      </c>
      <c r="BK201" s="204">
        <f>ROUND(I201*H201,2)</f>
        <v>0</v>
      </c>
      <c r="BL201" s="18" t="s">
        <v>99</v>
      </c>
      <c r="BM201" s="203" t="s">
        <v>798</v>
      </c>
    </row>
    <row r="202" spans="1:65" s="2" customFormat="1" ht="29.25">
      <c r="A202" s="35"/>
      <c r="B202" s="36"/>
      <c r="C202" s="37"/>
      <c r="D202" s="205" t="s">
        <v>152</v>
      </c>
      <c r="E202" s="37"/>
      <c r="F202" s="206" t="s">
        <v>253</v>
      </c>
      <c r="G202" s="37"/>
      <c r="H202" s="37"/>
      <c r="I202" s="207"/>
      <c r="J202" s="37"/>
      <c r="K202" s="37"/>
      <c r="L202" s="40"/>
      <c r="M202" s="208"/>
      <c r="N202" s="209"/>
      <c r="O202" s="72"/>
      <c r="P202" s="72"/>
      <c r="Q202" s="72"/>
      <c r="R202" s="72"/>
      <c r="S202" s="72"/>
      <c r="T202" s="73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T202" s="18" t="s">
        <v>152</v>
      </c>
      <c r="AU202" s="18" t="s">
        <v>86</v>
      </c>
    </row>
    <row r="203" spans="1:65" s="13" customFormat="1" ht="11.25">
      <c r="B203" s="210"/>
      <c r="C203" s="211"/>
      <c r="D203" s="205" t="s">
        <v>154</v>
      </c>
      <c r="E203" s="212" t="s">
        <v>1</v>
      </c>
      <c r="F203" s="213" t="s">
        <v>254</v>
      </c>
      <c r="G203" s="211"/>
      <c r="H203" s="212" t="s">
        <v>1</v>
      </c>
      <c r="I203" s="214"/>
      <c r="J203" s="211"/>
      <c r="K203" s="211"/>
      <c r="L203" s="215"/>
      <c r="M203" s="216"/>
      <c r="N203" s="217"/>
      <c r="O203" s="217"/>
      <c r="P203" s="217"/>
      <c r="Q203" s="217"/>
      <c r="R203" s="217"/>
      <c r="S203" s="217"/>
      <c r="T203" s="218"/>
      <c r="AT203" s="219" t="s">
        <v>154</v>
      </c>
      <c r="AU203" s="219" t="s">
        <v>86</v>
      </c>
      <c r="AV203" s="13" t="s">
        <v>21</v>
      </c>
      <c r="AW203" s="13" t="s">
        <v>35</v>
      </c>
      <c r="AX203" s="13" t="s">
        <v>78</v>
      </c>
      <c r="AY203" s="219" t="s">
        <v>144</v>
      </c>
    </row>
    <row r="204" spans="1:65" s="14" customFormat="1" ht="11.25">
      <c r="B204" s="220"/>
      <c r="C204" s="221"/>
      <c r="D204" s="205" t="s">
        <v>154</v>
      </c>
      <c r="E204" s="222" t="s">
        <v>1</v>
      </c>
      <c r="F204" s="223" t="s">
        <v>703</v>
      </c>
      <c r="G204" s="221"/>
      <c r="H204" s="224">
        <v>4.4400000000000004</v>
      </c>
      <c r="I204" s="225"/>
      <c r="J204" s="221"/>
      <c r="K204" s="221"/>
      <c r="L204" s="226"/>
      <c r="M204" s="227"/>
      <c r="N204" s="228"/>
      <c r="O204" s="228"/>
      <c r="P204" s="228"/>
      <c r="Q204" s="228"/>
      <c r="R204" s="228"/>
      <c r="S204" s="228"/>
      <c r="T204" s="229"/>
      <c r="AT204" s="230" t="s">
        <v>154</v>
      </c>
      <c r="AU204" s="230" t="s">
        <v>86</v>
      </c>
      <c r="AV204" s="14" t="s">
        <v>86</v>
      </c>
      <c r="AW204" s="14" t="s">
        <v>35</v>
      </c>
      <c r="AX204" s="14" t="s">
        <v>21</v>
      </c>
      <c r="AY204" s="230" t="s">
        <v>144</v>
      </c>
    </row>
    <row r="205" spans="1:65" s="2" customFormat="1" ht="24.2" customHeight="1">
      <c r="A205" s="35"/>
      <c r="B205" s="36"/>
      <c r="C205" s="192" t="s">
        <v>243</v>
      </c>
      <c r="D205" s="192" t="s">
        <v>146</v>
      </c>
      <c r="E205" s="193" t="s">
        <v>256</v>
      </c>
      <c r="F205" s="194" t="s">
        <v>257</v>
      </c>
      <c r="G205" s="195" t="s">
        <v>149</v>
      </c>
      <c r="H205" s="196">
        <v>18</v>
      </c>
      <c r="I205" s="197"/>
      <c r="J205" s="198">
        <f>ROUND(I205*H205,2)</f>
        <v>0</v>
      </c>
      <c r="K205" s="194" t="s">
        <v>150</v>
      </c>
      <c r="L205" s="40"/>
      <c r="M205" s="199" t="s">
        <v>1</v>
      </c>
      <c r="N205" s="200" t="s">
        <v>43</v>
      </c>
      <c r="O205" s="72"/>
      <c r="P205" s="201">
        <f>O205*H205</f>
        <v>0</v>
      </c>
      <c r="Q205" s="201">
        <v>3.1E-4</v>
      </c>
      <c r="R205" s="201">
        <f>Q205*H205</f>
        <v>5.5799999999999999E-3</v>
      </c>
      <c r="S205" s="201">
        <v>0</v>
      </c>
      <c r="T205" s="202">
        <f>S205*H205</f>
        <v>0</v>
      </c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R205" s="203" t="s">
        <v>99</v>
      </c>
      <c r="AT205" s="203" t="s">
        <v>146</v>
      </c>
      <c r="AU205" s="203" t="s">
        <v>86</v>
      </c>
      <c r="AY205" s="18" t="s">
        <v>144</v>
      </c>
      <c r="BE205" s="204">
        <f>IF(N205="základní",J205,0)</f>
        <v>0</v>
      </c>
      <c r="BF205" s="204">
        <f>IF(N205="snížená",J205,0)</f>
        <v>0</v>
      </c>
      <c r="BG205" s="204">
        <f>IF(N205="zákl. přenesená",J205,0)</f>
        <v>0</v>
      </c>
      <c r="BH205" s="204">
        <f>IF(N205="sníž. přenesená",J205,0)</f>
        <v>0</v>
      </c>
      <c r="BI205" s="204">
        <f>IF(N205="nulová",J205,0)</f>
        <v>0</v>
      </c>
      <c r="BJ205" s="18" t="s">
        <v>21</v>
      </c>
      <c r="BK205" s="204">
        <f>ROUND(I205*H205,2)</f>
        <v>0</v>
      </c>
      <c r="BL205" s="18" t="s">
        <v>99</v>
      </c>
      <c r="BM205" s="203" t="s">
        <v>799</v>
      </c>
    </row>
    <row r="206" spans="1:65" s="2" customFormat="1" ht="29.25">
      <c r="A206" s="35"/>
      <c r="B206" s="36"/>
      <c r="C206" s="37"/>
      <c r="D206" s="205" t="s">
        <v>152</v>
      </c>
      <c r="E206" s="37"/>
      <c r="F206" s="206" t="s">
        <v>259</v>
      </c>
      <c r="G206" s="37"/>
      <c r="H206" s="37"/>
      <c r="I206" s="207"/>
      <c r="J206" s="37"/>
      <c r="K206" s="37"/>
      <c r="L206" s="40"/>
      <c r="M206" s="208"/>
      <c r="N206" s="209"/>
      <c r="O206" s="72"/>
      <c r="P206" s="72"/>
      <c r="Q206" s="72"/>
      <c r="R206" s="72"/>
      <c r="S206" s="72"/>
      <c r="T206" s="73"/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T206" s="18" t="s">
        <v>152</v>
      </c>
      <c r="AU206" s="18" t="s">
        <v>86</v>
      </c>
    </row>
    <row r="207" spans="1:65" s="13" customFormat="1" ht="11.25">
      <c r="B207" s="210"/>
      <c r="C207" s="211"/>
      <c r="D207" s="205" t="s">
        <v>154</v>
      </c>
      <c r="E207" s="212" t="s">
        <v>1</v>
      </c>
      <c r="F207" s="213" t="s">
        <v>176</v>
      </c>
      <c r="G207" s="211"/>
      <c r="H207" s="212" t="s">
        <v>1</v>
      </c>
      <c r="I207" s="214"/>
      <c r="J207" s="211"/>
      <c r="K207" s="211"/>
      <c r="L207" s="215"/>
      <c r="M207" s="216"/>
      <c r="N207" s="217"/>
      <c r="O207" s="217"/>
      <c r="P207" s="217"/>
      <c r="Q207" s="217"/>
      <c r="R207" s="217"/>
      <c r="S207" s="217"/>
      <c r="T207" s="218"/>
      <c r="AT207" s="219" t="s">
        <v>154</v>
      </c>
      <c r="AU207" s="219" t="s">
        <v>86</v>
      </c>
      <c r="AV207" s="13" t="s">
        <v>21</v>
      </c>
      <c r="AW207" s="13" t="s">
        <v>35</v>
      </c>
      <c r="AX207" s="13" t="s">
        <v>78</v>
      </c>
      <c r="AY207" s="219" t="s">
        <v>144</v>
      </c>
    </row>
    <row r="208" spans="1:65" s="14" customFormat="1" ht="11.25">
      <c r="B208" s="220"/>
      <c r="C208" s="221"/>
      <c r="D208" s="205" t="s">
        <v>154</v>
      </c>
      <c r="E208" s="222" t="s">
        <v>1</v>
      </c>
      <c r="F208" s="223" t="s">
        <v>641</v>
      </c>
      <c r="G208" s="221"/>
      <c r="H208" s="224">
        <v>18</v>
      </c>
      <c r="I208" s="225"/>
      <c r="J208" s="221"/>
      <c r="K208" s="221"/>
      <c r="L208" s="226"/>
      <c r="M208" s="227"/>
      <c r="N208" s="228"/>
      <c r="O208" s="228"/>
      <c r="P208" s="228"/>
      <c r="Q208" s="228"/>
      <c r="R208" s="228"/>
      <c r="S208" s="228"/>
      <c r="T208" s="229"/>
      <c r="AT208" s="230" t="s">
        <v>154</v>
      </c>
      <c r="AU208" s="230" t="s">
        <v>86</v>
      </c>
      <c r="AV208" s="14" t="s">
        <v>86</v>
      </c>
      <c r="AW208" s="14" t="s">
        <v>35</v>
      </c>
      <c r="AX208" s="14" t="s">
        <v>21</v>
      </c>
      <c r="AY208" s="230" t="s">
        <v>144</v>
      </c>
    </row>
    <row r="209" spans="1:65" s="2" customFormat="1" ht="24.2" customHeight="1">
      <c r="A209" s="35"/>
      <c r="B209" s="36"/>
      <c r="C209" s="243" t="s">
        <v>249</v>
      </c>
      <c r="D209" s="243" t="s">
        <v>211</v>
      </c>
      <c r="E209" s="244" t="s">
        <v>262</v>
      </c>
      <c r="F209" s="245" t="s">
        <v>263</v>
      </c>
      <c r="G209" s="246" t="s">
        <v>149</v>
      </c>
      <c r="H209" s="247">
        <v>18.899999999999999</v>
      </c>
      <c r="I209" s="248"/>
      <c r="J209" s="249">
        <f>ROUND(I209*H209,2)</f>
        <v>0</v>
      </c>
      <c r="K209" s="245" t="s">
        <v>150</v>
      </c>
      <c r="L209" s="250"/>
      <c r="M209" s="251" t="s">
        <v>1</v>
      </c>
      <c r="N209" s="252" t="s">
        <v>43</v>
      </c>
      <c r="O209" s="72"/>
      <c r="P209" s="201">
        <f>O209*H209</f>
        <v>0</v>
      </c>
      <c r="Q209" s="201">
        <v>4.0000000000000002E-4</v>
      </c>
      <c r="R209" s="201">
        <f>Q209*H209</f>
        <v>7.5599999999999999E-3</v>
      </c>
      <c r="S209" s="201">
        <v>0</v>
      </c>
      <c r="T209" s="202">
        <f>S209*H209</f>
        <v>0</v>
      </c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R209" s="203" t="s">
        <v>195</v>
      </c>
      <c r="AT209" s="203" t="s">
        <v>211</v>
      </c>
      <c r="AU209" s="203" t="s">
        <v>86</v>
      </c>
      <c r="AY209" s="18" t="s">
        <v>144</v>
      </c>
      <c r="BE209" s="204">
        <f>IF(N209="základní",J209,0)</f>
        <v>0</v>
      </c>
      <c r="BF209" s="204">
        <f>IF(N209="snížená",J209,0)</f>
        <v>0</v>
      </c>
      <c r="BG209" s="204">
        <f>IF(N209="zákl. přenesená",J209,0)</f>
        <v>0</v>
      </c>
      <c r="BH209" s="204">
        <f>IF(N209="sníž. přenesená",J209,0)</f>
        <v>0</v>
      </c>
      <c r="BI209" s="204">
        <f>IF(N209="nulová",J209,0)</f>
        <v>0</v>
      </c>
      <c r="BJ209" s="18" t="s">
        <v>21</v>
      </c>
      <c r="BK209" s="204">
        <f>ROUND(I209*H209,2)</f>
        <v>0</v>
      </c>
      <c r="BL209" s="18" t="s">
        <v>99</v>
      </c>
      <c r="BM209" s="203" t="s">
        <v>800</v>
      </c>
    </row>
    <row r="210" spans="1:65" s="2" customFormat="1" ht="19.5">
      <c r="A210" s="35"/>
      <c r="B210" s="36"/>
      <c r="C210" s="37"/>
      <c r="D210" s="205" t="s">
        <v>152</v>
      </c>
      <c r="E210" s="37"/>
      <c r="F210" s="206" t="s">
        <v>263</v>
      </c>
      <c r="G210" s="37"/>
      <c r="H210" s="37"/>
      <c r="I210" s="207"/>
      <c r="J210" s="37"/>
      <c r="K210" s="37"/>
      <c r="L210" s="40"/>
      <c r="M210" s="208"/>
      <c r="N210" s="209"/>
      <c r="O210" s="72"/>
      <c r="P210" s="72"/>
      <c r="Q210" s="72"/>
      <c r="R210" s="72"/>
      <c r="S210" s="72"/>
      <c r="T210" s="73"/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T210" s="18" t="s">
        <v>152</v>
      </c>
      <c r="AU210" s="18" t="s">
        <v>86</v>
      </c>
    </row>
    <row r="211" spans="1:65" s="14" customFormat="1" ht="11.25">
      <c r="B211" s="220"/>
      <c r="C211" s="221"/>
      <c r="D211" s="205" t="s">
        <v>154</v>
      </c>
      <c r="E211" s="221"/>
      <c r="F211" s="223" t="s">
        <v>643</v>
      </c>
      <c r="G211" s="221"/>
      <c r="H211" s="224">
        <v>18.899999999999999</v>
      </c>
      <c r="I211" s="225"/>
      <c r="J211" s="221"/>
      <c r="K211" s="221"/>
      <c r="L211" s="226"/>
      <c r="M211" s="227"/>
      <c r="N211" s="228"/>
      <c r="O211" s="228"/>
      <c r="P211" s="228"/>
      <c r="Q211" s="228"/>
      <c r="R211" s="228"/>
      <c r="S211" s="228"/>
      <c r="T211" s="229"/>
      <c r="AT211" s="230" t="s">
        <v>154</v>
      </c>
      <c r="AU211" s="230" t="s">
        <v>86</v>
      </c>
      <c r="AV211" s="14" t="s">
        <v>86</v>
      </c>
      <c r="AW211" s="14" t="s">
        <v>4</v>
      </c>
      <c r="AX211" s="14" t="s">
        <v>21</v>
      </c>
      <c r="AY211" s="230" t="s">
        <v>144</v>
      </c>
    </row>
    <row r="212" spans="1:65" s="2" customFormat="1" ht="37.9" customHeight="1">
      <c r="A212" s="35"/>
      <c r="B212" s="36"/>
      <c r="C212" s="192" t="s">
        <v>255</v>
      </c>
      <c r="D212" s="192" t="s">
        <v>146</v>
      </c>
      <c r="E212" s="193" t="s">
        <v>266</v>
      </c>
      <c r="F212" s="194" t="s">
        <v>267</v>
      </c>
      <c r="G212" s="195" t="s">
        <v>268</v>
      </c>
      <c r="H212" s="196">
        <v>37</v>
      </c>
      <c r="I212" s="197"/>
      <c r="J212" s="198">
        <f>ROUND(I212*H212,2)</f>
        <v>0</v>
      </c>
      <c r="K212" s="194" t="s">
        <v>150</v>
      </c>
      <c r="L212" s="40"/>
      <c r="M212" s="199" t="s">
        <v>1</v>
      </c>
      <c r="N212" s="200" t="s">
        <v>43</v>
      </c>
      <c r="O212" s="72"/>
      <c r="P212" s="201">
        <f>O212*H212</f>
        <v>0</v>
      </c>
      <c r="Q212" s="201">
        <v>0.20469000000000001</v>
      </c>
      <c r="R212" s="201">
        <f>Q212*H212</f>
        <v>7.5735300000000008</v>
      </c>
      <c r="S212" s="201">
        <v>0</v>
      </c>
      <c r="T212" s="202">
        <f>S212*H212</f>
        <v>0</v>
      </c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R212" s="203" t="s">
        <v>99</v>
      </c>
      <c r="AT212" s="203" t="s">
        <v>146</v>
      </c>
      <c r="AU212" s="203" t="s">
        <v>86</v>
      </c>
      <c r="AY212" s="18" t="s">
        <v>144</v>
      </c>
      <c r="BE212" s="204">
        <f>IF(N212="základní",J212,0)</f>
        <v>0</v>
      </c>
      <c r="BF212" s="204">
        <f>IF(N212="snížená",J212,0)</f>
        <v>0</v>
      </c>
      <c r="BG212" s="204">
        <f>IF(N212="zákl. přenesená",J212,0)</f>
        <v>0</v>
      </c>
      <c r="BH212" s="204">
        <f>IF(N212="sníž. přenesená",J212,0)</f>
        <v>0</v>
      </c>
      <c r="BI212" s="204">
        <f>IF(N212="nulová",J212,0)</f>
        <v>0</v>
      </c>
      <c r="BJ212" s="18" t="s">
        <v>21</v>
      </c>
      <c r="BK212" s="204">
        <f>ROUND(I212*H212,2)</f>
        <v>0</v>
      </c>
      <c r="BL212" s="18" t="s">
        <v>99</v>
      </c>
      <c r="BM212" s="203" t="s">
        <v>801</v>
      </c>
    </row>
    <row r="213" spans="1:65" s="2" customFormat="1" ht="39">
      <c r="A213" s="35"/>
      <c r="B213" s="36"/>
      <c r="C213" s="37"/>
      <c r="D213" s="205" t="s">
        <v>152</v>
      </c>
      <c r="E213" s="37"/>
      <c r="F213" s="206" t="s">
        <v>270</v>
      </c>
      <c r="G213" s="37"/>
      <c r="H213" s="37"/>
      <c r="I213" s="207"/>
      <c r="J213" s="37"/>
      <c r="K213" s="37"/>
      <c r="L213" s="40"/>
      <c r="M213" s="208"/>
      <c r="N213" s="209"/>
      <c r="O213" s="72"/>
      <c r="P213" s="72"/>
      <c r="Q213" s="72"/>
      <c r="R213" s="72"/>
      <c r="S213" s="72"/>
      <c r="T213" s="73"/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T213" s="18" t="s">
        <v>152</v>
      </c>
      <c r="AU213" s="18" t="s">
        <v>86</v>
      </c>
    </row>
    <row r="214" spans="1:65" s="13" customFormat="1" ht="11.25">
      <c r="B214" s="210"/>
      <c r="C214" s="211"/>
      <c r="D214" s="205" t="s">
        <v>154</v>
      </c>
      <c r="E214" s="212" t="s">
        <v>1</v>
      </c>
      <c r="F214" s="213" t="s">
        <v>254</v>
      </c>
      <c r="G214" s="211"/>
      <c r="H214" s="212" t="s">
        <v>1</v>
      </c>
      <c r="I214" s="214"/>
      <c r="J214" s="211"/>
      <c r="K214" s="211"/>
      <c r="L214" s="215"/>
      <c r="M214" s="216"/>
      <c r="N214" s="217"/>
      <c r="O214" s="217"/>
      <c r="P214" s="217"/>
      <c r="Q214" s="217"/>
      <c r="R214" s="217"/>
      <c r="S214" s="217"/>
      <c r="T214" s="218"/>
      <c r="AT214" s="219" t="s">
        <v>154</v>
      </c>
      <c r="AU214" s="219" t="s">
        <v>86</v>
      </c>
      <c r="AV214" s="13" t="s">
        <v>21</v>
      </c>
      <c r="AW214" s="13" t="s">
        <v>35</v>
      </c>
      <c r="AX214" s="13" t="s">
        <v>78</v>
      </c>
      <c r="AY214" s="219" t="s">
        <v>144</v>
      </c>
    </row>
    <row r="215" spans="1:65" s="14" customFormat="1" ht="11.25">
      <c r="B215" s="220"/>
      <c r="C215" s="221"/>
      <c r="D215" s="205" t="s">
        <v>154</v>
      </c>
      <c r="E215" s="222" t="s">
        <v>1</v>
      </c>
      <c r="F215" s="223" t="s">
        <v>727</v>
      </c>
      <c r="G215" s="221"/>
      <c r="H215" s="224">
        <v>37</v>
      </c>
      <c r="I215" s="225"/>
      <c r="J215" s="221"/>
      <c r="K215" s="221"/>
      <c r="L215" s="226"/>
      <c r="M215" s="227"/>
      <c r="N215" s="228"/>
      <c r="O215" s="228"/>
      <c r="P215" s="228"/>
      <c r="Q215" s="228"/>
      <c r="R215" s="228"/>
      <c r="S215" s="228"/>
      <c r="T215" s="229"/>
      <c r="AT215" s="230" t="s">
        <v>154</v>
      </c>
      <c r="AU215" s="230" t="s">
        <v>86</v>
      </c>
      <c r="AV215" s="14" t="s">
        <v>86</v>
      </c>
      <c r="AW215" s="14" t="s">
        <v>35</v>
      </c>
      <c r="AX215" s="14" t="s">
        <v>21</v>
      </c>
      <c r="AY215" s="230" t="s">
        <v>144</v>
      </c>
    </row>
    <row r="216" spans="1:65" s="12" customFormat="1" ht="22.9" customHeight="1">
      <c r="B216" s="176"/>
      <c r="C216" s="177"/>
      <c r="D216" s="178" t="s">
        <v>77</v>
      </c>
      <c r="E216" s="190" t="s">
        <v>99</v>
      </c>
      <c r="F216" s="190" t="s">
        <v>272</v>
      </c>
      <c r="G216" s="177"/>
      <c r="H216" s="177"/>
      <c r="I216" s="180"/>
      <c r="J216" s="191">
        <f>BK216</f>
        <v>0</v>
      </c>
      <c r="K216" s="177"/>
      <c r="L216" s="182"/>
      <c r="M216" s="183"/>
      <c r="N216" s="184"/>
      <c r="O216" s="184"/>
      <c r="P216" s="185">
        <f>SUM(P217:P230)</f>
        <v>0</v>
      </c>
      <c r="Q216" s="184"/>
      <c r="R216" s="185">
        <f>SUM(R217:R230)</f>
        <v>0.78676499999999994</v>
      </c>
      <c r="S216" s="184"/>
      <c r="T216" s="186">
        <f>SUM(T217:T230)</f>
        <v>0</v>
      </c>
      <c r="AR216" s="187" t="s">
        <v>21</v>
      </c>
      <c r="AT216" s="188" t="s">
        <v>77</v>
      </c>
      <c r="AU216" s="188" t="s">
        <v>21</v>
      </c>
      <c r="AY216" s="187" t="s">
        <v>144</v>
      </c>
      <c r="BK216" s="189">
        <f>SUM(BK217:BK230)</f>
        <v>0</v>
      </c>
    </row>
    <row r="217" spans="1:65" s="2" customFormat="1" ht="14.45" customHeight="1">
      <c r="A217" s="35"/>
      <c r="B217" s="36"/>
      <c r="C217" s="192" t="s">
        <v>261</v>
      </c>
      <c r="D217" s="192" t="s">
        <v>146</v>
      </c>
      <c r="E217" s="193" t="s">
        <v>274</v>
      </c>
      <c r="F217" s="194" t="s">
        <v>275</v>
      </c>
      <c r="G217" s="195" t="s">
        <v>149</v>
      </c>
      <c r="H217" s="196">
        <v>354</v>
      </c>
      <c r="I217" s="197"/>
      <c r="J217" s="198">
        <f>ROUND(I217*H217,2)</f>
        <v>0</v>
      </c>
      <c r="K217" s="194" t="s">
        <v>150</v>
      </c>
      <c r="L217" s="40"/>
      <c r="M217" s="199" t="s">
        <v>1</v>
      </c>
      <c r="N217" s="200" t="s">
        <v>43</v>
      </c>
      <c r="O217" s="72"/>
      <c r="P217" s="201">
        <f>O217*H217</f>
        <v>0</v>
      </c>
      <c r="Q217" s="201">
        <v>2.7999999999999998E-4</v>
      </c>
      <c r="R217" s="201">
        <f>Q217*H217</f>
        <v>9.9119999999999986E-2</v>
      </c>
      <c r="S217" s="201">
        <v>0</v>
      </c>
      <c r="T217" s="202">
        <f>S217*H217</f>
        <v>0</v>
      </c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R217" s="203" t="s">
        <v>99</v>
      </c>
      <c r="AT217" s="203" t="s">
        <v>146</v>
      </c>
      <c r="AU217" s="203" t="s">
        <v>86</v>
      </c>
      <c r="AY217" s="18" t="s">
        <v>144</v>
      </c>
      <c r="BE217" s="204">
        <f>IF(N217="základní",J217,0)</f>
        <v>0</v>
      </c>
      <c r="BF217" s="204">
        <f>IF(N217="snížená",J217,0)</f>
        <v>0</v>
      </c>
      <c r="BG217" s="204">
        <f>IF(N217="zákl. přenesená",J217,0)</f>
        <v>0</v>
      </c>
      <c r="BH217" s="204">
        <f>IF(N217="sníž. přenesená",J217,0)</f>
        <v>0</v>
      </c>
      <c r="BI217" s="204">
        <f>IF(N217="nulová",J217,0)</f>
        <v>0</v>
      </c>
      <c r="BJ217" s="18" t="s">
        <v>21</v>
      </c>
      <c r="BK217" s="204">
        <f>ROUND(I217*H217,2)</f>
        <v>0</v>
      </c>
      <c r="BL217" s="18" t="s">
        <v>99</v>
      </c>
      <c r="BM217" s="203" t="s">
        <v>802</v>
      </c>
    </row>
    <row r="218" spans="1:65" s="2" customFormat="1" ht="29.25">
      <c r="A218" s="35"/>
      <c r="B218" s="36"/>
      <c r="C218" s="37"/>
      <c r="D218" s="205" t="s">
        <v>152</v>
      </c>
      <c r="E218" s="37"/>
      <c r="F218" s="206" t="s">
        <v>277</v>
      </c>
      <c r="G218" s="37"/>
      <c r="H218" s="37"/>
      <c r="I218" s="207"/>
      <c r="J218" s="37"/>
      <c r="K218" s="37"/>
      <c r="L218" s="40"/>
      <c r="M218" s="208"/>
      <c r="N218" s="209"/>
      <c r="O218" s="72"/>
      <c r="P218" s="72"/>
      <c r="Q218" s="72"/>
      <c r="R218" s="72"/>
      <c r="S218" s="72"/>
      <c r="T218" s="73"/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T218" s="18" t="s">
        <v>152</v>
      </c>
      <c r="AU218" s="18" t="s">
        <v>86</v>
      </c>
    </row>
    <row r="219" spans="1:65" s="13" customFormat="1" ht="22.5">
      <c r="B219" s="210"/>
      <c r="C219" s="211"/>
      <c r="D219" s="205" t="s">
        <v>154</v>
      </c>
      <c r="E219" s="212" t="s">
        <v>1</v>
      </c>
      <c r="F219" s="213" t="s">
        <v>278</v>
      </c>
      <c r="G219" s="211"/>
      <c r="H219" s="212" t="s">
        <v>1</v>
      </c>
      <c r="I219" s="214"/>
      <c r="J219" s="211"/>
      <c r="K219" s="211"/>
      <c r="L219" s="215"/>
      <c r="M219" s="216"/>
      <c r="N219" s="217"/>
      <c r="O219" s="217"/>
      <c r="P219" s="217"/>
      <c r="Q219" s="217"/>
      <c r="R219" s="217"/>
      <c r="S219" s="217"/>
      <c r="T219" s="218"/>
      <c r="AT219" s="219" t="s">
        <v>154</v>
      </c>
      <c r="AU219" s="219" t="s">
        <v>86</v>
      </c>
      <c r="AV219" s="13" t="s">
        <v>21</v>
      </c>
      <c r="AW219" s="13" t="s">
        <v>35</v>
      </c>
      <c r="AX219" s="13" t="s">
        <v>78</v>
      </c>
      <c r="AY219" s="219" t="s">
        <v>144</v>
      </c>
    </row>
    <row r="220" spans="1:65" s="14" customFormat="1" ht="11.25">
      <c r="B220" s="220"/>
      <c r="C220" s="221"/>
      <c r="D220" s="205" t="s">
        <v>154</v>
      </c>
      <c r="E220" s="222" t="s">
        <v>1</v>
      </c>
      <c r="F220" s="223" t="s">
        <v>803</v>
      </c>
      <c r="G220" s="221"/>
      <c r="H220" s="224">
        <v>354</v>
      </c>
      <c r="I220" s="225"/>
      <c r="J220" s="221"/>
      <c r="K220" s="221"/>
      <c r="L220" s="226"/>
      <c r="M220" s="227"/>
      <c r="N220" s="228"/>
      <c r="O220" s="228"/>
      <c r="P220" s="228"/>
      <c r="Q220" s="228"/>
      <c r="R220" s="228"/>
      <c r="S220" s="228"/>
      <c r="T220" s="229"/>
      <c r="AT220" s="230" t="s">
        <v>154</v>
      </c>
      <c r="AU220" s="230" t="s">
        <v>86</v>
      </c>
      <c r="AV220" s="14" t="s">
        <v>86</v>
      </c>
      <c r="AW220" s="14" t="s">
        <v>35</v>
      </c>
      <c r="AX220" s="14" t="s">
        <v>21</v>
      </c>
      <c r="AY220" s="230" t="s">
        <v>144</v>
      </c>
    </row>
    <row r="221" spans="1:65" s="2" customFormat="1" ht="24.2" customHeight="1">
      <c r="A221" s="35"/>
      <c r="B221" s="36"/>
      <c r="C221" s="243" t="s">
        <v>7</v>
      </c>
      <c r="D221" s="243" t="s">
        <v>211</v>
      </c>
      <c r="E221" s="244" t="s">
        <v>281</v>
      </c>
      <c r="F221" s="245" t="s">
        <v>282</v>
      </c>
      <c r="G221" s="246" t="s">
        <v>149</v>
      </c>
      <c r="H221" s="247">
        <v>371.7</v>
      </c>
      <c r="I221" s="248"/>
      <c r="J221" s="249">
        <f>ROUND(I221*H221,2)</f>
        <v>0</v>
      </c>
      <c r="K221" s="245" t="s">
        <v>1</v>
      </c>
      <c r="L221" s="250"/>
      <c r="M221" s="251" t="s">
        <v>1</v>
      </c>
      <c r="N221" s="252" t="s">
        <v>43</v>
      </c>
      <c r="O221" s="72"/>
      <c r="P221" s="201">
        <f>O221*H221</f>
        <v>0</v>
      </c>
      <c r="Q221" s="201">
        <v>5.0000000000000001E-4</v>
      </c>
      <c r="R221" s="201">
        <f>Q221*H221</f>
        <v>0.18584999999999999</v>
      </c>
      <c r="S221" s="201">
        <v>0</v>
      </c>
      <c r="T221" s="202">
        <f>S221*H221</f>
        <v>0</v>
      </c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R221" s="203" t="s">
        <v>283</v>
      </c>
      <c r="AT221" s="203" t="s">
        <v>211</v>
      </c>
      <c r="AU221" s="203" t="s">
        <v>86</v>
      </c>
      <c r="AY221" s="18" t="s">
        <v>144</v>
      </c>
      <c r="BE221" s="204">
        <f>IF(N221="základní",J221,0)</f>
        <v>0</v>
      </c>
      <c r="BF221" s="204">
        <f>IF(N221="snížená",J221,0)</f>
        <v>0</v>
      </c>
      <c r="BG221" s="204">
        <f>IF(N221="zákl. přenesená",J221,0)</f>
        <v>0</v>
      </c>
      <c r="BH221" s="204">
        <f>IF(N221="sníž. přenesená",J221,0)</f>
        <v>0</v>
      </c>
      <c r="BI221" s="204">
        <f>IF(N221="nulová",J221,0)</f>
        <v>0</v>
      </c>
      <c r="BJ221" s="18" t="s">
        <v>21</v>
      </c>
      <c r="BK221" s="204">
        <f>ROUND(I221*H221,2)</f>
        <v>0</v>
      </c>
      <c r="BL221" s="18" t="s">
        <v>283</v>
      </c>
      <c r="BM221" s="203" t="s">
        <v>804</v>
      </c>
    </row>
    <row r="222" spans="1:65" s="2" customFormat="1" ht="11.25">
      <c r="A222" s="35"/>
      <c r="B222" s="36"/>
      <c r="C222" s="37"/>
      <c r="D222" s="205" t="s">
        <v>152</v>
      </c>
      <c r="E222" s="37"/>
      <c r="F222" s="206" t="s">
        <v>282</v>
      </c>
      <c r="G222" s="37"/>
      <c r="H222" s="37"/>
      <c r="I222" s="207"/>
      <c r="J222" s="37"/>
      <c r="K222" s="37"/>
      <c r="L222" s="40"/>
      <c r="M222" s="208"/>
      <c r="N222" s="209"/>
      <c r="O222" s="72"/>
      <c r="P222" s="72"/>
      <c r="Q222" s="72"/>
      <c r="R222" s="72"/>
      <c r="S222" s="72"/>
      <c r="T222" s="73"/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T222" s="18" t="s">
        <v>152</v>
      </c>
      <c r="AU222" s="18" t="s">
        <v>86</v>
      </c>
    </row>
    <row r="223" spans="1:65" s="14" customFormat="1" ht="11.25">
      <c r="B223" s="220"/>
      <c r="C223" s="221"/>
      <c r="D223" s="205" t="s">
        <v>154</v>
      </c>
      <c r="E223" s="221"/>
      <c r="F223" s="223" t="s">
        <v>805</v>
      </c>
      <c r="G223" s="221"/>
      <c r="H223" s="224">
        <v>371.7</v>
      </c>
      <c r="I223" s="225"/>
      <c r="J223" s="221"/>
      <c r="K223" s="221"/>
      <c r="L223" s="226"/>
      <c r="M223" s="227"/>
      <c r="N223" s="228"/>
      <c r="O223" s="228"/>
      <c r="P223" s="228"/>
      <c r="Q223" s="228"/>
      <c r="R223" s="228"/>
      <c r="S223" s="228"/>
      <c r="T223" s="229"/>
      <c r="AT223" s="230" t="s">
        <v>154</v>
      </c>
      <c r="AU223" s="230" t="s">
        <v>86</v>
      </c>
      <c r="AV223" s="14" t="s">
        <v>86</v>
      </c>
      <c r="AW223" s="14" t="s">
        <v>4</v>
      </c>
      <c r="AX223" s="14" t="s">
        <v>21</v>
      </c>
      <c r="AY223" s="230" t="s">
        <v>144</v>
      </c>
    </row>
    <row r="224" spans="1:65" s="2" customFormat="1" ht="14.45" customHeight="1">
      <c r="A224" s="35"/>
      <c r="B224" s="36"/>
      <c r="C224" s="192" t="s">
        <v>273</v>
      </c>
      <c r="D224" s="192" t="s">
        <v>146</v>
      </c>
      <c r="E224" s="193" t="s">
        <v>287</v>
      </c>
      <c r="F224" s="194" t="s">
        <v>288</v>
      </c>
      <c r="G224" s="195" t="s">
        <v>149</v>
      </c>
      <c r="H224" s="196">
        <v>177</v>
      </c>
      <c r="I224" s="197"/>
      <c r="J224" s="198">
        <f>ROUND(I224*H224,2)</f>
        <v>0</v>
      </c>
      <c r="K224" s="194" t="s">
        <v>1</v>
      </c>
      <c r="L224" s="40"/>
      <c r="M224" s="199" t="s">
        <v>1</v>
      </c>
      <c r="N224" s="200" t="s">
        <v>43</v>
      </c>
      <c r="O224" s="72"/>
      <c r="P224" s="201">
        <f>O224*H224</f>
        <v>0</v>
      </c>
      <c r="Q224" s="201">
        <v>2.1000000000000001E-4</v>
      </c>
      <c r="R224" s="201">
        <f>Q224*H224</f>
        <v>3.7170000000000002E-2</v>
      </c>
      <c r="S224" s="201">
        <v>0</v>
      </c>
      <c r="T224" s="202">
        <f>S224*H224</f>
        <v>0</v>
      </c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R224" s="203" t="s">
        <v>99</v>
      </c>
      <c r="AT224" s="203" t="s">
        <v>146</v>
      </c>
      <c r="AU224" s="203" t="s">
        <v>86</v>
      </c>
      <c r="AY224" s="18" t="s">
        <v>144</v>
      </c>
      <c r="BE224" s="204">
        <f>IF(N224="základní",J224,0)</f>
        <v>0</v>
      </c>
      <c r="BF224" s="204">
        <f>IF(N224="snížená",J224,0)</f>
        <v>0</v>
      </c>
      <c r="BG224" s="204">
        <f>IF(N224="zákl. přenesená",J224,0)</f>
        <v>0</v>
      </c>
      <c r="BH224" s="204">
        <f>IF(N224="sníž. přenesená",J224,0)</f>
        <v>0</v>
      </c>
      <c r="BI224" s="204">
        <f>IF(N224="nulová",J224,0)</f>
        <v>0</v>
      </c>
      <c r="BJ224" s="18" t="s">
        <v>21</v>
      </c>
      <c r="BK224" s="204">
        <f>ROUND(I224*H224,2)</f>
        <v>0</v>
      </c>
      <c r="BL224" s="18" t="s">
        <v>99</v>
      </c>
      <c r="BM224" s="203" t="s">
        <v>806</v>
      </c>
    </row>
    <row r="225" spans="1:65" s="2" customFormat="1" ht="29.25">
      <c r="A225" s="35"/>
      <c r="B225" s="36"/>
      <c r="C225" s="37"/>
      <c r="D225" s="205" t="s">
        <v>152</v>
      </c>
      <c r="E225" s="37"/>
      <c r="F225" s="206" t="s">
        <v>290</v>
      </c>
      <c r="G225" s="37"/>
      <c r="H225" s="37"/>
      <c r="I225" s="207"/>
      <c r="J225" s="37"/>
      <c r="K225" s="37"/>
      <c r="L225" s="40"/>
      <c r="M225" s="208"/>
      <c r="N225" s="209"/>
      <c r="O225" s="72"/>
      <c r="P225" s="72"/>
      <c r="Q225" s="72"/>
      <c r="R225" s="72"/>
      <c r="S225" s="72"/>
      <c r="T225" s="73"/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T225" s="18" t="s">
        <v>152</v>
      </c>
      <c r="AU225" s="18" t="s">
        <v>86</v>
      </c>
    </row>
    <row r="226" spans="1:65" s="13" customFormat="1" ht="11.25">
      <c r="B226" s="210"/>
      <c r="C226" s="211"/>
      <c r="D226" s="205" t="s">
        <v>154</v>
      </c>
      <c r="E226" s="212" t="s">
        <v>1</v>
      </c>
      <c r="F226" s="213" t="s">
        <v>291</v>
      </c>
      <c r="G226" s="211"/>
      <c r="H226" s="212" t="s">
        <v>1</v>
      </c>
      <c r="I226" s="214"/>
      <c r="J226" s="211"/>
      <c r="K226" s="211"/>
      <c r="L226" s="215"/>
      <c r="M226" s="216"/>
      <c r="N226" s="217"/>
      <c r="O226" s="217"/>
      <c r="P226" s="217"/>
      <c r="Q226" s="217"/>
      <c r="R226" s="217"/>
      <c r="S226" s="217"/>
      <c r="T226" s="218"/>
      <c r="AT226" s="219" t="s">
        <v>154</v>
      </c>
      <c r="AU226" s="219" t="s">
        <v>86</v>
      </c>
      <c r="AV226" s="13" t="s">
        <v>21</v>
      </c>
      <c r="AW226" s="13" t="s">
        <v>35</v>
      </c>
      <c r="AX226" s="13" t="s">
        <v>78</v>
      </c>
      <c r="AY226" s="219" t="s">
        <v>144</v>
      </c>
    </row>
    <row r="227" spans="1:65" s="14" customFormat="1" ht="11.25">
      <c r="B227" s="220"/>
      <c r="C227" s="221"/>
      <c r="D227" s="205" t="s">
        <v>154</v>
      </c>
      <c r="E227" s="222" t="s">
        <v>1</v>
      </c>
      <c r="F227" s="223" t="s">
        <v>807</v>
      </c>
      <c r="G227" s="221"/>
      <c r="H227" s="224">
        <v>177</v>
      </c>
      <c r="I227" s="225"/>
      <c r="J227" s="221"/>
      <c r="K227" s="221"/>
      <c r="L227" s="226"/>
      <c r="M227" s="227"/>
      <c r="N227" s="228"/>
      <c r="O227" s="228"/>
      <c r="P227" s="228"/>
      <c r="Q227" s="228"/>
      <c r="R227" s="228"/>
      <c r="S227" s="228"/>
      <c r="T227" s="229"/>
      <c r="AT227" s="230" t="s">
        <v>154</v>
      </c>
      <c r="AU227" s="230" t="s">
        <v>86</v>
      </c>
      <c r="AV227" s="14" t="s">
        <v>86</v>
      </c>
      <c r="AW227" s="14" t="s">
        <v>35</v>
      </c>
      <c r="AX227" s="14" t="s">
        <v>21</v>
      </c>
      <c r="AY227" s="230" t="s">
        <v>144</v>
      </c>
    </row>
    <row r="228" spans="1:65" s="2" customFormat="1" ht="37.9" customHeight="1">
      <c r="A228" s="35"/>
      <c r="B228" s="36"/>
      <c r="C228" s="243" t="s">
        <v>280</v>
      </c>
      <c r="D228" s="243" t="s">
        <v>211</v>
      </c>
      <c r="E228" s="244" t="s">
        <v>294</v>
      </c>
      <c r="F228" s="245" t="s">
        <v>295</v>
      </c>
      <c r="G228" s="246" t="s">
        <v>149</v>
      </c>
      <c r="H228" s="247">
        <v>185.85</v>
      </c>
      <c r="I228" s="248"/>
      <c r="J228" s="249">
        <f>ROUND(I228*H228,2)</f>
        <v>0</v>
      </c>
      <c r="K228" s="245" t="s">
        <v>150</v>
      </c>
      <c r="L228" s="250"/>
      <c r="M228" s="251" t="s">
        <v>1</v>
      </c>
      <c r="N228" s="252" t="s">
        <v>43</v>
      </c>
      <c r="O228" s="72"/>
      <c r="P228" s="201">
        <f>O228*H228</f>
        <v>0</v>
      </c>
      <c r="Q228" s="201">
        <v>2.5000000000000001E-3</v>
      </c>
      <c r="R228" s="201">
        <f>Q228*H228</f>
        <v>0.46462500000000001</v>
      </c>
      <c r="S228" s="201">
        <v>0</v>
      </c>
      <c r="T228" s="202">
        <f>S228*H228</f>
        <v>0</v>
      </c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R228" s="203" t="s">
        <v>283</v>
      </c>
      <c r="AT228" s="203" t="s">
        <v>211</v>
      </c>
      <c r="AU228" s="203" t="s">
        <v>86</v>
      </c>
      <c r="AY228" s="18" t="s">
        <v>144</v>
      </c>
      <c r="BE228" s="204">
        <f>IF(N228="základní",J228,0)</f>
        <v>0</v>
      </c>
      <c r="BF228" s="204">
        <f>IF(N228="snížená",J228,0)</f>
        <v>0</v>
      </c>
      <c r="BG228" s="204">
        <f>IF(N228="zákl. přenesená",J228,0)</f>
        <v>0</v>
      </c>
      <c r="BH228" s="204">
        <f>IF(N228="sníž. přenesená",J228,0)</f>
        <v>0</v>
      </c>
      <c r="BI228" s="204">
        <f>IF(N228="nulová",J228,0)</f>
        <v>0</v>
      </c>
      <c r="BJ228" s="18" t="s">
        <v>21</v>
      </c>
      <c r="BK228" s="204">
        <f>ROUND(I228*H228,2)</f>
        <v>0</v>
      </c>
      <c r="BL228" s="18" t="s">
        <v>283</v>
      </c>
      <c r="BM228" s="203" t="s">
        <v>808</v>
      </c>
    </row>
    <row r="229" spans="1:65" s="2" customFormat="1" ht="19.5">
      <c r="A229" s="35"/>
      <c r="B229" s="36"/>
      <c r="C229" s="37"/>
      <c r="D229" s="205" t="s">
        <v>152</v>
      </c>
      <c r="E229" s="37"/>
      <c r="F229" s="206" t="s">
        <v>295</v>
      </c>
      <c r="G229" s="37"/>
      <c r="H229" s="37"/>
      <c r="I229" s="207"/>
      <c r="J229" s="37"/>
      <c r="K229" s="37"/>
      <c r="L229" s="40"/>
      <c r="M229" s="208"/>
      <c r="N229" s="209"/>
      <c r="O229" s="72"/>
      <c r="P229" s="72"/>
      <c r="Q229" s="72"/>
      <c r="R229" s="72"/>
      <c r="S229" s="72"/>
      <c r="T229" s="73"/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T229" s="18" t="s">
        <v>152</v>
      </c>
      <c r="AU229" s="18" t="s">
        <v>86</v>
      </c>
    </row>
    <row r="230" spans="1:65" s="14" customFormat="1" ht="11.25">
      <c r="B230" s="220"/>
      <c r="C230" s="221"/>
      <c r="D230" s="205" t="s">
        <v>154</v>
      </c>
      <c r="E230" s="221"/>
      <c r="F230" s="223" t="s">
        <v>809</v>
      </c>
      <c r="G230" s="221"/>
      <c r="H230" s="224">
        <v>185.85</v>
      </c>
      <c r="I230" s="225"/>
      <c r="J230" s="221"/>
      <c r="K230" s="221"/>
      <c r="L230" s="226"/>
      <c r="M230" s="227"/>
      <c r="N230" s="228"/>
      <c r="O230" s="228"/>
      <c r="P230" s="228"/>
      <c r="Q230" s="228"/>
      <c r="R230" s="228"/>
      <c r="S230" s="228"/>
      <c r="T230" s="229"/>
      <c r="AT230" s="230" t="s">
        <v>154</v>
      </c>
      <c r="AU230" s="230" t="s">
        <v>86</v>
      </c>
      <c r="AV230" s="14" t="s">
        <v>86</v>
      </c>
      <c r="AW230" s="14" t="s">
        <v>4</v>
      </c>
      <c r="AX230" s="14" t="s">
        <v>21</v>
      </c>
      <c r="AY230" s="230" t="s">
        <v>144</v>
      </c>
    </row>
    <row r="231" spans="1:65" s="12" customFormat="1" ht="22.9" customHeight="1">
      <c r="B231" s="176"/>
      <c r="C231" s="177"/>
      <c r="D231" s="178" t="s">
        <v>77</v>
      </c>
      <c r="E231" s="190" t="s">
        <v>102</v>
      </c>
      <c r="F231" s="190" t="s">
        <v>298</v>
      </c>
      <c r="G231" s="177"/>
      <c r="H231" s="177"/>
      <c r="I231" s="180"/>
      <c r="J231" s="191">
        <f>BK231</f>
        <v>0</v>
      </c>
      <c r="K231" s="177"/>
      <c r="L231" s="182"/>
      <c r="M231" s="183"/>
      <c r="N231" s="184"/>
      <c r="O231" s="184"/>
      <c r="P231" s="185">
        <f>SUM(P232:P242)</f>
        <v>0</v>
      </c>
      <c r="Q231" s="184"/>
      <c r="R231" s="185">
        <f>SUM(R232:R242)</f>
        <v>37.544640000000001</v>
      </c>
      <c r="S231" s="184"/>
      <c r="T231" s="186">
        <f>SUM(T232:T242)</f>
        <v>0</v>
      </c>
      <c r="AR231" s="187" t="s">
        <v>21</v>
      </c>
      <c r="AT231" s="188" t="s">
        <v>77</v>
      </c>
      <c r="AU231" s="188" t="s">
        <v>21</v>
      </c>
      <c r="AY231" s="187" t="s">
        <v>144</v>
      </c>
      <c r="BK231" s="189">
        <f>SUM(BK232:BK242)</f>
        <v>0</v>
      </c>
    </row>
    <row r="232" spans="1:65" s="2" customFormat="1" ht="24.2" customHeight="1">
      <c r="A232" s="35"/>
      <c r="B232" s="36"/>
      <c r="C232" s="192" t="s">
        <v>286</v>
      </c>
      <c r="D232" s="192" t="s">
        <v>146</v>
      </c>
      <c r="E232" s="193" t="s">
        <v>307</v>
      </c>
      <c r="F232" s="194" t="s">
        <v>308</v>
      </c>
      <c r="G232" s="195" t="s">
        <v>149</v>
      </c>
      <c r="H232" s="196">
        <v>177.6</v>
      </c>
      <c r="I232" s="197"/>
      <c r="J232" s="198">
        <f>ROUND(I232*H232,2)</f>
        <v>0</v>
      </c>
      <c r="K232" s="194" t="s">
        <v>1</v>
      </c>
      <c r="L232" s="40"/>
      <c r="M232" s="199" t="s">
        <v>1</v>
      </c>
      <c r="N232" s="200" t="s">
        <v>43</v>
      </c>
      <c r="O232" s="72"/>
      <c r="P232" s="201">
        <f>O232*H232</f>
        <v>0</v>
      </c>
      <c r="Q232" s="201">
        <v>0</v>
      </c>
      <c r="R232" s="201">
        <f>Q232*H232</f>
        <v>0</v>
      </c>
      <c r="S232" s="201">
        <v>0</v>
      </c>
      <c r="T232" s="202">
        <f>S232*H232</f>
        <v>0</v>
      </c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R232" s="203" t="s">
        <v>99</v>
      </c>
      <c r="AT232" s="203" t="s">
        <v>146</v>
      </c>
      <c r="AU232" s="203" t="s">
        <v>86</v>
      </c>
      <c r="AY232" s="18" t="s">
        <v>144</v>
      </c>
      <c r="BE232" s="204">
        <f>IF(N232="základní",J232,0)</f>
        <v>0</v>
      </c>
      <c r="BF232" s="204">
        <f>IF(N232="snížená",J232,0)</f>
        <v>0</v>
      </c>
      <c r="BG232" s="204">
        <f>IF(N232="zákl. přenesená",J232,0)</f>
        <v>0</v>
      </c>
      <c r="BH232" s="204">
        <f>IF(N232="sníž. přenesená",J232,0)</f>
        <v>0</v>
      </c>
      <c r="BI232" s="204">
        <f>IF(N232="nulová",J232,0)</f>
        <v>0</v>
      </c>
      <c r="BJ232" s="18" t="s">
        <v>21</v>
      </c>
      <c r="BK232" s="204">
        <f>ROUND(I232*H232,2)</f>
        <v>0</v>
      </c>
      <c r="BL232" s="18" t="s">
        <v>99</v>
      </c>
      <c r="BM232" s="203" t="s">
        <v>810</v>
      </c>
    </row>
    <row r="233" spans="1:65" s="2" customFormat="1" ht="11.25">
      <c r="A233" s="35"/>
      <c r="B233" s="36"/>
      <c r="C233" s="37"/>
      <c r="D233" s="205" t="s">
        <v>152</v>
      </c>
      <c r="E233" s="37"/>
      <c r="F233" s="206" t="s">
        <v>308</v>
      </c>
      <c r="G233" s="37"/>
      <c r="H233" s="37"/>
      <c r="I233" s="207"/>
      <c r="J233" s="37"/>
      <c r="K233" s="37"/>
      <c r="L233" s="40"/>
      <c r="M233" s="208"/>
      <c r="N233" s="209"/>
      <c r="O233" s="72"/>
      <c r="P233" s="72"/>
      <c r="Q233" s="72"/>
      <c r="R233" s="72"/>
      <c r="S233" s="72"/>
      <c r="T233" s="73"/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T233" s="18" t="s">
        <v>152</v>
      </c>
      <c r="AU233" s="18" t="s">
        <v>86</v>
      </c>
    </row>
    <row r="234" spans="1:65" s="13" customFormat="1" ht="11.25">
      <c r="B234" s="210"/>
      <c r="C234" s="211"/>
      <c r="D234" s="205" t="s">
        <v>154</v>
      </c>
      <c r="E234" s="212" t="s">
        <v>1</v>
      </c>
      <c r="F234" s="213" t="s">
        <v>310</v>
      </c>
      <c r="G234" s="211"/>
      <c r="H234" s="212" t="s">
        <v>1</v>
      </c>
      <c r="I234" s="214"/>
      <c r="J234" s="211"/>
      <c r="K234" s="211"/>
      <c r="L234" s="215"/>
      <c r="M234" s="216"/>
      <c r="N234" s="217"/>
      <c r="O234" s="217"/>
      <c r="P234" s="217"/>
      <c r="Q234" s="217"/>
      <c r="R234" s="217"/>
      <c r="S234" s="217"/>
      <c r="T234" s="218"/>
      <c r="AT234" s="219" t="s">
        <v>154</v>
      </c>
      <c r="AU234" s="219" t="s">
        <v>86</v>
      </c>
      <c r="AV234" s="13" t="s">
        <v>21</v>
      </c>
      <c r="AW234" s="13" t="s">
        <v>35</v>
      </c>
      <c r="AX234" s="13" t="s">
        <v>78</v>
      </c>
      <c r="AY234" s="219" t="s">
        <v>144</v>
      </c>
    </row>
    <row r="235" spans="1:65" s="14" customFormat="1" ht="11.25">
      <c r="B235" s="220"/>
      <c r="C235" s="221"/>
      <c r="D235" s="205" t="s">
        <v>154</v>
      </c>
      <c r="E235" s="222" t="s">
        <v>1</v>
      </c>
      <c r="F235" s="223" t="s">
        <v>811</v>
      </c>
      <c r="G235" s="221"/>
      <c r="H235" s="224">
        <v>177.6</v>
      </c>
      <c r="I235" s="225"/>
      <c r="J235" s="221"/>
      <c r="K235" s="221"/>
      <c r="L235" s="226"/>
      <c r="M235" s="227"/>
      <c r="N235" s="228"/>
      <c r="O235" s="228"/>
      <c r="P235" s="228"/>
      <c r="Q235" s="228"/>
      <c r="R235" s="228"/>
      <c r="S235" s="228"/>
      <c r="T235" s="229"/>
      <c r="AT235" s="230" t="s">
        <v>154</v>
      </c>
      <c r="AU235" s="230" t="s">
        <v>86</v>
      </c>
      <c r="AV235" s="14" t="s">
        <v>86</v>
      </c>
      <c r="AW235" s="14" t="s">
        <v>35</v>
      </c>
      <c r="AX235" s="14" t="s">
        <v>21</v>
      </c>
      <c r="AY235" s="230" t="s">
        <v>144</v>
      </c>
    </row>
    <row r="236" spans="1:65" s="2" customFormat="1" ht="24.2" customHeight="1">
      <c r="A236" s="35"/>
      <c r="B236" s="36"/>
      <c r="C236" s="192" t="s">
        <v>293</v>
      </c>
      <c r="D236" s="192" t="s">
        <v>146</v>
      </c>
      <c r="E236" s="193" t="s">
        <v>559</v>
      </c>
      <c r="F236" s="194" t="s">
        <v>560</v>
      </c>
      <c r="G236" s="195" t="s">
        <v>149</v>
      </c>
      <c r="H236" s="196">
        <v>177.6</v>
      </c>
      <c r="I236" s="197"/>
      <c r="J236" s="198">
        <f>ROUND(I236*H236,2)</f>
        <v>0</v>
      </c>
      <c r="K236" s="194" t="s">
        <v>150</v>
      </c>
      <c r="L236" s="40"/>
      <c r="M236" s="199" t="s">
        <v>1</v>
      </c>
      <c r="N236" s="200" t="s">
        <v>43</v>
      </c>
      <c r="O236" s="72"/>
      <c r="P236" s="201">
        <f>O236*H236</f>
        <v>0</v>
      </c>
      <c r="Q236" s="201">
        <v>9.8000000000000004E-2</v>
      </c>
      <c r="R236" s="201">
        <f>Q236*H236</f>
        <v>17.404800000000002</v>
      </c>
      <c r="S236" s="201">
        <v>0</v>
      </c>
      <c r="T236" s="202">
        <f>S236*H236</f>
        <v>0</v>
      </c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R236" s="203" t="s">
        <v>99</v>
      </c>
      <c r="AT236" s="203" t="s">
        <v>146</v>
      </c>
      <c r="AU236" s="203" t="s">
        <v>86</v>
      </c>
      <c r="AY236" s="18" t="s">
        <v>144</v>
      </c>
      <c r="BE236" s="204">
        <f>IF(N236="základní",J236,0)</f>
        <v>0</v>
      </c>
      <c r="BF236" s="204">
        <f>IF(N236="snížená",J236,0)</f>
        <v>0</v>
      </c>
      <c r="BG236" s="204">
        <f>IF(N236="zákl. přenesená",J236,0)</f>
        <v>0</v>
      </c>
      <c r="BH236" s="204">
        <f>IF(N236="sníž. přenesená",J236,0)</f>
        <v>0</v>
      </c>
      <c r="BI236" s="204">
        <f>IF(N236="nulová",J236,0)</f>
        <v>0</v>
      </c>
      <c r="BJ236" s="18" t="s">
        <v>21</v>
      </c>
      <c r="BK236" s="204">
        <f>ROUND(I236*H236,2)</f>
        <v>0</v>
      </c>
      <c r="BL236" s="18" t="s">
        <v>99</v>
      </c>
      <c r="BM236" s="203" t="s">
        <v>812</v>
      </c>
    </row>
    <row r="237" spans="1:65" s="2" customFormat="1" ht="39">
      <c r="A237" s="35"/>
      <c r="B237" s="36"/>
      <c r="C237" s="37"/>
      <c r="D237" s="205" t="s">
        <v>152</v>
      </c>
      <c r="E237" s="37"/>
      <c r="F237" s="206" t="s">
        <v>562</v>
      </c>
      <c r="G237" s="37"/>
      <c r="H237" s="37"/>
      <c r="I237" s="207"/>
      <c r="J237" s="37"/>
      <c r="K237" s="37"/>
      <c r="L237" s="40"/>
      <c r="M237" s="208"/>
      <c r="N237" s="209"/>
      <c r="O237" s="72"/>
      <c r="P237" s="72"/>
      <c r="Q237" s="72"/>
      <c r="R237" s="72"/>
      <c r="S237" s="72"/>
      <c r="T237" s="73"/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T237" s="18" t="s">
        <v>152</v>
      </c>
      <c r="AU237" s="18" t="s">
        <v>86</v>
      </c>
    </row>
    <row r="238" spans="1:65" s="13" customFormat="1" ht="11.25">
      <c r="B238" s="210"/>
      <c r="C238" s="211"/>
      <c r="D238" s="205" t="s">
        <v>154</v>
      </c>
      <c r="E238" s="212" t="s">
        <v>1</v>
      </c>
      <c r="F238" s="213" t="s">
        <v>329</v>
      </c>
      <c r="G238" s="211"/>
      <c r="H238" s="212" t="s">
        <v>1</v>
      </c>
      <c r="I238" s="214"/>
      <c r="J238" s="211"/>
      <c r="K238" s="211"/>
      <c r="L238" s="215"/>
      <c r="M238" s="216"/>
      <c r="N238" s="217"/>
      <c r="O238" s="217"/>
      <c r="P238" s="217"/>
      <c r="Q238" s="217"/>
      <c r="R238" s="217"/>
      <c r="S238" s="217"/>
      <c r="T238" s="218"/>
      <c r="AT238" s="219" t="s">
        <v>154</v>
      </c>
      <c r="AU238" s="219" t="s">
        <v>86</v>
      </c>
      <c r="AV238" s="13" t="s">
        <v>21</v>
      </c>
      <c r="AW238" s="13" t="s">
        <v>35</v>
      </c>
      <c r="AX238" s="13" t="s">
        <v>78</v>
      </c>
      <c r="AY238" s="219" t="s">
        <v>144</v>
      </c>
    </row>
    <row r="239" spans="1:65" s="14" customFormat="1" ht="11.25">
      <c r="B239" s="220"/>
      <c r="C239" s="221"/>
      <c r="D239" s="205" t="s">
        <v>154</v>
      </c>
      <c r="E239" s="222" t="s">
        <v>1</v>
      </c>
      <c r="F239" s="223" t="s">
        <v>811</v>
      </c>
      <c r="G239" s="221"/>
      <c r="H239" s="224">
        <v>177.6</v>
      </c>
      <c r="I239" s="225"/>
      <c r="J239" s="221"/>
      <c r="K239" s="221"/>
      <c r="L239" s="226"/>
      <c r="M239" s="227"/>
      <c r="N239" s="228"/>
      <c r="O239" s="228"/>
      <c r="P239" s="228"/>
      <c r="Q239" s="228"/>
      <c r="R239" s="228"/>
      <c r="S239" s="228"/>
      <c r="T239" s="229"/>
      <c r="AT239" s="230" t="s">
        <v>154</v>
      </c>
      <c r="AU239" s="230" t="s">
        <v>86</v>
      </c>
      <c r="AV239" s="14" t="s">
        <v>86</v>
      </c>
      <c r="AW239" s="14" t="s">
        <v>35</v>
      </c>
      <c r="AX239" s="14" t="s">
        <v>21</v>
      </c>
      <c r="AY239" s="230" t="s">
        <v>144</v>
      </c>
    </row>
    <row r="240" spans="1:65" s="2" customFormat="1" ht="14.45" customHeight="1">
      <c r="A240" s="35"/>
      <c r="B240" s="36"/>
      <c r="C240" s="243" t="s">
        <v>299</v>
      </c>
      <c r="D240" s="243" t="s">
        <v>211</v>
      </c>
      <c r="E240" s="244" t="s">
        <v>331</v>
      </c>
      <c r="F240" s="245" t="s">
        <v>332</v>
      </c>
      <c r="G240" s="246" t="s">
        <v>149</v>
      </c>
      <c r="H240" s="247">
        <v>186.48</v>
      </c>
      <c r="I240" s="248"/>
      <c r="J240" s="249">
        <f>ROUND(I240*H240,2)</f>
        <v>0</v>
      </c>
      <c r="K240" s="245" t="s">
        <v>1</v>
      </c>
      <c r="L240" s="250"/>
      <c r="M240" s="251" t="s">
        <v>1</v>
      </c>
      <c r="N240" s="252" t="s">
        <v>43</v>
      </c>
      <c r="O240" s="72"/>
      <c r="P240" s="201">
        <f>O240*H240</f>
        <v>0</v>
      </c>
      <c r="Q240" s="201">
        <v>0.108</v>
      </c>
      <c r="R240" s="201">
        <f>Q240*H240</f>
        <v>20.13984</v>
      </c>
      <c r="S240" s="201">
        <v>0</v>
      </c>
      <c r="T240" s="202">
        <f>S240*H240</f>
        <v>0</v>
      </c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R240" s="203" t="s">
        <v>195</v>
      </c>
      <c r="AT240" s="203" t="s">
        <v>211</v>
      </c>
      <c r="AU240" s="203" t="s">
        <v>86</v>
      </c>
      <c r="AY240" s="18" t="s">
        <v>144</v>
      </c>
      <c r="BE240" s="204">
        <f>IF(N240="základní",J240,0)</f>
        <v>0</v>
      </c>
      <c r="BF240" s="204">
        <f>IF(N240="snížená",J240,0)</f>
        <v>0</v>
      </c>
      <c r="BG240" s="204">
        <f>IF(N240="zákl. přenesená",J240,0)</f>
        <v>0</v>
      </c>
      <c r="BH240" s="204">
        <f>IF(N240="sníž. přenesená",J240,0)</f>
        <v>0</v>
      </c>
      <c r="BI240" s="204">
        <f>IF(N240="nulová",J240,0)</f>
        <v>0</v>
      </c>
      <c r="BJ240" s="18" t="s">
        <v>21</v>
      </c>
      <c r="BK240" s="204">
        <f>ROUND(I240*H240,2)</f>
        <v>0</v>
      </c>
      <c r="BL240" s="18" t="s">
        <v>99</v>
      </c>
      <c r="BM240" s="203" t="s">
        <v>813</v>
      </c>
    </row>
    <row r="241" spans="1:65" s="2" customFormat="1" ht="11.25">
      <c r="A241" s="35"/>
      <c r="B241" s="36"/>
      <c r="C241" s="37"/>
      <c r="D241" s="205" t="s">
        <v>152</v>
      </c>
      <c r="E241" s="37"/>
      <c r="F241" s="206" t="s">
        <v>334</v>
      </c>
      <c r="G241" s="37"/>
      <c r="H241" s="37"/>
      <c r="I241" s="207"/>
      <c r="J241" s="37"/>
      <c r="K241" s="37"/>
      <c r="L241" s="40"/>
      <c r="M241" s="208"/>
      <c r="N241" s="209"/>
      <c r="O241" s="72"/>
      <c r="P241" s="72"/>
      <c r="Q241" s="72"/>
      <c r="R241" s="72"/>
      <c r="S241" s="72"/>
      <c r="T241" s="73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T241" s="18" t="s">
        <v>152</v>
      </c>
      <c r="AU241" s="18" t="s">
        <v>86</v>
      </c>
    </row>
    <row r="242" spans="1:65" s="14" customFormat="1" ht="11.25">
      <c r="B242" s="220"/>
      <c r="C242" s="221"/>
      <c r="D242" s="205" t="s">
        <v>154</v>
      </c>
      <c r="E242" s="221"/>
      <c r="F242" s="223" t="s">
        <v>814</v>
      </c>
      <c r="G242" s="221"/>
      <c r="H242" s="224">
        <v>186.48</v>
      </c>
      <c r="I242" s="225"/>
      <c r="J242" s="221"/>
      <c r="K242" s="221"/>
      <c r="L242" s="226"/>
      <c r="M242" s="227"/>
      <c r="N242" s="228"/>
      <c r="O242" s="228"/>
      <c r="P242" s="228"/>
      <c r="Q242" s="228"/>
      <c r="R242" s="228"/>
      <c r="S242" s="228"/>
      <c r="T242" s="229"/>
      <c r="AT242" s="230" t="s">
        <v>154</v>
      </c>
      <c r="AU242" s="230" t="s">
        <v>86</v>
      </c>
      <c r="AV242" s="14" t="s">
        <v>86</v>
      </c>
      <c r="AW242" s="14" t="s">
        <v>4</v>
      </c>
      <c r="AX242" s="14" t="s">
        <v>21</v>
      </c>
      <c r="AY242" s="230" t="s">
        <v>144</v>
      </c>
    </row>
    <row r="243" spans="1:65" s="12" customFormat="1" ht="22.9" customHeight="1">
      <c r="B243" s="176"/>
      <c r="C243" s="177"/>
      <c r="D243" s="178" t="s">
        <v>77</v>
      </c>
      <c r="E243" s="190" t="s">
        <v>199</v>
      </c>
      <c r="F243" s="190" t="s">
        <v>342</v>
      </c>
      <c r="G243" s="177"/>
      <c r="H243" s="177"/>
      <c r="I243" s="180"/>
      <c r="J243" s="191">
        <f>BK243</f>
        <v>0</v>
      </c>
      <c r="K243" s="177"/>
      <c r="L243" s="182"/>
      <c r="M243" s="183"/>
      <c r="N243" s="184"/>
      <c r="O243" s="184"/>
      <c r="P243" s="185">
        <f>SUM(P244:P289)</f>
        <v>0</v>
      </c>
      <c r="Q243" s="184"/>
      <c r="R243" s="185">
        <f>SUM(R244:R289)</f>
        <v>18.50857727344</v>
      </c>
      <c r="S243" s="184"/>
      <c r="T243" s="186">
        <f>SUM(T244:T289)</f>
        <v>0</v>
      </c>
      <c r="AR243" s="187" t="s">
        <v>21</v>
      </c>
      <c r="AT243" s="188" t="s">
        <v>77</v>
      </c>
      <c r="AU243" s="188" t="s">
        <v>21</v>
      </c>
      <c r="AY243" s="187" t="s">
        <v>144</v>
      </c>
      <c r="BK243" s="189">
        <f>SUM(BK244:BK289)</f>
        <v>0</v>
      </c>
    </row>
    <row r="244" spans="1:65" s="2" customFormat="1" ht="24.2" customHeight="1">
      <c r="A244" s="35"/>
      <c r="B244" s="36"/>
      <c r="C244" s="192" t="s">
        <v>306</v>
      </c>
      <c r="D244" s="192" t="s">
        <v>146</v>
      </c>
      <c r="E244" s="193" t="s">
        <v>344</v>
      </c>
      <c r="F244" s="194" t="s">
        <v>347</v>
      </c>
      <c r="G244" s="195" t="s">
        <v>340</v>
      </c>
      <c r="H244" s="196">
        <v>1</v>
      </c>
      <c r="I244" s="197"/>
      <c r="J244" s="198">
        <f>ROUND(I244*H244,2)</f>
        <v>0</v>
      </c>
      <c r="K244" s="194" t="s">
        <v>150</v>
      </c>
      <c r="L244" s="40"/>
      <c r="M244" s="199" t="s">
        <v>1</v>
      </c>
      <c r="N244" s="200" t="s">
        <v>43</v>
      </c>
      <c r="O244" s="72"/>
      <c r="P244" s="201">
        <f>O244*H244</f>
        <v>0</v>
      </c>
      <c r="Q244" s="201">
        <v>6.9999999999999999E-4</v>
      </c>
      <c r="R244" s="201">
        <f>Q244*H244</f>
        <v>6.9999999999999999E-4</v>
      </c>
      <c r="S244" s="201">
        <v>0</v>
      </c>
      <c r="T244" s="202">
        <f>S244*H244</f>
        <v>0</v>
      </c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R244" s="203" t="s">
        <v>99</v>
      </c>
      <c r="AT244" s="203" t="s">
        <v>146</v>
      </c>
      <c r="AU244" s="203" t="s">
        <v>86</v>
      </c>
      <c r="AY244" s="18" t="s">
        <v>144</v>
      </c>
      <c r="BE244" s="204">
        <f>IF(N244="základní",J244,0)</f>
        <v>0</v>
      </c>
      <c r="BF244" s="204">
        <f>IF(N244="snížená",J244,0)</f>
        <v>0</v>
      </c>
      <c r="BG244" s="204">
        <f>IF(N244="zákl. přenesená",J244,0)</f>
        <v>0</v>
      </c>
      <c r="BH244" s="204">
        <f>IF(N244="sníž. přenesená",J244,0)</f>
        <v>0</v>
      </c>
      <c r="BI244" s="204">
        <f>IF(N244="nulová",J244,0)</f>
        <v>0</v>
      </c>
      <c r="BJ244" s="18" t="s">
        <v>21</v>
      </c>
      <c r="BK244" s="204">
        <f>ROUND(I244*H244,2)</f>
        <v>0</v>
      </c>
      <c r="BL244" s="18" t="s">
        <v>99</v>
      </c>
      <c r="BM244" s="203" t="s">
        <v>815</v>
      </c>
    </row>
    <row r="245" spans="1:65" s="2" customFormat="1" ht="19.5">
      <c r="A245" s="35"/>
      <c r="B245" s="36"/>
      <c r="C245" s="37"/>
      <c r="D245" s="205" t="s">
        <v>152</v>
      </c>
      <c r="E245" s="37"/>
      <c r="F245" s="206" t="s">
        <v>347</v>
      </c>
      <c r="G245" s="37"/>
      <c r="H245" s="37"/>
      <c r="I245" s="207"/>
      <c r="J245" s="37"/>
      <c r="K245" s="37"/>
      <c r="L245" s="40"/>
      <c r="M245" s="208"/>
      <c r="N245" s="209"/>
      <c r="O245" s="72"/>
      <c r="P245" s="72"/>
      <c r="Q245" s="72"/>
      <c r="R245" s="72"/>
      <c r="S245" s="72"/>
      <c r="T245" s="73"/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T245" s="18" t="s">
        <v>152</v>
      </c>
      <c r="AU245" s="18" t="s">
        <v>86</v>
      </c>
    </row>
    <row r="246" spans="1:65" s="14" customFormat="1" ht="11.25">
      <c r="B246" s="220"/>
      <c r="C246" s="221"/>
      <c r="D246" s="205" t="s">
        <v>154</v>
      </c>
      <c r="E246" s="222" t="s">
        <v>1</v>
      </c>
      <c r="F246" s="223" t="s">
        <v>348</v>
      </c>
      <c r="G246" s="221"/>
      <c r="H246" s="224">
        <v>1</v>
      </c>
      <c r="I246" s="225"/>
      <c r="J246" s="221"/>
      <c r="K246" s="221"/>
      <c r="L246" s="226"/>
      <c r="M246" s="227"/>
      <c r="N246" s="228"/>
      <c r="O246" s="228"/>
      <c r="P246" s="228"/>
      <c r="Q246" s="228"/>
      <c r="R246" s="228"/>
      <c r="S246" s="228"/>
      <c r="T246" s="229"/>
      <c r="AT246" s="230" t="s">
        <v>154</v>
      </c>
      <c r="AU246" s="230" t="s">
        <v>86</v>
      </c>
      <c r="AV246" s="14" t="s">
        <v>86</v>
      </c>
      <c r="AW246" s="14" t="s">
        <v>35</v>
      </c>
      <c r="AX246" s="14" t="s">
        <v>78</v>
      </c>
      <c r="AY246" s="230" t="s">
        <v>144</v>
      </c>
    </row>
    <row r="247" spans="1:65" s="2" customFormat="1" ht="24.2" customHeight="1">
      <c r="A247" s="35"/>
      <c r="B247" s="36"/>
      <c r="C247" s="243" t="s">
        <v>312</v>
      </c>
      <c r="D247" s="243" t="s">
        <v>211</v>
      </c>
      <c r="E247" s="244" t="s">
        <v>350</v>
      </c>
      <c r="F247" s="245" t="s">
        <v>351</v>
      </c>
      <c r="G247" s="246" t="s">
        <v>340</v>
      </c>
      <c r="H247" s="247">
        <v>1</v>
      </c>
      <c r="I247" s="248"/>
      <c r="J247" s="249">
        <f>ROUND(I247*H247,2)</f>
        <v>0</v>
      </c>
      <c r="K247" s="245" t="s">
        <v>150</v>
      </c>
      <c r="L247" s="250"/>
      <c r="M247" s="251" t="s">
        <v>1</v>
      </c>
      <c r="N247" s="252" t="s">
        <v>43</v>
      </c>
      <c r="O247" s="72"/>
      <c r="P247" s="201">
        <f>O247*H247</f>
        <v>0</v>
      </c>
      <c r="Q247" s="201">
        <v>3.5000000000000001E-3</v>
      </c>
      <c r="R247" s="201">
        <f>Q247*H247</f>
        <v>3.5000000000000001E-3</v>
      </c>
      <c r="S247" s="201">
        <v>0</v>
      </c>
      <c r="T247" s="202">
        <f>S247*H247</f>
        <v>0</v>
      </c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R247" s="203" t="s">
        <v>283</v>
      </c>
      <c r="AT247" s="203" t="s">
        <v>211</v>
      </c>
      <c r="AU247" s="203" t="s">
        <v>86</v>
      </c>
      <c r="AY247" s="18" t="s">
        <v>144</v>
      </c>
      <c r="BE247" s="204">
        <f>IF(N247="základní",J247,0)</f>
        <v>0</v>
      </c>
      <c r="BF247" s="204">
        <f>IF(N247="snížená",J247,0)</f>
        <v>0</v>
      </c>
      <c r="BG247" s="204">
        <f>IF(N247="zákl. přenesená",J247,0)</f>
        <v>0</v>
      </c>
      <c r="BH247" s="204">
        <f>IF(N247="sníž. přenesená",J247,0)</f>
        <v>0</v>
      </c>
      <c r="BI247" s="204">
        <f>IF(N247="nulová",J247,0)</f>
        <v>0</v>
      </c>
      <c r="BJ247" s="18" t="s">
        <v>21</v>
      </c>
      <c r="BK247" s="204">
        <f>ROUND(I247*H247,2)</f>
        <v>0</v>
      </c>
      <c r="BL247" s="18" t="s">
        <v>283</v>
      </c>
      <c r="BM247" s="203" t="s">
        <v>816</v>
      </c>
    </row>
    <row r="248" spans="1:65" s="2" customFormat="1" ht="11.25">
      <c r="A248" s="35"/>
      <c r="B248" s="36"/>
      <c r="C248" s="37"/>
      <c r="D248" s="205" t="s">
        <v>152</v>
      </c>
      <c r="E248" s="37"/>
      <c r="F248" s="206" t="s">
        <v>351</v>
      </c>
      <c r="G248" s="37"/>
      <c r="H248" s="37"/>
      <c r="I248" s="207"/>
      <c r="J248" s="37"/>
      <c r="K248" s="37"/>
      <c r="L248" s="40"/>
      <c r="M248" s="208"/>
      <c r="N248" s="209"/>
      <c r="O248" s="72"/>
      <c r="P248" s="72"/>
      <c r="Q248" s="72"/>
      <c r="R248" s="72"/>
      <c r="S248" s="72"/>
      <c r="T248" s="73"/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T248" s="18" t="s">
        <v>152</v>
      </c>
      <c r="AU248" s="18" t="s">
        <v>86</v>
      </c>
    </row>
    <row r="249" spans="1:65" s="14" customFormat="1" ht="11.25">
      <c r="B249" s="220"/>
      <c r="C249" s="221"/>
      <c r="D249" s="205" t="s">
        <v>154</v>
      </c>
      <c r="E249" s="222" t="s">
        <v>1</v>
      </c>
      <c r="F249" s="223" t="s">
        <v>348</v>
      </c>
      <c r="G249" s="221"/>
      <c r="H249" s="224">
        <v>1</v>
      </c>
      <c r="I249" s="225"/>
      <c r="J249" s="221"/>
      <c r="K249" s="221"/>
      <c r="L249" s="226"/>
      <c r="M249" s="227"/>
      <c r="N249" s="228"/>
      <c r="O249" s="228"/>
      <c r="P249" s="228"/>
      <c r="Q249" s="228"/>
      <c r="R249" s="228"/>
      <c r="S249" s="228"/>
      <c r="T249" s="229"/>
      <c r="AT249" s="230" t="s">
        <v>154</v>
      </c>
      <c r="AU249" s="230" t="s">
        <v>86</v>
      </c>
      <c r="AV249" s="14" t="s">
        <v>86</v>
      </c>
      <c r="AW249" s="14" t="s">
        <v>35</v>
      </c>
      <c r="AX249" s="14" t="s">
        <v>78</v>
      </c>
      <c r="AY249" s="230" t="s">
        <v>144</v>
      </c>
    </row>
    <row r="250" spans="1:65" s="15" customFormat="1" ht="11.25">
      <c r="B250" s="232"/>
      <c r="C250" s="233"/>
      <c r="D250" s="205" t="s">
        <v>154</v>
      </c>
      <c r="E250" s="234" t="s">
        <v>1</v>
      </c>
      <c r="F250" s="235" t="s">
        <v>178</v>
      </c>
      <c r="G250" s="233"/>
      <c r="H250" s="236">
        <v>1</v>
      </c>
      <c r="I250" s="237"/>
      <c r="J250" s="233"/>
      <c r="K250" s="233"/>
      <c r="L250" s="238"/>
      <c r="M250" s="239"/>
      <c r="N250" s="240"/>
      <c r="O250" s="240"/>
      <c r="P250" s="240"/>
      <c r="Q250" s="240"/>
      <c r="R250" s="240"/>
      <c r="S250" s="240"/>
      <c r="T250" s="241"/>
      <c r="AT250" s="242" t="s">
        <v>154</v>
      </c>
      <c r="AU250" s="242" t="s">
        <v>86</v>
      </c>
      <c r="AV250" s="15" t="s">
        <v>99</v>
      </c>
      <c r="AW250" s="15" t="s">
        <v>4</v>
      </c>
      <c r="AX250" s="15" t="s">
        <v>21</v>
      </c>
      <c r="AY250" s="242" t="s">
        <v>144</v>
      </c>
    </row>
    <row r="251" spans="1:65" s="2" customFormat="1" ht="24.2" customHeight="1">
      <c r="A251" s="35"/>
      <c r="B251" s="36"/>
      <c r="C251" s="192" t="s">
        <v>318</v>
      </c>
      <c r="D251" s="192" t="s">
        <v>146</v>
      </c>
      <c r="E251" s="193" t="s">
        <v>354</v>
      </c>
      <c r="F251" s="194" t="s">
        <v>355</v>
      </c>
      <c r="G251" s="195" t="s">
        <v>340</v>
      </c>
      <c r="H251" s="196">
        <v>1</v>
      </c>
      <c r="I251" s="197"/>
      <c r="J251" s="198">
        <f>ROUND(I251*H251,2)</f>
        <v>0</v>
      </c>
      <c r="K251" s="194" t="s">
        <v>150</v>
      </c>
      <c r="L251" s="40"/>
      <c r="M251" s="199" t="s">
        <v>1</v>
      </c>
      <c r="N251" s="200" t="s">
        <v>43</v>
      </c>
      <c r="O251" s="72"/>
      <c r="P251" s="201">
        <f>O251*H251</f>
        <v>0</v>
      </c>
      <c r="Q251" s="201">
        <v>0.109405</v>
      </c>
      <c r="R251" s="201">
        <f>Q251*H251</f>
        <v>0.109405</v>
      </c>
      <c r="S251" s="201">
        <v>0</v>
      </c>
      <c r="T251" s="202">
        <f>S251*H251</f>
        <v>0</v>
      </c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35"/>
      <c r="AR251" s="203" t="s">
        <v>99</v>
      </c>
      <c r="AT251" s="203" t="s">
        <v>146</v>
      </c>
      <c r="AU251" s="203" t="s">
        <v>86</v>
      </c>
      <c r="AY251" s="18" t="s">
        <v>144</v>
      </c>
      <c r="BE251" s="204">
        <f>IF(N251="základní",J251,0)</f>
        <v>0</v>
      </c>
      <c r="BF251" s="204">
        <f>IF(N251="snížená",J251,0)</f>
        <v>0</v>
      </c>
      <c r="BG251" s="204">
        <f>IF(N251="zákl. přenesená",J251,0)</f>
        <v>0</v>
      </c>
      <c r="BH251" s="204">
        <f>IF(N251="sníž. přenesená",J251,0)</f>
        <v>0</v>
      </c>
      <c r="BI251" s="204">
        <f>IF(N251="nulová",J251,0)</f>
        <v>0</v>
      </c>
      <c r="BJ251" s="18" t="s">
        <v>21</v>
      </c>
      <c r="BK251" s="204">
        <f>ROUND(I251*H251,2)</f>
        <v>0</v>
      </c>
      <c r="BL251" s="18" t="s">
        <v>99</v>
      </c>
      <c r="BM251" s="203" t="s">
        <v>817</v>
      </c>
    </row>
    <row r="252" spans="1:65" s="2" customFormat="1" ht="19.5">
      <c r="A252" s="35"/>
      <c r="B252" s="36"/>
      <c r="C252" s="37"/>
      <c r="D252" s="205" t="s">
        <v>152</v>
      </c>
      <c r="E252" s="37"/>
      <c r="F252" s="206" t="s">
        <v>357</v>
      </c>
      <c r="G252" s="37"/>
      <c r="H252" s="37"/>
      <c r="I252" s="207"/>
      <c r="J252" s="37"/>
      <c r="K252" s="37"/>
      <c r="L252" s="40"/>
      <c r="M252" s="208"/>
      <c r="N252" s="209"/>
      <c r="O252" s="72"/>
      <c r="P252" s="72"/>
      <c r="Q252" s="72"/>
      <c r="R252" s="72"/>
      <c r="S252" s="72"/>
      <c r="T252" s="73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T252" s="18" t="s">
        <v>152</v>
      </c>
      <c r="AU252" s="18" t="s">
        <v>86</v>
      </c>
    </row>
    <row r="253" spans="1:65" s="14" customFormat="1" ht="11.25">
      <c r="B253" s="220"/>
      <c r="C253" s="221"/>
      <c r="D253" s="205" t="s">
        <v>154</v>
      </c>
      <c r="E253" s="222" t="s">
        <v>1</v>
      </c>
      <c r="F253" s="223" t="s">
        <v>358</v>
      </c>
      <c r="G253" s="221"/>
      <c r="H253" s="224">
        <v>1</v>
      </c>
      <c r="I253" s="225"/>
      <c r="J253" s="221"/>
      <c r="K253" s="221"/>
      <c r="L253" s="226"/>
      <c r="M253" s="227"/>
      <c r="N253" s="228"/>
      <c r="O253" s="228"/>
      <c r="P253" s="228"/>
      <c r="Q253" s="228"/>
      <c r="R253" s="228"/>
      <c r="S253" s="228"/>
      <c r="T253" s="229"/>
      <c r="AT253" s="230" t="s">
        <v>154</v>
      </c>
      <c r="AU253" s="230" t="s">
        <v>86</v>
      </c>
      <c r="AV253" s="14" t="s">
        <v>86</v>
      </c>
      <c r="AW253" s="14" t="s">
        <v>35</v>
      </c>
      <c r="AX253" s="14" t="s">
        <v>21</v>
      </c>
      <c r="AY253" s="230" t="s">
        <v>144</v>
      </c>
    </row>
    <row r="254" spans="1:65" s="2" customFormat="1" ht="14.45" customHeight="1">
      <c r="A254" s="35"/>
      <c r="B254" s="36"/>
      <c r="C254" s="243" t="s">
        <v>324</v>
      </c>
      <c r="D254" s="243" t="s">
        <v>211</v>
      </c>
      <c r="E254" s="244" t="s">
        <v>360</v>
      </c>
      <c r="F254" s="245" t="s">
        <v>361</v>
      </c>
      <c r="G254" s="246" t="s">
        <v>340</v>
      </c>
      <c r="H254" s="247">
        <v>1</v>
      </c>
      <c r="I254" s="248"/>
      <c r="J254" s="249">
        <f>ROUND(I254*H254,2)</f>
        <v>0</v>
      </c>
      <c r="K254" s="245" t="s">
        <v>150</v>
      </c>
      <c r="L254" s="250"/>
      <c r="M254" s="251" t="s">
        <v>1</v>
      </c>
      <c r="N254" s="252" t="s">
        <v>43</v>
      </c>
      <c r="O254" s="72"/>
      <c r="P254" s="201">
        <f>O254*H254</f>
        <v>0</v>
      </c>
      <c r="Q254" s="201">
        <v>6.1000000000000004E-3</v>
      </c>
      <c r="R254" s="201">
        <f>Q254*H254</f>
        <v>6.1000000000000004E-3</v>
      </c>
      <c r="S254" s="201">
        <v>0</v>
      </c>
      <c r="T254" s="202">
        <f>S254*H254</f>
        <v>0</v>
      </c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R254" s="203" t="s">
        <v>195</v>
      </c>
      <c r="AT254" s="203" t="s">
        <v>211</v>
      </c>
      <c r="AU254" s="203" t="s">
        <v>86</v>
      </c>
      <c r="AY254" s="18" t="s">
        <v>144</v>
      </c>
      <c r="BE254" s="204">
        <f>IF(N254="základní",J254,0)</f>
        <v>0</v>
      </c>
      <c r="BF254" s="204">
        <f>IF(N254="snížená",J254,0)</f>
        <v>0</v>
      </c>
      <c r="BG254" s="204">
        <f>IF(N254="zákl. přenesená",J254,0)</f>
        <v>0</v>
      </c>
      <c r="BH254" s="204">
        <f>IF(N254="sníž. přenesená",J254,0)</f>
        <v>0</v>
      </c>
      <c r="BI254" s="204">
        <f>IF(N254="nulová",J254,0)</f>
        <v>0</v>
      </c>
      <c r="BJ254" s="18" t="s">
        <v>21</v>
      </c>
      <c r="BK254" s="204">
        <f>ROUND(I254*H254,2)</f>
        <v>0</v>
      </c>
      <c r="BL254" s="18" t="s">
        <v>99</v>
      </c>
      <c r="BM254" s="203" t="s">
        <v>818</v>
      </c>
    </row>
    <row r="255" spans="1:65" s="2" customFormat="1" ht="11.25">
      <c r="A255" s="35"/>
      <c r="B255" s="36"/>
      <c r="C255" s="37"/>
      <c r="D255" s="205" t="s">
        <v>152</v>
      </c>
      <c r="E255" s="37"/>
      <c r="F255" s="206" t="s">
        <v>361</v>
      </c>
      <c r="G255" s="37"/>
      <c r="H255" s="37"/>
      <c r="I255" s="207"/>
      <c r="J255" s="37"/>
      <c r="K255" s="37"/>
      <c r="L255" s="40"/>
      <c r="M255" s="208"/>
      <c r="N255" s="209"/>
      <c r="O255" s="72"/>
      <c r="P255" s="72"/>
      <c r="Q255" s="72"/>
      <c r="R255" s="72"/>
      <c r="S255" s="72"/>
      <c r="T255" s="73"/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T255" s="18" t="s">
        <v>152</v>
      </c>
      <c r="AU255" s="18" t="s">
        <v>86</v>
      </c>
    </row>
    <row r="256" spans="1:65" s="2" customFormat="1" ht="14.45" customHeight="1">
      <c r="A256" s="35"/>
      <c r="B256" s="36"/>
      <c r="C256" s="243" t="s">
        <v>330</v>
      </c>
      <c r="D256" s="243" t="s">
        <v>211</v>
      </c>
      <c r="E256" s="244" t="s">
        <v>364</v>
      </c>
      <c r="F256" s="245" t="s">
        <v>365</v>
      </c>
      <c r="G256" s="246" t="s">
        <v>340</v>
      </c>
      <c r="H256" s="247">
        <v>1</v>
      </c>
      <c r="I256" s="248"/>
      <c r="J256" s="249">
        <f>ROUND(I256*H256,2)</f>
        <v>0</v>
      </c>
      <c r="K256" s="245" t="s">
        <v>150</v>
      </c>
      <c r="L256" s="250"/>
      <c r="M256" s="251" t="s">
        <v>1</v>
      </c>
      <c r="N256" s="252" t="s">
        <v>43</v>
      </c>
      <c r="O256" s="72"/>
      <c r="P256" s="201">
        <f>O256*H256</f>
        <v>0</v>
      </c>
      <c r="Q256" s="201">
        <v>1E-4</v>
      </c>
      <c r="R256" s="201">
        <f>Q256*H256</f>
        <v>1E-4</v>
      </c>
      <c r="S256" s="201">
        <v>0</v>
      </c>
      <c r="T256" s="202">
        <f>S256*H256</f>
        <v>0</v>
      </c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R256" s="203" t="s">
        <v>195</v>
      </c>
      <c r="AT256" s="203" t="s">
        <v>211</v>
      </c>
      <c r="AU256" s="203" t="s">
        <v>86</v>
      </c>
      <c r="AY256" s="18" t="s">
        <v>144</v>
      </c>
      <c r="BE256" s="204">
        <f>IF(N256="základní",J256,0)</f>
        <v>0</v>
      </c>
      <c r="BF256" s="204">
        <f>IF(N256="snížená",J256,0)</f>
        <v>0</v>
      </c>
      <c r="BG256" s="204">
        <f>IF(N256="zákl. přenesená",J256,0)</f>
        <v>0</v>
      </c>
      <c r="BH256" s="204">
        <f>IF(N256="sníž. přenesená",J256,0)</f>
        <v>0</v>
      </c>
      <c r="BI256" s="204">
        <f>IF(N256="nulová",J256,0)</f>
        <v>0</v>
      </c>
      <c r="BJ256" s="18" t="s">
        <v>21</v>
      </c>
      <c r="BK256" s="204">
        <f>ROUND(I256*H256,2)</f>
        <v>0</v>
      </c>
      <c r="BL256" s="18" t="s">
        <v>99</v>
      </c>
      <c r="BM256" s="203" t="s">
        <v>819</v>
      </c>
    </row>
    <row r="257" spans="1:65" s="2" customFormat="1" ht="11.25">
      <c r="A257" s="35"/>
      <c r="B257" s="36"/>
      <c r="C257" s="37"/>
      <c r="D257" s="205" t="s">
        <v>152</v>
      </c>
      <c r="E257" s="37"/>
      <c r="F257" s="206" t="s">
        <v>365</v>
      </c>
      <c r="G257" s="37"/>
      <c r="H257" s="37"/>
      <c r="I257" s="207"/>
      <c r="J257" s="37"/>
      <c r="K257" s="37"/>
      <c r="L257" s="40"/>
      <c r="M257" s="208"/>
      <c r="N257" s="209"/>
      <c r="O257" s="72"/>
      <c r="P257" s="72"/>
      <c r="Q257" s="72"/>
      <c r="R257" s="72"/>
      <c r="S257" s="72"/>
      <c r="T257" s="73"/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35"/>
      <c r="AT257" s="18" t="s">
        <v>152</v>
      </c>
      <c r="AU257" s="18" t="s">
        <v>86</v>
      </c>
    </row>
    <row r="258" spans="1:65" s="2" customFormat="1" ht="24.2" customHeight="1">
      <c r="A258" s="35"/>
      <c r="B258" s="36"/>
      <c r="C258" s="192" t="s">
        <v>337</v>
      </c>
      <c r="D258" s="192" t="s">
        <v>146</v>
      </c>
      <c r="E258" s="193" t="s">
        <v>368</v>
      </c>
      <c r="F258" s="194" t="s">
        <v>369</v>
      </c>
      <c r="G258" s="195" t="s">
        <v>149</v>
      </c>
      <c r="H258" s="196">
        <v>7.6879999999999997</v>
      </c>
      <c r="I258" s="197"/>
      <c r="J258" s="198">
        <f>ROUND(I258*H258,2)</f>
        <v>0</v>
      </c>
      <c r="K258" s="194" t="s">
        <v>150</v>
      </c>
      <c r="L258" s="40"/>
      <c r="M258" s="199" t="s">
        <v>1</v>
      </c>
      <c r="N258" s="200" t="s">
        <v>43</v>
      </c>
      <c r="O258" s="72"/>
      <c r="P258" s="201">
        <f>O258*H258</f>
        <v>0</v>
      </c>
      <c r="Q258" s="201">
        <v>2.5999999999999999E-3</v>
      </c>
      <c r="R258" s="201">
        <f>Q258*H258</f>
        <v>1.9988799999999998E-2</v>
      </c>
      <c r="S258" s="201">
        <v>0</v>
      </c>
      <c r="T258" s="202">
        <f>S258*H258</f>
        <v>0</v>
      </c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R258" s="203" t="s">
        <v>99</v>
      </c>
      <c r="AT258" s="203" t="s">
        <v>146</v>
      </c>
      <c r="AU258" s="203" t="s">
        <v>86</v>
      </c>
      <c r="AY258" s="18" t="s">
        <v>144</v>
      </c>
      <c r="BE258" s="204">
        <f>IF(N258="základní",J258,0)</f>
        <v>0</v>
      </c>
      <c r="BF258" s="204">
        <f>IF(N258="snížená",J258,0)</f>
        <v>0</v>
      </c>
      <c r="BG258" s="204">
        <f>IF(N258="zákl. přenesená",J258,0)</f>
        <v>0</v>
      </c>
      <c r="BH258" s="204">
        <f>IF(N258="sníž. přenesená",J258,0)</f>
        <v>0</v>
      </c>
      <c r="BI258" s="204">
        <f>IF(N258="nulová",J258,0)</f>
        <v>0</v>
      </c>
      <c r="BJ258" s="18" t="s">
        <v>21</v>
      </c>
      <c r="BK258" s="204">
        <f>ROUND(I258*H258,2)</f>
        <v>0</v>
      </c>
      <c r="BL258" s="18" t="s">
        <v>99</v>
      </c>
      <c r="BM258" s="203" t="s">
        <v>820</v>
      </c>
    </row>
    <row r="259" spans="1:65" s="2" customFormat="1" ht="19.5">
      <c r="A259" s="35"/>
      <c r="B259" s="36"/>
      <c r="C259" s="37"/>
      <c r="D259" s="205" t="s">
        <v>152</v>
      </c>
      <c r="E259" s="37"/>
      <c r="F259" s="206" t="s">
        <v>371</v>
      </c>
      <c r="G259" s="37"/>
      <c r="H259" s="37"/>
      <c r="I259" s="207"/>
      <c r="J259" s="37"/>
      <c r="K259" s="37"/>
      <c r="L259" s="40"/>
      <c r="M259" s="208"/>
      <c r="N259" s="209"/>
      <c r="O259" s="72"/>
      <c r="P259" s="72"/>
      <c r="Q259" s="72"/>
      <c r="R259" s="72"/>
      <c r="S259" s="72"/>
      <c r="T259" s="73"/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35"/>
      <c r="AT259" s="18" t="s">
        <v>152</v>
      </c>
      <c r="AU259" s="18" t="s">
        <v>86</v>
      </c>
    </row>
    <row r="260" spans="1:65" s="13" customFormat="1" ht="11.25">
      <c r="B260" s="210"/>
      <c r="C260" s="211"/>
      <c r="D260" s="205" t="s">
        <v>154</v>
      </c>
      <c r="E260" s="212" t="s">
        <v>1</v>
      </c>
      <c r="F260" s="213" t="s">
        <v>372</v>
      </c>
      <c r="G260" s="211"/>
      <c r="H260" s="212" t="s">
        <v>1</v>
      </c>
      <c r="I260" s="214"/>
      <c r="J260" s="211"/>
      <c r="K260" s="211"/>
      <c r="L260" s="215"/>
      <c r="M260" s="216"/>
      <c r="N260" s="217"/>
      <c r="O260" s="217"/>
      <c r="P260" s="217"/>
      <c r="Q260" s="217"/>
      <c r="R260" s="217"/>
      <c r="S260" s="217"/>
      <c r="T260" s="218"/>
      <c r="AT260" s="219" t="s">
        <v>154</v>
      </c>
      <c r="AU260" s="219" t="s">
        <v>86</v>
      </c>
      <c r="AV260" s="13" t="s">
        <v>21</v>
      </c>
      <c r="AW260" s="13" t="s">
        <v>35</v>
      </c>
      <c r="AX260" s="13" t="s">
        <v>78</v>
      </c>
      <c r="AY260" s="219" t="s">
        <v>144</v>
      </c>
    </row>
    <row r="261" spans="1:65" s="14" customFormat="1" ht="11.25">
      <c r="B261" s="220"/>
      <c r="C261" s="221"/>
      <c r="D261" s="205" t="s">
        <v>154</v>
      </c>
      <c r="E261" s="222" t="s">
        <v>1</v>
      </c>
      <c r="F261" s="223" t="s">
        <v>747</v>
      </c>
      <c r="G261" s="221"/>
      <c r="H261" s="224">
        <v>6.1879999999999997</v>
      </c>
      <c r="I261" s="225"/>
      <c r="J261" s="221"/>
      <c r="K261" s="221"/>
      <c r="L261" s="226"/>
      <c r="M261" s="227"/>
      <c r="N261" s="228"/>
      <c r="O261" s="228"/>
      <c r="P261" s="228"/>
      <c r="Q261" s="228"/>
      <c r="R261" s="228"/>
      <c r="S261" s="228"/>
      <c r="T261" s="229"/>
      <c r="AT261" s="230" t="s">
        <v>154</v>
      </c>
      <c r="AU261" s="230" t="s">
        <v>86</v>
      </c>
      <c r="AV261" s="14" t="s">
        <v>86</v>
      </c>
      <c r="AW261" s="14" t="s">
        <v>35</v>
      </c>
      <c r="AX261" s="14" t="s">
        <v>78</v>
      </c>
      <c r="AY261" s="230" t="s">
        <v>144</v>
      </c>
    </row>
    <row r="262" spans="1:65" s="14" customFormat="1" ht="11.25">
      <c r="B262" s="220"/>
      <c r="C262" s="221"/>
      <c r="D262" s="205" t="s">
        <v>154</v>
      </c>
      <c r="E262" s="222" t="s">
        <v>1</v>
      </c>
      <c r="F262" s="223" t="s">
        <v>305</v>
      </c>
      <c r="G262" s="221"/>
      <c r="H262" s="224">
        <v>1.5</v>
      </c>
      <c r="I262" s="225"/>
      <c r="J262" s="221"/>
      <c r="K262" s="221"/>
      <c r="L262" s="226"/>
      <c r="M262" s="227"/>
      <c r="N262" s="228"/>
      <c r="O262" s="228"/>
      <c r="P262" s="228"/>
      <c r="Q262" s="228"/>
      <c r="R262" s="228"/>
      <c r="S262" s="228"/>
      <c r="T262" s="229"/>
      <c r="AT262" s="230" t="s">
        <v>154</v>
      </c>
      <c r="AU262" s="230" t="s">
        <v>86</v>
      </c>
      <c r="AV262" s="14" t="s">
        <v>86</v>
      </c>
      <c r="AW262" s="14" t="s">
        <v>35</v>
      </c>
      <c r="AX262" s="14" t="s">
        <v>78</v>
      </c>
      <c r="AY262" s="230" t="s">
        <v>144</v>
      </c>
    </row>
    <row r="263" spans="1:65" s="15" customFormat="1" ht="11.25">
      <c r="B263" s="232"/>
      <c r="C263" s="233"/>
      <c r="D263" s="205" t="s">
        <v>154</v>
      </c>
      <c r="E263" s="234" t="s">
        <v>1</v>
      </c>
      <c r="F263" s="235" t="s">
        <v>178</v>
      </c>
      <c r="G263" s="233"/>
      <c r="H263" s="236">
        <v>7.6879999999999997</v>
      </c>
      <c r="I263" s="237"/>
      <c r="J263" s="233"/>
      <c r="K263" s="233"/>
      <c r="L263" s="238"/>
      <c r="M263" s="239"/>
      <c r="N263" s="240"/>
      <c r="O263" s="240"/>
      <c r="P263" s="240"/>
      <c r="Q263" s="240"/>
      <c r="R263" s="240"/>
      <c r="S263" s="240"/>
      <c r="T263" s="241"/>
      <c r="AT263" s="242" t="s">
        <v>154</v>
      </c>
      <c r="AU263" s="242" t="s">
        <v>86</v>
      </c>
      <c r="AV263" s="15" t="s">
        <v>99</v>
      </c>
      <c r="AW263" s="15" t="s">
        <v>35</v>
      </c>
      <c r="AX263" s="15" t="s">
        <v>21</v>
      </c>
      <c r="AY263" s="242" t="s">
        <v>144</v>
      </c>
    </row>
    <row r="264" spans="1:65" s="2" customFormat="1" ht="14.45" customHeight="1">
      <c r="A264" s="35"/>
      <c r="B264" s="36"/>
      <c r="C264" s="192" t="s">
        <v>343</v>
      </c>
      <c r="D264" s="192" t="s">
        <v>146</v>
      </c>
      <c r="E264" s="193" t="s">
        <v>375</v>
      </c>
      <c r="F264" s="194" t="s">
        <v>376</v>
      </c>
      <c r="G264" s="195" t="s">
        <v>149</v>
      </c>
      <c r="H264" s="196">
        <v>7.6879999999999997</v>
      </c>
      <c r="I264" s="197"/>
      <c r="J264" s="198">
        <f>ROUND(I264*H264,2)</f>
        <v>0</v>
      </c>
      <c r="K264" s="194" t="s">
        <v>150</v>
      </c>
      <c r="L264" s="40"/>
      <c r="M264" s="199" t="s">
        <v>1</v>
      </c>
      <c r="N264" s="200" t="s">
        <v>43</v>
      </c>
      <c r="O264" s="72"/>
      <c r="P264" s="201">
        <f>O264*H264</f>
        <v>0</v>
      </c>
      <c r="Q264" s="201">
        <v>9.38E-6</v>
      </c>
      <c r="R264" s="201">
        <f>Q264*H264</f>
        <v>7.2113439999999996E-5</v>
      </c>
      <c r="S264" s="201">
        <v>0</v>
      </c>
      <c r="T264" s="202">
        <f>S264*H264</f>
        <v>0</v>
      </c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R264" s="203" t="s">
        <v>99</v>
      </c>
      <c r="AT264" s="203" t="s">
        <v>146</v>
      </c>
      <c r="AU264" s="203" t="s">
        <v>86</v>
      </c>
      <c r="AY264" s="18" t="s">
        <v>144</v>
      </c>
      <c r="BE264" s="204">
        <f>IF(N264="základní",J264,0)</f>
        <v>0</v>
      </c>
      <c r="BF264" s="204">
        <f>IF(N264="snížená",J264,0)</f>
        <v>0</v>
      </c>
      <c r="BG264" s="204">
        <f>IF(N264="zákl. přenesená",J264,0)</f>
        <v>0</v>
      </c>
      <c r="BH264" s="204">
        <f>IF(N264="sníž. přenesená",J264,0)</f>
        <v>0</v>
      </c>
      <c r="BI264" s="204">
        <f>IF(N264="nulová",J264,0)</f>
        <v>0</v>
      </c>
      <c r="BJ264" s="18" t="s">
        <v>21</v>
      </c>
      <c r="BK264" s="204">
        <f>ROUND(I264*H264,2)</f>
        <v>0</v>
      </c>
      <c r="BL264" s="18" t="s">
        <v>99</v>
      </c>
      <c r="BM264" s="203" t="s">
        <v>821</v>
      </c>
    </row>
    <row r="265" spans="1:65" s="2" customFormat="1" ht="19.5">
      <c r="A265" s="35"/>
      <c r="B265" s="36"/>
      <c r="C265" s="37"/>
      <c r="D265" s="205" t="s">
        <v>152</v>
      </c>
      <c r="E265" s="37"/>
      <c r="F265" s="206" t="s">
        <v>378</v>
      </c>
      <c r="G265" s="37"/>
      <c r="H265" s="37"/>
      <c r="I265" s="207"/>
      <c r="J265" s="37"/>
      <c r="K265" s="37"/>
      <c r="L265" s="40"/>
      <c r="M265" s="208"/>
      <c r="N265" s="209"/>
      <c r="O265" s="72"/>
      <c r="P265" s="72"/>
      <c r="Q265" s="72"/>
      <c r="R265" s="72"/>
      <c r="S265" s="72"/>
      <c r="T265" s="73"/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35"/>
      <c r="AT265" s="18" t="s">
        <v>152</v>
      </c>
      <c r="AU265" s="18" t="s">
        <v>86</v>
      </c>
    </row>
    <row r="266" spans="1:65" s="13" customFormat="1" ht="11.25">
      <c r="B266" s="210"/>
      <c r="C266" s="211"/>
      <c r="D266" s="205" t="s">
        <v>154</v>
      </c>
      <c r="E266" s="212" t="s">
        <v>1</v>
      </c>
      <c r="F266" s="213" t="s">
        <v>372</v>
      </c>
      <c r="G266" s="211"/>
      <c r="H266" s="212" t="s">
        <v>1</v>
      </c>
      <c r="I266" s="214"/>
      <c r="J266" s="211"/>
      <c r="K266" s="211"/>
      <c r="L266" s="215"/>
      <c r="M266" s="216"/>
      <c r="N266" s="217"/>
      <c r="O266" s="217"/>
      <c r="P266" s="217"/>
      <c r="Q266" s="217"/>
      <c r="R266" s="217"/>
      <c r="S266" s="217"/>
      <c r="T266" s="218"/>
      <c r="AT266" s="219" t="s">
        <v>154</v>
      </c>
      <c r="AU266" s="219" t="s">
        <v>86</v>
      </c>
      <c r="AV266" s="13" t="s">
        <v>21</v>
      </c>
      <c r="AW266" s="13" t="s">
        <v>35</v>
      </c>
      <c r="AX266" s="13" t="s">
        <v>78</v>
      </c>
      <c r="AY266" s="219" t="s">
        <v>144</v>
      </c>
    </row>
    <row r="267" spans="1:65" s="14" customFormat="1" ht="11.25">
      <c r="B267" s="220"/>
      <c r="C267" s="221"/>
      <c r="D267" s="205" t="s">
        <v>154</v>
      </c>
      <c r="E267" s="222" t="s">
        <v>1</v>
      </c>
      <c r="F267" s="223" t="s">
        <v>747</v>
      </c>
      <c r="G267" s="221"/>
      <c r="H267" s="224">
        <v>6.1879999999999997</v>
      </c>
      <c r="I267" s="225"/>
      <c r="J267" s="221"/>
      <c r="K267" s="221"/>
      <c r="L267" s="226"/>
      <c r="M267" s="227"/>
      <c r="N267" s="228"/>
      <c r="O267" s="228"/>
      <c r="P267" s="228"/>
      <c r="Q267" s="228"/>
      <c r="R267" s="228"/>
      <c r="S267" s="228"/>
      <c r="T267" s="229"/>
      <c r="AT267" s="230" t="s">
        <v>154</v>
      </c>
      <c r="AU267" s="230" t="s">
        <v>86</v>
      </c>
      <c r="AV267" s="14" t="s">
        <v>86</v>
      </c>
      <c r="AW267" s="14" t="s">
        <v>35</v>
      </c>
      <c r="AX267" s="14" t="s">
        <v>78</v>
      </c>
      <c r="AY267" s="230" t="s">
        <v>144</v>
      </c>
    </row>
    <row r="268" spans="1:65" s="14" customFormat="1" ht="11.25">
      <c r="B268" s="220"/>
      <c r="C268" s="221"/>
      <c r="D268" s="205" t="s">
        <v>154</v>
      </c>
      <c r="E268" s="222" t="s">
        <v>1</v>
      </c>
      <c r="F268" s="223" t="s">
        <v>305</v>
      </c>
      <c r="G268" s="221"/>
      <c r="H268" s="224">
        <v>1.5</v>
      </c>
      <c r="I268" s="225"/>
      <c r="J268" s="221"/>
      <c r="K268" s="221"/>
      <c r="L268" s="226"/>
      <c r="M268" s="227"/>
      <c r="N268" s="228"/>
      <c r="O268" s="228"/>
      <c r="P268" s="228"/>
      <c r="Q268" s="228"/>
      <c r="R268" s="228"/>
      <c r="S268" s="228"/>
      <c r="T268" s="229"/>
      <c r="AT268" s="230" t="s">
        <v>154</v>
      </c>
      <c r="AU268" s="230" t="s">
        <v>86</v>
      </c>
      <c r="AV268" s="14" t="s">
        <v>86</v>
      </c>
      <c r="AW268" s="14" t="s">
        <v>35</v>
      </c>
      <c r="AX268" s="14" t="s">
        <v>78</v>
      </c>
      <c r="AY268" s="230" t="s">
        <v>144</v>
      </c>
    </row>
    <row r="269" spans="1:65" s="15" customFormat="1" ht="11.25">
      <c r="B269" s="232"/>
      <c r="C269" s="233"/>
      <c r="D269" s="205" t="s">
        <v>154</v>
      </c>
      <c r="E269" s="234" t="s">
        <v>1</v>
      </c>
      <c r="F269" s="235" t="s">
        <v>178</v>
      </c>
      <c r="G269" s="233"/>
      <c r="H269" s="236">
        <v>7.6879999999999997</v>
      </c>
      <c r="I269" s="237"/>
      <c r="J269" s="233"/>
      <c r="K269" s="233"/>
      <c r="L269" s="238"/>
      <c r="M269" s="239"/>
      <c r="N269" s="240"/>
      <c r="O269" s="240"/>
      <c r="P269" s="240"/>
      <c r="Q269" s="240"/>
      <c r="R269" s="240"/>
      <c r="S269" s="240"/>
      <c r="T269" s="241"/>
      <c r="AT269" s="242" t="s">
        <v>154</v>
      </c>
      <c r="AU269" s="242" t="s">
        <v>86</v>
      </c>
      <c r="AV269" s="15" t="s">
        <v>99</v>
      </c>
      <c r="AW269" s="15" t="s">
        <v>35</v>
      </c>
      <c r="AX269" s="15" t="s">
        <v>21</v>
      </c>
      <c r="AY269" s="242" t="s">
        <v>144</v>
      </c>
    </row>
    <row r="270" spans="1:65" s="2" customFormat="1" ht="24.2" customHeight="1">
      <c r="A270" s="35"/>
      <c r="B270" s="36"/>
      <c r="C270" s="192" t="s">
        <v>349</v>
      </c>
      <c r="D270" s="192" t="s">
        <v>146</v>
      </c>
      <c r="E270" s="193" t="s">
        <v>380</v>
      </c>
      <c r="F270" s="194" t="s">
        <v>381</v>
      </c>
      <c r="G270" s="195" t="s">
        <v>268</v>
      </c>
      <c r="H270" s="196">
        <v>48</v>
      </c>
      <c r="I270" s="197"/>
      <c r="J270" s="198">
        <f>ROUND(I270*H270,2)</f>
        <v>0</v>
      </c>
      <c r="K270" s="194" t="s">
        <v>150</v>
      </c>
      <c r="L270" s="40"/>
      <c r="M270" s="199" t="s">
        <v>1</v>
      </c>
      <c r="N270" s="200" t="s">
        <v>43</v>
      </c>
      <c r="O270" s="72"/>
      <c r="P270" s="201">
        <f>O270*H270</f>
        <v>0</v>
      </c>
      <c r="Q270" s="201">
        <v>0.15539952000000001</v>
      </c>
      <c r="R270" s="201">
        <f>Q270*H270</f>
        <v>7.4591769600000006</v>
      </c>
      <c r="S270" s="201">
        <v>0</v>
      </c>
      <c r="T270" s="202">
        <f>S270*H270</f>
        <v>0</v>
      </c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R270" s="203" t="s">
        <v>99</v>
      </c>
      <c r="AT270" s="203" t="s">
        <v>146</v>
      </c>
      <c r="AU270" s="203" t="s">
        <v>86</v>
      </c>
      <c r="AY270" s="18" t="s">
        <v>144</v>
      </c>
      <c r="BE270" s="204">
        <f>IF(N270="základní",J270,0)</f>
        <v>0</v>
      </c>
      <c r="BF270" s="204">
        <f>IF(N270="snížená",J270,0)</f>
        <v>0</v>
      </c>
      <c r="BG270" s="204">
        <f>IF(N270="zákl. přenesená",J270,0)</f>
        <v>0</v>
      </c>
      <c r="BH270" s="204">
        <f>IF(N270="sníž. přenesená",J270,0)</f>
        <v>0</v>
      </c>
      <c r="BI270" s="204">
        <f>IF(N270="nulová",J270,0)</f>
        <v>0</v>
      </c>
      <c r="BJ270" s="18" t="s">
        <v>21</v>
      </c>
      <c r="BK270" s="204">
        <f>ROUND(I270*H270,2)</f>
        <v>0</v>
      </c>
      <c r="BL270" s="18" t="s">
        <v>99</v>
      </c>
      <c r="BM270" s="203" t="s">
        <v>822</v>
      </c>
    </row>
    <row r="271" spans="1:65" s="2" customFormat="1" ht="29.25">
      <c r="A271" s="35"/>
      <c r="B271" s="36"/>
      <c r="C271" s="37"/>
      <c r="D271" s="205" t="s">
        <v>152</v>
      </c>
      <c r="E271" s="37"/>
      <c r="F271" s="206" t="s">
        <v>383</v>
      </c>
      <c r="G271" s="37"/>
      <c r="H271" s="37"/>
      <c r="I271" s="207"/>
      <c r="J271" s="37"/>
      <c r="K271" s="37"/>
      <c r="L271" s="40"/>
      <c r="M271" s="208"/>
      <c r="N271" s="209"/>
      <c r="O271" s="72"/>
      <c r="P271" s="72"/>
      <c r="Q271" s="72"/>
      <c r="R271" s="72"/>
      <c r="S271" s="72"/>
      <c r="T271" s="73"/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T271" s="18" t="s">
        <v>152</v>
      </c>
      <c r="AU271" s="18" t="s">
        <v>86</v>
      </c>
    </row>
    <row r="272" spans="1:65" s="13" customFormat="1" ht="11.25">
      <c r="B272" s="210"/>
      <c r="C272" s="211"/>
      <c r="D272" s="205" t="s">
        <v>154</v>
      </c>
      <c r="E272" s="212" t="s">
        <v>1</v>
      </c>
      <c r="F272" s="213" t="s">
        <v>384</v>
      </c>
      <c r="G272" s="211"/>
      <c r="H272" s="212" t="s">
        <v>1</v>
      </c>
      <c r="I272" s="214"/>
      <c r="J272" s="211"/>
      <c r="K272" s="211"/>
      <c r="L272" s="215"/>
      <c r="M272" s="216"/>
      <c r="N272" s="217"/>
      <c r="O272" s="217"/>
      <c r="P272" s="217"/>
      <c r="Q272" s="217"/>
      <c r="R272" s="217"/>
      <c r="S272" s="217"/>
      <c r="T272" s="218"/>
      <c r="AT272" s="219" t="s">
        <v>154</v>
      </c>
      <c r="AU272" s="219" t="s">
        <v>86</v>
      </c>
      <c r="AV272" s="13" t="s">
        <v>21</v>
      </c>
      <c r="AW272" s="13" t="s">
        <v>35</v>
      </c>
      <c r="AX272" s="13" t="s">
        <v>78</v>
      </c>
      <c r="AY272" s="219" t="s">
        <v>144</v>
      </c>
    </row>
    <row r="273" spans="1:65" s="14" customFormat="1" ht="11.25">
      <c r="B273" s="220"/>
      <c r="C273" s="221"/>
      <c r="D273" s="205" t="s">
        <v>154</v>
      </c>
      <c r="E273" s="222" t="s">
        <v>1</v>
      </c>
      <c r="F273" s="223" t="s">
        <v>750</v>
      </c>
      <c r="G273" s="221"/>
      <c r="H273" s="224">
        <v>48</v>
      </c>
      <c r="I273" s="225"/>
      <c r="J273" s="221"/>
      <c r="K273" s="221"/>
      <c r="L273" s="226"/>
      <c r="M273" s="227"/>
      <c r="N273" s="228"/>
      <c r="O273" s="228"/>
      <c r="P273" s="228"/>
      <c r="Q273" s="228"/>
      <c r="R273" s="228"/>
      <c r="S273" s="228"/>
      <c r="T273" s="229"/>
      <c r="AT273" s="230" t="s">
        <v>154</v>
      </c>
      <c r="AU273" s="230" t="s">
        <v>86</v>
      </c>
      <c r="AV273" s="14" t="s">
        <v>86</v>
      </c>
      <c r="AW273" s="14" t="s">
        <v>35</v>
      </c>
      <c r="AX273" s="14" t="s">
        <v>21</v>
      </c>
      <c r="AY273" s="230" t="s">
        <v>144</v>
      </c>
    </row>
    <row r="274" spans="1:65" s="2" customFormat="1" ht="14.45" customHeight="1">
      <c r="A274" s="35"/>
      <c r="B274" s="36"/>
      <c r="C274" s="243" t="s">
        <v>353</v>
      </c>
      <c r="D274" s="243" t="s">
        <v>211</v>
      </c>
      <c r="E274" s="244" t="s">
        <v>387</v>
      </c>
      <c r="F274" s="245" t="s">
        <v>388</v>
      </c>
      <c r="G274" s="246" t="s">
        <v>268</v>
      </c>
      <c r="H274" s="247">
        <v>50.4</v>
      </c>
      <c r="I274" s="248"/>
      <c r="J274" s="249">
        <f>ROUND(I274*H274,2)</f>
        <v>0</v>
      </c>
      <c r="K274" s="245" t="s">
        <v>150</v>
      </c>
      <c r="L274" s="250"/>
      <c r="M274" s="251" t="s">
        <v>1</v>
      </c>
      <c r="N274" s="252" t="s">
        <v>43</v>
      </c>
      <c r="O274" s="72"/>
      <c r="P274" s="201">
        <f>O274*H274</f>
        <v>0</v>
      </c>
      <c r="Q274" s="201">
        <v>0.08</v>
      </c>
      <c r="R274" s="201">
        <f>Q274*H274</f>
        <v>4.032</v>
      </c>
      <c r="S274" s="201">
        <v>0</v>
      </c>
      <c r="T274" s="202">
        <f>S274*H274</f>
        <v>0</v>
      </c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R274" s="203" t="s">
        <v>195</v>
      </c>
      <c r="AT274" s="203" t="s">
        <v>211</v>
      </c>
      <c r="AU274" s="203" t="s">
        <v>86</v>
      </c>
      <c r="AY274" s="18" t="s">
        <v>144</v>
      </c>
      <c r="BE274" s="204">
        <f>IF(N274="základní",J274,0)</f>
        <v>0</v>
      </c>
      <c r="BF274" s="204">
        <f>IF(N274="snížená",J274,0)</f>
        <v>0</v>
      </c>
      <c r="BG274" s="204">
        <f>IF(N274="zákl. přenesená",J274,0)</f>
        <v>0</v>
      </c>
      <c r="BH274" s="204">
        <f>IF(N274="sníž. přenesená",J274,0)</f>
        <v>0</v>
      </c>
      <c r="BI274" s="204">
        <f>IF(N274="nulová",J274,0)</f>
        <v>0</v>
      </c>
      <c r="BJ274" s="18" t="s">
        <v>21</v>
      </c>
      <c r="BK274" s="204">
        <f>ROUND(I274*H274,2)</f>
        <v>0</v>
      </c>
      <c r="BL274" s="18" t="s">
        <v>99</v>
      </c>
      <c r="BM274" s="203" t="s">
        <v>823</v>
      </c>
    </row>
    <row r="275" spans="1:65" s="2" customFormat="1" ht="11.25">
      <c r="A275" s="35"/>
      <c r="B275" s="36"/>
      <c r="C275" s="37"/>
      <c r="D275" s="205" t="s">
        <v>152</v>
      </c>
      <c r="E275" s="37"/>
      <c r="F275" s="206" t="s">
        <v>390</v>
      </c>
      <c r="G275" s="37"/>
      <c r="H275" s="37"/>
      <c r="I275" s="207"/>
      <c r="J275" s="37"/>
      <c r="K275" s="37"/>
      <c r="L275" s="40"/>
      <c r="M275" s="208"/>
      <c r="N275" s="209"/>
      <c r="O275" s="72"/>
      <c r="P275" s="72"/>
      <c r="Q275" s="72"/>
      <c r="R275" s="72"/>
      <c r="S275" s="72"/>
      <c r="T275" s="73"/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T275" s="18" t="s">
        <v>152</v>
      </c>
      <c r="AU275" s="18" t="s">
        <v>86</v>
      </c>
    </row>
    <row r="276" spans="1:65" s="14" customFormat="1" ht="11.25">
      <c r="B276" s="220"/>
      <c r="C276" s="221"/>
      <c r="D276" s="205" t="s">
        <v>154</v>
      </c>
      <c r="E276" s="221"/>
      <c r="F276" s="223" t="s">
        <v>752</v>
      </c>
      <c r="G276" s="221"/>
      <c r="H276" s="224">
        <v>50.4</v>
      </c>
      <c r="I276" s="225"/>
      <c r="J276" s="221"/>
      <c r="K276" s="221"/>
      <c r="L276" s="226"/>
      <c r="M276" s="227"/>
      <c r="N276" s="228"/>
      <c r="O276" s="228"/>
      <c r="P276" s="228"/>
      <c r="Q276" s="228"/>
      <c r="R276" s="228"/>
      <c r="S276" s="228"/>
      <c r="T276" s="229"/>
      <c r="AT276" s="230" t="s">
        <v>154</v>
      </c>
      <c r="AU276" s="230" t="s">
        <v>86</v>
      </c>
      <c r="AV276" s="14" t="s">
        <v>86</v>
      </c>
      <c r="AW276" s="14" t="s">
        <v>4</v>
      </c>
      <c r="AX276" s="14" t="s">
        <v>21</v>
      </c>
      <c r="AY276" s="230" t="s">
        <v>144</v>
      </c>
    </row>
    <row r="277" spans="1:65" s="2" customFormat="1" ht="24.2" customHeight="1">
      <c r="A277" s="35"/>
      <c r="B277" s="36"/>
      <c r="C277" s="192" t="s">
        <v>359</v>
      </c>
      <c r="D277" s="192" t="s">
        <v>146</v>
      </c>
      <c r="E277" s="193" t="s">
        <v>393</v>
      </c>
      <c r="F277" s="194" t="s">
        <v>394</v>
      </c>
      <c r="G277" s="195" t="s">
        <v>268</v>
      </c>
      <c r="H277" s="196">
        <v>36.5</v>
      </c>
      <c r="I277" s="197"/>
      <c r="J277" s="198">
        <f>ROUND(I277*H277,2)</f>
        <v>0</v>
      </c>
      <c r="K277" s="194" t="s">
        <v>150</v>
      </c>
      <c r="L277" s="40"/>
      <c r="M277" s="199" t="s">
        <v>1</v>
      </c>
      <c r="N277" s="200" t="s">
        <v>43</v>
      </c>
      <c r="O277" s="72"/>
      <c r="P277" s="201">
        <f>O277*H277</f>
        <v>0</v>
      </c>
      <c r="Q277" s="201">
        <v>0.12949959999999999</v>
      </c>
      <c r="R277" s="201">
        <f>Q277*H277</f>
        <v>4.7267353999999999</v>
      </c>
      <c r="S277" s="201">
        <v>0</v>
      </c>
      <c r="T277" s="202">
        <f>S277*H277</f>
        <v>0</v>
      </c>
      <c r="U277" s="35"/>
      <c r="V277" s="35"/>
      <c r="W277" s="35"/>
      <c r="X277" s="35"/>
      <c r="Y277" s="35"/>
      <c r="Z277" s="35"/>
      <c r="AA277" s="35"/>
      <c r="AB277" s="35"/>
      <c r="AC277" s="35"/>
      <c r="AD277" s="35"/>
      <c r="AE277" s="35"/>
      <c r="AR277" s="203" t="s">
        <v>99</v>
      </c>
      <c r="AT277" s="203" t="s">
        <v>146</v>
      </c>
      <c r="AU277" s="203" t="s">
        <v>86</v>
      </c>
      <c r="AY277" s="18" t="s">
        <v>144</v>
      </c>
      <c r="BE277" s="204">
        <f>IF(N277="základní",J277,0)</f>
        <v>0</v>
      </c>
      <c r="BF277" s="204">
        <f>IF(N277="snížená",J277,0)</f>
        <v>0</v>
      </c>
      <c r="BG277" s="204">
        <f>IF(N277="zákl. přenesená",J277,0)</f>
        <v>0</v>
      </c>
      <c r="BH277" s="204">
        <f>IF(N277="sníž. přenesená",J277,0)</f>
        <v>0</v>
      </c>
      <c r="BI277" s="204">
        <f>IF(N277="nulová",J277,0)</f>
        <v>0</v>
      </c>
      <c r="BJ277" s="18" t="s">
        <v>21</v>
      </c>
      <c r="BK277" s="204">
        <f>ROUND(I277*H277,2)</f>
        <v>0</v>
      </c>
      <c r="BL277" s="18" t="s">
        <v>99</v>
      </c>
      <c r="BM277" s="203" t="s">
        <v>824</v>
      </c>
    </row>
    <row r="278" spans="1:65" s="2" customFormat="1" ht="29.25">
      <c r="A278" s="35"/>
      <c r="B278" s="36"/>
      <c r="C278" s="37"/>
      <c r="D278" s="205" t="s">
        <v>152</v>
      </c>
      <c r="E278" s="37"/>
      <c r="F278" s="206" t="s">
        <v>396</v>
      </c>
      <c r="G278" s="37"/>
      <c r="H278" s="37"/>
      <c r="I278" s="207"/>
      <c r="J278" s="37"/>
      <c r="K278" s="37"/>
      <c r="L278" s="40"/>
      <c r="M278" s="208"/>
      <c r="N278" s="209"/>
      <c r="O278" s="72"/>
      <c r="P278" s="72"/>
      <c r="Q278" s="72"/>
      <c r="R278" s="72"/>
      <c r="S278" s="72"/>
      <c r="T278" s="73"/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35"/>
      <c r="AT278" s="18" t="s">
        <v>152</v>
      </c>
      <c r="AU278" s="18" t="s">
        <v>86</v>
      </c>
    </row>
    <row r="279" spans="1:65" s="13" customFormat="1" ht="11.25">
      <c r="B279" s="210"/>
      <c r="C279" s="211"/>
      <c r="D279" s="205" t="s">
        <v>154</v>
      </c>
      <c r="E279" s="212" t="s">
        <v>1</v>
      </c>
      <c r="F279" s="213" t="s">
        <v>397</v>
      </c>
      <c r="G279" s="211"/>
      <c r="H279" s="212" t="s">
        <v>1</v>
      </c>
      <c r="I279" s="214"/>
      <c r="J279" s="211"/>
      <c r="K279" s="211"/>
      <c r="L279" s="215"/>
      <c r="M279" s="216"/>
      <c r="N279" s="217"/>
      <c r="O279" s="217"/>
      <c r="P279" s="217"/>
      <c r="Q279" s="217"/>
      <c r="R279" s="217"/>
      <c r="S279" s="217"/>
      <c r="T279" s="218"/>
      <c r="AT279" s="219" t="s">
        <v>154</v>
      </c>
      <c r="AU279" s="219" t="s">
        <v>86</v>
      </c>
      <c r="AV279" s="13" t="s">
        <v>21</v>
      </c>
      <c r="AW279" s="13" t="s">
        <v>35</v>
      </c>
      <c r="AX279" s="13" t="s">
        <v>78</v>
      </c>
      <c r="AY279" s="219" t="s">
        <v>144</v>
      </c>
    </row>
    <row r="280" spans="1:65" s="14" customFormat="1" ht="11.25">
      <c r="B280" s="220"/>
      <c r="C280" s="221"/>
      <c r="D280" s="205" t="s">
        <v>154</v>
      </c>
      <c r="E280" s="222" t="s">
        <v>1</v>
      </c>
      <c r="F280" s="223" t="s">
        <v>754</v>
      </c>
      <c r="G280" s="221"/>
      <c r="H280" s="224">
        <v>36.5</v>
      </c>
      <c r="I280" s="225"/>
      <c r="J280" s="221"/>
      <c r="K280" s="221"/>
      <c r="L280" s="226"/>
      <c r="M280" s="227"/>
      <c r="N280" s="228"/>
      <c r="O280" s="228"/>
      <c r="P280" s="228"/>
      <c r="Q280" s="228"/>
      <c r="R280" s="228"/>
      <c r="S280" s="228"/>
      <c r="T280" s="229"/>
      <c r="AT280" s="230" t="s">
        <v>154</v>
      </c>
      <c r="AU280" s="230" t="s">
        <v>86</v>
      </c>
      <c r="AV280" s="14" t="s">
        <v>86</v>
      </c>
      <c r="AW280" s="14" t="s">
        <v>35</v>
      </c>
      <c r="AX280" s="14" t="s">
        <v>21</v>
      </c>
      <c r="AY280" s="230" t="s">
        <v>144</v>
      </c>
    </row>
    <row r="281" spans="1:65" s="2" customFormat="1" ht="14.45" customHeight="1">
      <c r="A281" s="35"/>
      <c r="B281" s="36"/>
      <c r="C281" s="243" t="s">
        <v>363</v>
      </c>
      <c r="D281" s="243" t="s">
        <v>211</v>
      </c>
      <c r="E281" s="244" t="s">
        <v>400</v>
      </c>
      <c r="F281" s="245" t="s">
        <v>401</v>
      </c>
      <c r="G281" s="246" t="s">
        <v>268</v>
      </c>
      <c r="H281" s="247">
        <v>38.325000000000003</v>
      </c>
      <c r="I281" s="248"/>
      <c r="J281" s="249">
        <f>ROUND(I281*H281,2)</f>
        <v>0</v>
      </c>
      <c r="K281" s="245" t="s">
        <v>150</v>
      </c>
      <c r="L281" s="250"/>
      <c r="M281" s="251" t="s">
        <v>1</v>
      </c>
      <c r="N281" s="252" t="s">
        <v>43</v>
      </c>
      <c r="O281" s="72"/>
      <c r="P281" s="201">
        <f>O281*H281</f>
        <v>0</v>
      </c>
      <c r="Q281" s="201">
        <v>5.6120000000000003E-2</v>
      </c>
      <c r="R281" s="201">
        <f>Q281*H281</f>
        <v>2.1507990000000001</v>
      </c>
      <c r="S281" s="201">
        <v>0</v>
      </c>
      <c r="T281" s="202">
        <f>S281*H281</f>
        <v>0</v>
      </c>
      <c r="U281" s="35"/>
      <c r="V281" s="35"/>
      <c r="W281" s="35"/>
      <c r="X281" s="35"/>
      <c r="Y281" s="35"/>
      <c r="Z281" s="35"/>
      <c r="AA281" s="35"/>
      <c r="AB281" s="35"/>
      <c r="AC281" s="35"/>
      <c r="AD281" s="35"/>
      <c r="AE281" s="35"/>
      <c r="AR281" s="203" t="s">
        <v>195</v>
      </c>
      <c r="AT281" s="203" t="s">
        <v>211</v>
      </c>
      <c r="AU281" s="203" t="s">
        <v>86</v>
      </c>
      <c r="AY281" s="18" t="s">
        <v>144</v>
      </c>
      <c r="BE281" s="204">
        <f>IF(N281="základní",J281,0)</f>
        <v>0</v>
      </c>
      <c r="BF281" s="204">
        <f>IF(N281="snížená",J281,0)</f>
        <v>0</v>
      </c>
      <c r="BG281" s="204">
        <f>IF(N281="zákl. přenesená",J281,0)</f>
        <v>0</v>
      </c>
      <c r="BH281" s="204">
        <f>IF(N281="sníž. přenesená",J281,0)</f>
        <v>0</v>
      </c>
      <c r="BI281" s="204">
        <f>IF(N281="nulová",J281,0)</f>
        <v>0</v>
      </c>
      <c r="BJ281" s="18" t="s">
        <v>21</v>
      </c>
      <c r="BK281" s="204">
        <f>ROUND(I281*H281,2)</f>
        <v>0</v>
      </c>
      <c r="BL281" s="18" t="s">
        <v>99</v>
      </c>
      <c r="BM281" s="203" t="s">
        <v>825</v>
      </c>
    </row>
    <row r="282" spans="1:65" s="2" customFormat="1" ht="11.25">
      <c r="A282" s="35"/>
      <c r="B282" s="36"/>
      <c r="C282" s="37"/>
      <c r="D282" s="205" t="s">
        <v>152</v>
      </c>
      <c r="E282" s="37"/>
      <c r="F282" s="206" t="s">
        <v>401</v>
      </c>
      <c r="G282" s="37"/>
      <c r="H282" s="37"/>
      <c r="I282" s="207"/>
      <c r="J282" s="37"/>
      <c r="K282" s="37"/>
      <c r="L282" s="40"/>
      <c r="M282" s="208"/>
      <c r="N282" s="209"/>
      <c r="O282" s="72"/>
      <c r="P282" s="72"/>
      <c r="Q282" s="72"/>
      <c r="R282" s="72"/>
      <c r="S282" s="72"/>
      <c r="T282" s="73"/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35"/>
      <c r="AT282" s="18" t="s">
        <v>152</v>
      </c>
      <c r="AU282" s="18" t="s">
        <v>86</v>
      </c>
    </row>
    <row r="283" spans="1:65" s="14" customFormat="1" ht="11.25">
      <c r="B283" s="220"/>
      <c r="C283" s="221"/>
      <c r="D283" s="205" t="s">
        <v>154</v>
      </c>
      <c r="E283" s="221"/>
      <c r="F283" s="223" t="s">
        <v>756</v>
      </c>
      <c r="G283" s="221"/>
      <c r="H283" s="224">
        <v>38.325000000000003</v>
      </c>
      <c r="I283" s="225"/>
      <c r="J283" s="221"/>
      <c r="K283" s="221"/>
      <c r="L283" s="226"/>
      <c r="M283" s="227"/>
      <c r="N283" s="228"/>
      <c r="O283" s="228"/>
      <c r="P283" s="228"/>
      <c r="Q283" s="228"/>
      <c r="R283" s="228"/>
      <c r="S283" s="228"/>
      <c r="T283" s="229"/>
      <c r="AT283" s="230" t="s">
        <v>154</v>
      </c>
      <c r="AU283" s="230" t="s">
        <v>86</v>
      </c>
      <c r="AV283" s="14" t="s">
        <v>86</v>
      </c>
      <c r="AW283" s="14" t="s">
        <v>4</v>
      </c>
      <c r="AX283" s="14" t="s">
        <v>21</v>
      </c>
      <c r="AY283" s="230" t="s">
        <v>144</v>
      </c>
    </row>
    <row r="284" spans="1:65" s="2" customFormat="1" ht="24.2" customHeight="1">
      <c r="A284" s="35"/>
      <c r="B284" s="36"/>
      <c r="C284" s="192" t="s">
        <v>367</v>
      </c>
      <c r="D284" s="192" t="s">
        <v>146</v>
      </c>
      <c r="E284" s="193" t="s">
        <v>670</v>
      </c>
      <c r="F284" s="194" t="s">
        <v>826</v>
      </c>
      <c r="G284" s="195" t="s">
        <v>440</v>
      </c>
      <c r="H284" s="196">
        <v>1</v>
      </c>
      <c r="I284" s="197"/>
      <c r="J284" s="198">
        <f>ROUND(I284*H284,2)</f>
        <v>0</v>
      </c>
      <c r="K284" s="194" t="s">
        <v>1</v>
      </c>
      <c r="L284" s="40"/>
      <c r="M284" s="199" t="s">
        <v>1</v>
      </c>
      <c r="N284" s="200" t="s">
        <v>43</v>
      </c>
      <c r="O284" s="72"/>
      <c r="P284" s="201">
        <f>O284*H284</f>
        <v>0</v>
      </c>
      <c r="Q284" s="201">
        <v>0</v>
      </c>
      <c r="R284" s="201">
        <f>Q284*H284</f>
        <v>0</v>
      </c>
      <c r="S284" s="201">
        <v>0</v>
      </c>
      <c r="T284" s="202">
        <f>S284*H284</f>
        <v>0</v>
      </c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R284" s="203" t="s">
        <v>99</v>
      </c>
      <c r="AT284" s="203" t="s">
        <v>146</v>
      </c>
      <c r="AU284" s="203" t="s">
        <v>86</v>
      </c>
      <c r="AY284" s="18" t="s">
        <v>144</v>
      </c>
      <c r="BE284" s="204">
        <f>IF(N284="základní",J284,0)</f>
        <v>0</v>
      </c>
      <c r="BF284" s="204">
        <f>IF(N284="snížená",J284,0)</f>
        <v>0</v>
      </c>
      <c r="BG284" s="204">
        <f>IF(N284="zákl. přenesená",J284,0)</f>
        <v>0</v>
      </c>
      <c r="BH284" s="204">
        <f>IF(N284="sníž. přenesená",J284,0)</f>
        <v>0</v>
      </c>
      <c r="BI284" s="204">
        <f>IF(N284="nulová",J284,0)</f>
        <v>0</v>
      </c>
      <c r="BJ284" s="18" t="s">
        <v>21</v>
      </c>
      <c r="BK284" s="204">
        <f>ROUND(I284*H284,2)</f>
        <v>0</v>
      </c>
      <c r="BL284" s="18" t="s">
        <v>99</v>
      </c>
      <c r="BM284" s="203" t="s">
        <v>827</v>
      </c>
    </row>
    <row r="285" spans="1:65" s="2" customFormat="1" ht="19.5">
      <c r="A285" s="35"/>
      <c r="B285" s="36"/>
      <c r="C285" s="37"/>
      <c r="D285" s="205" t="s">
        <v>152</v>
      </c>
      <c r="E285" s="37"/>
      <c r="F285" s="206" t="s">
        <v>826</v>
      </c>
      <c r="G285" s="37"/>
      <c r="H285" s="37"/>
      <c r="I285" s="207"/>
      <c r="J285" s="37"/>
      <c r="K285" s="37"/>
      <c r="L285" s="40"/>
      <c r="M285" s="208"/>
      <c r="N285" s="209"/>
      <c r="O285" s="72"/>
      <c r="P285" s="72"/>
      <c r="Q285" s="72"/>
      <c r="R285" s="72"/>
      <c r="S285" s="72"/>
      <c r="T285" s="73"/>
      <c r="U285" s="35"/>
      <c r="V285" s="35"/>
      <c r="W285" s="35"/>
      <c r="X285" s="35"/>
      <c r="Y285" s="35"/>
      <c r="Z285" s="35"/>
      <c r="AA285" s="35"/>
      <c r="AB285" s="35"/>
      <c r="AC285" s="35"/>
      <c r="AD285" s="35"/>
      <c r="AE285" s="35"/>
      <c r="AT285" s="18" t="s">
        <v>152</v>
      </c>
      <c r="AU285" s="18" t="s">
        <v>86</v>
      </c>
    </row>
    <row r="286" spans="1:65" s="2" customFormat="1" ht="14.45" customHeight="1">
      <c r="A286" s="35"/>
      <c r="B286" s="36"/>
      <c r="C286" s="192" t="s">
        <v>374</v>
      </c>
      <c r="D286" s="192" t="s">
        <v>146</v>
      </c>
      <c r="E286" s="193" t="s">
        <v>676</v>
      </c>
      <c r="F286" s="194" t="s">
        <v>828</v>
      </c>
      <c r="G286" s="195" t="s">
        <v>268</v>
      </c>
      <c r="H286" s="196">
        <v>36.5</v>
      </c>
      <c r="I286" s="197"/>
      <c r="J286" s="198">
        <f>ROUND(I286*H286,2)</f>
        <v>0</v>
      </c>
      <c r="K286" s="194" t="s">
        <v>1</v>
      </c>
      <c r="L286" s="40"/>
      <c r="M286" s="199" t="s">
        <v>1</v>
      </c>
      <c r="N286" s="200" t="s">
        <v>43</v>
      </c>
      <c r="O286" s="72"/>
      <c r="P286" s="201">
        <f>O286*H286</f>
        <v>0</v>
      </c>
      <c r="Q286" s="201">
        <v>0</v>
      </c>
      <c r="R286" s="201">
        <f>Q286*H286</f>
        <v>0</v>
      </c>
      <c r="S286" s="201">
        <v>0</v>
      </c>
      <c r="T286" s="202">
        <f>S286*H286</f>
        <v>0</v>
      </c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35"/>
      <c r="AR286" s="203" t="s">
        <v>99</v>
      </c>
      <c r="AT286" s="203" t="s">
        <v>146</v>
      </c>
      <c r="AU286" s="203" t="s">
        <v>86</v>
      </c>
      <c r="AY286" s="18" t="s">
        <v>144</v>
      </c>
      <c r="BE286" s="204">
        <f>IF(N286="základní",J286,0)</f>
        <v>0</v>
      </c>
      <c r="BF286" s="204">
        <f>IF(N286="snížená",J286,0)</f>
        <v>0</v>
      </c>
      <c r="BG286" s="204">
        <f>IF(N286="zákl. přenesená",J286,0)</f>
        <v>0</v>
      </c>
      <c r="BH286" s="204">
        <f>IF(N286="sníž. přenesená",J286,0)</f>
        <v>0</v>
      </c>
      <c r="BI286" s="204">
        <f>IF(N286="nulová",J286,0)</f>
        <v>0</v>
      </c>
      <c r="BJ286" s="18" t="s">
        <v>21</v>
      </c>
      <c r="BK286" s="204">
        <f>ROUND(I286*H286,2)</f>
        <v>0</v>
      </c>
      <c r="BL286" s="18" t="s">
        <v>99</v>
      </c>
      <c r="BM286" s="203" t="s">
        <v>829</v>
      </c>
    </row>
    <row r="287" spans="1:65" s="2" customFormat="1" ht="11.25">
      <c r="A287" s="35"/>
      <c r="B287" s="36"/>
      <c r="C287" s="37"/>
      <c r="D287" s="205" t="s">
        <v>152</v>
      </c>
      <c r="E287" s="37"/>
      <c r="F287" s="206" t="s">
        <v>677</v>
      </c>
      <c r="G287" s="37"/>
      <c r="H287" s="37"/>
      <c r="I287" s="207"/>
      <c r="J287" s="37"/>
      <c r="K287" s="37"/>
      <c r="L287" s="40"/>
      <c r="M287" s="208"/>
      <c r="N287" s="209"/>
      <c r="O287" s="72"/>
      <c r="P287" s="72"/>
      <c r="Q287" s="72"/>
      <c r="R287" s="72"/>
      <c r="S287" s="72"/>
      <c r="T287" s="73"/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T287" s="18" t="s">
        <v>152</v>
      </c>
      <c r="AU287" s="18" t="s">
        <v>86</v>
      </c>
    </row>
    <row r="288" spans="1:65" s="13" customFormat="1" ht="11.25">
      <c r="B288" s="210"/>
      <c r="C288" s="211"/>
      <c r="D288" s="205" t="s">
        <v>154</v>
      </c>
      <c r="E288" s="212" t="s">
        <v>1</v>
      </c>
      <c r="F288" s="213" t="s">
        <v>830</v>
      </c>
      <c r="G288" s="211"/>
      <c r="H288" s="212" t="s">
        <v>1</v>
      </c>
      <c r="I288" s="214"/>
      <c r="J288" s="211"/>
      <c r="K288" s="211"/>
      <c r="L288" s="215"/>
      <c r="M288" s="216"/>
      <c r="N288" s="217"/>
      <c r="O288" s="217"/>
      <c r="P288" s="217"/>
      <c r="Q288" s="217"/>
      <c r="R288" s="217"/>
      <c r="S288" s="217"/>
      <c r="T288" s="218"/>
      <c r="AT288" s="219" t="s">
        <v>154</v>
      </c>
      <c r="AU288" s="219" t="s">
        <v>86</v>
      </c>
      <c r="AV288" s="13" t="s">
        <v>21</v>
      </c>
      <c r="AW288" s="13" t="s">
        <v>35</v>
      </c>
      <c r="AX288" s="13" t="s">
        <v>78</v>
      </c>
      <c r="AY288" s="219" t="s">
        <v>144</v>
      </c>
    </row>
    <row r="289" spans="1:65" s="14" customFormat="1" ht="11.25">
      <c r="B289" s="220"/>
      <c r="C289" s="221"/>
      <c r="D289" s="205" t="s">
        <v>154</v>
      </c>
      <c r="E289" s="222" t="s">
        <v>1</v>
      </c>
      <c r="F289" s="223" t="s">
        <v>831</v>
      </c>
      <c r="G289" s="221"/>
      <c r="H289" s="224">
        <v>36.5</v>
      </c>
      <c r="I289" s="225"/>
      <c r="J289" s="221"/>
      <c r="K289" s="221"/>
      <c r="L289" s="226"/>
      <c r="M289" s="227"/>
      <c r="N289" s="228"/>
      <c r="O289" s="228"/>
      <c r="P289" s="228"/>
      <c r="Q289" s="228"/>
      <c r="R289" s="228"/>
      <c r="S289" s="228"/>
      <c r="T289" s="229"/>
      <c r="AT289" s="230" t="s">
        <v>154</v>
      </c>
      <c r="AU289" s="230" t="s">
        <v>86</v>
      </c>
      <c r="AV289" s="14" t="s">
        <v>86</v>
      </c>
      <c r="AW289" s="14" t="s">
        <v>35</v>
      </c>
      <c r="AX289" s="14" t="s">
        <v>21</v>
      </c>
      <c r="AY289" s="230" t="s">
        <v>144</v>
      </c>
    </row>
    <row r="290" spans="1:65" s="12" customFormat="1" ht="22.9" customHeight="1">
      <c r="B290" s="176"/>
      <c r="C290" s="177"/>
      <c r="D290" s="178" t="s">
        <v>77</v>
      </c>
      <c r="E290" s="190" t="s">
        <v>404</v>
      </c>
      <c r="F290" s="190" t="s">
        <v>405</v>
      </c>
      <c r="G290" s="177"/>
      <c r="H290" s="177"/>
      <c r="I290" s="180"/>
      <c r="J290" s="191">
        <f>BK290</f>
        <v>0</v>
      </c>
      <c r="K290" s="177"/>
      <c r="L290" s="182"/>
      <c r="M290" s="183"/>
      <c r="N290" s="184"/>
      <c r="O290" s="184"/>
      <c r="P290" s="185">
        <f>SUM(P291:P296)</f>
        <v>0</v>
      </c>
      <c r="Q290" s="184"/>
      <c r="R290" s="185">
        <f>SUM(R291:R296)</f>
        <v>0</v>
      </c>
      <c r="S290" s="184"/>
      <c r="T290" s="186">
        <f>SUM(T291:T296)</f>
        <v>0</v>
      </c>
      <c r="AR290" s="187" t="s">
        <v>21</v>
      </c>
      <c r="AT290" s="188" t="s">
        <v>77</v>
      </c>
      <c r="AU290" s="188" t="s">
        <v>21</v>
      </c>
      <c r="AY290" s="187" t="s">
        <v>144</v>
      </c>
      <c r="BK290" s="189">
        <f>SUM(BK291:BK296)</f>
        <v>0</v>
      </c>
    </row>
    <row r="291" spans="1:65" s="2" customFormat="1" ht="24.2" customHeight="1">
      <c r="A291" s="35"/>
      <c r="B291" s="36"/>
      <c r="C291" s="192" t="s">
        <v>379</v>
      </c>
      <c r="D291" s="192" t="s">
        <v>146</v>
      </c>
      <c r="E291" s="193" t="s">
        <v>832</v>
      </c>
      <c r="F291" s="194" t="s">
        <v>833</v>
      </c>
      <c r="G291" s="195" t="s">
        <v>202</v>
      </c>
      <c r="H291" s="196">
        <v>7.8310000000000004</v>
      </c>
      <c r="I291" s="197"/>
      <c r="J291" s="198">
        <f>ROUND(I291*H291,2)</f>
        <v>0</v>
      </c>
      <c r="K291" s="194" t="s">
        <v>150</v>
      </c>
      <c r="L291" s="40"/>
      <c r="M291" s="199" t="s">
        <v>1</v>
      </c>
      <c r="N291" s="200" t="s">
        <v>43</v>
      </c>
      <c r="O291" s="72"/>
      <c r="P291" s="201">
        <f>O291*H291</f>
        <v>0</v>
      </c>
      <c r="Q291" s="201">
        <v>0</v>
      </c>
      <c r="R291" s="201">
        <f>Q291*H291</f>
        <v>0</v>
      </c>
      <c r="S291" s="201">
        <v>0</v>
      </c>
      <c r="T291" s="202">
        <f>S291*H291</f>
        <v>0</v>
      </c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35"/>
      <c r="AR291" s="203" t="s">
        <v>99</v>
      </c>
      <c r="AT291" s="203" t="s">
        <v>146</v>
      </c>
      <c r="AU291" s="203" t="s">
        <v>86</v>
      </c>
      <c r="AY291" s="18" t="s">
        <v>144</v>
      </c>
      <c r="BE291" s="204">
        <f>IF(N291="základní",J291,0)</f>
        <v>0</v>
      </c>
      <c r="BF291" s="204">
        <f>IF(N291="snížená",J291,0)</f>
        <v>0</v>
      </c>
      <c r="BG291" s="204">
        <f>IF(N291="zákl. přenesená",J291,0)</f>
        <v>0</v>
      </c>
      <c r="BH291" s="204">
        <f>IF(N291="sníž. přenesená",J291,0)</f>
        <v>0</v>
      </c>
      <c r="BI291" s="204">
        <f>IF(N291="nulová",J291,0)</f>
        <v>0</v>
      </c>
      <c r="BJ291" s="18" t="s">
        <v>21</v>
      </c>
      <c r="BK291" s="204">
        <f>ROUND(I291*H291,2)</f>
        <v>0</v>
      </c>
      <c r="BL291" s="18" t="s">
        <v>99</v>
      </c>
      <c r="BM291" s="203" t="s">
        <v>834</v>
      </c>
    </row>
    <row r="292" spans="1:65" s="2" customFormat="1" ht="19.5">
      <c r="A292" s="35"/>
      <c r="B292" s="36"/>
      <c r="C292" s="37"/>
      <c r="D292" s="205" t="s">
        <v>152</v>
      </c>
      <c r="E292" s="37"/>
      <c r="F292" s="206" t="s">
        <v>835</v>
      </c>
      <c r="G292" s="37"/>
      <c r="H292" s="37"/>
      <c r="I292" s="207"/>
      <c r="J292" s="37"/>
      <c r="K292" s="37"/>
      <c r="L292" s="40"/>
      <c r="M292" s="208"/>
      <c r="N292" s="209"/>
      <c r="O292" s="72"/>
      <c r="P292" s="72"/>
      <c r="Q292" s="72"/>
      <c r="R292" s="72"/>
      <c r="S292" s="72"/>
      <c r="T292" s="73"/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T292" s="18" t="s">
        <v>152</v>
      </c>
      <c r="AU292" s="18" t="s">
        <v>86</v>
      </c>
    </row>
    <row r="293" spans="1:65" s="2" customFormat="1" ht="24.2" customHeight="1">
      <c r="A293" s="35"/>
      <c r="B293" s="36"/>
      <c r="C293" s="192" t="s">
        <v>386</v>
      </c>
      <c r="D293" s="192" t="s">
        <v>146</v>
      </c>
      <c r="E293" s="193" t="s">
        <v>415</v>
      </c>
      <c r="F293" s="194" t="s">
        <v>416</v>
      </c>
      <c r="G293" s="195" t="s">
        <v>202</v>
      </c>
      <c r="H293" s="196">
        <v>7.8310000000000004</v>
      </c>
      <c r="I293" s="197"/>
      <c r="J293" s="198">
        <f>ROUND(I293*H293,2)</f>
        <v>0</v>
      </c>
      <c r="K293" s="194" t="s">
        <v>1</v>
      </c>
      <c r="L293" s="40"/>
      <c r="M293" s="199" t="s">
        <v>1</v>
      </c>
      <c r="N293" s="200" t="s">
        <v>43</v>
      </c>
      <c r="O293" s="72"/>
      <c r="P293" s="201">
        <f>O293*H293</f>
        <v>0</v>
      </c>
      <c r="Q293" s="201">
        <v>0</v>
      </c>
      <c r="R293" s="201">
        <f>Q293*H293</f>
        <v>0</v>
      </c>
      <c r="S293" s="201">
        <v>0</v>
      </c>
      <c r="T293" s="202">
        <f>S293*H293</f>
        <v>0</v>
      </c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R293" s="203" t="s">
        <v>99</v>
      </c>
      <c r="AT293" s="203" t="s">
        <v>146</v>
      </c>
      <c r="AU293" s="203" t="s">
        <v>86</v>
      </c>
      <c r="AY293" s="18" t="s">
        <v>144</v>
      </c>
      <c r="BE293" s="204">
        <f>IF(N293="základní",J293,0)</f>
        <v>0</v>
      </c>
      <c r="BF293" s="204">
        <f>IF(N293="snížená",J293,0)</f>
        <v>0</v>
      </c>
      <c r="BG293" s="204">
        <f>IF(N293="zákl. přenesená",J293,0)</f>
        <v>0</v>
      </c>
      <c r="BH293" s="204">
        <f>IF(N293="sníž. přenesená",J293,0)</f>
        <v>0</v>
      </c>
      <c r="BI293" s="204">
        <f>IF(N293="nulová",J293,0)</f>
        <v>0</v>
      </c>
      <c r="BJ293" s="18" t="s">
        <v>21</v>
      </c>
      <c r="BK293" s="204">
        <f>ROUND(I293*H293,2)</f>
        <v>0</v>
      </c>
      <c r="BL293" s="18" t="s">
        <v>99</v>
      </c>
      <c r="BM293" s="203" t="s">
        <v>836</v>
      </c>
    </row>
    <row r="294" spans="1:65" s="2" customFormat="1" ht="11.25">
      <c r="A294" s="35"/>
      <c r="B294" s="36"/>
      <c r="C294" s="37"/>
      <c r="D294" s="205" t="s">
        <v>152</v>
      </c>
      <c r="E294" s="37"/>
      <c r="F294" s="206" t="s">
        <v>418</v>
      </c>
      <c r="G294" s="37"/>
      <c r="H294" s="37"/>
      <c r="I294" s="207"/>
      <c r="J294" s="37"/>
      <c r="K294" s="37"/>
      <c r="L294" s="40"/>
      <c r="M294" s="208"/>
      <c r="N294" s="209"/>
      <c r="O294" s="72"/>
      <c r="P294" s="72"/>
      <c r="Q294" s="72"/>
      <c r="R294" s="72"/>
      <c r="S294" s="72"/>
      <c r="T294" s="73"/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T294" s="18" t="s">
        <v>152</v>
      </c>
      <c r="AU294" s="18" t="s">
        <v>86</v>
      </c>
    </row>
    <row r="295" spans="1:65" s="2" customFormat="1" ht="37.9" customHeight="1">
      <c r="A295" s="35"/>
      <c r="B295" s="36"/>
      <c r="C295" s="192" t="s">
        <v>392</v>
      </c>
      <c r="D295" s="192" t="s">
        <v>146</v>
      </c>
      <c r="E295" s="193" t="s">
        <v>420</v>
      </c>
      <c r="F295" s="194" t="s">
        <v>421</v>
      </c>
      <c r="G295" s="195" t="s">
        <v>202</v>
      </c>
      <c r="H295" s="196">
        <v>7.8310000000000004</v>
      </c>
      <c r="I295" s="197"/>
      <c r="J295" s="198">
        <f>ROUND(I295*H295,2)</f>
        <v>0</v>
      </c>
      <c r="K295" s="194" t="s">
        <v>150</v>
      </c>
      <c r="L295" s="40"/>
      <c r="M295" s="199" t="s">
        <v>1</v>
      </c>
      <c r="N295" s="200" t="s">
        <v>43</v>
      </c>
      <c r="O295" s="72"/>
      <c r="P295" s="201">
        <f>O295*H295</f>
        <v>0</v>
      </c>
      <c r="Q295" s="201">
        <v>0</v>
      </c>
      <c r="R295" s="201">
        <f>Q295*H295</f>
        <v>0</v>
      </c>
      <c r="S295" s="201">
        <v>0</v>
      </c>
      <c r="T295" s="202">
        <f>S295*H295</f>
        <v>0</v>
      </c>
      <c r="U295" s="35"/>
      <c r="V295" s="35"/>
      <c r="W295" s="35"/>
      <c r="X295" s="35"/>
      <c r="Y295" s="35"/>
      <c r="Z295" s="35"/>
      <c r="AA295" s="35"/>
      <c r="AB295" s="35"/>
      <c r="AC295" s="35"/>
      <c r="AD295" s="35"/>
      <c r="AE295" s="35"/>
      <c r="AR295" s="203" t="s">
        <v>99</v>
      </c>
      <c r="AT295" s="203" t="s">
        <v>146</v>
      </c>
      <c r="AU295" s="203" t="s">
        <v>86</v>
      </c>
      <c r="AY295" s="18" t="s">
        <v>144</v>
      </c>
      <c r="BE295" s="204">
        <f>IF(N295="základní",J295,0)</f>
        <v>0</v>
      </c>
      <c r="BF295" s="204">
        <f>IF(N295="snížená",J295,0)</f>
        <v>0</v>
      </c>
      <c r="BG295" s="204">
        <f>IF(N295="zákl. přenesená",J295,0)</f>
        <v>0</v>
      </c>
      <c r="BH295" s="204">
        <f>IF(N295="sníž. přenesená",J295,0)</f>
        <v>0</v>
      </c>
      <c r="BI295" s="204">
        <f>IF(N295="nulová",J295,0)</f>
        <v>0</v>
      </c>
      <c r="BJ295" s="18" t="s">
        <v>21</v>
      </c>
      <c r="BK295" s="204">
        <f>ROUND(I295*H295,2)</f>
        <v>0</v>
      </c>
      <c r="BL295" s="18" t="s">
        <v>99</v>
      </c>
      <c r="BM295" s="203" t="s">
        <v>837</v>
      </c>
    </row>
    <row r="296" spans="1:65" s="2" customFormat="1" ht="29.25">
      <c r="A296" s="35"/>
      <c r="B296" s="36"/>
      <c r="C296" s="37"/>
      <c r="D296" s="205" t="s">
        <v>152</v>
      </c>
      <c r="E296" s="37"/>
      <c r="F296" s="206" t="s">
        <v>423</v>
      </c>
      <c r="G296" s="37"/>
      <c r="H296" s="37"/>
      <c r="I296" s="207"/>
      <c r="J296" s="37"/>
      <c r="K296" s="37"/>
      <c r="L296" s="40"/>
      <c r="M296" s="208"/>
      <c r="N296" s="209"/>
      <c r="O296" s="72"/>
      <c r="P296" s="72"/>
      <c r="Q296" s="72"/>
      <c r="R296" s="72"/>
      <c r="S296" s="72"/>
      <c r="T296" s="73"/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T296" s="18" t="s">
        <v>152</v>
      </c>
      <c r="AU296" s="18" t="s">
        <v>86</v>
      </c>
    </row>
    <row r="297" spans="1:65" s="12" customFormat="1" ht="22.9" customHeight="1">
      <c r="B297" s="176"/>
      <c r="C297" s="177"/>
      <c r="D297" s="178" t="s">
        <v>77</v>
      </c>
      <c r="E297" s="190" t="s">
        <v>428</v>
      </c>
      <c r="F297" s="190" t="s">
        <v>429</v>
      </c>
      <c r="G297" s="177"/>
      <c r="H297" s="177"/>
      <c r="I297" s="180"/>
      <c r="J297" s="191">
        <f>BK297</f>
        <v>0</v>
      </c>
      <c r="K297" s="177"/>
      <c r="L297" s="182"/>
      <c r="M297" s="183"/>
      <c r="N297" s="184"/>
      <c r="O297" s="184"/>
      <c r="P297" s="185">
        <f>SUM(P298:P299)</f>
        <v>0</v>
      </c>
      <c r="Q297" s="184"/>
      <c r="R297" s="185">
        <f>SUM(R298:R299)</f>
        <v>0</v>
      </c>
      <c r="S297" s="184"/>
      <c r="T297" s="186">
        <f>SUM(T298:T299)</f>
        <v>0</v>
      </c>
      <c r="AR297" s="187" t="s">
        <v>21</v>
      </c>
      <c r="AT297" s="188" t="s">
        <v>77</v>
      </c>
      <c r="AU297" s="188" t="s">
        <v>21</v>
      </c>
      <c r="AY297" s="187" t="s">
        <v>144</v>
      </c>
      <c r="BK297" s="189">
        <f>SUM(BK298:BK299)</f>
        <v>0</v>
      </c>
    </row>
    <row r="298" spans="1:65" s="2" customFormat="1" ht="24.2" customHeight="1">
      <c r="A298" s="35"/>
      <c r="B298" s="36"/>
      <c r="C298" s="192" t="s">
        <v>399</v>
      </c>
      <c r="D298" s="192" t="s">
        <v>146</v>
      </c>
      <c r="E298" s="193" t="s">
        <v>431</v>
      </c>
      <c r="F298" s="194" t="s">
        <v>432</v>
      </c>
      <c r="G298" s="195" t="s">
        <v>202</v>
      </c>
      <c r="H298" s="196">
        <v>85.760999999999996</v>
      </c>
      <c r="I298" s="197"/>
      <c r="J298" s="198">
        <f>ROUND(I298*H298,2)</f>
        <v>0</v>
      </c>
      <c r="K298" s="194" t="s">
        <v>150</v>
      </c>
      <c r="L298" s="40"/>
      <c r="M298" s="199" t="s">
        <v>1</v>
      </c>
      <c r="N298" s="200" t="s">
        <v>43</v>
      </c>
      <c r="O298" s="72"/>
      <c r="P298" s="201">
        <f>O298*H298</f>
        <v>0</v>
      </c>
      <c r="Q298" s="201">
        <v>0</v>
      </c>
      <c r="R298" s="201">
        <f>Q298*H298</f>
        <v>0</v>
      </c>
      <c r="S298" s="201">
        <v>0</v>
      </c>
      <c r="T298" s="202">
        <f>S298*H298</f>
        <v>0</v>
      </c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R298" s="203" t="s">
        <v>99</v>
      </c>
      <c r="AT298" s="203" t="s">
        <v>146</v>
      </c>
      <c r="AU298" s="203" t="s">
        <v>86</v>
      </c>
      <c r="AY298" s="18" t="s">
        <v>144</v>
      </c>
      <c r="BE298" s="204">
        <f>IF(N298="základní",J298,0)</f>
        <v>0</v>
      </c>
      <c r="BF298" s="204">
        <f>IF(N298="snížená",J298,0)</f>
        <v>0</v>
      </c>
      <c r="BG298" s="204">
        <f>IF(N298="zákl. přenesená",J298,0)</f>
        <v>0</v>
      </c>
      <c r="BH298" s="204">
        <f>IF(N298="sníž. přenesená",J298,0)</f>
        <v>0</v>
      </c>
      <c r="BI298" s="204">
        <f>IF(N298="nulová",J298,0)</f>
        <v>0</v>
      </c>
      <c r="BJ298" s="18" t="s">
        <v>21</v>
      </c>
      <c r="BK298" s="204">
        <f>ROUND(I298*H298,2)</f>
        <v>0</v>
      </c>
      <c r="BL298" s="18" t="s">
        <v>99</v>
      </c>
      <c r="BM298" s="203" t="s">
        <v>838</v>
      </c>
    </row>
    <row r="299" spans="1:65" s="2" customFormat="1" ht="19.5">
      <c r="A299" s="35"/>
      <c r="B299" s="36"/>
      <c r="C299" s="37"/>
      <c r="D299" s="205" t="s">
        <v>152</v>
      </c>
      <c r="E299" s="37"/>
      <c r="F299" s="206" t="s">
        <v>434</v>
      </c>
      <c r="G299" s="37"/>
      <c r="H299" s="37"/>
      <c r="I299" s="207"/>
      <c r="J299" s="37"/>
      <c r="K299" s="37"/>
      <c r="L299" s="40"/>
      <c r="M299" s="208"/>
      <c r="N299" s="209"/>
      <c r="O299" s="72"/>
      <c r="P299" s="72"/>
      <c r="Q299" s="72"/>
      <c r="R299" s="72"/>
      <c r="S299" s="72"/>
      <c r="T299" s="73"/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T299" s="18" t="s">
        <v>152</v>
      </c>
      <c r="AU299" s="18" t="s">
        <v>86</v>
      </c>
    </row>
    <row r="300" spans="1:65" s="12" customFormat="1" ht="25.9" customHeight="1">
      <c r="B300" s="176"/>
      <c r="C300" s="177"/>
      <c r="D300" s="178" t="s">
        <v>77</v>
      </c>
      <c r="E300" s="179" t="s">
        <v>435</v>
      </c>
      <c r="F300" s="179" t="s">
        <v>436</v>
      </c>
      <c r="G300" s="177"/>
      <c r="H300" s="177"/>
      <c r="I300" s="180"/>
      <c r="J300" s="181">
        <f>BK300</f>
        <v>0</v>
      </c>
      <c r="K300" s="177"/>
      <c r="L300" s="182"/>
      <c r="M300" s="183"/>
      <c r="N300" s="184"/>
      <c r="O300" s="184"/>
      <c r="P300" s="185">
        <f>SUM(P301:P317)</f>
        <v>0</v>
      </c>
      <c r="Q300" s="184"/>
      <c r="R300" s="185">
        <f>SUM(R301:R317)</f>
        <v>0</v>
      </c>
      <c r="S300" s="184"/>
      <c r="T300" s="186">
        <f>SUM(T301:T317)</f>
        <v>0</v>
      </c>
      <c r="AR300" s="187" t="s">
        <v>102</v>
      </c>
      <c r="AT300" s="188" t="s">
        <v>77</v>
      </c>
      <c r="AU300" s="188" t="s">
        <v>78</v>
      </c>
      <c r="AY300" s="187" t="s">
        <v>144</v>
      </c>
      <c r="BK300" s="189">
        <f>SUM(BK301:BK317)</f>
        <v>0</v>
      </c>
    </row>
    <row r="301" spans="1:65" s="2" customFormat="1" ht="24.2" customHeight="1">
      <c r="A301" s="35"/>
      <c r="B301" s="36"/>
      <c r="C301" s="192" t="s">
        <v>406</v>
      </c>
      <c r="D301" s="192" t="s">
        <v>146</v>
      </c>
      <c r="E301" s="193" t="s">
        <v>438</v>
      </c>
      <c r="F301" s="194" t="s">
        <v>439</v>
      </c>
      <c r="G301" s="195" t="s">
        <v>440</v>
      </c>
      <c r="H301" s="196">
        <v>1</v>
      </c>
      <c r="I301" s="197"/>
      <c r="J301" s="198">
        <f>ROUND(I301*H301,2)</f>
        <v>0</v>
      </c>
      <c r="K301" s="194" t="s">
        <v>150</v>
      </c>
      <c r="L301" s="40"/>
      <c r="M301" s="199" t="s">
        <v>1</v>
      </c>
      <c r="N301" s="200" t="s">
        <v>43</v>
      </c>
      <c r="O301" s="72"/>
      <c r="P301" s="201">
        <f>O301*H301</f>
        <v>0</v>
      </c>
      <c r="Q301" s="201">
        <v>0</v>
      </c>
      <c r="R301" s="201">
        <f>Q301*H301</f>
        <v>0</v>
      </c>
      <c r="S301" s="201">
        <v>0</v>
      </c>
      <c r="T301" s="202">
        <f>S301*H301</f>
        <v>0</v>
      </c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35"/>
      <c r="AR301" s="203" t="s">
        <v>441</v>
      </c>
      <c r="AT301" s="203" t="s">
        <v>146</v>
      </c>
      <c r="AU301" s="203" t="s">
        <v>21</v>
      </c>
      <c r="AY301" s="18" t="s">
        <v>144</v>
      </c>
      <c r="BE301" s="204">
        <f>IF(N301="základní",J301,0)</f>
        <v>0</v>
      </c>
      <c r="BF301" s="204">
        <f>IF(N301="snížená",J301,0)</f>
        <v>0</v>
      </c>
      <c r="BG301" s="204">
        <f>IF(N301="zákl. přenesená",J301,0)</f>
        <v>0</v>
      </c>
      <c r="BH301" s="204">
        <f>IF(N301="sníž. přenesená",J301,0)</f>
        <v>0</v>
      </c>
      <c r="BI301" s="204">
        <f>IF(N301="nulová",J301,0)</f>
        <v>0</v>
      </c>
      <c r="BJ301" s="18" t="s">
        <v>21</v>
      </c>
      <c r="BK301" s="204">
        <f>ROUND(I301*H301,2)</f>
        <v>0</v>
      </c>
      <c r="BL301" s="18" t="s">
        <v>441</v>
      </c>
      <c r="BM301" s="203" t="s">
        <v>839</v>
      </c>
    </row>
    <row r="302" spans="1:65" s="2" customFormat="1" ht="11.25">
      <c r="A302" s="35"/>
      <c r="B302" s="36"/>
      <c r="C302" s="37"/>
      <c r="D302" s="205" t="s">
        <v>152</v>
      </c>
      <c r="E302" s="37"/>
      <c r="F302" s="206" t="s">
        <v>443</v>
      </c>
      <c r="G302" s="37"/>
      <c r="H302" s="37"/>
      <c r="I302" s="207"/>
      <c r="J302" s="37"/>
      <c r="K302" s="37"/>
      <c r="L302" s="40"/>
      <c r="M302" s="208"/>
      <c r="N302" s="209"/>
      <c r="O302" s="72"/>
      <c r="P302" s="72"/>
      <c r="Q302" s="72"/>
      <c r="R302" s="72"/>
      <c r="S302" s="72"/>
      <c r="T302" s="73"/>
      <c r="U302" s="35"/>
      <c r="V302" s="35"/>
      <c r="W302" s="35"/>
      <c r="X302" s="35"/>
      <c r="Y302" s="35"/>
      <c r="Z302" s="35"/>
      <c r="AA302" s="35"/>
      <c r="AB302" s="35"/>
      <c r="AC302" s="35"/>
      <c r="AD302" s="35"/>
      <c r="AE302" s="35"/>
      <c r="AT302" s="18" t="s">
        <v>152</v>
      </c>
      <c r="AU302" s="18" t="s">
        <v>21</v>
      </c>
    </row>
    <row r="303" spans="1:65" s="2" customFormat="1" ht="14.45" customHeight="1">
      <c r="A303" s="35"/>
      <c r="B303" s="36"/>
      <c r="C303" s="192" t="s">
        <v>410</v>
      </c>
      <c r="D303" s="192" t="s">
        <v>146</v>
      </c>
      <c r="E303" s="193" t="s">
        <v>445</v>
      </c>
      <c r="F303" s="194" t="s">
        <v>446</v>
      </c>
      <c r="G303" s="195" t="s">
        <v>440</v>
      </c>
      <c r="H303" s="196">
        <v>1</v>
      </c>
      <c r="I303" s="197"/>
      <c r="J303" s="198">
        <f>ROUND(I303*H303,2)</f>
        <v>0</v>
      </c>
      <c r="K303" s="194" t="s">
        <v>150</v>
      </c>
      <c r="L303" s="40"/>
      <c r="M303" s="199" t="s">
        <v>1</v>
      </c>
      <c r="N303" s="200" t="s">
        <v>43</v>
      </c>
      <c r="O303" s="72"/>
      <c r="P303" s="201">
        <f>O303*H303</f>
        <v>0</v>
      </c>
      <c r="Q303" s="201">
        <v>0</v>
      </c>
      <c r="R303" s="201">
        <f>Q303*H303</f>
        <v>0</v>
      </c>
      <c r="S303" s="201">
        <v>0</v>
      </c>
      <c r="T303" s="202">
        <f>S303*H303</f>
        <v>0</v>
      </c>
      <c r="U303" s="35"/>
      <c r="V303" s="35"/>
      <c r="W303" s="35"/>
      <c r="X303" s="35"/>
      <c r="Y303" s="35"/>
      <c r="Z303" s="35"/>
      <c r="AA303" s="35"/>
      <c r="AB303" s="35"/>
      <c r="AC303" s="35"/>
      <c r="AD303" s="35"/>
      <c r="AE303" s="35"/>
      <c r="AR303" s="203" t="s">
        <v>441</v>
      </c>
      <c r="AT303" s="203" t="s">
        <v>146</v>
      </c>
      <c r="AU303" s="203" t="s">
        <v>21</v>
      </c>
      <c r="AY303" s="18" t="s">
        <v>144</v>
      </c>
      <c r="BE303" s="204">
        <f>IF(N303="základní",J303,0)</f>
        <v>0</v>
      </c>
      <c r="BF303" s="204">
        <f>IF(N303="snížená",J303,0)</f>
        <v>0</v>
      </c>
      <c r="BG303" s="204">
        <f>IF(N303="zákl. přenesená",J303,0)</f>
        <v>0</v>
      </c>
      <c r="BH303" s="204">
        <f>IF(N303="sníž. přenesená",J303,0)</f>
        <v>0</v>
      </c>
      <c r="BI303" s="204">
        <f>IF(N303="nulová",J303,0)</f>
        <v>0</v>
      </c>
      <c r="BJ303" s="18" t="s">
        <v>21</v>
      </c>
      <c r="BK303" s="204">
        <f>ROUND(I303*H303,2)</f>
        <v>0</v>
      </c>
      <c r="BL303" s="18" t="s">
        <v>441</v>
      </c>
      <c r="BM303" s="203" t="s">
        <v>840</v>
      </c>
    </row>
    <row r="304" spans="1:65" s="2" customFormat="1" ht="146.25">
      <c r="A304" s="35"/>
      <c r="B304" s="36"/>
      <c r="C304" s="37"/>
      <c r="D304" s="205" t="s">
        <v>152</v>
      </c>
      <c r="E304" s="37"/>
      <c r="F304" s="206" t="s">
        <v>448</v>
      </c>
      <c r="G304" s="37"/>
      <c r="H304" s="37"/>
      <c r="I304" s="207"/>
      <c r="J304" s="37"/>
      <c r="K304" s="37"/>
      <c r="L304" s="40"/>
      <c r="M304" s="208"/>
      <c r="N304" s="209"/>
      <c r="O304" s="72"/>
      <c r="P304" s="72"/>
      <c r="Q304" s="72"/>
      <c r="R304" s="72"/>
      <c r="S304" s="72"/>
      <c r="T304" s="73"/>
      <c r="U304" s="35"/>
      <c r="V304" s="35"/>
      <c r="W304" s="35"/>
      <c r="X304" s="35"/>
      <c r="Y304" s="35"/>
      <c r="Z304" s="35"/>
      <c r="AA304" s="35"/>
      <c r="AB304" s="35"/>
      <c r="AC304" s="35"/>
      <c r="AD304" s="35"/>
      <c r="AE304" s="35"/>
      <c r="AT304" s="18" t="s">
        <v>152</v>
      </c>
      <c r="AU304" s="18" t="s">
        <v>21</v>
      </c>
    </row>
    <row r="305" spans="1:65" s="2" customFormat="1" ht="29.25">
      <c r="A305" s="35"/>
      <c r="B305" s="36"/>
      <c r="C305" s="37"/>
      <c r="D305" s="205" t="s">
        <v>449</v>
      </c>
      <c r="E305" s="37"/>
      <c r="F305" s="253" t="s">
        <v>450</v>
      </c>
      <c r="G305" s="37"/>
      <c r="H305" s="37"/>
      <c r="I305" s="207"/>
      <c r="J305" s="37"/>
      <c r="K305" s="37"/>
      <c r="L305" s="40"/>
      <c r="M305" s="208"/>
      <c r="N305" s="209"/>
      <c r="O305" s="72"/>
      <c r="P305" s="72"/>
      <c r="Q305" s="72"/>
      <c r="R305" s="72"/>
      <c r="S305" s="72"/>
      <c r="T305" s="73"/>
      <c r="U305" s="35"/>
      <c r="V305" s="35"/>
      <c r="W305" s="35"/>
      <c r="X305" s="35"/>
      <c r="Y305" s="35"/>
      <c r="Z305" s="35"/>
      <c r="AA305" s="35"/>
      <c r="AB305" s="35"/>
      <c r="AC305" s="35"/>
      <c r="AD305" s="35"/>
      <c r="AE305" s="35"/>
      <c r="AT305" s="18" t="s">
        <v>449</v>
      </c>
      <c r="AU305" s="18" t="s">
        <v>21</v>
      </c>
    </row>
    <row r="306" spans="1:65" s="2" customFormat="1" ht="14.45" customHeight="1">
      <c r="A306" s="35"/>
      <c r="B306" s="36"/>
      <c r="C306" s="192" t="s">
        <v>414</v>
      </c>
      <c r="D306" s="192" t="s">
        <v>146</v>
      </c>
      <c r="E306" s="193" t="s">
        <v>452</v>
      </c>
      <c r="F306" s="194" t="s">
        <v>453</v>
      </c>
      <c r="G306" s="195" t="s">
        <v>440</v>
      </c>
      <c r="H306" s="196">
        <v>1</v>
      </c>
      <c r="I306" s="197"/>
      <c r="J306" s="198">
        <f>ROUND(I306*H306,2)</f>
        <v>0</v>
      </c>
      <c r="K306" s="194" t="s">
        <v>150</v>
      </c>
      <c r="L306" s="40"/>
      <c r="M306" s="199" t="s">
        <v>1</v>
      </c>
      <c r="N306" s="200" t="s">
        <v>43</v>
      </c>
      <c r="O306" s="72"/>
      <c r="P306" s="201">
        <f>O306*H306</f>
        <v>0</v>
      </c>
      <c r="Q306" s="201">
        <v>0</v>
      </c>
      <c r="R306" s="201">
        <f>Q306*H306</f>
        <v>0</v>
      </c>
      <c r="S306" s="201">
        <v>0</v>
      </c>
      <c r="T306" s="202">
        <f>S306*H306</f>
        <v>0</v>
      </c>
      <c r="U306" s="35"/>
      <c r="V306" s="35"/>
      <c r="W306" s="35"/>
      <c r="X306" s="35"/>
      <c r="Y306" s="35"/>
      <c r="Z306" s="35"/>
      <c r="AA306" s="35"/>
      <c r="AB306" s="35"/>
      <c r="AC306" s="35"/>
      <c r="AD306" s="35"/>
      <c r="AE306" s="35"/>
      <c r="AR306" s="203" t="s">
        <v>441</v>
      </c>
      <c r="AT306" s="203" t="s">
        <v>146</v>
      </c>
      <c r="AU306" s="203" t="s">
        <v>21</v>
      </c>
      <c r="AY306" s="18" t="s">
        <v>144</v>
      </c>
      <c r="BE306" s="204">
        <f>IF(N306="základní",J306,0)</f>
        <v>0</v>
      </c>
      <c r="BF306" s="204">
        <f>IF(N306="snížená",J306,0)</f>
        <v>0</v>
      </c>
      <c r="BG306" s="204">
        <f>IF(N306="zákl. přenesená",J306,0)</f>
        <v>0</v>
      </c>
      <c r="BH306" s="204">
        <f>IF(N306="sníž. přenesená",J306,0)</f>
        <v>0</v>
      </c>
      <c r="BI306" s="204">
        <f>IF(N306="nulová",J306,0)</f>
        <v>0</v>
      </c>
      <c r="BJ306" s="18" t="s">
        <v>21</v>
      </c>
      <c r="BK306" s="204">
        <f>ROUND(I306*H306,2)</f>
        <v>0</v>
      </c>
      <c r="BL306" s="18" t="s">
        <v>441</v>
      </c>
      <c r="BM306" s="203" t="s">
        <v>841</v>
      </c>
    </row>
    <row r="307" spans="1:65" s="2" customFormat="1" ht="136.5">
      <c r="A307" s="35"/>
      <c r="B307" s="36"/>
      <c r="C307" s="37"/>
      <c r="D307" s="205" t="s">
        <v>152</v>
      </c>
      <c r="E307" s="37"/>
      <c r="F307" s="206" t="s">
        <v>455</v>
      </c>
      <c r="G307" s="37"/>
      <c r="H307" s="37"/>
      <c r="I307" s="207"/>
      <c r="J307" s="37"/>
      <c r="K307" s="37"/>
      <c r="L307" s="40"/>
      <c r="M307" s="208"/>
      <c r="N307" s="209"/>
      <c r="O307" s="72"/>
      <c r="P307" s="72"/>
      <c r="Q307" s="72"/>
      <c r="R307" s="72"/>
      <c r="S307" s="72"/>
      <c r="T307" s="73"/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35"/>
      <c r="AT307" s="18" t="s">
        <v>152</v>
      </c>
      <c r="AU307" s="18" t="s">
        <v>21</v>
      </c>
    </row>
    <row r="308" spans="1:65" s="2" customFormat="1" ht="14.45" customHeight="1">
      <c r="A308" s="35"/>
      <c r="B308" s="36"/>
      <c r="C308" s="192" t="s">
        <v>419</v>
      </c>
      <c r="D308" s="192" t="s">
        <v>146</v>
      </c>
      <c r="E308" s="193" t="s">
        <v>457</v>
      </c>
      <c r="F308" s="194" t="s">
        <v>458</v>
      </c>
      <c r="G308" s="195" t="s">
        <v>440</v>
      </c>
      <c r="H308" s="196">
        <v>1</v>
      </c>
      <c r="I308" s="197"/>
      <c r="J308" s="198">
        <f>ROUND(I308*H308,2)</f>
        <v>0</v>
      </c>
      <c r="K308" s="194" t="s">
        <v>1</v>
      </c>
      <c r="L308" s="40"/>
      <c r="M308" s="199" t="s">
        <v>1</v>
      </c>
      <c r="N308" s="200" t="s">
        <v>43</v>
      </c>
      <c r="O308" s="72"/>
      <c r="P308" s="201">
        <f>O308*H308</f>
        <v>0</v>
      </c>
      <c r="Q308" s="201">
        <v>0</v>
      </c>
      <c r="R308" s="201">
        <f>Q308*H308</f>
        <v>0</v>
      </c>
      <c r="S308" s="201">
        <v>0</v>
      </c>
      <c r="T308" s="202">
        <f>S308*H308</f>
        <v>0</v>
      </c>
      <c r="U308" s="35"/>
      <c r="V308" s="35"/>
      <c r="W308" s="35"/>
      <c r="X308" s="35"/>
      <c r="Y308" s="35"/>
      <c r="Z308" s="35"/>
      <c r="AA308" s="35"/>
      <c r="AB308" s="35"/>
      <c r="AC308" s="35"/>
      <c r="AD308" s="35"/>
      <c r="AE308" s="35"/>
      <c r="AR308" s="203" t="s">
        <v>441</v>
      </c>
      <c r="AT308" s="203" t="s">
        <v>146</v>
      </c>
      <c r="AU308" s="203" t="s">
        <v>21</v>
      </c>
      <c r="AY308" s="18" t="s">
        <v>144</v>
      </c>
      <c r="BE308" s="204">
        <f>IF(N308="základní",J308,0)</f>
        <v>0</v>
      </c>
      <c r="BF308" s="204">
        <f>IF(N308="snížená",J308,0)</f>
        <v>0</v>
      </c>
      <c r="BG308" s="204">
        <f>IF(N308="zákl. přenesená",J308,0)</f>
        <v>0</v>
      </c>
      <c r="BH308" s="204">
        <f>IF(N308="sníž. přenesená",J308,0)</f>
        <v>0</v>
      </c>
      <c r="BI308" s="204">
        <f>IF(N308="nulová",J308,0)</f>
        <v>0</v>
      </c>
      <c r="BJ308" s="18" t="s">
        <v>21</v>
      </c>
      <c r="BK308" s="204">
        <f>ROUND(I308*H308,2)</f>
        <v>0</v>
      </c>
      <c r="BL308" s="18" t="s">
        <v>441</v>
      </c>
      <c r="BM308" s="203" t="s">
        <v>842</v>
      </c>
    </row>
    <row r="309" spans="1:65" s="2" customFormat="1" ht="68.25">
      <c r="A309" s="35"/>
      <c r="B309" s="36"/>
      <c r="C309" s="37"/>
      <c r="D309" s="205" t="s">
        <v>152</v>
      </c>
      <c r="E309" s="37"/>
      <c r="F309" s="206" t="s">
        <v>460</v>
      </c>
      <c r="G309" s="37"/>
      <c r="H309" s="37"/>
      <c r="I309" s="207"/>
      <c r="J309" s="37"/>
      <c r="K309" s="37"/>
      <c r="L309" s="40"/>
      <c r="M309" s="208"/>
      <c r="N309" s="209"/>
      <c r="O309" s="72"/>
      <c r="P309" s="72"/>
      <c r="Q309" s="72"/>
      <c r="R309" s="72"/>
      <c r="S309" s="72"/>
      <c r="T309" s="73"/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35"/>
      <c r="AT309" s="18" t="s">
        <v>152</v>
      </c>
      <c r="AU309" s="18" t="s">
        <v>21</v>
      </c>
    </row>
    <row r="310" spans="1:65" s="2" customFormat="1" ht="14.45" customHeight="1">
      <c r="A310" s="35"/>
      <c r="B310" s="36"/>
      <c r="C310" s="192" t="s">
        <v>424</v>
      </c>
      <c r="D310" s="192" t="s">
        <v>146</v>
      </c>
      <c r="E310" s="193" t="s">
        <v>462</v>
      </c>
      <c r="F310" s="194" t="s">
        <v>463</v>
      </c>
      <c r="G310" s="195" t="s">
        <v>440</v>
      </c>
      <c r="H310" s="196">
        <v>1</v>
      </c>
      <c r="I310" s="197"/>
      <c r="J310" s="198">
        <f>ROUND(I310*H310,2)</f>
        <v>0</v>
      </c>
      <c r="K310" s="194" t="s">
        <v>150</v>
      </c>
      <c r="L310" s="40"/>
      <c r="M310" s="199" t="s">
        <v>1</v>
      </c>
      <c r="N310" s="200" t="s">
        <v>43</v>
      </c>
      <c r="O310" s="72"/>
      <c r="P310" s="201">
        <f>O310*H310</f>
        <v>0</v>
      </c>
      <c r="Q310" s="201">
        <v>0</v>
      </c>
      <c r="R310" s="201">
        <f>Q310*H310</f>
        <v>0</v>
      </c>
      <c r="S310" s="201">
        <v>0</v>
      </c>
      <c r="T310" s="202">
        <f>S310*H310</f>
        <v>0</v>
      </c>
      <c r="U310" s="35"/>
      <c r="V310" s="35"/>
      <c r="W310" s="35"/>
      <c r="X310" s="35"/>
      <c r="Y310" s="35"/>
      <c r="Z310" s="35"/>
      <c r="AA310" s="35"/>
      <c r="AB310" s="35"/>
      <c r="AC310" s="35"/>
      <c r="AD310" s="35"/>
      <c r="AE310" s="35"/>
      <c r="AR310" s="203" t="s">
        <v>441</v>
      </c>
      <c r="AT310" s="203" t="s">
        <v>146</v>
      </c>
      <c r="AU310" s="203" t="s">
        <v>21</v>
      </c>
      <c r="AY310" s="18" t="s">
        <v>144</v>
      </c>
      <c r="BE310" s="204">
        <f>IF(N310="základní",J310,0)</f>
        <v>0</v>
      </c>
      <c r="BF310" s="204">
        <f>IF(N310="snížená",J310,0)</f>
        <v>0</v>
      </c>
      <c r="BG310" s="204">
        <f>IF(N310="zákl. přenesená",J310,0)</f>
        <v>0</v>
      </c>
      <c r="BH310" s="204">
        <f>IF(N310="sníž. přenesená",J310,0)</f>
        <v>0</v>
      </c>
      <c r="BI310" s="204">
        <f>IF(N310="nulová",J310,0)</f>
        <v>0</v>
      </c>
      <c r="BJ310" s="18" t="s">
        <v>21</v>
      </c>
      <c r="BK310" s="204">
        <f>ROUND(I310*H310,2)</f>
        <v>0</v>
      </c>
      <c r="BL310" s="18" t="s">
        <v>441</v>
      </c>
      <c r="BM310" s="203" t="s">
        <v>843</v>
      </c>
    </row>
    <row r="311" spans="1:65" s="2" customFormat="1" ht="11.25">
      <c r="A311" s="35"/>
      <c r="B311" s="36"/>
      <c r="C311" s="37"/>
      <c r="D311" s="205" t="s">
        <v>152</v>
      </c>
      <c r="E311" s="37"/>
      <c r="F311" s="206" t="s">
        <v>465</v>
      </c>
      <c r="G311" s="37"/>
      <c r="H311" s="37"/>
      <c r="I311" s="207"/>
      <c r="J311" s="37"/>
      <c r="K311" s="37"/>
      <c r="L311" s="40"/>
      <c r="M311" s="208"/>
      <c r="N311" s="209"/>
      <c r="O311" s="72"/>
      <c r="P311" s="72"/>
      <c r="Q311" s="72"/>
      <c r="R311" s="72"/>
      <c r="S311" s="72"/>
      <c r="T311" s="73"/>
      <c r="U311" s="35"/>
      <c r="V311" s="35"/>
      <c r="W311" s="35"/>
      <c r="X311" s="35"/>
      <c r="Y311" s="35"/>
      <c r="Z311" s="35"/>
      <c r="AA311" s="35"/>
      <c r="AB311" s="35"/>
      <c r="AC311" s="35"/>
      <c r="AD311" s="35"/>
      <c r="AE311" s="35"/>
      <c r="AT311" s="18" t="s">
        <v>152</v>
      </c>
      <c r="AU311" s="18" t="s">
        <v>21</v>
      </c>
    </row>
    <row r="312" spans="1:65" s="2" customFormat="1" ht="24.2" customHeight="1">
      <c r="A312" s="35"/>
      <c r="B312" s="36"/>
      <c r="C312" s="192" t="s">
        <v>430</v>
      </c>
      <c r="D312" s="192" t="s">
        <v>146</v>
      </c>
      <c r="E312" s="193" t="s">
        <v>467</v>
      </c>
      <c r="F312" s="194" t="s">
        <v>468</v>
      </c>
      <c r="G312" s="195" t="s">
        <v>440</v>
      </c>
      <c r="H312" s="196">
        <v>1</v>
      </c>
      <c r="I312" s="197"/>
      <c r="J312" s="198">
        <f>ROUND(I312*H312,2)</f>
        <v>0</v>
      </c>
      <c r="K312" s="194" t="s">
        <v>1</v>
      </c>
      <c r="L312" s="40"/>
      <c r="M312" s="199" t="s">
        <v>1</v>
      </c>
      <c r="N312" s="200" t="s">
        <v>43</v>
      </c>
      <c r="O312" s="72"/>
      <c r="P312" s="201">
        <f>O312*H312</f>
        <v>0</v>
      </c>
      <c r="Q312" s="201">
        <v>0</v>
      </c>
      <c r="R312" s="201">
        <f>Q312*H312</f>
        <v>0</v>
      </c>
      <c r="S312" s="201">
        <v>0</v>
      </c>
      <c r="T312" s="202">
        <f>S312*H312</f>
        <v>0</v>
      </c>
      <c r="U312" s="35"/>
      <c r="V312" s="35"/>
      <c r="W312" s="35"/>
      <c r="X312" s="35"/>
      <c r="Y312" s="35"/>
      <c r="Z312" s="35"/>
      <c r="AA312" s="35"/>
      <c r="AB312" s="35"/>
      <c r="AC312" s="35"/>
      <c r="AD312" s="35"/>
      <c r="AE312" s="35"/>
      <c r="AR312" s="203" t="s">
        <v>441</v>
      </c>
      <c r="AT312" s="203" t="s">
        <v>146</v>
      </c>
      <c r="AU312" s="203" t="s">
        <v>21</v>
      </c>
      <c r="AY312" s="18" t="s">
        <v>144</v>
      </c>
      <c r="BE312" s="204">
        <f>IF(N312="základní",J312,0)</f>
        <v>0</v>
      </c>
      <c r="BF312" s="204">
        <f>IF(N312="snížená",J312,0)</f>
        <v>0</v>
      </c>
      <c r="BG312" s="204">
        <f>IF(N312="zákl. přenesená",J312,0)</f>
        <v>0</v>
      </c>
      <c r="BH312" s="204">
        <f>IF(N312="sníž. přenesená",J312,0)</f>
        <v>0</v>
      </c>
      <c r="BI312" s="204">
        <f>IF(N312="nulová",J312,0)</f>
        <v>0</v>
      </c>
      <c r="BJ312" s="18" t="s">
        <v>21</v>
      </c>
      <c r="BK312" s="204">
        <f>ROUND(I312*H312,2)</f>
        <v>0</v>
      </c>
      <c r="BL312" s="18" t="s">
        <v>441</v>
      </c>
      <c r="BM312" s="203" t="s">
        <v>844</v>
      </c>
    </row>
    <row r="313" spans="1:65" s="2" customFormat="1" ht="39">
      <c r="A313" s="35"/>
      <c r="B313" s="36"/>
      <c r="C313" s="37"/>
      <c r="D313" s="205" t="s">
        <v>152</v>
      </c>
      <c r="E313" s="37"/>
      <c r="F313" s="206" t="s">
        <v>470</v>
      </c>
      <c r="G313" s="37"/>
      <c r="H313" s="37"/>
      <c r="I313" s="207"/>
      <c r="J313" s="37"/>
      <c r="K313" s="37"/>
      <c r="L313" s="40"/>
      <c r="M313" s="208"/>
      <c r="N313" s="209"/>
      <c r="O313" s="72"/>
      <c r="P313" s="72"/>
      <c r="Q313" s="72"/>
      <c r="R313" s="72"/>
      <c r="S313" s="72"/>
      <c r="T313" s="73"/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35"/>
      <c r="AT313" s="18" t="s">
        <v>152</v>
      </c>
      <c r="AU313" s="18" t="s">
        <v>21</v>
      </c>
    </row>
    <row r="314" spans="1:65" s="2" customFormat="1" ht="24.2" customHeight="1">
      <c r="A314" s="35"/>
      <c r="B314" s="36"/>
      <c r="C314" s="192" t="s">
        <v>437</v>
      </c>
      <c r="D314" s="192" t="s">
        <v>146</v>
      </c>
      <c r="E314" s="193" t="s">
        <v>472</v>
      </c>
      <c r="F314" s="194" t="s">
        <v>473</v>
      </c>
      <c r="G314" s="195" t="s">
        <v>440</v>
      </c>
      <c r="H314" s="196">
        <v>1</v>
      </c>
      <c r="I314" s="197"/>
      <c r="J314" s="198">
        <f>ROUND(I314*H314,2)</f>
        <v>0</v>
      </c>
      <c r="K314" s="194" t="s">
        <v>150</v>
      </c>
      <c r="L314" s="40"/>
      <c r="M314" s="199" t="s">
        <v>1</v>
      </c>
      <c r="N314" s="200" t="s">
        <v>43</v>
      </c>
      <c r="O314" s="72"/>
      <c r="P314" s="201">
        <f>O314*H314</f>
        <v>0</v>
      </c>
      <c r="Q314" s="201">
        <v>0</v>
      </c>
      <c r="R314" s="201">
        <f>Q314*H314</f>
        <v>0</v>
      </c>
      <c r="S314" s="201">
        <v>0</v>
      </c>
      <c r="T314" s="202">
        <f>S314*H314</f>
        <v>0</v>
      </c>
      <c r="U314" s="35"/>
      <c r="V314" s="35"/>
      <c r="W314" s="35"/>
      <c r="X314" s="35"/>
      <c r="Y314" s="35"/>
      <c r="Z314" s="35"/>
      <c r="AA314" s="35"/>
      <c r="AB314" s="35"/>
      <c r="AC314" s="35"/>
      <c r="AD314" s="35"/>
      <c r="AE314" s="35"/>
      <c r="AR314" s="203" t="s">
        <v>441</v>
      </c>
      <c r="AT314" s="203" t="s">
        <v>146</v>
      </c>
      <c r="AU314" s="203" t="s">
        <v>21</v>
      </c>
      <c r="AY314" s="18" t="s">
        <v>144</v>
      </c>
      <c r="BE314" s="204">
        <f>IF(N314="základní",J314,0)</f>
        <v>0</v>
      </c>
      <c r="BF314" s="204">
        <f>IF(N314="snížená",J314,0)</f>
        <v>0</v>
      </c>
      <c r="BG314" s="204">
        <f>IF(N314="zákl. přenesená",J314,0)</f>
        <v>0</v>
      </c>
      <c r="BH314" s="204">
        <f>IF(N314="sníž. přenesená",J314,0)</f>
        <v>0</v>
      </c>
      <c r="BI314" s="204">
        <f>IF(N314="nulová",J314,0)</f>
        <v>0</v>
      </c>
      <c r="BJ314" s="18" t="s">
        <v>21</v>
      </c>
      <c r="BK314" s="204">
        <f>ROUND(I314*H314,2)</f>
        <v>0</v>
      </c>
      <c r="BL314" s="18" t="s">
        <v>441</v>
      </c>
      <c r="BM314" s="203" t="s">
        <v>845</v>
      </c>
    </row>
    <row r="315" spans="1:65" s="2" customFormat="1" ht="11.25">
      <c r="A315" s="35"/>
      <c r="B315" s="36"/>
      <c r="C315" s="37"/>
      <c r="D315" s="205" t="s">
        <v>152</v>
      </c>
      <c r="E315" s="37"/>
      <c r="F315" s="206" t="s">
        <v>475</v>
      </c>
      <c r="G315" s="37"/>
      <c r="H315" s="37"/>
      <c r="I315" s="207"/>
      <c r="J315" s="37"/>
      <c r="K315" s="37"/>
      <c r="L315" s="40"/>
      <c r="M315" s="208"/>
      <c r="N315" s="209"/>
      <c r="O315" s="72"/>
      <c r="P315" s="72"/>
      <c r="Q315" s="72"/>
      <c r="R315" s="72"/>
      <c r="S315" s="72"/>
      <c r="T315" s="73"/>
      <c r="U315" s="35"/>
      <c r="V315" s="35"/>
      <c r="W315" s="35"/>
      <c r="X315" s="35"/>
      <c r="Y315" s="35"/>
      <c r="Z315" s="35"/>
      <c r="AA315" s="35"/>
      <c r="AB315" s="35"/>
      <c r="AC315" s="35"/>
      <c r="AD315" s="35"/>
      <c r="AE315" s="35"/>
      <c r="AT315" s="18" t="s">
        <v>152</v>
      </c>
      <c r="AU315" s="18" t="s">
        <v>21</v>
      </c>
    </row>
    <row r="316" spans="1:65" s="2" customFormat="1" ht="14.45" customHeight="1">
      <c r="A316" s="35"/>
      <c r="B316" s="36"/>
      <c r="C316" s="192" t="s">
        <v>444</v>
      </c>
      <c r="D316" s="192" t="s">
        <v>146</v>
      </c>
      <c r="E316" s="193" t="s">
        <v>477</v>
      </c>
      <c r="F316" s="194" t="s">
        <v>478</v>
      </c>
      <c r="G316" s="195" t="s">
        <v>440</v>
      </c>
      <c r="H316" s="196">
        <v>1</v>
      </c>
      <c r="I316" s="197"/>
      <c r="J316" s="198">
        <f>ROUND(I316*H316,2)</f>
        <v>0</v>
      </c>
      <c r="K316" s="194" t="s">
        <v>150</v>
      </c>
      <c r="L316" s="40"/>
      <c r="M316" s="199" t="s">
        <v>1</v>
      </c>
      <c r="N316" s="200" t="s">
        <v>43</v>
      </c>
      <c r="O316" s="72"/>
      <c r="P316" s="201">
        <f>O316*H316</f>
        <v>0</v>
      </c>
      <c r="Q316" s="201">
        <v>0</v>
      </c>
      <c r="R316" s="201">
        <f>Q316*H316</f>
        <v>0</v>
      </c>
      <c r="S316" s="201">
        <v>0</v>
      </c>
      <c r="T316" s="202">
        <f>S316*H316</f>
        <v>0</v>
      </c>
      <c r="U316" s="35"/>
      <c r="V316" s="35"/>
      <c r="W316" s="35"/>
      <c r="X316" s="35"/>
      <c r="Y316" s="35"/>
      <c r="Z316" s="35"/>
      <c r="AA316" s="35"/>
      <c r="AB316" s="35"/>
      <c r="AC316" s="35"/>
      <c r="AD316" s="35"/>
      <c r="AE316" s="35"/>
      <c r="AR316" s="203" t="s">
        <v>441</v>
      </c>
      <c r="AT316" s="203" t="s">
        <v>146</v>
      </c>
      <c r="AU316" s="203" t="s">
        <v>21</v>
      </c>
      <c r="AY316" s="18" t="s">
        <v>144</v>
      </c>
      <c r="BE316" s="204">
        <f>IF(N316="základní",J316,0)</f>
        <v>0</v>
      </c>
      <c r="BF316" s="204">
        <f>IF(N316="snížená",J316,0)</f>
        <v>0</v>
      </c>
      <c r="BG316" s="204">
        <f>IF(N316="zákl. přenesená",J316,0)</f>
        <v>0</v>
      </c>
      <c r="BH316" s="204">
        <f>IF(N316="sníž. přenesená",J316,0)</f>
        <v>0</v>
      </c>
      <c r="BI316" s="204">
        <f>IF(N316="nulová",J316,0)</f>
        <v>0</v>
      </c>
      <c r="BJ316" s="18" t="s">
        <v>21</v>
      </c>
      <c r="BK316" s="204">
        <f>ROUND(I316*H316,2)</f>
        <v>0</v>
      </c>
      <c r="BL316" s="18" t="s">
        <v>441</v>
      </c>
      <c r="BM316" s="203" t="s">
        <v>846</v>
      </c>
    </row>
    <row r="317" spans="1:65" s="2" customFormat="1" ht="19.5">
      <c r="A317" s="35"/>
      <c r="B317" s="36"/>
      <c r="C317" s="37"/>
      <c r="D317" s="205" t="s">
        <v>152</v>
      </c>
      <c r="E317" s="37"/>
      <c r="F317" s="206" t="s">
        <v>480</v>
      </c>
      <c r="G317" s="37"/>
      <c r="H317" s="37"/>
      <c r="I317" s="207"/>
      <c r="J317" s="37"/>
      <c r="K317" s="37"/>
      <c r="L317" s="40"/>
      <c r="M317" s="254"/>
      <c r="N317" s="255"/>
      <c r="O317" s="256"/>
      <c r="P317" s="256"/>
      <c r="Q317" s="256"/>
      <c r="R317" s="256"/>
      <c r="S317" s="256"/>
      <c r="T317" s="257"/>
      <c r="U317" s="35"/>
      <c r="V317" s="35"/>
      <c r="W317" s="35"/>
      <c r="X317" s="35"/>
      <c r="Y317" s="35"/>
      <c r="Z317" s="35"/>
      <c r="AA317" s="35"/>
      <c r="AB317" s="35"/>
      <c r="AC317" s="35"/>
      <c r="AD317" s="35"/>
      <c r="AE317" s="35"/>
      <c r="AT317" s="18" t="s">
        <v>152</v>
      </c>
      <c r="AU317" s="18" t="s">
        <v>21</v>
      </c>
    </row>
    <row r="318" spans="1:65" s="2" customFormat="1" ht="6.95" customHeight="1">
      <c r="A318" s="35"/>
      <c r="B318" s="55"/>
      <c r="C318" s="56"/>
      <c r="D318" s="56"/>
      <c r="E318" s="56"/>
      <c r="F318" s="56"/>
      <c r="G318" s="56"/>
      <c r="H318" s="56"/>
      <c r="I318" s="56"/>
      <c r="J318" s="56"/>
      <c r="K318" s="56"/>
      <c r="L318" s="40"/>
      <c r="M318" s="35"/>
      <c r="O318" s="35"/>
      <c r="P318" s="35"/>
      <c r="Q318" s="35"/>
      <c r="R318" s="35"/>
      <c r="S318" s="35"/>
      <c r="T318" s="35"/>
      <c r="U318" s="35"/>
      <c r="V318" s="35"/>
      <c r="W318" s="35"/>
      <c r="X318" s="35"/>
      <c r="Y318" s="35"/>
      <c r="Z318" s="35"/>
      <c r="AA318" s="35"/>
      <c r="AB318" s="35"/>
      <c r="AC318" s="35"/>
      <c r="AD318" s="35"/>
      <c r="AE318" s="35"/>
    </row>
  </sheetData>
  <sheetProtection algorithmName="SHA-512" hashValue="fbAXtyrj/4sJYI3E+dZct0VJ9MYwV7PF40AnYbLY8KV6ljJJujT8yd2oHHmywKLLP8RNn4e9HrCbrKdRoS4NCA==" saltValue="p8iGmUfMiBT81QyIRVOuh9HMx0SNsutJjiSduvdalPjYEstYDVO6naA00Fsy5PTzslVTwDiVMe3EChVnHtxScA==" spinCount="100000" sheet="1" objects="1" scenarios="1" formatColumns="0" formatRows="0" autoFilter="0"/>
  <autoFilter ref="C128:K317"/>
  <mergeCells count="12">
    <mergeCell ref="E121:H121"/>
    <mergeCell ref="L2:V2"/>
    <mergeCell ref="E85:H85"/>
    <mergeCell ref="E87:H87"/>
    <mergeCell ref="E89:H89"/>
    <mergeCell ref="E117:H117"/>
    <mergeCell ref="E119:H119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328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1.5" style="1" customWidth="1"/>
    <col min="9" max="11" width="20.16406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AT2" s="18" t="s">
        <v>107</v>
      </c>
    </row>
    <row r="3" spans="1:46" s="1" customFormat="1" ht="6.95" hidden="1" customHeight="1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21"/>
      <c r="AT3" s="18" t="s">
        <v>86</v>
      </c>
    </row>
    <row r="4" spans="1:46" s="1" customFormat="1" ht="24.95" hidden="1" customHeight="1">
      <c r="B4" s="21"/>
      <c r="D4" s="118" t="s">
        <v>108</v>
      </c>
      <c r="L4" s="21"/>
      <c r="M4" s="119" t="s">
        <v>10</v>
      </c>
      <c r="AT4" s="18" t="s">
        <v>4</v>
      </c>
    </row>
    <row r="5" spans="1:46" s="1" customFormat="1" ht="6.95" hidden="1" customHeight="1">
      <c r="B5" s="21"/>
      <c r="L5" s="21"/>
    </row>
    <row r="6" spans="1:46" s="1" customFormat="1" ht="12" hidden="1" customHeight="1">
      <c r="B6" s="21"/>
      <c r="D6" s="120" t="s">
        <v>16</v>
      </c>
      <c r="L6" s="21"/>
    </row>
    <row r="7" spans="1:46" s="1" customFormat="1" ht="16.5" hidden="1" customHeight="1">
      <c r="B7" s="21"/>
      <c r="E7" s="314" t="str">
        <f>'Rekapitulace stavby'!K6</f>
        <v>Mimoň - zpevněné plochy</v>
      </c>
      <c r="F7" s="315"/>
      <c r="G7" s="315"/>
      <c r="H7" s="315"/>
      <c r="L7" s="21"/>
    </row>
    <row r="8" spans="1:46" s="1" customFormat="1" ht="12" hidden="1" customHeight="1">
      <c r="B8" s="21"/>
      <c r="D8" s="120" t="s">
        <v>109</v>
      </c>
      <c r="L8" s="21"/>
    </row>
    <row r="9" spans="1:46" s="2" customFormat="1" ht="16.5" hidden="1" customHeight="1">
      <c r="A9" s="35"/>
      <c r="B9" s="40"/>
      <c r="C9" s="35"/>
      <c r="D9" s="35"/>
      <c r="E9" s="314" t="s">
        <v>591</v>
      </c>
      <c r="F9" s="316"/>
      <c r="G9" s="316"/>
      <c r="H9" s="316"/>
      <c r="I9" s="35"/>
      <c r="J9" s="35"/>
      <c r="K9" s="35"/>
      <c r="L9" s="52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2" hidden="1" customHeight="1">
      <c r="A10" s="35"/>
      <c r="B10" s="40"/>
      <c r="C10" s="35"/>
      <c r="D10" s="120" t="s">
        <v>111</v>
      </c>
      <c r="E10" s="35"/>
      <c r="F10" s="35"/>
      <c r="G10" s="35"/>
      <c r="H10" s="35"/>
      <c r="I10" s="35"/>
      <c r="J10" s="35"/>
      <c r="K10" s="35"/>
      <c r="L10" s="52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6.5" hidden="1" customHeight="1">
      <c r="A11" s="35"/>
      <c r="B11" s="40"/>
      <c r="C11" s="35"/>
      <c r="D11" s="35"/>
      <c r="E11" s="317" t="s">
        <v>847</v>
      </c>
      <c r="F11" s="316"/>
      <c r="G11" s="316"/>
      <c r="H11" s="316"/>
      <c r="I11" s="35"/>
      <c r="J11" s="35"/>
      <c r="K11" s="35"/>
      <c r="L11" s="52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1.25" hidden="1">
      <c r="A12" s="35"/>
      <c r="B12" s="40"/>
      <c r="C12" s="35"/>
      <c r="D12" s="35"/>
      <c r="E12" s="35"/>
      <c r="F12" s="35"/>
      <c r="G12" s="35"/>
      <c r="H12" s="35"/>
      <c r="I12" s="35"/>
      <c r="J12" s="35"/>
      <c r="K12" s="35"/>
      <c r="L12" s="52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2" hidden="1" customHeight="1">
      <c r="A13" s="35"/>
      <c r="B13" s="40"/>
      <c r="C13" s="35"/>
      <c r="D13" s="120" t="s">
        <v>19</v>
      </c>
      <c r="E13" s="35"/>
      <c r="F13" s="111" t="s">
        <v>1</v>
      </c>
      <c r="G13" s="35"/>
      <c r="H13" s="35"/>
      <c r="I13" s="120" t="s">
        <v>20</v>
      </c>
      <c r="J13" s="111" t="s">
        <v>1</v>
      </c>
      <c r="K13" s="35"/>
      <c r="L13" s="52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hidden="1" customHeight="1">
      <c r="A14" s="35"/>
      <c r="B14" s="40"/>
      <c r="C14" s="35"/>
      <c r="D14" s="120" t="s">
        <v>22</v>
      </c>
      <c r="E14" s="35"/>
      <c r="F14" s="111" t="s">
        <v>23</v>
      </c>
      <c r="G14" s="35"/>
      <c r="H14" s="35"/>
      <c r="I14" s="120" t="s">
        <v>24</v>
      </c>
      <c r="J14" s="121">
        <f>'Rekapitulace stavby'!AN8</f>
        <v>44123</v>
      </c>
      <c r="K14" s="35"/>
      <c r="L14" s="52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0.9" hidden="1" customHeight="1">
      <c r="A15" s="35"/>
      <c r="B15" s="40"/>
      <c r="C15" s="35"/>
      <c r="D15" s="35"/>
      <c r="E15" s="35"/>
      <c r="F15" s="35"/>
      <c r="G15" s="35"/>
      <c r="H15" s="35"/>
      <c r="I15" s="35"/>
      <c r="J15" s="35"/>
      <c r="K15" s="35"/>
      <c r="L15" s="52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12" hidden="1" customHeight="1">
      <c r="A16" s="35"/>
      <c r="B16" s="40"/>
      <c r="C16" s="35"/>
      <c r="D16" s="120" t="s">
        <v>27</v>
      </c>
      <c r="E16" s="35"/>
      <c r="F16" s="35"/>
      <c r="G16" s="35"/>
      <c r="H16" s="35"/>
      <c r="I16" s="120" t="s">
        <v>28</v>
      </c>
      <c r="J16" s="111" t="str">
        <f>IF('Rekapitulace stavby'!AN10="","",'Rekapitulace stavby'!AN10)</f>
        <v/>
      </c>
      <c r="K16" s="35"/>
      <c r="L16" s="52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8" hidden="1" customHeight="1">
      <c r="A17" s="35"/>
      <c r="B17" s="40"/>
      <c r="C17" s="35"/>
      <c r="D17" s="35"/>
      <c r="E17" s="111" t="str">
        <f>IF('Rekapitulace stavby'!E11="","",'Rekapitulace stavby'!E11)</f>
        <v xml:space="preserve"> </v>
      </c>
      <c r="F17" s="35"/>
      <c r="G17" s="35"/>
      <c r="H17" s="35"/>
      <c r="I17" s="120" t="s">
        <v>30</v>
      </c>
      <c r="J17" s="111" t="str">
        <f>IF('Rekapitulace stavby'!AN11="","",'Rekapitulace stavby'!AN11)</f>
        <v/>
      </c>
      <c r="K17" s="35"/>
      <c r="L17" s="52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6.95" hidden="1" customHeight="1">
      <c r="A18" s="35"/>
      <c r="B18" s="40"/>
      <c r="C18" s="35"/>
      <c r="D18" s="35"/>
      <c r="E18" s="35"/>
      <c r="F18" s="35"/>
      <c r="G18" s="35"/>
      <c r="H18" s="35"/>
      <c r="I18" s="35"/>
      <c r="J18" s="35"/>
      <c r="K18" s="35"/>
      <c r="L18" s="52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12" hidden="1" customHeight="1">
      <c r="A19" s="35"/>
      <c r="B19" s="40"/>
      <c r="C19" s="35"/>
      <c r="D19" s="120" t="s">
        <v>31</v>
      </c>
      <c r="E19" s="35"/>
      <c r="F19" s="35"/>
      <c r="G19" s="35"/>
      <c r="H19" s="35"/>
      <c r="I19" s="120" t="s">
        <v>28</v>
      </c>
      <c r="J19" s="31" t="str">
        <f>'Rekapitulace stavby'!AN13</f>
        <v>Vyplň údaj</v>
      </c>
      <c r="K19" s="35"/>
      <c r="L19" s="52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8" hidden="1" customHeight="1">
      <c r="A20" s="35"/>
      <c r="B20" s="40"/>
      <c r="C20" s="35"/>
      <c r="D20" s="35"/>
      <c r="E20" s="318" t="str">
        <f>'Rekapitulace stavby'!E14</f>
        <v>Vyplň údaj</v>
      </c>
      <c r="F20" s="319"/>
      <c r="G20" s="319"/>
      <c r="H20" s="319"/>
      <c r="I20" s="120" t="s">
        <v>30</v>
      </c>
      <c r="J20" s="31" t="str">
        <f>'Rekapitulace stavby'!AN14</f>
        <v>Vyplň údaj</v>
      </c>
      <c r="K20" s="35"/>
      <c r="L20" s="52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6.95" hidden="1" customHeight="1">
      <c r="A21" s="35"/>
      <c r="B21" s="40"/>
      <c r="C21" s="35"/>
      <c r="D21" s="35"/>
      <c r="E21" s="35"/>
      <c r="F21" s="35"/>
      <c r="G21" s="35"/>
      <c r="H21" s="35"/>
      <c r="I21" s="35"/>
      <c r="J21" s="35"/>
      <c r="K21" s="35"/>
      <c r="L21" s="52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12" hidden="1" customHeight="1">
      <c r="A22" s="35"/>
      <c r="B22" s="40"/>
      <c r="C22" s="35"/>
      <c r="D22" s="120" t="s">
        <v>33</v>
      </c>
      <c r="E22" s="35"/>
      <c r="F22" s="35"/>
      <c r="G22" s="35"/>
      <c r="H22" s="35"/>
      <c r="I22" s="120" t="s">
        <v>28</v>
      </c>
      <c r="J22" s="111" t="s">
        <v>1</v>
      </c>
      <c r="K22" s="35"/>
      <c r="L22" s="52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8" hidden="1" customHeight="1">
      <c r="A23" s="35"/>
      <c r="B23" s="40"/>
      <c r="C23" s="35"/>
      <c r="D23" s="35"/>
      <c r="E23" s="111" t="s">
        <v>34</v>
      </c>
      <c r="F23" s="35"/>
      <c r="G23" s="35"/>
      <c r="H23" s="35"/>
      <c r="I23" s="120" t="s">
        <v>30</v>
      </c>
      <c r="J23" s="111" t="s">
        <v>1</v>
      </c>
      <c r="K23" s="35"/>
      <c r="L23" s="52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6.95" hidden="1" customHeight="1">
      <c r="A24" s="35"/>
      <c r="B24" s="40"/>
      <c r="C24" s="35"/>
      <c r="D24" s="35"/>
      <c r="E24" s="35"/>
      <c r="F24" s="35"/>
      <c r="G24" s="35"/>
      <c r="H24" s="35"/>
      <c r="I24" s="35"/>
      <c r="J24" s="35"/>
      <c r="K24" s="35"/>
      <c r="L24" s="52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12" hidden="1" customHeight="1">
      <c r="A25" s="35"/>
      <c r="B25" s="40"/>
      <c r="C25" s="35"/>
      <c r="D25" s="120" t="s">
        <v>36</v>
      </c>
      <c r="E25" s="35"/>
      <c r="F25" s="35"/>
      <c r="G25" s="35"/>
      <c r="H25" s="35"/>
      <c r="I25" s="120" t="s">
        <v>28</v>
      </c>
      <c r="J25" s="111" t="str">
        <f>IF('Rekapitulace stavby'!AN19="","",'Rekapitulace stavby'!AN19)</f>
        <v/>
      </c>
      <c r="K25" s="35"/>
      <c r="L25" s="52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8" hidden="1" customHeight="1">
      <c r="A26" s="35"/>
      <c r="B26" s="40"/>
      <c r="C26" s="35"/>
      <c r="D26" s="35"/>
      <c r="E26" s="111" t="str">
        <f>IF('Rekapitulace stavby'!E20="","",'Rekapitulace stavby'!E20)</f>
        <v xml:space="preserve"> </v>
      </c>
      <c r="F26" s="35"/>
      <c r="G26" s="35"/>
      <c r="H26" s="35"/>
      <c r="I26" s="120" t="s">
        <v>30</v>
      </c>
      <c r="J26" s="111" t="str">
        <f>IF('Rekapitulace stavby'!AN20="","",'Rekapitulace stavby'!AN20)</f>
        <v/>
      </c>
      <c r="K26" s="35"/>
      <c r="L26" s="52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2" customFormat="1" ht="6.95" hidden="1" customHeight="1">
      <c r="A27" s="35"/>
      <c r="B27" s="40"/>
      <c r="C27" s="35"/>
      <c r="D27" s="35"/>
      <c r="E27" s="35"/>
      <c r="F27" s="35"/>
      <c r="G27" s="35"/>
      <c r="H27" s="35"/>
      <c r="I27" s="35"/>
      <c r="J27" s="35"/>
      <c r="K27" s="35"/>
      <c r="L27" s="52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pans="1:31" s="2" customFormat="1" ht="12" hidden="1" customHeight="1">
      <c r="A28" s="35"/>
      <c r="B28" s="40"/>
      <c r="C28" s="35"/>
      <c r="D28" s="120" t="s">
        <v>37</v>
      </c>
      <c r="E28" s="35"/>
      <c r="F28" s="35"/>
      <c r="G28" s="35"/>
      <c r="H28" s="35"/>
      <c r="I28" s="35"/>
      <c r="J28" s="35"/>
      <c r="K28" s="35"/>
      <c r="L28" s="52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8" customFormat="1" ht="16.5" hidden="1" customHeight="1">
      <c r="A29" s="122"/>
      <c r="B29" s="123"/>
      <c r="C29" s="122"/>
      <c r="D29" s="122"/>
      <c r="E29" s="320" t="s">
        <v>1</v>
      </c>
      <c r="F29" s="320"/>
      <c r="G29" s="320"/>
      <c r="H29" s="320"/>
      <c r="I29" s="122"/>
      <c r="J29" s="122"/>
      <c r="K29" s="122"/>
      <c r="L29" s="124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</row>
    <row r="30" spans="1:31" s="2" customFormat="1" ht="6.95" hidden="1" customHeight="1">
      <c r="A30" s="35"/>
      <c r="B30" s="40"/>
      <c r="C30" s="35"/>
      <c r="D30" s="35"/>
      <c r="E30" s="35"/>
      <c r="F30" s="35"/>
      <c r="G30" s="35"/>
      <c r="H30" s="35"/>
      <c r="I30" s="35"/>
      <c r="J30" s="35"/>
      <c r="K30" s="35"/>
      <c r="L30" s="52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5" hidden="1" customHeight="1">
      <c r="A31" s="35"/>
      <c r="B31" s="40"/>
      <c r="C31" s="35"/>
      <c r="D31" s="125"/>
      <c r="E31" s="125"/>
      <c r="F31" s="125"/>
      <c r="G31" s="125"/>
      <c r="H31" s="125"/>
      <c r="I31" s="125"/>
      <c r="J31" s="125"/>
      <c r="K31" s="125"/>
      <c r="L31" s="52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25.35" hidden="1" customHeight="1">
      <c r="A32" s="35"/>
      <c r="B32" s="40"/>
      <c r="C32" s="35"/>
      <c r="D32" s="126" t="s">
        <v>38</v>
      </c>
      <c r="E32" s="35"/>
      <c r="F32" s="35"/>
      <c r="G32" s="35"/>
      <c r="H32" s="35"/>
      <c r="I32" s="35"/>
      <c r="J32" s="127">
        <f>ROUND(J129, 2)</f>
        <v>0</v>
      </c>
      <c r="K32" s="35"/>
      <c r="L32" s="52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6.95" hidden="1" customHeight="1">
      <c r="A33" s="35"/>
      <c r="B33" s="40"/>
      <c r="C33" s="35"/>
      <c r="D33" s="125"/>
      <c r="E33" s="125"/>
      <c r="F33" s="125"/>
      <c r="G33" s="125"/>
      <c r="H33" s="125"/>
      <c r="I33" s="125"/>
      <c r="J33" s="125"/>
      <c r="K33" s="125"/>
      <c r="L33" s="52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5" hidden="1" customHeight="1">
      <c r="A34" s="35"/>
      <c r="B34" s="40"/>
      <c r="C34" s="35"/>
      <c r="D34" s="35"/>
      <c r="E34" s="35"/>
      <c r="F34" s="128" t="s">
        <v>40</v>
      </c>
      <c r="G34" s="35"/>
      <c r="H34" s="35"/>
      <c r="I34" s="128" t="s">
        <v>39</v>
      </c>
      <c r="J34" s="128" t="s">
        <v>41</v>
      </c>
      <c r="K34" s="35"/>
      <c r="L34" s="52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5" hidden="1" customHeight="1">
      <c r="A35" s="35"/>
      <c r="B35" s="40"/>
      <c r="C35" s="35"/>
      <c r="D35" s="129" t="s">
        <v>42</v>
      </c>
      <c r="E35" s="120" t="s">
        <v>43</v>
      </c>
      <c r="F35" s="130">
        <f>ROUND((SUM(BE129:BE327)),  2)</f>
        <v>0</v>
      </c>
      <c r="G35" s="35"/>
      <c r="H35" s="35"/>
      <c r="I35" s="131">
        <v>0.21</v>
      </c>
      <c r="J35" s="130">
        <f>ROUND(((SUM(BE129:BE327))*I35),  2)</f>
        <v>0</v>
      </c>
      <c r="K35" s="35"/>
      <c r="L35" s="52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5" hidden="1" customHeight="1">
      <c r="A36" s="35"/>
      <c r="B36" s="40"/>
      <c r="C36" s="35"/>
      <c r="D36" s="35"/>
      <c r="E36" s="120" t="s">
        <v>44</v>
      </c>
      <c r="F36" s="130">
        <f>ROUND((SUM(BF129:BF327)),  2)</f>
        <v>0</v>
      </c>
      <c r="G36" s="35"/>
      <c r="H36" s="35"/>
      <c r="I36" s="131">
        <v>0.15</v>
      </c>
      <c r="J36" s="130">
        <f>ROUND(((SUM(BF129:BF327))*I36),  2)</f>
        <v>0</v>
      </c>
      <c r="K36" s="35"/>
      <c r="L36" s="52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5" hidden="1" customHeight="1">
      <c r="A37" s="35"/>
      <c r="B37" s="40"/>
      <c r="C37" s="35"/>
      <c r="D37" s="35"/>
      <c r="E37" s="120" t="s">
        <v>45</v>
      </c>
      <c r="F37" s="130">
        <f>ROUND((SUM(BG129:BG327)),  2)</f>
        <v>0</v>
      </c>
      <c r="G37" s="35"/>
      <c r="H37" s="35"/>
      <c r="I37" s="131">
        <v>0.21</v>
      </c>
      <c r="J37" s="130">
        <f>0</f>
        <v>0</v>
      </c>
      <c r="K37" s="35"/>
      <c r="L37" s="52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14.45" hidden="1" customHeight="1">
      <c r="A38" s="35"/>
      <c r="B38" s="40"/>
      <c r="C38" s="35"/>
      <c r="D38" s="35"/>
      <c r="E38" s="120" t="s">
        <v>46</v>
      </c>
      <c r="F38" s="130">
        <f>ROUND((SUM(BH129:BH327)),  2)</f>
        <v>0</v>
      </c>
      <c r="G38" s="35"/>
      <c r="H38" s="35"/>
      <c r="I38" s="131">
        <v>0.15</v>
      </c>
      <c r="J38" s="130">
        <f>0</f>
        <v>0</v>
      </c>
      <c r="K38" s="35"/>
      <c r="L38" s="52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14.45" hidden="1" customHeight="1">
      <c r="A39" s="35"/>
      <c r="B39" s="40"/>
      <c r="C39" s="35"/>
      <c r="D39" s="35"/>
      <c r="E39" s="120" t="s">
        <v>47</v>
      </c>
      <c r="F39" s="130">
        <f>ROUND((SUM(BI129:BI327)),  2)</f>
        <v>0</v>
      </c>
      <c r="G39" s="35"/>
      <c r="H39" s="35"/>
      <c r="I39" s="131">
        <v>0</v>
      </c>
      <c r="J39" s="130">
        <f>0</f>
        <v>0</v>
      </c>
      <c r="K39" s="35"/>
      <c r="L39" s="52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6.95" hidden="1" customHeight="1">
      <c r="A40" s="35"/>
      <c r="B40" s="40"/>
      <c r="C40" s="35"/>
      <c r="D40" s="35"/>
      <c r="E40" s="35"/>
      <c r="F40" s="35"/>
      <c r="G40" s="35"/>
      <c r="H40" s="35"/>
      <c r="I40" s="35"/>
      <c r="J40" s="35"/>
      <c r="K40" s="35"/>
      <c r="L40" s="52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s="2" customFormat="1" ht="25.35" hidden="1" customHeight="1">
      <c r="A41" s="35"/>
      <c r="B41" s="40"/>
      <c r="C41" s="132"/>
      <c r="D41" s="133" t="s">
        <v>48</v>
      </c>
      <c r="E41" s="134"/>
      <c r="F41" s="134"/>
      <c r="G41" s="135" t="s">
        <v>49</v>
      </c>
      <c r="H41" s="136" t="s">
        <v>50</v>
      </c>
      <c r="I41" s="134"/>
      <c r="J41" s="137">
        <f>SUM(J32:J39)</f>
        <v>0</v>
      </c>
      <c r="K41" s="138"/>
      <c r="L41" s="52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1:31" s="2" customFormat="1" ht="14.45" hidden="1" customHeight="1">
      <c r="A42" s="35"/>
      <c r="B42" s="40"/>
      <c r="C42" s="35"/>
      <c r="D42" s="35"/>
      <c r="E42" s="35"/>
      <c r="F42" s="35"/>
      <c r="G42" s="35"/>
      <c r="H42" s="35"/>
      <c r="I42" s="35"/>
      <c r="J42" s="35"/>
      <c r="K42" s="35"/>
      <c r="L42" s="52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pans="1:31" s="1" customFormat="1" ht="14.45" hidden="1" customHeight="1">
      <c r="B43" s="21"/>
      <c r="L43" s="21"/>
    </row>
    <row r="44" spans="1:31" s="1" customFormat="1" ht="14.45" hidden="1" customHeight="1">
      <c r="B44" s="21"/>
      <c r="L44" s="21"/>
    </row>
    <row r="45" spans="1:31" s="1" customFormat="1" ht="14.45" hidden="1" customHeight="1">
      <c r="B45" s="21"/>
      <c r="L45" s="21"/>
    </row>
    <row r="46" spans="1:31" s="1" customFormat="1" ht="14.45" hidden="1" customHeight="1">
      <c r="B46" s="21"/>
      <c r="L46" s="21"/>
    </row>
    <row r="47" spans="1:31" s="1" customFormat="1" ht="14.45" hidden="1" customHeight="1">
      <c r="B47" s="21"/>
      <c r="L47" s="21"/>
    </row>
    <row r="48" spans="1:31" s="1" customFormat="1" ht="14.45" hidden="1" customHeight="1">
      <c r="B48" s="21"/>
      <c r="L48" s="21"/>
    </row>
    <row r="49" spans="1:31" s="1" customFormat="1" ht="14.45" hidden="1" customHeight="1">
      <c r="B49" s="21"/>
      <c r="L49" s="21"/>
    </row>
    <row r="50" spans="1:31" s="2" customFormat="1" ht="14.45" hidden="1" customHeight="1">
      <c r="B50" s="52"/>
      <c r="D50" s="139" t="s">
        <v>51</v>
      </c>
      <c r="E50" s="140"/>
      <c r="F50" s="140"/>
      <c r="G50" s="139" t="s">
        <v>52</v>
      </c>
      <c r="H50" s="140"/>
      <c r="I50" s="140"/>
      <c r="J50" s="140"/>
      <c r="K50" s="140"/>
      <c r="L50" s="52"/>
    </row>
    <row r="51" spans="1:31" ht="11.25" hidden="1">
      <c r="B51" s="21"/>
      <c r="L51" s="21"/>
    </row>
    <row r="52" spans="1:31" ht="11.25" hidden="1">
      <c r="B52" s="21"/>
      <c r="L52" s="21"/>
    </row>
    <row r="53" spans="1:31" ht="11.25" hidden="1">
      <c r="B53" s="21"/>
      <c r="L53" s="21"/>
    </row>
    <row r="54" spans="1:31" ht="11.25" hidden="1">
      <c r="B54" s="21"/>
      <c r="L54" s="21"/>
    </row>
    <row r="55" spans="1:31" ht="11.25" hidden="1">
      <c r="B55" s="21"/>
      <c r="L55" s="21"/>
    </row>
    <row r="56" spans="1:31" ht="11.25" hidden="1">
      <c r="B56" s="21"/>
      <c r="L56" s="21"/>
    </row>
    <row r="57" spans="1:31" ht="11.25" hidden="1">
      <c r="B57" s="21"/>
      <c r="L57" s="21"/>
    </row>
    <row r="58" spans="1:31" ht="11.25" hidden="1">
      <c r="B58" s="21"/>
      <c r="L58" s="21"/>
    </row>
    <row r="59" spans="1:31" ht="11.25" hidden="1">
      <c r="B59" s="21"/>
      <c r="L59" s="21"/>
    </row>
    <row r="60" spans="1:31" ht="11.25" hidden="1">
      <c r="B60" s="21"/>
      <c r="L60" s="21"/>
    </row>
    <row r="61" spans="1:31" s="2" customFormat="1" ht="12.75" hidden="1">
      <c r="A61" s="35"/>
      <c r="B61" s="40"/>
      <c r="C61" s="35"/>
      <c r="D61" s="141" t="s">
        <v>53</v>
      </c>
      <c r="E61" s="142"/>
      <c r="F61" s="143" t="s">
        <v>54</v>
      </c>
      <c r="G61" s="141" t="s">
        <v>53</v>
      </c>
      <c r="H61" s="142"/>
      <c r="I61" s="142"/>
      <c r="J61" s="144" t="s">
        <v>54</v>
      </c>
      <c r="K61" s="142"/>
      <c r="L61" s="52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31" ht="11.25" hidden="1">
      <c r="B62" s="21"/>
      <c r="L62" s="21"/>
    </row>
    <row r="63" spans="1:31" ht="11.25" hidden="1">
      <c r="B63" s="21"/>
      <c r="L63" s="21"/>
    </row>
    <row r="64" spans="1:31" ht="11.25" hidden="1">
      <c r="B64" s="21"/>
      <c r="L64" s="21"/>
    </row>
    <row r="65" spans="1:31" s="2" customFormat="1" ht="12.75" hidden="1">
      <c r="A65" s="35"/>
      <c r="B65" s="40"/>
      <c r="C65" s="35"/>
      <c r="D65" s="139" t="s">
        <v>55</v>
      </c>
      <c r="E65" s="145"/>
      <c r="F65" s="145"/>
      <c r="G65" s="139" t="s">
        <v>56</v>
      </c>
      <c r="H65" s="145"/>
      <c r="I65" s="145"/>
      <c r="J65" s="145"/>
      <c r="K65" s="145"/>
      <c r="L65" s="52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spans="1:31" ht="11.25" hidden="1">
      <c r="B66" s="21"/>
      <c r="L66" s="21"/>
    </row>
    <row r="67" spans="1:31" ht="11.25" hidden="1">
      <c r="B67" s="21"/>
      <c r="L67" s="21"/>
    </row>
    <row r="68" spans="1:31" ht="11.25" hidden="1">
      <c r="B68" s="21"/>
      <c r="L68" s="21"/>
    </row>
    <row r="69" spans="1:31" ht="11.25" hidden="1">
      <c r="B69" s="21"/>
      <c r="L69" s="21"/>
    </row>
    <row r="70" spans="1:31" ht="11.25" hidden="1">
      <c r="B70" s="21"/>
      <c r="L70" s="21"/>
    </row>
    <row r="71" spans="1:31" ht="11.25" hidden="1">
      <c r="B71" s="21"/>
      <c r="L71" s="21"/>
    </row>
    <row r="72" spans="1:31" ht="11.25" hidden="1">
      <c r="B72" s="21"/>
      <c r="L72" s="21"/>
    </row>
    <row r="73" spans="1:31" ht="11.25" hidden="1">
      <c r="B73" s="21"/>
      <c r="L73" s="21"/>
    </row>
    <row r="74" spans="1:31" ht="11.25" hidden="1">
      <c r="B74" s="21"/>
      <c r="L74" s="21"/>
    </row>
    <row r="75" spans="1:31" ht="11.25" hidden="1">
      <c r="B75" s="21"/>
      <c r="L75" s="21"/>
    </row>
    <row r="76" spans="1:31" s="2" customFormat="1" ht="12.75" hidden="1">
      <c r="A76" s="35"/>
      <c r="B76" s="40"/>
      <c r="C76" s="35"/>
      <c r="D76" s="141" t="s">
        <v>53</v>
      </c>
      <c r="E76" s="142"/>
      <c r="F76" s="143" t="s">
        <v>54</v>
      </c>
      <c r="G76" s="141" t="s">
        <v>53</v>
      </c>
      <c r="H76" s="142"/>
      <c r="I76" s="142"/>
      <c r="J76" s="144" t="s">
        <v>54</v>
      </c>
      <c r="K76" s="142"/>
      <c r="L76" s="52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s="2" customFormat="1" ht="14.45" hidden="1" customHeight="1">
      <c r="A77" s="35"/>
      <c r="B77" s="146"/>
      <c r="C77" s="147"/>
      <c r="D77" s="147"/>
      <c r="E77" s="147"/>
      <c r="F77" s="147"/>
      <c r="G77" s="147"/>
      <c r="H77" s="147"/>
      <c r="I77" s="147"/>
      <c r="J77" s="147"/>
      <c r="K77" s="147"/>
      <c r="L77" s="52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78" spans="1:31" ht="11.25" hidden="1"/>
    <row r="79" spans="1:31" ht="11.25" hidden="1"/>
    <row r="80" spans="1:31" ht="11.25" hidden="1"/>
    <row r="81" spans="1:31" s="2" customFormat="1" ht="6.95" customHeight="1">
      <c r="A81" s="35"/>
      <c r="B81" s="148"/>
      <c r="C81" s="149"/>
      <c r="D81" s="149"/>
      <c r="E81" s="149"/>
      <c r="F81" s="149"/>
      <c r="G81" s="149"/>
      <c r="H81" s="149"/>
      <c r="I81" s="149"/>
      <c r="J81" s="149"/>
      <c r="K81" s="149"/>
      <c r="L81" s="52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31" s="2" customFormat="1" ht="24.95" customHeight="1">
      <c r="A82" s="35"/>
      <c r="B82" s="36"/>
      <c r="C82" s="24" t="s">
        <v>114</v>
      </c>
      <c r="D82" s="37"/>
      <c r="E82" s="37"/>
      <c r="F82" s="37"/>
      <c r="G82" s="37"/>
      <c r="H82" s="37"/>
      <c r="I82" s="37"/>
      <c r="J82" s="37"/>
      <c r="K82" s="37"/>
      <c r="L82" s="52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31" s="2" customFormat="1" ht="6.95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52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31" s="2" customFormat="1" ht="12" customHeight="1">
      <c r="A84" s="35"/>
      <c r="B84" s="36"/>
      <c r="C84" s="30" t="s">
        <v>16</v>
      </c>
      <c r="D84" s="37"/>
      <c r="E84" s="37"/>
      <c r="F84" s="37"/>
      <c r="G84" s="37"/>
      <c r="H84" s="37"/>
      <c r="I84" s="37"/>
      <c r="J84" s="37"/>
      <c r="K84" s="37"/>
      <c r="L84" s="52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31" s="2" customFormat="1" ht="16.5" customHeight="1">
      <c r="A85" s="35"/>
      <c r="B85" s="36"/>
      <c r="C85" s="37"/>
      <c r="D85" s="37"/>
      <c r="E85" s="321" t="str">
        <f>E7</f>
        <v>Mimoň - zpevněné plochy</v>
      </c>
      <c r="F85" s="322"/>
      <c r="G85" s="322"/>
      <c r="H85" s="322"/>
      <c r="I85" s="37"/>
      <c r="J85" s="37"/>
      <c r="K85" s="37"/>
      <c r="L85" s="52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31" s="1" customFormat="1" ht="12" customHeight="1">
      <c r="B86" s="22"/>
      <c r="C86" s="30" t="s">
        <v>109</v>
      </c>
      <c r="D86" s="23"/>
      <c r="E86" s="23"/>
      <c r="F86" s="23"/>
      <c r="G86" s="23"/>
      <c r="H86" s="23"/>
      <c r="I86" s="23"/>
      <c r="J86" s="23"/>
      <c r="K86" s="23"/>
      <c r="L86" s="21"/>
    </row>
    <row r="87" spans="1:31" s="2" customFormat="1" ht="16.5" customHeight="1">
      <c r="A87" s="35"/>
      <c r="B87" s="36"/>
      <c r="C87" s="37"/>
      <c r="D87" s="37"/>
      <c r="E87" s="321" t="s">
        <v>591</v>
      </c>
      <c r="F87" s="323"/>
      <c r="G87" s="323"/>
      <c r="H87" s="323"/>
      <c r="I87" s="37"/>
      <c r="J87" s="37"/>
      <c r="K87" s="37"/>
      <c r="L87" s="52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31" s="2" customFormat="1" ht="12" customHeight="1">
      <c r="A88" s="35"/>
      <c r="B88" s="36"/>
      <c r="C88" s="30" t="s">
        <v>111</v>
      </c>
      <c r="D88" s="37"/>
      <c r="E88" s="37"/>
      <c r="F88" s="37"/>
      <c r="G88" s="37"/>
      <c r="H88" s="37"/>
      <c r="I88" s="37"/>
      <c r="J88" s="37"/>
      <c r="K88" s="37"/>
      <c r="L88" s="52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31" s="2" customFormat="1" ht="16.5" customHeight="1">
      <c r="A89" s="35"/>
      <c r="B89" s="36"/>
      <c r="C89" s="37"/>
      <c r="D89" s="37"/>
      <c r="E89" s="269" t="str">
        <f>E11</f>
        <v>6 - Trasa 6</v>
      </c>
      <c r="F89" s="323"/>
      <c r="G89" s="323"/>
      <c r="H89" s="323"/>
      <c r="I89" s="37"/>
      <c r="J89" s="37"/>
      <c r="K89" s="37"/>
      <c r="L89" s="52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31" s="2" customFormat="1" ht="6.95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52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31" s="2" customFormat="1" ht="12" customHeight="1">
      <c r="A91" s="35"/>
      <c r="B91" s="36"/>
      <c r="C91" s="30" t="s">
        <v>22</v>
      </c>
      <c r="D91" s="37"/>
      <c r="E91" s="37"/>
      <c r="F91" s="28" t="str">
        <f>F14</f>
        <v>Mimoň</v>
      </c>
      <c r="G91" s="37"/>
      <c r="H91" s="37"/>
      <c r="I91" s="30" t="s">
        <v>24</v>
      </c>
      <c r="J91" s="67">
        <f>IF(J14="","",J14)</f>
        <v>44123</v>
      </c>
      <c r="K91" s="37"/>
      <c r="L91" s="52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31" s="2" customFormat="1" ht="6.95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52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31" s="2" customFormat="1" ht="25.7" customHeight="1">
      <c r="A93" s="35"/>
      <c r="B93" s="36"/>
      <c r="C93" s="30" t="s">
        <v>27</v>
      </c>
      <c r="D93" s="37"/>
      <c r="E93" s="37"/>
      <c r="F93" s="28" t="str">
        <f>E17</f>
        <v xml:space="preserve"> </v>
      </c>
      <c r="G93" s="37"/>
      <c r="H93" s="37"/>
      <c r="I93" s="30" t="s">
        <v>33</v>
      </c>
      <c r="J93" s="33" t="str">
        <f>E23</f>
        <v>Ing. Martina Hřebřinová</v>
      </c>
      <c r="K93" s="37"/>
      <c r="L93" s="52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31" s="2" customFormat="1" ht="15.2" customHeight="1">
      <c r="A94" s="35"/>
      <c r="B94" s="36"/>
      <c r="C94" s="30" t="s">
        <v>31</v>
      </c>
      <c r="D94" s="37"/>
      <c r="E94" s="37"/>
      <c r="F94" s="28" t="str">
        <f>IF(E20="","",E20)</f>
        <v>Vyplň údaj</v>
      </c>
      <c r="G94" s="37"/>
      <c r="H94" s="37"/>
      <c r="I94" s="30" t="s">
        <v>36</v>
      </c>
      <c r="J94" s="33" t="str">
        <f>E26</f>
        <v xml:space="preserve"> </v>
      </c>
      <c r="K94" s="37"/>
      <c r="L94" s="52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31" s="2" customFormat="1" ht="10.35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52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pans="1:31" s="2" customFormat="1" ht="29.25" customHeight="1">
      <c r="A96" s="35"/>
      <c r="B96" s="36"/>
      <c r="C96" s="150" t="s">
        <v>115</v>
      </c>
      <c r="D96" s="151"/>
      <c r="E96" s="151"/>
      <c r="F96" s="151"/>
      <c r="G96" s="151"/>
      <c r="H96" s="151"/>
      <c r="I96" s="151"/>
      <c r="J96" s="152" t="s">
        <v>116</v>
      </c>
      <c r="K96" s="151"/>
      <c r="L96" s="52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pans="1:47" s="2" customFormat="1" ht="10.35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52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pans="1:47" s="2" customFormat="1" ht="22.9" customHeight="1">
      <c r="A98" s="35"/>
      <c r="B98" s="36"/>
      <c r="C98" s="153" t="s">
        <v>117</v>
      </c>
      <c r="D98" s="37"/>
      <c r="E98" s="37"/>
      <c r="F98" s="37"/>
      <c r="G98" s="37"/>
      <c r="H98" s="37"/>
      <c r="I98" s="37"/>
      <c r="J98" s="85">
        <f>J129</f>
        <v>0</v>
      </c>
      <c r="K98" s="37"/>
      <c r="L98" s="52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8" t="s">
        <v>118</v>
      </c>
    </row>
    <row r="99" spans="1:47" s="9" customFormat="1" ht="24.95" customHeight="1">
      <c r="B99" s="154"/>
      <c r="C99" s="155"/>
      <c r="D99" s="156" t="s">
        <v>119</v>
      </c>
      <c r="E99" s="157"/>
      <c r="F99" s="157"/>
      <c r="G99" s="157"/>
      <c r="H99" s="157"/>
      <c r="I99" s="157"/>
      <c r="J99" s="158">
        <f>J130</f>
        <v>0</v>
      </c>
      <c r="K99" s="155"/>
      <c r="L99" s="159"/>
    </row>
    <row r="100" spans="1:47" s="10" customFormat="1" ht="19.899999999999999" customHeight="1">
      <c r="B100" s="160"/>
      <c r="C100" s="105"/>
      <c r="D100" s="161" t="s">
        <v>120</v>
      </c>
      <c r="E100" s="162"/>
      <c r="F100" s="162"/>
      <c r="G100" s="162"/>
      <c r="H100" s="162"/>
      <c r="I100" s="162"/>
      <c r="J100" s="163">
        <f>J131</f>
        <v>0</v>
      </c>
      <c r="K100" s="105"/>
      <c r="L100" s="164"/>
    </row>
    <row r="101" spans="1:47" s="10" customFormat="1" ht="19.899999999999999" customHeight="1">
      <c r="B101" s="160"/>
      <c r="C101" s="105"/>
      <c r="D101" s="161" t="s">
        <v>121</v>
      </c>
      <c r="E101" s="162"/>
      <c r="F101" s="162"/>
      <c r="G101" s="162"/>
      <c r="H101" s="162"/>
      <c r="I101" s="162"/>
      <c r="J101" s="163">
        <f>J210</f>
        <v>0</v>
      </c>
      <c r="K101" s="105"/>
      <c r="L101" s="164"/>
    </row>
    <row r="102" spans="1:47" s="10" customFormat="1" ht="19.899999999999999" customHeight="1">
      <c r="B102" s="160"/>
      <c r="C102" s="105"/>
      <c r="D102" s="161" t="s">
        <v>122</v>
      </c>
      <c r="E102" s="162"/>
      <c r="F102" s="162"/>
      <c r="G102" s="162"/>
      <c r="H102" s="162"/>
      <c r="I102" s="162"/>
      <c r="J102" s="163">
        <f>J230</f>
        <v>0</v>
      </c>
      <c r="K102" s="105"/>
      <c r="L102" s="164"/>
    </row>
    <row r="103" spans="1:47" s="10" customFormat="1" ht="19.899999999999999" customHeight="1">
      <c r="B103" s="160"/>
      <c r="C103" s="105"/>
      <c r="D103" s="161" t="s">
        <v>123</v>
      </c>
      <c r="E103" s="162"/>
      <c r="F103" s="162"/>
      <c r="G103" s="162"/>
      <c r="H103" s="162"/>
      <c r="I103" s="162"/>
      <c r="J103" s="163">
        <f>J245</f>
        <v>0</v>
      </c>
      <c r="K103" s="105"/>
      <c r="L103" s="164"/>
    </row>
    <row r="104" spans="1:47" s="10" customFormat="1" ht="19.899999999999999" customHeight="1">
      <c r="B104" s="160"/>
      <c r="C104" s="105"/>
      <c r="D104" s="161" t="s">
        <v>125</v>
      </c>
      <c r="E104" s="162"/>
      <c r="F104" s="162"/>
      <c r="G104" s="162"/>
      <c r="H104" s="162"/>
      <c r="I104" s="162"/>
      <c r="J104" s="163">
        <f>J257</f>
        <v>0</v>
      </c>
      <c r="K104" s="105"/>
      <c r="L104" s="164"/>
    </row>
    <row r="105" spans="1:47" s="10" customFormat="1" ht="19.899999999999999" customHeight="1">
      <c r="B105" s="160"/>
      <c r="C105" s="105"/>
      <c r="D105" s="161" t="s">
        <v>126</v>
      </c>
      <c r="E105" s="162"/>
      <c r="F105" s="162"/>
      <c r="G105" s="162"/>
      <c r="H105" s="162"/>
      <c r="I105" s="162"/>
      <c r="J105" s="163">
        <f>J300</f>
        <v>0</v>
      </c>
      <c r="K105" s="105"/>
      <c r="L105" s="164"/>
    </row>
    <row r="106" spans="1:47" s="10" customFormat="1" ht="19.899999999999999" customHeight="1">
      <c r="B106" s="160"/>
      <c r="C106" s="105"/>
      <c r="D106" s="161" t="s">
        <v>127</v>
      </c>
      <c r="E106" s="162"/>
      <c r="F106" s="162"/>
      <c r="G106" s="162"/>
      <c r="H106" s="162"/>
      <c r="I106" s="162"/>
      <c r="J106" s="163">
        <f>J307</f>
        <v>0</v>
      </c>
      <c r="K106" s="105"/>
      <c r="L106" s="164"/>
    </row>
    <row r="107" spans="1:47" s="9" customFormat="1" ht="24.95" customHeight="1">
      <c r="B107" s="154"/>
      <c r="C107" s="155"/>
      <c r="D107" s="156" t="s">
        <v>128</v>
      </c>
      <c r="E107" s="157"/>
      <c r="F107" s="157"/>
      <c r="G107" s="157"/>
      <c r="H107" s="157"/>
      <c r="I107" s="157"/>
      <c r="J107" s="158">
        <f>J310</f>
        <v>0</v>
      </c>
      <c r="K107" s="155"/>
      <c r="L107" s="159"/>
    </row>
    <row r="108" spans="1:47" s="2" customFormat="1" ht="21.75" customHeight="1">
      <c r="A108" s="35"/>
      <c r="B108" s="36"/>
      <c r="C108" s="37"/>
      <c r="D108" s="37"/>
      <c r="E108" s="37"/>
      <c r="F108" s="37"/>
      <c r="G108" s="37"/>
      <c r="H108" s="37"/>
      <c r="I108" s="37"/>
      <c r="J108" s="37"/>
      <c r="K108" s="37"/>
      <c r="L108" s="52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</row>
    <row r="109" spans="1:47" s="2" customFormat="1" ht="6.95" customHeight="1">
      <c r="A109" s="35"/>
      <c r="B109" s="55"/>
      <c r="C109" s="56"/>
      <c r="D109" s="56"/>
      <c r="E109" s="56"/>
      <c r="F109" s="56"/>
      <c r="G109" s="56"/>
      <c r="H109" s="56"/>
      <c r="I109" s="56"/>
      <c r="J109" s="56"/>
      <c r="K109" s="56"/>
      <c r="L109" s="52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3" spans="1:31" s="2" customFormat="1" ht="6.95" customHeight="1">
      <c r="A113" s="35"/>
      <c r="B113" s="57"/>
      <c r="C113" s="58"/>
      <c r="D113" s="58"/>
      <c r="E113" s="58"/>
      <c r="F113" s="58"/>
      <c r="G113" s="58"/>
      <c r="H113" s="58"/>
      <c r="I113" s="58"/>
      <c r="J113" s="58"/>
      <c r="K113" s="58"/>
      <c r="L113" s="52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pans="1:31" s="2" customFormat="1" ht="24.95" customHeight="1">
      <c r="A114" s="35"/>
      <c r="B114" s="36"/>
      <c r="C114" s="24" t="s">
        <v>129</v>
      </c>
      <c r="D114" s="37"/>
      <c r="E114" s="37"/>
      <c r="F114" s="37"/>
      <c r="G114" s="37"/>
      <c r="H114" s="37"/>
      <c r="I114" s="37"/>
      <c r="J114" s="37"/>
      <c r="K114" s="37"/>
      <c r="L114" s="52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pans="1:31" s="2" customFormat="1" ht="6.95" customHeight="1">
      <c r="A115" s="35"/>
      <c r="B115" s="36"/>
      <c r="C115" s="37"/>
      <c r="D115" s="37"/>
      <c r="E115" s="37"/>
      <c r="F115" s="37"/>
      <c r="G115" s="37"/>
      <c r="H115" s="37"/>
      <c r="I115" s="37"/>
      <c r="J115" s="37"/>
      <c r="K115" s="37"/>
      <c r="L115" s="52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pans="1:31" s="2" customFormat="1" ht="12" customHeight="1">
      <c r="A116" s="35"/>
      <c r="B116" s="36"/>
      <c r="C116" s="30" t="s">
        <v>16</v>
      </c>
      <c r="D116" s="37"/>
      <c r="E116" s="37"/>
      <c r="F116" s="37"/>
      <c r="G116" s="37"/>
      <c r="H116" s="37"/>
      <c r="I116" s="37"/>
      <c r="J116" s="37"/>
      <c r="K116" s="37"/>
      <c r="L116" s="52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pans="1:31" s="2" customFormat="1" ht="16.5" customHeight="1">
      <c r="A117" s="35"/>
      <c r="B117" s="36"/>
      <c r="C117" s="37"/>
      <c r="D117" s="37"/>
      <c r="E117" s="321" t="str">
        <f>E7</f>
        <v>Mimoň - zpevněné plochy</v>
      </c>
      <c r="F117" s="322"/>
      <c r="G117" s="322"/>
      <c r="H117" s="322"/>
      <c r="I117" s="37"/>
      <c r="J117" s="37"/>
      <c r="K117" s="37"/>
      <c r="L117" s="52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pans="1:31" s="1" customFormat="1" ht="12" customHeight="1">
      <c r="B118" s="22"/>
      <c r="C118" s="30" t="s">
        <v>109</v>
      </c>
      <c r="D118" s="23"/>
      <c r="E118" s="23"/>
      <c r="F118" s="23"/>
      <c r="G118" s="23"/>
      <c r="H118" s="23"/>
      <c r="I118" s="23"/>
      <c r="J118" s="23"/>
      <c r="K118" s="23"/>
      <c r="L118" s="21"/>
    </row>
    <row r="119" spans="1:31" s="2" customFormat="1" ht="16.5" customHeight="1">
      <c r="A119" s="35"/>
      <c r="B119" s="36"/>
      <c r="C119" s="37"/>
      <c r="D119" s="37"/>
      <c r="E119" s="321" t="s">
        <v>591</v>
      </c>
      <c r="F119" s="323"/>
      <c r="G119" s="323"/>
      <c r="H119" s="323"/>
      <c r="I119" s="37"/>
      <c r="J119" s="37"/>
      <c r="K119" s="37"/>
      <c r="L119" s="52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pans="1:31" s="2" customFormat="1" ht="12" customHeight="1">
      <c r="A120" s="35"/>
      <c r="B120" s="36"/>
      <c r="C120" s="30" t="s">
        <v>111</v>
      </c>
      <c r="D120" s="37"/>
      <c r="E120" s="37"/>
      <c r="F120" s="37"/>
      <c r="G120" s="37"/>
      <c r="H120" s="37"/>
      <c r="I120" s="37"/>
      <c r="J120" s="37"/>
      <c r="K120" s="37"/>
      <c r="L120" s="52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pans="1:31" s="2" customFormat="1" ht="16.5" customHeight="1">
      <c r="A121" s="35"/>
      <c r="B121" s="36"/>
      <c r="C121" s="37"/>
      <c r="D121" s="37"/>
      <c r="E121" s="269" t="str">
        <f>E11</f>
        <v>6 - Trasa 6</v>
      </c>
      <c r="F121" s="323"/>
      <c r="G121" s="323"/>
      <c r="H121" s="323"/>
      <c r="I121" s="37"/>
      <c r="J121" s="37"/>
      <c r="K121" s="37"/>
      <c r="L121" s="52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pans="1:31" s="2" customFormat="1" ht="6.95" customHeight="1">
      <c r="A122" s="35"/>
      <c r="B122" s="36"/>
      <c r="C122" s="37"/>
      <c r="D122" s="37"/>
      <c r="E122" s="37"/>
      <c r="F122" s="37"/>
      <c r="G122" s="37"/>
      <c r="H122" s="37"/>
      <c r="I122" s="37"/>
      <c r="J122" s="37"/>
      <c r="K122" s="37"/>
      <c r="L122" s="52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pans="1:31" s="2" customFormat="1" ht="12" customHeight="1">
      <c r="A123" s="35"/>
      <c r="B123" s="36"/>
      <c r="C123" s="30" t="s">
        <v>22</v>
      </c>
      <c r="D123" s="37"/>
      <c r="E123" s="37"/>
      <c r="F123" s="28" t="str">
        <f>F14</f>
        <v>Mimoň</v>
      </c>
      <c r="G123" s="37"/>
      <c r="H123" s="37"/>
      <c r="I123" s="30" t="s">
        <v>24</v>
      </c>
      <c r="J123" s="67">
        <f>IF(J14="","",J14)</f>
        <v>44123</v>
      </c>
      <c r="K123" s="37"/>
      <c r="L123" s="52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pans="1:31" s="2" customFormat="1" ht="6.95" customHeight="1">
      <c r="A124" s="35"/>
      <c r="B124" s="36"/>
      <c r="C124" s="37"/>
      <c r="D124" s="37"/>
      <c r="E124" s="37"/>
      <c r="F124" s="37"/>
      <c r="G124" s="37"/>
      <c r="H124" s="37"/>
      <c r="I124" s="37"/>
      <c r="J124" s="37"/>
      <c r="K124" s="37"/>
      <c r="L124" s="52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</row>
    <row r="125" spans="1:31" s="2" customFormat="1" ht="25.7" customHeight="1">
      <c r="A125" s="35"/>
      <c r="B125" s="36"/>
      <c r="C125" s="30" t="s">
        <v>27</v>
      </c>
      <c r="D125" s="37"/>
      <c r="E125" s="37"/>
      <c r="F125" s="28" t="str">
        <f>E17</f>
        <v xml:space="preserve"> </v>
      </c>
      <c r="G125" s="37"/>
      <c r="H125" s="37"/>
      <c r="I125" s="30" t="s">
        <v>33</v>
      </c>
      <c r="J125" s="33" t="str">
        <f>E23</f>
        <v>Ing. Martina Hřebřinová</v>
      </c>
      <c r="K125" s="37"/>
      <c r="L125" s="52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</row>
    <row r="126" spans="1:31" s="2" customFormat="1" ht="15.2" customHeight="1">
      <c r="A126" s="35"/>
      <c r="B126" s="36"/>
      <c r="C126" s="30" t="s">
        <v>31</v>
      </c>
      <c r="D126" s="37"/>
      <c r="E126" s="37"/>
      <c r="F126" s="28" t="str">
        <f>IF(E20="","",E20)</f>
        <v>Vyplň údaj</v>
      </c>
      <c r="G126" s="37"/>
      <c r="H126" s="37"/>
      <c r="I126" s="30" t="s">
        <v>36</v>
      </c>
      <c r="J126" s="33" t="str">
        <f>E26</f>
        <v xml:space="preserve"> </v>
      </c>
      <c r="K126" s="37"/>
      <c r="L126" s="52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</row>
    <row r="127" spans="1:31" s="2" customFormat="1" ht="10.35" customHeight="1">
      <c r="A127" s="35"/>
      <c r="B127" s="36"/>
      <c r="C127" s="37"/>
      <c r="D127" s="37"/>
      <c r="E127" s="37"/>
      <c r="F127" s="37"/>
      <c r="G127" s="37"/>
      <c r="H127" s="37"/>
      <c r="I127" s="37"/>
      <c r="J127" s="37"/>
      <c r="K127" s="37"/>
      <c r="L127" s="52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</row>
    <row r="128" spans="1:31" s="11" customFormat="1" ht="29.25" customHeight="1">
      <c r="A128" s="165"/>
      <c r="B128" s="166"/>
      <c r="C128" s="167" t="s">
        <v>130</v>
      </c>
      <c r="D128" s="168" t="s">
        <v>63</v>
      </c>
      <c r="E128" s="168" t="s">
        <v>59</v>
      </c>
      <c r="F128" s="168" t="s">
        <v>60</v>
      </c>
      <c r="G128" s="168" t="s">
        <v>131</v>
      </c>
      <c r="H128" s="168" t="s">
        <v>132</v>
      </c>
      <c r="I128" s="168" t="s">
        <v>133</v>
      </c>
      <c r="J128" s="168" t="s">
        <v>116</v>
      </c>
      <c r="K128" s="169" t="s">
        <v>134</v>
      </c>
      <c r="L128" s="170"/>
      <c r="M128" s="76" t="s">
        <v>1</v>
      </c>
      <c r="N128" s="77" t="s">
        <v>42</v>
      </c>
      <c r="O128" s="77" t="s">
        <v>135</v>
      </c>
      <c r="P128" s="77" t="s">
        <v>136</v>
      </c>
      <c r="Q128" s="77" t="s">
        <v>137</v>
      </c>
      <c r="R128" s="77" t="s">
        <v>138</v>
      </c>
      <c r="S128" s="77" t="s">
        <v>139</v>
      </c>
      <c r="T128" s="78" t="s">
        <v>140</v>
      </c>
      <c r="U128" s="165"/>
      <c r="V128" s="165"/>
      <c r="W128" s="165"/>
      <c r="X128" s="165"/>
      <c r="Y128" s="165"/>
      <c r="Z128" s="165"/>
      <c r="AA128" s="165"/>
      <c r="AB128" s="165"/>
      <c r="AC128" s="165"/>
      <c r="AD128" s="165"/>
      <c r="AE128" s="165"/>
    </row>
    <row r="129" spans="1:65" s="2" customFormat="1" ht="22.9" customHeight="1">
      <c r="A129" s="35"/>
      <c r="B129" s="36"/>
      <c r="C129" s="83" t="s">
        <v>141</v>
      </c>
      <c r="D129" s="37"/>
      <c r="E129" s="37"/>
      <c r="F129" s="37"/>
      <c r="G129" s="37"/>
      <c r="H129" s="37"/>
      <c r="I129" s="37"/>
      <c r="J129" s="171">
        <f>BK129</f>
        <v>0</v>
      </c>
      <c r="K129" s="37"/>
      <c r="L129" s="40"/>
      <c r="M129" s="79"/>
      <c r="N129" s="172"/>
      <c r="O129" s="80"/>
      <c r="P129" s="173">
        <f>P130+P310</f>
        <v>0</v>
      </c>
      <c r="Q129" s="80"/>
      <c r="R129" s="173">
        <f>R130+R310</f>
        <v>96.146730673440004</v>
      </c>
      <c r="S129" s="80"/>
      <c r="T129" s="174">
        <f>T130+T310</f>
        <v>7.6260000000000003</v>
      </c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T129" s="18" t="s">
        <v>77</v>
      </c>
      <c r="AU129" s="18" t="s">
        <v>118</v>
      </c>
      <c r="BK129" s="175">
        <f>BK130+BK310</f>
        <v>0</v>
      </c>
    </row>
    <row r="130" spans="1:65" s="12" customFormat="1" ht="25.9" customHeight="1">
      <c r="B130" s="176"/>
      <c r="C130" s="177"/>
      <c r="D130" s="178" t="s">
        <v>77</v>
      </c>
      <c r="E130" s="179" t="s">
        <v>142</v>
      </c>
      <c r="F130" s="179" t="s">
        <v>143</v>
      </c>
      <c r="G130" s="177"/>
      <c r="H130" s="177"/>
      <c r="I130" s="180"/>
      <c r="J130" s="181">
        <f>BK130</f>
        <v>0</v>
      </c>
      <c r="K130" s="177"/>
      <c r="L130" s="182"/>
      <c r="M130" s="183"/>
      <c r="N130" s="184"/>
      <c r="O130" s="184"/>
      <c r="P130" s="185">
        <f>P131+P210+P230+P245+P257+P300+P307</f>
        <v>0</v>
      </c>
      <c r="Q130" s="184"/>
      <c r="R130" s="185">
        <f>R131+R210+R230+R245+R257+R300+R307</f>
        <v>96.146730673440004</v>
      </c>
      <c r="S130" s="184"/>
      <c r="T130" s="186">
        <f>T131+T210+T230+T245+T257+T300+T307</f>
        <v>7.6260000000000003</v>
      </c>
      <c r="AR130" s="187" t="s">
        <v>21</v>
      </c>
      <c r="AT130" s="188" t="s">
        <v>77</v>
      </c>
      <c r="AU130" s="188" t="s">
        <v>78</v>
      </c>
      <c r="AY130" s="187" t="s">
        <v>144</v>
      </c>
      <c r="BK130" s="189">
        <f>BK131+BK210+BK230+BK245+BK257+BK300+BK307</f>
        <v>0</v>
      </c>
    </row>
    <row r="131" spans="1:65" s="12" customFormat="1" ht="22.9" customHeight="1">
      <c r="B131" s="176"/>
      <c r="C131" s="177"/>
      <c r="D131" s="178" t="s">
        <v>77</v>
      </c>
      <c r="E131" s="190" t="s">
        <v>21</v>
      </c>
      <c r="F131" s="190" t="s">
        <v>145</v>
      </c>
      <c r="G131" s="177"/>
      <c r="H131" s="177"/>
      <c r="I131" s="180"/>
      <c r="J131" s="191">
        <f>BK131</f>
        <v>0</v>
      </c>
      <c r="K131" s="177"/>
      <c r="L131" s="182"/>
      <c r="M131" s="183"/>
      <c r="N131" s="184"/>
      <c r="O131" s="184"/>
      <c r="P131" s="185">
        <f>SUM(P132:P209)</f>
        <v>0</v>
      </c>
      <c r="Q131" s="184"/>
      <c r="R131" s="185">
        <f>SUM(R132:R209)</f>
        <v>23.206499999999998</v>
      </c>
      <c r="S131" s="184"/>
      <c r="T131" s="186">
        <f>SUM(T132:T209)</f>
        <v>7.6260000000000003</v>
      </c>
      <c r="AR131" s="187" t="s">
        <v>21</v>
      </c>
      <c r="AT131" s="188" t="s">
        <v>77</v>
      </c>
      <c r="AU131" s="188" t="s">
        <v>21</v>
      </c>
      <c r="AY131" s="187" t="s">
        <v>144</v>
      </c>
      <c r="BK131" s="189">
        <f>SUM(BK132:BK209)</f>
        <v>0</v>
      </c>
    </row>
    <row r="132" spans="1:65" s="2" customFormat="1" ht="14.45" customHeight="1">
      <c r="A132" s="35"/>
      <c r="B132" s="36"/>
      <c r="C132" s="192" t="s">
        <v>21</v>
      </c>
      <c r="D132" s="192" t="s">
        <v>146</v>
      </c>
      <c r="E132" s="193" t="s">
        <v>593</v>
      </c>
      <c r="F132" s="194" t="s">
        <v>594</v>
      </c>
      <c r="G132" s="195" t="s">
        <v>268</v>
      </c>
      <c r="H132" s="196">
        <v>37.200000000000003</v>
      </c>
      <c r="I132" s="197"/>
      <c r="J132" s="198">
        <f>ROUND(I132*H132,2)</f>
        <v>0</v>
      </c>
      <c r="K132" s="194" t="s">
        <v>150</v>
      </c>
      <c r="L132" s="40"/>
      <c r="M132" s="199" t="s">
        <v>1</v>
      </c>
      <c r="N132" s="200" t="s">
        <v>43</v>
      </c>
      <c r="O132" s="72"/>
      <c r="P132" s="201">
        <f>O132*H132</f>
        <v>0</v>
      </c>
      <c r="Q132" s="201">
        <v>0</v>
      </c>
      <c r="R132" s="201">
        <f>Q132*H132</f>
        <v>0</v>
      </c>
      <c r="S132" s="201">
        <v>0.20499999999999999</v>
      </c>
      <c r="T132" s="202">
        <f>S132*H132</f>
        <v>7.6260000000000003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203" t="s">
        <v>99</v>
      </c>
      <c r="AT132" s="203" t="s">
        <v>146</v>
      </c>
      <c r="AU132" s="203" t="s">
        <v>86</v>
      </c>
      <c r="AY132" s="18" t="s">
        <v>144</v>
      </c>
      <c r="BE132" s="204">
        <f>IF(N132="základní",J132,0)</f>
        <v>0</v>
      </c>
      <c r="BF132" s="204">
        <f>IF(N132="snížená",J132,0)</f>
        <v>0</v>
      </c>
      <c r="BG132" s="204">
        <f>IF(N132="zákl. přenesená",J132,0)</f>
        <v>0</v>
      </c>
      <c r="BH132" s="204">
        <f>IF(N132="sníž. přenesená",J132,0)</f>
        <v>0</v>
      </c>
      <c r="BI132" s="204">
        <f>IF(N132="nulová",J132,0)</f>
        <v>0</v>
      </c>
      <c r="BJ132" s="18" t="s">
        <v>21</v>
      </c>
      <c r="BK132" s="204">
        <f>ROUND(I132*H132,2)</f>
        <v>0</v>
      </c>
      <c r="BL132" s="18" t="s">
        <v>99</v>
      </c>
      <c r="BM132" s="203" t="s">
        <v>848</v>
      </c>
    </row>
    <row r="133" spans="1:65" s="2" customFormat="1" ht="29.25">
      <c r="A133" s="35"/>
      <c r="B133" s="36"/>
      <c r="C133" s="37"/>
      <c r="D133" s="205" t="s">
        <v>152</v>
      </c>
      <c r="E133" s="37"/>
      <c r="F133" s="206" t="s">
        <v>596</v>
      </c>
      <c r="G133" s="37"/>
      <c r="H133" s="37"/>
      <c r="I133" s="207"/>
      <c r="J133" s="37"/>
      <c r="K133" s="37"/>
      <c r="L133" s="40"/>
      <c r="M133" s="208"/>
      <c r="N133" s="209"/>
      <c r="O133" s="72"/>
      <c r="P133" s="72"/>
      <c r="Q133" s="72"/>
      <c r="R133" s="72"/>
      <c r="S133" s="72"/>
      <c r="T133" s="73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T133" s="18" t="s">
        <v>152</v>
      </c>
      <c r="AU133" s="18" t="s">
        <v>86</v>
      </c>
    </row>
    <row r="134" spans="1:65" s="13" customFormat="1" ht="11.25">
      <c r="B134" s="210"/>
      <c r="C134" s="211"/>
      <c r="D134" s="205" t="s">
        <v>154</v>
      </c>
      <c r="E134" s="212" t="s">
        <v>1</v>
      </c>
      <c r="F134" s="213" t="s">
        <v>597</v>
      </c>
      <c r="G134" s="211"/>
      <c r="H134" s="212" t="s">
        <v>1</v>
      </c>
      <c r="I134" s="214"/>
      <c r="J134" s="211"/>
      <c r="K134" s="211"/>
      <c r="L134" s="215"/>
      <c r="M134" s="216"/>
      <c r="N134" s="217"/>
      <c r="O134" s="217"/>
      <c r="P134" s="217"/>
      <c r="Q134" s="217"/>
      <c r="R134" s="217"/>
      <c r="S134" s="217"/>
      <c r="T134" s="218"/>
      <c r="AT134" s="219" t="s">
        <v>154</v>
      </c>
      <c r="AU134" s="219" t="s">
        <v>86</v>
      </c>
      <c r="AV134" s="13" t="s">
        <v>21</v>
      </c>
      <c r="AW134" s="13" t="s">
        <v>35</v>
      </c>
      <c r="AX134" s="13" t="s">
        <v>78</v>
      </c>
      <c r="AY134" s="219" t="s">
        <v>144</v>
      </c>
    </row>
    <row r="135" spans="1:65" s="14" customFormat="1" ht="11.25">
      <c r="B135" s="220"/>
      <c r="C135" s="221"/>
      <c r="D135" s="205" t="s">
        <v>154</v>
      </c>
      <c r="E135" s="222" t="s">
        <v>1</v>
      </c>
      <c r="F135" s="223" t="s">
        <v>849</v>
      </c>
      <c r="G135" s="221"/>
      <c r="H135" s="224">
        <v>37.200000000000003</v>
      </c>
      <c r="I135" s="225"/>
      <c r="J135" s="221"/>
      <c r="K135" s="221"/>
      <c r="L135" s="226"/>
      <c r="M135" s="227"/>
      <c r="N135" s="228"/>
      <c r="O135" s="228"/>
      <c r="P135" s="228"/>
      <c r="Q135" s="228"/>
      <c r="R135" s="228"/>
      <c r="S135" s="228"/>
      <c r="T135" s="229"/>
      <c r="AT135" s="230" t="s">
        <v>154</v>
      </c>
      <c r="AU135" s="230" t="s">
        <v>86</v>
      </c>
      <c r="AV135" s="14" t="s">
        <v>86</v>
      </c>
      <c r="AW135" s="14" t="s">
        <v>35</v>
      </c>
      <c r="AX135" s="14" t="s">
        <v>21</v>
      </c>
      <c r="AY135" s="230" t="s">
        <v>144</v>
      </c>
    </row>
    <row r="136" spans="1:65" s="2" customFormat="1" ht="24.2" customHeight="1">
      <c r="A136" s="35"/>
      <c r="B136" s="36"/>
      <c r="C136" s="192" t="s">
        <v>86</v>
      </c>
      <c r="D136" s="192" t="s">
        <v>146</v>
      </c>
      <c r="E136" s="193" t="s">
        <v>493</v>
      </c>
      <c r="F136" s="194" t="s">
        <v>494</v>
      </c>
      <c r="G136" s="195" t="s">
        <v>149</v>
      </c>
      <c r="H136" s="196">
        <v>226.84</v>
      </c>
      <c r="I136" s="197"/>
      <c r="J136" s="198">
        <f>ROUND(I136*H136,2)</f>
        <v>0</v>
      </c>
      <c r="K136" s="194" t="s">
        <v>150</v>
      </c>
      <c r="L136" s="40"/>
      <c r="M136" s="199" t="s">
        <v>1</v>
      </c>
      <c r="N136" s="200" t="s">
        <v>43</v>
      </c>
      <c r="O136" s="72"/>
      <c r="P136" s="201">
        <f>O136*H136</f>
        <v>0</v>
      </c>
      <c r="Q136" s="201">
        <v>0</v>
      </c>
      <c r="R136" s="201">
        <f>Q136*H136</f>
        <v>0</v>
      </c>
      <c r="S136" s="201">
        <v>0</v>
      </c>
      <c r="T136" s="202">
        <f>S136*H136</f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203" t="s">
        <v>99</v>
      </c>
      <c r="AT136" s="203" t="s">
        <v>146</v>
      </c>
      <c r="AU136" s="203" t="s">
        <v>86</v>
      </c>
      <c r="AY136" s="18" t="s">
        <v>144</v>
      </c>
      <c r="BE136" s="204">
        <f>IF(N136="základní",J136,0)</f>
        <v>0</v>
      </c>
      <c r="BF136" s="204">
        <f>IF(N136="snížená",J136,0)</f>
        <v>0</v>
      </c>
      <c r="BG136" s="204">
        <f>IF(N136="zákl. přenesená",J136,0)</f>
        <v>0</v>
      </c>
      <c r="BH136" s="204">
        <f>IF(N136="sníž. přenesená",J136,0)</f>
        <v>0</v>
      </c>
      <c r="BI136" s="204">
        <f>IF(N136="nulová",J136,0)</f>
        <v>0</v>
      </c>
      <c r="BJ136" s="18" t="s">
        <v>21</v>
      </c>
      <c r="BK136" s="204">
        <f>ROUND(I136*H136,2)</f>
        <v>0</v>
      </c>
      <c r="BL136" s="18" t="s">
        <v>99</v>
      </c>
      <c r="BM136" s="203" t="s">
        <v>850</v>
      </c>
    </row>
    <row r="137" spans="1:65" s="2" customFormat="1" ht="19.5">
      <c r="A137" s="35"/>
      <c r="B137" s="36"/>
      <c r="C137" s="37"/>
      <c r="D137" s="205" t="s">
        <v>152</v>
      </c>
      <c r="E137" s="37"/>
      <c r="F137" s="206" t="s">
        <v>496</v>
      </c>
      <c r="G137" s="37"/>
      <c r="H137" s="37"/>
      <c r="I137" s="207"/>
      <c r="J137" s="37"/>
      <c r="K137" s="37"/>
      <c r="L137" s="40"/>
      <c r="M137" s="208"/>
      <c r="N137" s="209"/>
      <c r="O137" s="72"/>
      <c r="P137" s="72"/>
      <c r="Q137" s="72"/>
      <c r="R137" s="72"/>
      <c r="S137" s="72"/>
      <c r="T137" s="73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T137" s="18" t="s">
        <v>152</v>
      </c>
      <c r="AU137" s="18" t="s">
        <v>86</v>
      </c>
    </row>
    <row r="138" spans="1:65" s="13" customFormat="1" ht="11.25">
      <c r="B138" s="210"/>
      <c r="C138" s="211"/>
      <c r="D138" s="205" t="s">
        <v>154</v>
      </c>
      <c r="E138" s="212" t="s">
        <v>1</v>
      </c>
      <c r="F138" s="213" t="s">
        <v>600</v>
      </c>
      <c r="G138" s="211"/>
      <c r="H138" s="212" t="s">
        <v>1</v>
      </c>
      <c r="I138" s="214"/>
      <c r="J138" s="211"/>
      <c r="K138" s="211"/>
      <c r="L138" s="215"/>
      <c r="M138" s="216"/>
      <c r="N138" s="217"/>
      <c r="O138" s="217"/>
      <c r="P138" s="217"/>
      <c r="Q138" s="217"/>
      <c r="R138" s="217"/>
      <c r="S138" s="217"/>
      <c r="T138" s="218"/>
      <c r="AT138" s="219" t="s">
        <v>154</v>
      </c>
      <c r="AU138" s="219" t="s">
        <v>86</v>
      </c>
      <c r="AV138" s="13" t="s">
        <v>21</v>
      </c>
      <c r="AW138" s="13" t="s">
        <v>35</v>
      </c>
      <c r="AX138" s="13" t="s">
        <v>78</v>
      </c>
      <c r="AY138" s="219" t="s">
        <v>144</v>
      </c>
    </row>
    <row r="139" spans="1:65" s="13" customFormat="1" ht="11.25">
      <c r="B139" s="210"/>
      <c r="C139" s="211"/>
      <c r="D139" s="205" t="s">
        <v>154</v>
      </c>
      <c r="E139" s="212" t="s">
        <v>1</v>
      </c>
      <c r="F139" s="213" t="s">
        <v>601</v>
      </c>
      <c r="G139" s="211"/>
      <c r="H139" s="212" t="s">
        <v>1</v>
      </c>
      <c r="I139" s="214"/>
      <c r="J139" s="211"/>
      <c r="K139" s="211"/>
      <c r="L139" s="215"/>
      <c r="M139" s="216"/>
      <c r="N139" s="217"/>
      <c r="O139" s="217"/>
      <c r="P139" s="217"/>
      <c r="Q139" s="217"/>
      <c r="R139" s="217"/>
      <c r="S139" s="217"/>
      <c r="T139" s="218"/>
      <c r="AT139" s="219" t="s">
        <v>154</v>
      </c>
      <c r="AU139" s="219" t="s">
        <v>86</v>
      </c>
      <c r="AV139" s="13" t="s">
        <v>21</v>
      </c>
      <c r="AW139" s="13" t="s">
        <v>35</v>
      </c>
      <c r="AX139" s="13" t="s">
        <v>78</v>
      </c>
      <c r="AY139" s="219" t="s">
        <v>144</v>
      </c>
    </row>
    <row r="140" spans="1:65" s="14" customFormat="1" ht="11.25">
      <c r="B140" s="220"/>
      <c r="C140" s="221"/>
      <c r="D140" s="205" t="s">
        <v>154</v>
      </c>
      <c r="E140" s="222" t="s">
        <v>1</v>
      </c>
      <c r="F140" s="223" t="s">
        <v>851</v>
      </c>
      <c r="G140" s="221"/>
      <c r="H140" s="224">
        <v>13.845000000000001</v>
      </c>
      <c r="I140" s="225"/>
      <c r="J140" s="221"/>
      <c r="K140" s="221"/>
      <c r="L140" s="226"/>
      <c r="M140" s="227"/>
      <c r="N140" s="228"/>
      <c r="O140" s="228"/>
      <c r="P140" s="228"/>
      <c r="Q140" s="228"/>
      <c r="R140" s="228"/>
      <c r="S140" s="228"/>
      <c r="T140" s="229"/>
      <c r="AT140" s="230" t="s">
        <v>154</v>
      </c>
      <c r="AU140" s="230" t="s">
        <v>86</v>
      </c>
      <c r="AV140" s="14" t="s">
        <v>86</v>
      </c>
      <c r="AW140" s="14" t="s">
        <v>35</v>
      </c>
      <c r="AX140" s="14" t="s">
        <v>78</v>
      </c>
      <c r="AY140" s="230" t="s">
        <v>144</v>
      </c>
    </row>
    <row r="141" spans="1:65" s="14" customFormat="1" ht="11.25">
      <c r="B141" s="220"/>
      <c r="C141" s="221"/>
      <c r="D141" s="205" t="s">
        <v>154</v>
      </c>
      <c r="E141" s="222" t="s">
        <v>1</v>
      </c>
      <c r="F141" s="223" t="s">
        <v>852</v>
      </c>
      <c r="G141" s="221"/>
      <c r="H141" s="224">
        <v>29.815000000000001</v>
      </c>
      <c r="I141" s="225"/>
      <c r="J141" s="221"/>
      <c r="K141" s="221"/>
      <c r="L141" s="226"/>
      <c r="M141" s="227"/>
      <c r="N141" s="228"/>
      <c r="O141" s="228"/>
      <c r="P141" s="228"/>
      <c r="Q141" s="228"/>
      <c r="R141" s="228"/>
      <c r="S141" s="228"/>
      <c r="T141" s="229"/>
      <c r="AT141" s="230" t="s">
        <v>154</v>
      </c>
      <c r="AU141" s="230" t="s">
        <v>86</v>
      </c>
      <c r="AV141" s="14" t="s">
        <v>86</v>
      </c>
      <c r="AW141" s="14" t="s">
        <v>35</v>
      </c>
      <c r="AX141" s="14" t="s">
        <v>78</v>
      </c>
      <c r="AY141" s="230" t="s">
        <v>144</v>
      </c>
    </row>
    <row r="142" spans="1:65" s="14" customFormat="1" ht="11.25">
      <c r="B142" s="220"/>
      <c r="C142" s="221"/>
      <c r="D142" s="205" t="s">
        <v>154</v>
      </c>
      <c r="E142" s="222" t="s">
        <v>1</v>
      </c>
      <c r="F142" s="223" t="s">
        <v>853</v>
      </c>
      <c r="G142" s="221"/>
      <c r="H142" s="224">
        <v>33</v>
      </c>
      <c r="I142" s="225"/>
      <c r="J142" s="221"/>
      <c r="K142" s="221"/>
      <c r="L142" s="226"/>
      <c r="M142" s="227"/>
      <c r="N142" s="228"/>
      <c r="O142" s="228"/>
      <c r="P142" s="228"/>
      <c r="Q142" s="228"/>
      <c r="R142" s="228"/>
      <c r="S142" s="228"/>
      <c r="T142" s="229"/>
      <c r="AT142" s="230" t="s">
        <v>154</v>
      </c>
      <c r="AU142" s="230" t="s">
        <v>86</v>
      </c>
      <c r="AV142" s="14" t="s">
        <v>86</v>
      </c>
      <c r="AW142" s="14" t="s">
        <v>35</v>
      </c>
      <c r="AX142" s="14" t="s">
        <v>78</v>
      </c>
      <c r="AY142" s="230" t="s">
        <v>144</v>
      </c>
    </row>
    <row r="143" spans="1:65" s="14" customFormat="1" ht="11.25">
      <c r="B143" s="220"/>
      <c r="C143" s="221"/>
      <c r="D143" s="205" t="s">
        <v>154</v>
      </c>
      <c r="E143" s="222" t="s">
        <v>1</v>
      </c>
      <c r="F143" s="223" t="s">
        <v>854</v>
      </c>
      <c r="G143" s="221"/>
      <c r="H143" s="224">
        <v>67</v>
      </c>
      <c r="I143" s="225"/>
      <c r="J143" s="221"/>
      <c r="K143" s="221"/>
      <c r="L143" s="226"/>
      <c r="M143" s="227"/>
      <c r="N143" s="228"/>
      <c r="O143" s="228"/>
      <c r="P143" s="228"/>
      <c r="Q143" s="228"/>
      <c r="R143" s="228"/>
      <c r="S143" s="228"/>
      <c r="T143" s="229"/>
      <c r="AT143" s="230" t="s">
        <v>154</v>
      </c>
      <c r="AU143" s="230" t="s">
        <v>86</v>
      </c>
      <c r="AV143" s="14" t="s">
        <v>86</v>
      </c>
      <c r="AW143" s="14" t="s">
        <v>35</v>
      </c>
      <c r="AX143" s="14" t="s">
        <v>78</v>
      </c>
      <c r="AY143" s="230" t="s">
        <v>144</v>
      </c>
    </row>
    <row r="144" spans="1:65" s="14" customFormat="1" ht="11.25">
      <c r="B144" s="220"/>
      <c r="C144" s="221"/>
      <c r="D144" s="205" t="s">
        <v>154</v>
      </c>
      <c r="E144" s="222" t="s">
        <v>1</v>
      </c>
      <c r="F144" s="223" t="s">
        <v>855</v>
      </c>
      <c r="G144" s="221"/>
      <c r="H144" s="224">
        <v>34</v>
      </c>
      <c r="I144" s="225"/>
      <c r="J144" s="221"/>
      <c r="K144" s="221"/>
      <c r="L144" s="226"/>
      <c r="M144" s="227"/>
      <c r="N144" s="228"/>
      <c r="O144" s="228"/>
      <c r="P144" s="228"/>
      <c r="Q144" s="228"/>
      <c r="R144" s="228"/>
      <c r="S144" s="228"/>
      <c r="T144" s="229"/>
      <c r="AT144" s="230" t="s">
        <v>154</v>
      </c>
      <c r="AU144" s="230" t="s">
        <v>86</v>
      </c>
      <c r="AV144" s="14" t="s">
        <v>86</v>
      </c>
      <c r="AW144" s="14" t="s">
        <v>35</v>
      </c>
      <c r="AX144" s="14" t="s">
        <v>78</v>
      </c>
      <c r="AY144" s="230" t="s">
        <v>144</v>
      </c>
    </row>
    <row r="145" spans="1:65" s="14" customFormat="1" ht="11.25">
      <c r="B145" s="220"/>
      <c r="C145" s="221"/>
      <c r="D145" s="205" t="s">
        <v>154</v>
      </c>
      <c r="E145" s="222" t="s">
        <v>1</v>
      </c>
      <c r="F145" s="223" t="s">
        <v>855</v>
      </c>
      <c r="G145" s="221"/>
      <c r="H145" s="224">
        <v>34</v>
      </c>
      <c r="I145" s="225"/>
      <c r="J145" s="221"/>
      <c r="K145" s="221"/>
      <c r="L145" s="226"/>
      <c r="M145" s="227"/>
      <c r="N145" s="228"/>
      <c r="O145" s="228"/>
      <c r="P145" s="228"/>
      <c r="Q145" s="228"/>
      <c r="R145" s="228"/>
      <c r="S145" s="228"/>
      <c r="T145" s="229"/>
      <c r="AT145" s="230" t="s">
        <v>154</v>
      </c>
      <c r="AU145" s="230" t="s">
        <v>86</v>
      </c>
      <c r="AV145" s="14" t="s">
        <v>86</v>
      </c>
      <c r="AW145" s="14" t="s">
        <v>35</v>
      </c>
      <c r="AX145" s="14" t="s">
        <v>78</v>
      </c>
      <c r="AY145" s="230" t="s">
        <v>144</v>
      </c>
    </row>
    <row r="146" spans="1:65" s="14" customFormat="1" ht="11.25">
      <c r="B146" s="220"/>
      <c r="C146" s="221"/>
      <c r="D146" s="205" t="s">
        <v>154</v>
      </c>
      <c r="E146" s="222" t="s">
        <v>1</v>
      </c>
      <c r="F146" s="223" t="s">
        <v>856</v>
      </c>
      <c r="G146" s="221"/>
      <c r="H146" s="224">
        <v>15.18</v>
      </c>
      <c r="I146" s="225"/>
      <c r="J146" s="221"/>
      <c r="K146" s="221"/>
      <c r="L146" s="226"/>
      <c r="M146" s="227"/>
      <c r="N146" s="228"/>
      <c r="O146" s="228"/>
      <c r="P146" s="228"/>
      <c r="Q146" s="228"/>
      <c r="R146" s="228"/>
      <c r="S146" s="228"/>
      <c r="T146" s="229"/>
      <c r="AT146" s="230" t="s">
        <v>154</v>
      </c>
      <c r="AU146" s="230" t="s">
        <v>86</v>
      </c>
      <c r="AV146" s="14" t="s">
        <v>86</v>
      </c>
      <c r="AW146" s="14" t="s">
        <v>35</v>
      </c>
      <c r="AX146" s="14" t="s">
        <v>78</v>
      </c>
      <c r="AY146" s="230" t="s">
        <v>144</v>
      </c>
    </row>
    <row r="147" spans="1:65" s="15" customFormat="1" ht="11.25">
      <c r="B147" s="232"/>
      <c r="C147" s="233"/>
      <c r="D147" s="205" t="s">
        <v>154</v>
      </c>
      <c r="E147" s="234" t="s">
        <v>1</v>
      </c>
      <c r="F147" s="235" t="s">
        <v>178</v>
      </c>
      <c r="G147" s="233"/>
      <c r="H147" s="236">
        <v>226.84</v>
      </c>
      <c r="I147" s="237"/>
      <c r="J147" s="233"/>
      <c r="K147" s="233"/>
      <c r="L147" s="238"/>
      <c r="M147" s="239"/>
      <c r="N147" s="240"/>
      <c r="O147" s="240"/>
      <c r="P147" s="240"/>
      <c r="Q147" s="240"/>
      <c r="R147" s="240"/>
      <c r="S147" s="240"/>
      <c r="T147" s="241"/>
      <c r="AT147" s="242" t="s">
        <v>154</v>
      </c>
      <c r="AU147" s="242" t="s">
        <v>86</v>
      </c>
      <c r="AV147" s="15" t="s">
        <v>99</v>
      </c>
      <c r="AW147" s="15" t="s">
        <v>35</v>
      </c>
      <c r="AX147" s="15" t="s">
        <v>21</v>
      </c>
      <c r="AY147" s="242" t="s">
        <v>144</v>
      </c>
    </row>
    <row r="148" spans="1:65" s="2" customFormat="1" ht="24.2" customHeight="1">
      <c r="A148" s="35"/>
      <c r="B148" s="36"/>
      <c r="C148" s="192" t="s">
        <v>96</v>
      </c>
      <c r="D148" s="192" t="s">
        <v>146</v>
      </c>
      <c r="E148" s="193" t="s">
        <v>696</v>
      </c>
      <c r="F148" s="194" t="s">
        <v>697</v>
      </c>
      <c r="G148" s="195" t="s">
        <v>171</v>
      </c>
      <c r="H148" s="196">
        <v>146.71100000000001</v>
      </c>
      <c r="I148" s="197"/>
      <c r="J148" s="198">
        <f>ROUND(I148*H148,2)</f>
        <v>0</v>
      </c>
      <c r="K148" s="194" t="s">
        <v>150</v>
      </c>
      <c r="L148" s="40"/>
      <c r="M148" s="199" t="s">
        <v>1</v>
      </c>
      <c r="N148" s="200" t="s">
        <v>43</v>
      </c>
      <c r="O148" s="72"/>
      <c r="P148" s="201">
        <f>O148*H148</f>
        <v>0</v>
      </c>
      <c r="Q148" s="201">
        <v>0</v>
      </c>
      <c r="R148" s="201">
        <f>Q148*H148</f>
        <v>0</v>
      </c>
      <c r="S148" s="201">
        <v>0</v>
      </c>
      <c r="T148" s="202">
        <f>S148*H148</f>
        <v>0</v>
      </c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R148" s="203" t="s">
        <v>99</v>
      </c>
      <c r="AT148" s="203" t="s">
        <v>146</v>
      </c>
      <c r="AU148" s="203" t="s">
        <v>86</v>
      </c>
      <c r="AY148" s="18" t="s">
        <v>144</v>
      </c>
      <c r="BE148" s="204">
        <f>IF(N148="základní",J148,0)</f>
        <v>0</v>
      </c>
      <c r="BF148" s="204">
        <f>IF(N148="snížená",J148,0)</f>
        <v>0</v>
      </c>
      <c r="BG148" s="204">
        <f>IF(N148="zákl. přenesená",J148,0)</f>
        <v>0</v>
      </c>
      <c r="BH148" s="204">
        <f>IF(N148="sníž. přenesená",J148,0)</f>
        <v>0</v>
      </c>
      <c r="BI148" s="204">
        <f>IF(N148="nulová",J148,0)</f>
        <v>0</v>
      </c>
      <c r="BJ148" s="18" t="s">
        <v>21</v>
      </c>
      <c r="BK148" s="204">
        <f>ROUND(I148*H148,2)</f>
        <v>0</v>
      </c>
      <c r="BL148" s="18" t="s">
        <v>99</v>
      </c>
      <c r="BM148" s="203" t="s">
        <v>857</v>
      </c>
    </row>
    <row r="149" spans="1:65" s="2" customFormat="1" ht="19.5">
      <c r="A149" s="35"/>
      <c r="B149" s="36"/>
      <c r="C149" s="37"/>
      <c r="D149" s="205" t="s">
        <v>152</v>
      </c>
      <c r="E149" s="37"/>
      <c r="F149" s="206" t="s">
        <v>699</v>
      </c>
      <c r="G149" s="37"/>
      <c r="H149" s="37"/>
      <c r="I149" s="207"/>
      <c r="J149" s="37"/>
      <c r="K149" s="37"/>
      <c r="L149" s="40"/>
      <c r="M149" s="208"/>
      <c r="N149" s="209"/>
      <c r="O149" s="72"/>
      <c r="P149" s="72"/>
      <c r="Q149" s="72"/>
      <c r="R149" s="72"/>
      <c r="S149" s="72"/>
      <c r="T149" s="73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T149" s="18" t="s">
        <v>152</v>
      </c>
      <c r="AU149" s="18" t="s">
        <v>86</v>
      </c>
    </row>
    <row r="150" spans="1:65" s="13" customFormat="1" ht="11.25">
      <c r="B150" s="210"/>
      <c r="C150" s="211"/>
      <c r="D150" s="205" t="s">
        <v>154</v>
      </c>
      <c r="E150" s="212" t="s">
        <v>1</v>
      </c>
      <c r="F150" s="213" t="s">
        <v>780</v>
      </c>
      <c r="G150" s="211"/>
      <c r="H150" s="212" t="s">
        <v>1</v>
      </c>
      <c r="I150" s="214"/>
      <c r="J150" s="211"/>
      <c r="K150" s="211"/>
      <c r="L150" s="215"/>
      <c r="M150" s="216"/>
      <c r="N150" s="217"/>
      <c r="O150" s="217"/>
      <c r="P150" s="217"/>
      <c r="Q150" s="217"/>
      <c r="R150" s="217"/>
      <c r="S150" s="217"/>
      <c r="T150" s="218"/>
      <c r="AT150" s="219" t="s">
        <v>154</v>
      </c>
      <c r="AU150" s="219" t="s">
        <v>86</v>
      </c>
      <c r="AV150" s="13" t="s">
        <v>21</v>
      </c>
      <c r="AW150" s="13" t="s">
        <v>35</v>
      </c>
      <c r="AX150" s="13" t="s">
        <v>78</v>
      </c>
      <c r="AY150" s="219" t="s">
        <v>144</v>
      </c>
    </row>
    <row r="151" spans="1:65" s="14" customFormat="1" ht="11.25">
      <c r="B151" s="220"/>
      <c r="C151" s="221"/>
      <c r="D151" s="205" t="s">
        <v>154</v>
      </c>
      <c r="E151" s="222" t="s">
        <v>1</v>
      </c>
      <c r="F151" s="223" t="s">
        <v>858</v>
      </c>
      <c r="G151" s="221"/>
      <c r="H151" s="224">
        <v>10.92</v>
      </c>
      <c r="I151" s="225"/>
      <c r="J151" s="221"/>
      <c r="K151" s="221"/>
      <c r="L151" s="226"/>
      <c r="M151" s="227"/>
      <c r="N151" s="228"/>
      <c r="O151" s="228"/>
      <c r="P151" s="228"/>
      <c r="Q151" s="228"/>
      <c r="R151" s="228"/>
      <c r="S151" s="228"/>
      <c r="T151" s="229"/>
      <c r="AT151" s="230" t="s">
        <v>154</v>
      </c>
      <c r="AU151" s="230" t="s">
        <v>86</v>
      </c>
      <c r="AV151" s="14" t="s">
        <v>86</v>
      </c>
      <c r="AW151" s="14" t="s">
        <v>35</v>
      </c>
      <c r="AX151" s="14" t="s">
        <v>78</v>
      </c>
      <c r="AY151" s="230" t="s">
        <v>144</v>
      </c>
    </row>
    <row r="152" spans="1:65" s="14" customFormat="1" ht="11.25">
      <c r="B152" s="220"/>
      <c r="C152" s="221"/>
      <c r="D152" s="205" t="s">
        <v>154</v>
      </c>
      <c r="E152" s="222" t="s">
        <v>1</v>
      </c>
      <c r="F152" s="223" t="s">
        <v>859</v>
      </c>
      <c r="G152" s="221"/>
      <c r="H152" s="224">
        <v>20.914999999999999</v>
      </c>
      <c r="I152" s="225"/>
      <c r="J152" s="221"/>
      <c r="K152" s="221"/>
      <c r="L152" s="226"/>
      <c r="M152" s="227"/>
      <c r="N152" s="228"/>
      <c r="O152" s="228"/>
      <c r="P152" s="228"/>
      <c r="Q152" s="228"/>
      <c r="R152" s="228"/>
      <c r="S152" s="228"/>
      <c r="T152" s="229"/>
      <c r="AT152" s="230" t="s">
        <v>154</v>
      </c>
      <c r="AU152" s="230" t="s">
        <v>86</v>
      </c>
      <c r="AV152" s="14" t="s">
        <v>86</v>
      </c>
      <c r="AW152" s="14" t="s">
        <v>35</v>
      </c>
      <c r="AX152" s="14" t="s">
        <v>78</v>
      </c>
      <c r="AY152" s="230" t="s">
        <v>144</v>
      </c>
    </row>
    <row r="153" spans="1:65" s="14" customFormat="1" ht="11.25">
      <c r="B153" s="220"/>
      <c r="C153" s="221"/>
      <c r="D153" s="205" t="s">
        <v>154</v>
      </c>
      <c r="E153" s="222" t="s">
        <v>1</v>
      </c>
      <c r="F153" s="223" t="s">
        <v>860</v>
      </c>
      <c r="G153" s="221"/>
      <c r="H153" s="224">
        <v>22</v>
      </c>
      <c r="I153" s="225"/>
      <c r="J153" s="221"/>
      <c r="K153" s="221"/>
      <c r="L153" s="226"/>
      <c r="M153" s="227"/>
      <c r="N153" s="228"/>
      <c r="O153" s="228"/>
      <c r="P153" s="228"/>
      <c r="Q153" s="228"/>
      <c r="R153" s="228"/>
      <c r="S153" s="228"/>
      <c r="T153" s="229"/>
      <c r="AT153" s="230" t="s">
        <v>154</v>
      </c>
      <c r="AU153" s="230" t="s">
        <v>86</v>
      </c>
      <c r="AV153" s="14" t="s">
        <v>86</v>
      </c>
      <c r="AW153" s="14" t="s">
        <v>35</v>
      </c>
      <c r="AX153" s="14" t="s">
        <v>78</v>
      </c>
      <c r="AY153" s="230" t="s">
        <v>144</v>
      </c>
    </row>
    <row r="154" spans="1:65" s="14" customFormat="1" ht="11.25">
      <c r="B154" s="220"/>
      <c r="C154" s="221"/>
      <c r="D154" s="205" t="s">
        <v>154</v>
      </c>
      <c r="E154" s="222" t="s">
        <v>1</v>
      </c>
      <c r="F154" s="223" t="s">
        <v>861</v>
      </c>
      <c r="G154" s="221"/>
      <c r="H154" s="224">
        <v>22.5</v>
      </c>
      <c r="I154" s="225"/>
      <c r="J154" s="221"/>
      <c r="K154" s="221"/>
      <c r="L154" s="226"/>
      <c r="M154" s="227"/>
      <c r="N154" s="228"/>
      <c r="O154" s="228"/>
      <c r="P154" s="228"/>
      <c r="Q154" s="228"/>
      <c r="R154" s="228"/>
      <c r="S154" s="228"/>
      <c r="T154" s="229"/>
      <c r="AT154" s="230" t="s">
        <v>154</v>
      </c>
      <c r="AU154" s="230" t="s">
        <v>86</v>
      </c>
      <c r="AV154" s="14" t="s">
        <v>86</v>
      </c>
      <c r="AW154" s="14" t="s">
        <v>35</v>
      </c>
      <c r="AX154" s="14" t="s">
        <v>78</v>
      </c>
      <c r="AY154" s="230" t="s">
        <v>144</v>
      </c>
    </row>
    <row r="155" spans="1:65" s="14" customFormat="1" ht="11.25">
      <c r="B155" s="220"/>
      <c r="C155" s="221"/>
      <c r="D155" s="205" t="s">
        <v>154</v>
      </c>
      <c r="E155" s="222" t="s">
        <v>1</v>
      </c>
      <c r="F155" s="223" t="s">
        <v>862</v>
      </c>
      <c r="G155" s="221"/>
      <c r="H155" s="224">
        <v>23.5</v>
      </c>
      <c r="I155" s="225"/>
      <c r="J155" s="221"/>
      <c r="K155" s="221"/>
      <c r="L155" s="226"/>
      <c r="M155" s="227"/>
      <c r="N155" s="228"/>
      <c r="O155" s="228"/>
      <c r="P155" s="228"/>
      <c r="Q155" s="228"/>
      <c r="R155" s="228"/>
      <c r="S155" s="228"/>
      <c r="T155" s="229"/>
      <c r="AT155" s="230" t="s">
        <v>154</v>
      </c>
      <c r="AU155" s="230" t="s">
        <v>86</v>
      </c>
      <c r="AV155" s="14" t="s">
        <v>86</v>
      </c>
      <c r="AW155" s="14" t="s">
        <v>35</v>
      </c>
      <c r="AX155" s="14" t="s">
        <v>78</v>
      </c>
      <c r="AY155" s="230" t="s">
        <v>144</v>
      </c>
    </row>
    <row r="156" spans="1:65" s="14" customFormat="1" ht="11.25">
      <c r="B156" s="220"/>
      <c r="C156" s="221"/>
      <c r="D156" s="205" t="s">
        <v>154</v>
      </c>
      <c r="E156" s="222" t="s">
        <v>1</v>
      </c>
      <c r="F156" s="223" t="s">
        <v>863</v>
      </c>
      <c r="G156" s="221"/>
      <c r="H156" s="224">
        <v>49</v>
      </c>
      <c r="I156" s="225"/>
      <c r="J156" s="221"/>
      <c r="K156" s="221"/>
      <c r="L156" s="226"/>
      <c r="M156" s="227"/>
      <c r="N156" s="228"/>
      <c r="O156" s="228"/>
      <c r="P156" s="228"/>
      <c r="Q156" s="228"/>
      <c r="R156" s="228"/>
      <c r="S156" s="228"/>
      <c r="T156" s="229"/>
      <c r="AT156" s="230" t="s">
        <v>154</v>
      </c>
      <c r="AU156" s="230" t="s">
        <v>86</v>
      </c>
      <c r="AV156" s="14" t="s">
        <v>86</v>
      </c>
      <c r="AW156" s="14" t="s">
        <v>35</v>
      </c>
      <c r="AX156" s="14" t="s">
        <v>78</v>
      </c>
      <c r="AY156" s="230" t="s">
        <v>144</v>
      </c>
    </row>
    <row r="157" spans="1:65" s="14" customFormat="1" ht="11.25">
      <c r="B157" s="220"/>
      <c r="C157" s="221"/>
      <c r="D157" s="205" t="s">
        <v>154</v>
      </c>
      <c r="E157" s="222" t="s">
        <v>1</v>
      </c>
      <c r="F157" s="223" t="s">
        <v>864</v>
      </c>
      <c r="G157" s="221"/>
      <c r="H157" s="224">
        <v>10.56</v>
      </c>
      <c r="I157" s="225"/>
      <c r="J157" s="221"/>
      <c r="K157" s="221"/>
      <c r="L157" s="226"/>
      <c r="M157" s="227"/>
      <c r="N157" s="228"/>
      <c r="O157" s="228"/>
      <c r="P157" s="228"/>
      <c r="Q157" s="228"/>
      <c r="R157" s="228"/>
      <c r="S157" s="228"/>
      <c r="T157" s="229"/>
      <c r="AT157" s="230" t="s">
        <v>154</v>
      </c>
      <c r="AU157" s="230" t="s">
        <v>86</v>
      </c>
      <c r="AV157" s="14" t="s">
        <v>86</v>
      </c>
      <c r="AW157" s="14" t="s">
        <v>35</v>
      </c>
      <c r="AX157" s="14" t="s">
        <v>78</v>
      </c>
      <c r="AY157" s="230" t="s">
        <v>144</v>
      </c>
    </row>
    <row r="158" spans="1:65" s="16" customFormat="1" ht="11.25">
      <c r="B158" s="258"/>
      <c r="C158" s="259"/>
      <c r="D158" s="205" t="s">
        <v>154</v>
      </c>
      <c r="E158" s="260" t="s">
        <v>1</v>
      </c>
      <c r="F158" s="261" t="s">
        <v>515</v>
      </c>
      <c r="G158" s="259"/>
      <c r="H158" s="262">
        <v>159.39500000000001</v>
      </c>
      <c r="I158" s="263"/>
      <c r="J158" s="259"/>
      <c r="K158" s="259"/>
      <c r="L158" s="264"/>
      <c r="M158" s="265"/>
      <c r="N158" s="266"/>
      <c r="O158" s="266"/>
      <c r="P158" s="266"/>
      <c r="Q158" s="266"/>
      <c r="R158" s="266"/>
      <c r="S158" s="266"/>
      <c r="T158" s="267"/>
      <c r="AT158" s="268" t="s">
        <v>154</v>
      </c>
      <c r="AU158" s="268" t="s">
        <v>86</v>
      </c>
      <c r="AV158" s="16" t="s">
        <v>96</v>
      </c>
      <c r="AW158" s="16" t="s">
        <v>35</v>
      </c>
      <c r="AX158" s="16" t="s">
        <v>78</v>
      </c>
      <c r="AY158" s="268" t="s">
        <v>144</v>
      </c>
    </row>
    <row r="159" spans="1:65" s="14" customFormat="1" ht="11.25">
      <c r="B159" s="220"/>
      <c r="C159" s="221"/>
      <c r="D159" s="205" t="s">
        <v>154</v>
      </c>
      <c r="E159" s="222" t="s">
        <v>1</v>
      </c>
      <c r="F159" s="223" t="s">
        <v>865</v>
      </c>
      <c r="G159" s="221"/>
      <c r="H159" s="224">
        <v>-12.683999999999999</v>
      </c>
      <c r="I159" s="225"/>
      <c r="J159" s="221"/>
      <c r="K159" s="221"/>
      <c r="L159" s="226"/>
      <c r="M159" s="227"/>
      <c r="N159" s="228"/>
      <c r="O159" s="228"/>
      <c r="P159" s="228"/>
      <c r="Q159" s="228"/>
      <c r="R159" s="228"/>
      <c r="S159" s="228"/>
      <c r="T159" s="229"/>
      <c r="AT159" s="230" t="s">
        <v>154</v>
      </c>
      <c r="AU159" s="230" t="s">
        <v>86</v>
      </c>
      <c r="AV159" s="14" t="s">
        <v>86</v>
      </c>
      <c r="AW159" s="14" t="s">
        <v>35</v>
      </c>
      <c r="AX159" s="14" t="s">
        <v>78</v>
      </c>
      <c r="AY159" s="230" t="s">
        <v>144</v>
      </c>
    </row>
    <row r="160" spans="1:65" s="15" customFormat="1" ht="11.25">
      <c r="B160" s="232"/>
      <c r="C160" s="233"/>
      <c r="D160" s="205" t="s">
        <v>154</v>
      </c>
      <c r="E160" s="234" t="s">
        <v>1</v>
      </c>
      <c r="F160" s="235" t="s">
        <v>178</v>
      </c>
      <c r="G160" s="233"/>
      <c r="H160" s="236">
        <v>146.71100000000001</v>
      </c>
      <c r="I160" s="237"/>
      <c r="J160" s="233"/>
      <c r="K160" s="233"/>
      <c r="L160" s="238"/>
      <c r="M160" s="239"/>
      <c r="N160" s="240"/>
      <c r="O160" s="240"/>
      <c r="P160" s="240"/>
      <c r="Q160" s="240"/>
      <c r="R160" s="240"/>
      <c r="S160" s="240"/>
      <c r="T160" s="241"/>
      <c r="AT160" s="242" t="s">
        <v>154</v>
      </c>
      <c r="AU160" s="242" t="s">
        <v>86</v>
      </c>
      <c r="AV160" s="15" t="s">
        <v>99</v>
      </c>
      <c r="AW160" s="15" t="s">
        <v>35</v>
      </c>
      <c r="AX160" s="15" t="s">
        <v>21</v>
      </c>
      <c r="AY160" s="242" t="s">
        <v>144</v>
      </c>
    </row>
    <row r="161" spans="1:65" s="2" customFormat="1" ht="24.2" customHeight="1">
      <c r="A161" s="35"/>
      <c r="B161" s="36"/>
      <c r="C161" s="192" t="s">
        <v>99</v>
      </c>
      <c r="D161" s="192" t="s">
        <v>146</v>
      </c>
      <c r="E161" s="193" t="s">
        <v>169</v>
      </c>
      <c r="F161" s="194" t="s">
        <v>170</v>
      </c>
      <c r="G161" s="195" t="s">
        <v>171</v>
      </c>
      <c r="H161" s="196">
        <v>8.84</v>
      </c>
      <c r="I161" s="197"/>
      <c r="J161" s="198">
        <f>ROUND(I161*H161,2)</f>
        <v>0</v>
      </c>
      <c r="K161" s="194" t="s">
        <v>150</v>
      </c>
      <c r="L161" s="40"/>
      <c r="M161" s="199" t="s">
        <v>1</v>
      </c>
      <c r="N161" s="200" t="s">
        <v>43</v>
      </c>
      <c r="O161" s="72"/>
      <c r="P161" s="201">
        <f>O161*H161</f>
        <v>0</v>
      </c>
      <c r="Q161" s="201">
        <v>0</v>
      </c>
      <c r="R161" s="201">
        <f>Q161*H161</f>
        <v>0</v>
      </c>
      <c r="S161" s="201">
        <v>0</v>
      </c>
      <c r="T161" s="202">
        <f>S161*H161</f>
        <v>0</v>
      </c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R161" s="203" t="s">
        <v>99</v>
      </c>
      <c r="AT161" s="203" t="s">
        <v>146</v>
      </c>
      <c r="AU161" s="203" t="s">
        <v>86</v>
      </c>
      <c r="AY161" s="18" t="s">
        <v>144</v>
      </c>
      <c r="BE161" s="204">
        <f>IF(N161="základní",J161,0)</f>
        <v>0</v>
      </c>
      <c r="BF161" s="204">
        <f>IF(N161="snížená",J161,0)</f>
        <v>0</v>
      </c>
      <c r="BG161" s="204">
        <f>IF(N161="zákl. přenesená",J161,0)</f>
        <v>0</v>
      </c>
      <c r="BH161" s="204">
        <f>IF(N161="sníž. přenesená",J161,0)</f>
        <v>0</v>
      </c>
      <c r="BI161" s="204">
        <f>IF(N161="nulová",J161,0)</f>
        <v>0</v>
      </c>
      <c r="BJ161" s="18" t="s">
        <v>21</v>
      </c>
      <c r="BK161" s="204">
        <f>ROUND(I161*H161,2)</f>
        <v>0</v>
      </c>
      <c r="BL161" s="18" t="s">
        <v>99</v>
      </c>
      <c r="BM161" s="203" t="s">
        <v>866</v>
      </c>
    </row>
    <row r="162" spans="1:65" s="2" customFormat="1" ht="29.25">
      <c r="A162" s="35"/>
      <c r="B162" s="36"/>
      <c r="C162" s="37"/>
      <c r="D162" s="205" t="s">
        <v>152</v>
      </c>
      <c r="E162" s="37"/>
      <c r="F162" s="206" t="s">
        <v>173</v>
      </c>
      <c r="G162" s="37"/>
      <c r="H162" s="37"/>
      <c r="I162" s="207"/>
      <c r="J162" s="37"/>
      <c r="K162" s="37"/>
      <c r="L162" s="40"/>
      <c r="M162" s="208"/>
      <c r="N162" s="209"/>
      <c r="O162" s="72"/>
      <c r="P162" s="72"/>
      <c r="Q162" s="72"/>
      <c r="R162" s="72"/>
      <c r="S162" s="72"/>
      <c r="T162" s="73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T162" s="18" t="s">
        <v>152</v>
      </c>
      <c r="AU162" s="18" t="s">
        <v>86</v>
      </c>
    </row>
    <row r="163" spans="1:65" s="13" customFormat="1" ht="11.25">
      <c r="B163" s="210"/>
      <c r="C163" s="211"/>
      <c r="D163" s="205" t="s">
        <v>154</v>
      </c>
      <c r="E163" s="212" t="s">
        <v>1</v>
      </c>
      <c r="F163" s="213" t="s">
        <v>174</v>
      </c>
      <c r="G163" s="211"/>
      <c r="H163" s="212" t="s">
        <v>1</v>
      </c>
      <c r="I163" s="214"/>
      <c r="J163" s="211"/>
      <c r="K163" s="211"/>
      <c r="L163" s="215"/>
      <c r="M163" s="216"/>
      <c r="N163" s="217"/>
      <c r="O163" s="217"/>
      <c r="P163" s="217"/>
      <c r="Q163" s="217"/>
      <c r="R163" s="217"/>
      <c r="S163" s="217"/>
      <c r="T163" s="218"/>
      <c r="AT163" s="219" t="s">
        <v>154</v>
      </c>
      <c r="AU163" s="219" t="s">
        <v>86</v>
      </c>
      <c r="AV163" s="13" t="s">
        <v>21</v>
      </c>
      <c r="AW163" s="13" t="s">
        <v>35</v>
      </c>
      <c r="AX163" s="13" t="s">
        <v>78</v>
      </c>
      <c r="AY163" s="219" t="s">
        <v>144</v>
      </c>
    </row>
    <row r="164" spans="1:65" s="14" customFormat="1" ht="11.25">
      <c r="B164" s="220"/>
      <c r="C164" s="221"/>
      <c r="D164" s="205" t="s">
        <v>154</v>
      </c>
      <c r="E164" s="222" t="s">
        <v>1</v>
      </c>
      <c r="F164" s="223" t="s">
        <v>703</v>
      </c>
      <c r="G164" s="221"/>
      <c r="H164" s="224">
        <v>4.4400000000000004</v>
      </c>
      <c r="I164" s="225"/>
      <c r="J164" s="221"/>
      <c r="K164" s="221"/>
      <c r="L164" s="226"/>
      <c r="M164" s="227"/>
      <c r="N164" s="228"/>
      <c r="O164" s="228"/>
      <c r="P164" s="228"/>
      <c r="Q164" s="228"/>
      <c r="R164" s="228"/>
      <c r="S164" s="228"/>
      <c r="T164" s="229"/>
      <c r="AT164" s="230" t="s">
        <v>154</v>
      </c>
      <c r="AU164" s="230" t="s">
        <v>86</v>
      </c>
      <c r="AV164" s="14" t="s">
        <v>86</v>
      </c>
      <c r="AW164" s="14" t="s">
        <v>35</v>
      </c>
      <c r="AX164" s="14" t="s">
        <v>78</v>
      </c>
      <c r="AY164" s="230" t="s">
        <v>144</v>
      </c>
    </row>
    <row r="165" spans="1:65" s="13" customFormat="1" ht="11.25">
      <c r="B165" s="210"/>
      <c r="C165" s="211"/>
      <c r="D165" s="205" t="s">
        <v>154</v>
      </c>
      <c r="E165" s="212" t="s">
        <v>1</v>
      </c>
      <c r="F165" s="213" t="s">
        <v>176</v>
      </c>
      <c r="G165" s="211"/>
      <c r="H165" s="212" t="s">
        <v>1</v>
      </c>
      <c r="I165" s="214"/>
      <c r="J165" s="211"/>
      <c r="K165" s="211"/>
      <c r="L165" s="215"/>
      <c r="M165" s="216"/>
      <c r="N165" s="217"/>
      <c r="O165" s="217"/>
      <c r="P165" s="217"/>
      <c r="Q165" s="217"/>
      <c r="R165" s="217"/>
      <c r="S165" s="217"/>
      <c r="T165" s="218"/>
      <c r="AT165" s="219" t="s">
        <v>154</v>
      </c>
      <c r="AU165" s="219" t="s">
        <v>86</v>
      </c>
      <c r="AV165" s="13" t="s">
        <v>21</v>
      </c>
      <c r="AW165" s="13" t="s">
        <v>35</v>
      </c>
      <c r="AX165" s="13" t="s">
        <v>78</v>
      </c>
      <c r="AY165" s="219" t="s">
        <v>144</v>
      </c>
    </row>
    <row r="166" spans="1:65" s="14" customFormat="1" ht="11.25">
      <c r="B166" s="220"/>
      <c r="C166" s="221"/>
      <c r="D166" s="205" t="s">
        <v>154</v>
      </c>
      <c r="E166" s="222" t="s">
        <v>1</v>
      </c>
      <c r="F166" s="223" t="s">
        <v>616</v>
      </c>
      <c r="G166" s="221"/>
      <c r="H166" s="224">
        <v>4.4000000000000004</v>
      </c>
      <c r="I166" s="225"/>
      <c r="J166" s="221"/>
      <c r="K166" s="221"/>
      <c r="L166" s="226"/>
      <c r="M166" s="227"/>
      <c r="N166" s="228"/>
      <c r="O166" s="228"/>
      <c r="P166" s="228"/>
      <c r="Q166" s="228"/>
      <c r="R166" s="228"/>
      <c r="S166" s="228"/>
      <c r="T166" s="229"/>
      <c r="AT166" s="230" t="s">
        <v>154</v>
      </c>
      <c r="AU166" s="230" t="s">
        <v>86</v>
      </c>
      <c r="AV166" s="14" t="s">
        <v>86</v>
      </c>
      <c r="AW166" s="14" t="s">
        <v>35</v>
      </c>
      <c r="AX166" s="14" t="s">
        <v>78</v>
      </c>
      <c r="AY166" s="230" t="s">
        <v>144</v>
      </c>
    </row>
    <row r="167" spans="1:65" s="15" customFormat="1" ht="11.25">
      <c r="B167" s="232"/>
      <c r="C167" s="233"/>
      <c r="D167" s="205" t="s">
        <v>154</v>
      </c>
      <c r="E167" s="234" t="s">
        <v>1</v>
      </c>
      <c r="F167" s="235" t="s">
        <v>178</v>
      </c>
      <c r="G167" s="233"/>
      <c r="H167" s="236">
        <v>8.84</v>
      </c>
      <c r="I167" s="237"/>
      <c r="J167" s="233"/>
      <c r="K167" s="233"/>
      <c r="L167" s="238"/>
      <c r="M167" s="239"/>
      <c r="N167" s="240"/>
      <c r="O167" s="240"/>
      <c r="P167" s="240"/>
      <c r="Q167" s="240"/>
      <c r="R167" s="240"/>
      <c r="S167" s="240"/>
      <c r="T167" s="241"/>
      <c r="AT167" s="242" t="s">
        <v>154</v>
      </c>
      <c r="AU167" s="242" t="s">
        <v>86</v>
      </c>
      <c r="AV167" s="15" t="s">
        <v>99</v>
      </c>
      <c r="AW167" s="15" t="s">
        <v>35</v>
      </c>
      <c r="AX167" s="15" t="s">
        <v>21</v>
      </c>
      <c r="AY167" s="242" t="s">
        <v>144</v>
      </c>
    </row>
    <row r="168" spans="1:65" s="2" customFormat="1" ht="24.2" customHeight="1">
      <c r="A168" s="35"/>
      <c r="B168" s="36"/>
      <c r="C168" s="192" t="s">
        <v>102</v>
      </c>
      <c r="D168" s="192" t="s">
        <v>146</v>
      </c>
      <c r="E168" s="193" t="s">
        <v>179</v>
      </c>
      <c r="F168" s="194" t="s">
        <v>180</v>
      </c>
      <c r="G168" s="195" t="s">
        <v>171</v>
      </c>
      <c r="H168" s="196">
        <v>45.695</v>
      </c>
      <c r="I168" s="197"/>
      <c r="J168" s="198">
        <f>ROUND(I168*H168,2)</f>
        <v>0</v>
      </c>
      <c r="K168" s="194" t="s">
        <v>1</v>
      </c>
      <c r="L168" s="40"/>
      <c r="M168" s="199" t="s">
        <v>1</v>
      </c>
      <c r="N168" s="200" t="s">
        <v>43</v>
      </c>
      <c r="O168" s="72"/>
      <c r="P168" s="201">
        <f>O168*H168</f>
        <v>0</v>
      </c>
      <c r="Q168" s="201">
        <v>0</v>
      </c>
      <c r="R168" s="201">
        <f>Q168*H168</f>
        <v>0</v>
      </c>
      <c r="S168" s="201">
        <v>0</v>
      </c>
      <c r="T168" s="202">
        <f>S168*H168</f>
        <v>0</v>
      </c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R168" s="203" t="s">
        <v>99</v>
      </c>
      <c r="AT168" s="203" t="s">
        <v>146</v>
      </c>
      <c r="AU168" s="203" t="s">
        <v>86</v>
      </c>
      <c r="AY168" s="18" t="s">
        <v>144</v>
      </c>
      <c r="BE168" s="204">
        <f>IF(N168="základní",J168,0)</f>
        <v>0</v>
      </c>
      <c r="BF168" s="204">
        <f>IF(N168="snížená",J168,0)</f>
        <v>0</v>
      </c>
      <c r="BG168" s="204">
        <f>IF(N168="zákl. přenesená",J168,0)</f>
        <v>0</v>
      </c>
      <c r="BH168" s="204">
        <f>IF(N168="sníž. přenesená",J168,0)</f>
        <v>0</v>
      </c>
      <c r="BI168" s="204">
        <f>IF(N168="nulová",J168,0)</f>
        <v>0</v>
      </c>
      <c r="BJ168" s="18" t="s">
        <v>21</v>
      </c>
      <c r="BK168" s="204">
        <f>ROUND(I168*H168,2)</f>
        <v>0</v>
      </c>
      <c r="BL168" s="18" t="s">
        <v>99</v>
      </c>
      <c r="BM168" s="203" t="s">
        <v>867</v>
      </c>
    </row>
    <row r="169" spans="1:65" s="2" customFormat="1" ht="19.5">
      <c r="A169" s="35"/>
      <c r="B169" s="36"/>
      <c r="C169" s="37"/>
      <c r="D169" s="205" t="s">
        <v>152</v>
      </c>
      <c r="E169" s="37"/>
      <c r="F169" s="206" t="s">
        <v>182</v>
      </c>
      <c r="G169" s="37"/>
      <c r="H169" s="37"/>
      <c r="I169" s="207"/>
      <c r="J169" s="37"/>
      <c r="K169" s="37"/>
      <c r="L169" s="40"/>
      <c r="M169" s="208"/>
      <c r="N169" s="209"/>
      <c r="O169" s="72"/>
      <c r="P169" s="72"/>
      <c r="Q169" s="72"/>
      <c r="R169" s="72"/>
      <c r="S169" s="72"/>
      <c r="T169" s="73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T169" s="18" t="s">
        <v>152</v>
      </c>
      <c r="AU169" s="18" t="s">
        <v>86</v>
      </c>
    </row>
    <row r="170" spans="1:65" s="14" customFormat="1" ht="11.25">
      <c r="B170" s="220"/>
      <c r="C170" s="221"/>
      <c r="D170" s="205" t="s">
        <v>154</v>
      </c>
      <c r="E170" s="222" t="s">
        <v>1</v>
      </c>
      <c r="F170" s="223" t="s">
        <v>705</v>
      </c>
      <c r="G170" s="221"/>
      <c r="H170" s="224">
        <v>8.84</v>
      </c>
      <c r="I170" s="225"/>
      <c r="J170" s="221"/>
      <c r="K170" s="221"/>
      <c r="L170" s="226"/>
      <c r="M170" s="227"/>
      <c r="N170" s="228"/>
      <c r="O170" s="228"/>
      <c r="P170" s="228"/>
      <c r="Q170" s="228"/>
      <c r="R170" s="228"/>
      <c r="S170" s="228"/>
      <c r="T170" s="229"/>
      <c r="AT170" s="230" t="s">
        <v>154</v>
      </c>
      <c r="AU170" s="230" t="s">
        <v>86</v>
      </c>
      <c r="AV170" s="14" t="s">
        <v>86</v>
      </c>
      <c r="AW170" s="14" t="s">
        <v>35</v>
      </c>
      <c r="AX170" s="14" t="s">
        <v>78</v>
      </c>
      <c r="AY170" s="230" t="s">
        <v>144</v>
      </c>
    </row>
    <row r="171" spans="1:65" s="14" customFormat="1" ht="11.25">
      <c r="B171" s="220"/>
      <c r="C171" s="221"/>
      <c r="D171" s="205" t="s">
        <v>154</v>
      </c>
      <c r="E171" s="222" t="s">
        <v>1</v>
      </c>
      <c r="F171" s="223" t="s">
        <v>706</v>
      </c>
      <c r="G171" s="221"/>
      <c r="H171" s="224">
        <v>36.854999999999997</v>
      </c>
      <c r="I171" s="225"/>
      <c r="J171" s="221"/>
      <c r="K171" s="221"/>
      <c r="L171" s="226"/>
      <c r="M171" s="227"/>
      <c r="N171" s="228"/>
      <c r="O171" s="228"/>
      <c r="P171" s="228"/>
      <c r="Q171" s="228"/>
      <c r="R171" s="228"/>
      <c r="S171" s="228"/>
      <c r="T171" s="229"/>
      <c r="AT171" s="230" t="s">
        <v>154</v>
      </c>
      <c r="AU171" s="230" t="s">
        <v>86</v>
      </c>
      <c r="AV171" s="14" t="s">
        <v>86</v>
      </c>
      <c r="AW171" s="14" t="s">
        <v>35</v>
      </c>
      <c r="AX171" s="14" t="s">
        <v>78</v>
      </c>
      <c r="AY171" s="230" t="s">
        <v>144</v>
      </c>
    </row>
    <row r="172" spans="1:65" s="15" customFormat="1" ht="11.25">
      <c r="B172" s="232"/>
      <c r="C172" s="233"/>
      <c r="D172" s="205" t="s">
        <v>154</v>
      </c>
      <c r="E172" s="234" t="s">
        <v>1</v>
      </c>
      <c r="F172" s="235" t="s">
        <v>178</v>
      </c>
      <c r="G172" s="233"/>
      <c r="H172" s="236">
        <v>45.695</v>
      </c>
      <c r="I172" s="237"/>
      <c r="J172" s="233"/>
      <c r="K172" s="233"/>
      <c r="L172" s="238"/>
      <c r="M172" s="239"/>
      <c r="N172" s="240"/>
      <c r="O172" s="240"/>
      <c r="P172" s="240"/>
      <c r="Q172" s="240"/>
      <c r="R172" s="240"/>
      <c r="S172" s="240"/>
      <c r="T172" s="241"/>
      <c r="AT172" s="242" t="s">
        <v>154</v>
      </c>
      <c r="AU172" s="242" t="s">
        <v>86</v>
      </c>
      <c r="AV172" s="15" t="s">
        <v>99</v>
      </c>
      <c r="AW172" s="15" t="s">
        <v>35</v>
      </c>
      <c r="AX172" s="15" t="s">
        <v>21</v>
      </c>
      <c r="AY172" s="242" t="s">
        <v>144</v>
      </c>
    </row>
    <row r="173" spans="1:65" s="2" customFormat="1" ht="24.2" customHeight="1">
      <c r="A173" s="35"/>
      <c r="B173" s="36"/>
      <c r="C173" s="192" t="s">
        <v>105</v>
      </c>
      <c r="D173" s="192" t="s">
        <v>146</v>
      </c>
      <c r="E173" s="193" t="s">
        <v>184</v>
      </c>
      <c r="F173" s="194" t="s">
        <v>185</v>
      </c>
      <c r="G173" s="195" t="s">
        <v>171</v>
      </c>
      <c r="H173" s="196">
        <v>45.695</v>
      </c>
      <c r="I173" s="197"/>
      <c r="J173" s="198">
        <f>ROUND(I173*H173,2)</f>
        <v>0</v>
      </c>
      <c r="K173" s="194" t="s">
        <v>150</v>
      </c>
      <c r="L173" s="40"/>
      <c r="M173" s="199" t="s">
        <v>1</v>
      </c>
      <c r="N173" s="200" t="s">
        <v>43</v>
      </c>
      <c r="O173" s="72"/>
      <c r="P173" s="201">
        <f>O173*H173</f>
        <v>0</v>
      </c>
      <c r="Q173" s="201">
        <v>0</v>
      </c>
      <c r="R173" s="201">
        <f>Q173*H173</f>
        <v>0</v>
      </c>
      <c r="S173" s="201">
        <v>0</v>
      </c>
      <c r="T173" s="202">
        <f>S173*H173</f>
        <v>0</v>
      </c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R173" s="203" t="s">
        <v>99</v>
      </c>
      <c r="AT173" s="203" t="s">
        <v>146</v>
      </c>
      <c r="AU173" s="203" t="s">
        <v>86</v>
      </c>
      <c r="AY173" s="18" t="s">
        <v>144</v>
      </c>
      <c r="BE173" s="204">
        <f>IF(N173="základní",J173,0)</f>
        <v>0</v>
      </c>
      <c r="BF173" s="204">
        <f>IF(N173="snížená",J173,0)</f>
        <v>0</v>
      </c>
      <c r="BG173" s="204">
        <f>IF(N173="zákl. přenesená",J173,0)</f>
        <v>0</v>
      </c>
      <c r="BH173" s="204">
        <f>IF(N173="sníž. přenesená",J173,0)</f>
        <v>0</v>
      </c>
      <c r="BI173" s="204">
        <f>IF(N173="nulová",J173,0)</f>
        <v>0</v>
      </c>
      <c r="BJ173" s="18" t="s">
        <v>21</v>
      </c>
      <c r="BK173" s="204">
        <f>ROUND(I173*H173,2)</f>
        <v>0</v>
      </c>
      <c r="BL173" s="18" t="s">
        <v>99</v>
      </c>
      <c r="BM173" s="203" t="s">
        <v>868</v>
      </c>
    </row>
    <row r="174" spans="1:65" s="2" customFormat="1" ht="29.25">
      <c r="A174" s="35"/>
      <c r="B174" s="36"/>
      <c r="C174" s="37"/>
      <c r="D174" s="205" t="s">
        <v>152</v>
      </c>
      <c r="E174" s="37"/>
      <c r="F174" s="206" t="s">
        <v>187</v>
      </c>
      <c r="G174" s="37"/>
      <c r="H174" s="37"/>
      <c r="I174" s="207"/>
      <c r="J174" s="37"/>
      <c r="K174" s="37"/>
      <c r="L174" s="40"/>
      <c r="M174" s="208"/>
      <c r="N174" s="209"/>
      <c r="O174" s="72"/>
      <c r="P174" s="72"/>
      <c r="Q174" s="72"/>
      <c r="R174" s="72"/>
      <c r="S174" s="72"/>
      <c r="T174" s="73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T174" s="18" t="s">
        <v>152</v>
      </c>
      <c r="AU174" s="18" t="s">
        <v>86</v>
      </c>
    </row>
    <row r="175" spans="1:65" s="14" customFormat="1" ht="11.25">
      <c r="B175" s="220"/>
      <c r="C175" s="221"/>
      <c r="D175" s="205" t="s">
        <v>154</v>
      </c>
      <c r="E175" s="222" t="s">
        <v>1</v>
      </c>
      <c r="F175" s="223" t="s">
        <v>705</v>
      </c>
      <c r="G175" s="221"/>
      <c r="H175" s="224">
        <v>8.84</v>
      </c>
      <c r="I175" s="225"/>
      <c r="J175" s="221"/>
      <c r="K175" s="221"/>
      <c r="L175" s="226"/>
      <c r="M175" s="227"/>
      <c r="N175" s="228"/>
      <c r="O175" s="228"/>
      <c r="P175" s="228"/>
      <c r="Q175" s="228"/>
      <c r="R175" s="228"/>
      <c r="S175" s="228"/>
      <c r="T175" s="229"/>
      <c r="AT175" s="230" t="s">
        <v>154</v>
      </c>
      <c r="AU175" s="230" t="s">
        <v>86</v>
      </c>
      <c r="AV175" s="14" t="s">
        <v>86</v>
      </c>
      <c r="AW175" s="14" t="s">
        <v>35</v>
      </c>
      <c r="AX175" s="14" t="s">
        <v>78</v>
      </c>
      <c r="AY175" s="230" t="s">
        <v>144</v>
      </c>
    </row>
    <row r="176" spans="1:65" s="14" customFormat="1" ht="11.25">
      <c r="B176" s="220"/>
      <c r="C176" s="221"/>
      <c r="D176" s="205" t="s">
        <v>154</v>
      </c>
      <c r="E176" s="222" t="s">
        <v>1</v>
      </c>
      <c r="F176" s="223" t="s">
        <v>706</v>
      </c>
      <c r="G176" s="221"/>
      <c r="H176" s="224">
        <v>36.854999999999997</v>
      </c>
      <c r="I176" s="225"/>
      <c r="J176" s="221"/>
      <c r="K176" s="221"/>
      <c r="L176" s="226"/>
      <c r="M176" s="227"/>
      <c r="N176" s="228"/>
      <c r="O176" s="228"/>
      <c r="P176" s="228"/>
      <c r="Q176" s="228"/>
      <c r="R176" s="228"/>
      <c r="S176" s="228"/>
      <c r="T176" s="229"/>
      <c r="AT176" s="230" t="s">
        <v>154</v>
      </c>
      <c r="AU176" s="230" t="s">
        <v>86</v>
      </c>
      <c r="AV176" s="14" t="s">
        <v>86</v>
      </c>
      <c r="AW176" s="14" t="s">
        <v>35</v>
      </c>
      <c r="AX176" s="14" t="s">
        <v>78</v>
      </c>
      <c r="AY176" s="230" t="s">
        <v>144</v>
      </c>
    </row>
    <row r="177" spans="1:65" s="15" customFormat="1" ht="11.25">
      <c r="B177" s="232"/>
      <c r="C177" s="233"/>
      <c r="D177" s="205" t="s">
        <v>154</v>
      </c>
      <c r="E177" s="234" t="s">
        <v>1</v>
      </c>
      <c r="F177" s="235" t="s">
        <v>178</v>
      </c>
      <c r="G177" s="233"/>
      <c r="H177" s="236">
        <v>45.695</v>
      </c>
      <c r="I177" s="237"/>
      <c r="J177" s="233"/>
      <c r="K177" s="233"/>
      <c r="L177" s="238"/>
      <c r="M177" s="239"/>
      <c r="N177" s="240"/>
      <c r="O177" s="240"/>
      <c r="P177" s="240"/>
      <c r="Q177" s="240"/>
      <c r="R177" s="240"/>
      <c r="S177" s="240"/>
      <c r="T177" s="241"/>
      <c r="AT177" s="242" t="s">
        <v>154</v>
      </c>
      <c r="AU177" s="242" t="s">
        <v>86</v>
      </c>
      <c r="AV177" s="15" t="s">
        <v>99</v>
      </c>
      <c r="AW177" s="15" t="s">
        <v>35</v>
      </c>
      <c r="AX177" s="15" t="s">
        <v>21</v>
      </c>
      <c r="AY177" s="242" t="s">
        <v>144</v>
      </c>
    </row>
    <row r="178" spans="1:65" s="2" customFormat="1" ht="14.45" customHeight="1">
      <c r="A178" s="35"/>
      <c r="B178" s="36"/>
      <c r="C178" s="192" t="s">
        <v>188</v>
      </c>
      <c r="D178" s="192" t="s">
        <v>146</v>
      </c>
      <c r="E178" s="193" t="s">
        <v>196</v>
      </c>
      <c r="F178" s="194" t="s">
        <v>525</v>
      </c>
      <c r="G178" s="195" t="s">
        <v>171</v>
      </c>
      <c r="H178" s="196">
        <v>45.695</v>
      </c>
      <c r="I178" s="197"/>
      <c r="J178" s="198">
        <f>ROUND(I178*H178,2)</f>
        <v>0</v>
      </c>
      <c r="K178" s="194" t="s">
        <v>1</v>
      </c>
      <c r="L178" s="40"/>
      <c r="M178" s="199" t="s">
        <v>1</v>
      </c>
      <c r="N178" s="200" t="s">
        <v>43</v>
      </c>
      <c r="O178" s="72"/>
      <c r="P178" s="201">
        <f>O178*H178</f>
        <v>0</v>
      </c>
      <c r="Q178" s="201">
        <v>0</v>
      </c>
      <c r="R178" s="201">
        <f>Q178*H178</f>
        <v>0</v>
      </c>
      <c r="S178" s="201">
        <v>0</v>
      </c>
      <c r="T178" s="202">
        <f>S178*H178</f>
        <v>0</v>
      </c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R178" s="203" t="s">
        <v>99</v>
      </c>
      <c r="AT178" s="203" t="s">
        <v>146</v>
      </c>
      <c r="AU178" s="203" t="s">
        <v>86</v>
      </c>
      <c r="AY178" s="18" t="s">
        <v>144</v>
      </c>
      <c r="BE178" s="204">
        <f>IF(N178="základní",J178,0)</f>
        <v>0</v>
      </c>
      <c r="BF178" s="204">
        <f>IF(N178="snížená",J178,0)</f>
        <v>0</v>
      </c>
      <c r="BG178" s="204">
        <f>IF(N178="zákl. přenesená",J178,0)</f>
        <v>0</v>
      </c>
      <c r="BH178" s="204">
        <f>IF(N178="sníž. přenesená",J178,0)</f>
        <v>0</v>
      </c>
      <c r="BI178" s="204">
        <f>IF(N178="nulová",J178,0)</f>
        <v>0</v>
      </c>
      <c r="BJ178" s="18" t="s">
        <v>21</v>
      </c>
      <c r="BK178" s="204">
        <f>ROUND(I178*H178,2)</f>
        <v>0</v>
      </c>
      <c r="BL178" s="18" t="s">
        <v>99</v>
      </c>
      <c r="BM178" s="203" t="s">
        <v>869</v>
      </c>
    </row>
    <row r="179" spans="1:65" s="2" customFormat="1" ht="11.25">
      <c r="A179" s="35"/>
      <c r="B179" s="36"/>
      <c r="C179" s="37"/>
      <c r="D179" s="205" t="s">
        <v>152</v>
      </c>
      <c r="E179" s="37"/>
      <c r="F179" s="206" t="s">
        <v>525</v>
      </c>
      <c r="G179" s="37"/>
      <c r="H179" s="37"/>
      <c r="I179" s="207"/>
      <c r="J179" s="37"/>
      <c r="K179" s="37"/>
      <c r="L179" s="40"/>
      <c r="M179" s="208"/>
      <c r="N179" s="209"/>
      <c r="O179" s="72"/>
      <c r="P179" s="72"/>
      <c r="Q179" s="72"/>
      <c r="R179" s="72"/>
      <c r="S179" s="72"/>
      <c r="T179" s="73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T179" s="18" t="s">
        <v>152</v>
      </c>
      <c r="AU179" s="18" t="s">
        <v>86</v>
      </c>
    </row>
    <row r="180" spans="1:65" s="14" customFormat="1" ht="11.25">
      <c r="B180" s="220"/>
      <c r="C180" s="221"/>
      <c r="D180" s="205" t="s">
        <v>154</v>
      </c>
      <c r="E180" s="222" t="s">
        <v>1</v>
      </c>
      <c r="F180" s="223" t="s">
        <v>705</v>
      </c>
      <c r="G180" s="221"/>
      <c r="H180" s="224">
        <v>8.84</v>
      </c>
      <c r="I180" s="225"/>
      <c r="J180" s="221"/>
      <c r="K180" s="221"/>
      <c r="L180" s="226"/>
      <c r="M180" s="227"/>
      <c r="N180" s="228"/>
      <c r="O180" s="228"/>
      <c r="P180" s="228"/>
      <c r="Q180" s="228"/>
      <c r="R180" s="228"/>
      <c r="S180" s="228"/>
      <c r="T180" s="229"/>
      <c r="AT180" s="230" t="s">
        <v>154</v>
      </c>
      <c r="AU180" s="230" t="s">
        <v>86</v>
      </c>
      <c r="AV180" s="14" t="s">
        <v>86</v>
      </c>
      <c r="AW180" s="14" t="s">
        <v>35</v>
      </c>
      <c r="AX180" s="14" t="s">
        <v>78</v>
      </c>
      <c r="AY180" s="230" t="s">
        <v>144</v>
      </c>
    </row>
    <row r="181" spans="1:65" s="14" customFormat="1" ht="11.25">
      <c r="B181" s="220"/>
      <c r="C181" s="221"/>
      <c r="D181" s="205" t="s">
        <v>154</v>
      </c>
      <c r="E181" s="222" t="s">
        <v>1</v>
      </c>
      <c r="F181" s="223" t="s">
        <v>706</v>
      </c>
      <c r="G181" s="221"/>
      <c r="H181" s="224">
        <v>36.854999999999997</v>
      </c>
      <c r="I181" s="225"/>
      <c r="J181" s="221"/>
      <c r="K181" s="221"/>
      <c r="L181" s="226"/>
      <c r="M181" s="227"/>
      <c r="N181" s="228"/>
      <c r="O181" s="228"/>
      <c r="P181" s="228"/>
      <c r="Q181" s="228"/>
      <c r="R181" s="228"/>
      <c r="S181" s="228"/>
      <c r="T181" s="229"/>
      <c r="AT181" s="230" t="s">
        <v>154</v>
      </c>
      <c r="AU181" s="230" t="s">
        <v>86</v>
      </c>
      <c r="AV181" s="14" t="s">
        <v>86</v>
      </c>
      <c r="AW181" s="14" t="s">
        <v>35</v>
      </c>
      <c r="AX181" s="14" t="s">
        <v>78</v>
      </c>
      <c r="AY181" s="230" t="s">
        <v>144</v>
      </c>
    </row>
    <row r="182" spans="1:65" s="15" customFormat="1" ht="11.25">
      <c r="B182" s="232"/>
      <c r="C182" s="233"/>
      <c r="D182" s="205" t="s">
        <v>154</v>
      </c>
      <c r="E182" s="234" t="s">
        <v>1</v>
      </c>
      <c r="F182" s="235" t="s">
        <v>178</v>
      </c>
      <c r="G182" s="233"/>
      <c r="H182" s="236">
        <v>45.695</v>
      </c>
      <c r="I182" s="237"/>
      <c r="J182" s="233"/>
      <c r="K182" s="233"/>
      <c r="L182" s="238"/>
      <c r="M182" s="239"/>
      <c r="N182" s="240"/>
      <c r="O182" s="240"/>
      <c r="P182" s="240"/>
      <c r="Q182" s="240"/>
      <c r="R182" s="240"/>
      <c r="S182" s="240"/>
      <c r="T182" s="241"/>
      <c r="AT182" s="242" t="s">
        <v>154</v>
      </c>
      <c r="AU182" s="242" t="s">
        <v>86</v>
      </c>
      <c r="AV182" s="15" t="s">
        <v>99</v>
      </c>
      <c r="AW182" s="15" t="s">
        <v>35</v>
      </c>
      <c r="AX182" s="15" t="s">
        <v>21</v>
      </c>
      <c r="AY182" s="242" t="s">
        <v>144</v>
      </c>
    </row>
    <row r="183" spans="1:65" s="2" customFormat="1" ht="24.2" customHeight="1">
      <c r="A183" s="35"/>
      <c r="B183" s="36"/>
      <c r="C183" s="192" t="s">
        <v>195</v>
      </c>
      <c r="D183" s="192" t="s">
        <v>146</v>
      </c>
      <c r="E183" s="193" t="s">
        <v>622</v>
      </c>
      <c r="F183" s="194" t="s">
        <v>623</v>
      </c>
      <c r="G183" s="195" t="s">
        <v>202</v>
      </c>
      <c r="H183" s="196">
        <v>77.682000000000002</v>
      </c>
      <c r="I183" s="197"/>
      <c r="J183" s="198">
        <f>ROUND(I183*H183,2)</f>
        <v>0</v>
      </c>
      <c r="K183" s="194" t="s">
        <v>150</v>
      </c>
      <c r="L183" s="40"/>
      <c r="M183" s="199" t="s">
        <v>1</v>
      </c>
      <c r="N183" s="200" t="s">
        <v>43</v>
      </c>
      <c r="O183" s="72"/>
      <c r="P183" s="201">
        <f>O183*H183</f>
        <v>0</v>
      </c>
      <c r="Q183" s="201">
        <v>0</v>
      </c>
      <c r="R183" s="201">
        <f>Q183*H183</f>
        <v>0</v>
      </c>
      <c r="S183" s="201">
        <v>0</v>
      </c>
      <c r="T183" s="202">
        <f>S183*H183</f>
        <v>0</v>
      </c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R183" s="203" t="s">
        <v>99</v>
      </c>
      <c r="AT183" s="203" t="s">
        <v>146</v>
      </c>
      <c r="AU183" s="203" t="s">
        <v>86</v>
      </c>
      <c r="AY183" s="18" t="s">
        <v>144</v>
      </c>
      <c r="BE183" s="204">
        <f>IF(N183="základní",J183,0)</f>
        <v>0</v>
      </c>
      <c r="BF183" s="204">
        <f>IF(N183="snížená",J183,0)</f>
        <v>0</v>
      </c>
      <c r="BG183" s="204">
        <f>IF(N183="zákl. přenesená",J183,0)</f>
        <v>0</v>
      </c>
      <c r="BH183" s="204">
        <f>IF(N183="sníž. přenesená",J183,0)</f>
        <v>0</v>
      </c>
      <c r="BI183" s="204">
        <f>IF(N183="nulová",J183,0)</f>
        <v>0</v>
      </c>
      <c r="BJ183" s="18" t="s">
        <v>21</v>
      </c>
      <c r="BK183" s="204">
        <f>ROUND(I183*H183,2)</f>
        <v>0</v>
      </c>
      <c r="BL183" s="18" t="s">
        <v>99</v>
      </c>
      <c r="BM183" s="203" t="s">
        <v>870</v>
      </c>
    </row>
    <row r="184" spans="1:65" s="2" customFormat="1" ht="29.25">
      <c r="A184" s="35"/>
      <c r="B184" s="36"/>
      <c r="C184" s="37"/>
      <c r="D184" s="205" t="s">
        <v>152</v>
      </c>
      <c r="E184" s="37"/>
      <c r="F184" s="206" t="s">
        <v>426</v>
      </c>
      <c r="G184" s="37"/>
      <c r="H184" s="37"/>
      <c r="I184" s="207"/>
      <c r="J184" s="37"/>
      <c r="K184" s="37"/>
      <c r="L184" s="40"/>
      <c r="M184" s="208"/>
      <c r="N184" s="209"/>
      <c r="O184" s="72"/>
      <c r="P184" s="72"/>
      <c r="Q184" s="72"/>
      <c r="R184" s="72"/>
      <c r="S184" s="72"/>
      <c r="T184" s="73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T184" s="18" t="s">
        <v>152</v>
      </c>
      <c r="AU184" s="18" t="s">
        <v>86</v>
      </c>
    </row>
    <row r="185" spans="1:65" s="14" customFormat="1" ht="11.25">
      <c r="B185" s="220"/>
      <c r="C185" s="221"/>
      <c r="D185" s="205" t="s">
        <v>154</v>
      </c>
      <c r="E185" s="222" t="s">
        <v>1</v>
      </c>
      <c r="F185" s="223" t="s">
        <v>710</v>
      </c>
      <c r="G185" s="221"/>
      <c r="H185" s="224">
        <v>77.682000000000002</v>
      </c>
      <c r="I185" s="225"/>
      <c r="J185" s="221"/>
      <c r="K185" s="221"/>
      <c r="L185" s="226"/>
      <c r="M185" s="227"/>
      <c r="N185" s="228"/>
      <c r="O185" s="228"/>
      <c r="P185" s="228"/>
      <c r="Q185" s="228"/>
      <c r="R185" s="228"/>
      <c r="S185" s="228"/>
      <c r="T185" s="229"/>
      <c r="AT185" s="230" t="s">
        <v>154</v>
      </c>
      <c r="AU185" s="230" t="s">
        <v>86</v>
      </c>
      <c r="AV185" s="14" t="s">
        <v>86</v>
      </c>
      <c r="AW185" s="14" t="s">
        <v>35</v>
      </c>
      <c r="AX185" s="14" t="s">
        <v>21</v>
      </c>
      <c r="AY185" s="230" t="s">
        <v>144</v>
      </c>
    </row>
    <row r="186" spans="1:65" s="2" customFormat="1" ht="24.2" customHeight="1">
      <c r="A186" s="35"/>
      <c r="B186" s="36"/>
      <c r="C186" s="192" t="s">
        <v>199</v>
      </c>
      <c r="D186" s="192" t="s">
        <v>146</v>
      </c>
      <c r="E186" s="193" t="s">
        <v>205</v>
      </c>
      <c r="F186" s="194" t="s">
        <v>206</v>
      </c>
      <c r="G186" s="195" t="s">
        <v>171</v>
      </c>
      <c r="H186" s="196">
        <v>13.65</v>
      </c>
      <c r="I186" s="197"/>
      <c r="J186" s="198">
        <f>ROUND(I186*H186,2)</f>
        <v>0</v>
      </c>
      <c r="K186" s="194" t="s">
        <v>150</v>
      </c>
      <c r="L186" s="40"/>
      <c r="M186" s="199" t="s">
        <v>1</v>
      </c>
      <c r="N186" s="200" t="s">
        <v>43</v>
      </c>
      <c r="O186" s="72"/>
      <c r="P186" s="201">
        <f>O186*H186</f>
        <v>0</v>
      </c>
      <c r="Q186" s="201">
        <v>0</v>
      </c>
      <c r="R186" s="201">
        <f>Q186*H186</f>
        <v>0</v>
      </c>
      <c r="S186" s="201">
        <v>0</v>
      </c>
      <c r="T186" s="202">
        <f>S186*H186</f>
        <v>0</v>
      </c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R186" s="203" t="s">
        <v>99</v>
      </c>
      <c r="AT186" s="203" t="s">
        <v>146</v>
      </c>
      <c r="AU186" s="203" t="s">
        <v>86</v>
      </c>
      <c r="AY186" s="18" t="s">
        <v>144</v>
      </c>
      <c r="BE186" s="204">
        <f>IF(N186="základní",J186,0)</f>
        <v>0</v>
      </c>
      <c r="BF186" s="204">
        <f>IF(N186="snížená",J186,0)</f>
        <v>0</v>
      </c>
      <c r="BG186" s="204">
        <f>IF(N186="zákl. přenesená",J186,0)</f>
        <v>0</v>
      </c>
      <c r="BH186" s="204">
        <f>IF(N186="sníž. přenesená",J186,0)</f>
        <v>0</v>
      </c>
      <c r="BI186" s="204">
        <f>IF(N186="nulová",J186,0)</f>
        <v>0</v>
      </c>
      <c r="BJ186" s="18" t="s">
        <v>21</v>
      </c>
      <c r="BK186" s="204">
        <f>ROUND(I186*H186,2)</f>
        <v>0</v>
      </c>
      <c r="BL186" s="18" t="s">
        <v>99</v>
      </c>
      <c r="BM186" s="203" t="s">
        <v>871</v>
      </c>
    </row>
    <row r="187" spans="1:65" s="2" customFormat="1" ht="29.25">
      <c r="A187" s="35"/>
      <c r="B187" s="36"/>
      <c r="C187" s="37"/>
      <c r="D187" s="205" t="s">
        <v>152</v>
      </c>
      <c r="E187" s="37"/>
      <c r="F187" s="206" t="s">
        <v>208</v>
      </c>
      <c r="G187" s="37"/>
      <c r="H187" s="37"/>
      <c r="I187" s="207"/>
      <c r="J187" s="37"/>
      <c r="K187" s="37"/>
      <c r="L187" s="40"/>
      <c r="M187" s="208"/>
      <c r="N187" s="209"/>
      <c r="O187" s="72"/>
      <c r="P187" s="72"/>
      <c r="Q187" s="72"/>
      <c r="R187" s="72"/>
      <c r="S187" s="72"/>
      <c r="T187" s="73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T187" s="18" t="s">
        <v>152</v>
      </c>
      <c r="AU187" s="18" t="s">
        <v>86</v>
      </c>
    </row>
    <row r="188" spans="1:65" s="13" customFormat="1" ht="11.25">
      <c r="B188" s="210"/>
      <c r="C188" s="211"/>
      <c r="D188" s="205" t="s">
        <v>154</v>
      </c>
      <c r="E188" s="212" t="s">
        <v>1</v>
      </c>
      <c r="F188" s="213" t="s">
        <v>530</v>
      </c>
      <c r="G188" s="211"/>
      <c r="H188" s="212" t="s">
        <v>1</v>
      </c>
      <c r="I188" s="214"/>
      <c r="J188" s="211"/>
      <c r="K188" s="211"/>
      <c r="L188" s="215"/>
      <c r="M188" s="216"/>
      <c r="N188" s="217"/>
      <c r="O188" s="217"/>
      <c r="P188" s="217"/>
      <c r="Q188" s="217"/>
      <c r="R188" s="217"/>
      <c r="S188" s="217"/>
      <c r="T188" s="218"/>
      <c r="AT188" s="219" t="s">
        <v>154</v>
      </c>
      <c r="AU188" s="219" t="s">
        <v>86</v>
      </c>
      <c r="AV188" s="13" t="s">
        <v>21</v>
      </c>
      <c r="AW188" s="13" t="s">
        <v>35</v>
      </c>
      <c r="AX188" s="13" t="s">
        <v>78</v>
      </c>
      <c r="AY188" s="219" t="s">
        <v>144</v>
      </c>
    </row>
    <row r="189" spans="1:65" s="14" customFormat="1" ht="11.25">
      <c r="B189" s="220"/>
      <c r="C189" s="221"/>
      <c r="D189" s="205" t="s">
        <v>154</v>
      </c>
      <c r="E189" s="222" t="s">
        <v>1</v>
      </c>
      <c r="F189" s="223" t="s">
        <v>872</v>
      </c>
      <c r="G189" s="221"/>
      <c r="H189" s="224">
        <v>13.65</v>
      </c>
      <c r="I189" s="225"/>
      <c r="J189" s="221"/>
      <c r="K189" s="221"/>
      <c r="L189" s="226"/>
      <c r="M189" s="227"/>
      <c r="N189" s="228"/>
      <c r="O189" s="228"/>
      <c r="P189" s="228"/>
      <c r="Q189" s="228"/>
      <c r="R189" s="228"/>
      <c r="S189" s="228"/>
      <c r="T189" s="229"/>
      <c r="AT189" s="230" t="s">
        <v>154</v>
      </c>
      <c r="AU189" s="230" t="s">
        <v>86</v>
      </c>
      <c r="AV189" s="14" t="s">
        <v>86</v>
      </c>
      <c r="AW189" s="14" t="s">
        <v>35</v>
      </c>
      <c r="AX189" s="14" t="s">
        <v>21</v>
      </c>
      <c r="AY189" s="230" t="s">
        <v>144</v>
      </c>
    </row>
    <row r="190" spans="1:65" s="2" customFormat="1" ht="14.45" customHeight="1">
      <c r="A190" s="35"/>
      <c r="B190" s="36"/>
      <c r="C190" s="243" t="s">
        <v>25</v>
      </c>
      <c r="D190" s="243" t="s">
        <v>211</v>
      </c>
      <c r="E190" s="244" t="s">
        <v>212</v>
      </c>
      <c r="F190" s="245" t="s">
        <v>213</v>
      </c>
      <c r="G190" s="246" t="s">
        <v>202</v>
      </c>
      <c r="H190" s="247">
        <v>23.204999999999998</v>
      </c>
      <c r="I190" s="248"/>
      <c r="J190" s="249">
        <f>ROUND(I190*H190,2)</f>
        <v>0</v>
      </c>
      <c r="K190" s="245" t="s">
        <v>150</v>
      </c>
      <c r="L190" s="250"/>
      <c r="M190" s="251" t="s">
        <v>1</v>
      </c>
      <c r="N190" s="252" t="s">
        <v>43</v>
      </c>
      <c r="O190" s="72"/>
      <c r="P190" s="201">
        <f>O190*H190</f>
        <v>0</v>
      </c>
      <c r="Q190" s="201">
        <v>1</v>
      </c>
      <c r="R190" s="201">
        <f>Q190*H190</f>
        <v>23.204999999999998</v>
      </c>
      <c r="S190" s="201">
        <v>0</v>
      </c>
      <c r="T190" s="202">
        <f>S190*H190</f>
        <v>0</v>
      </c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R190" s="203" t="s">
        <v>195</v>
      </c>
      <c r="AT190" s="203" t="s">
        <v>211</v>
      </c>
      <c r="AU190" s="203" t="s">
        <v>86</v>
      </c>
      <c r="AY190" s="18" t="s">
        <v>144</v>
      </c>
      <c r="BE190" s="204">
        <f>IF(N190="základní",J190,0)</f>
        <v>0</v>
      </c>
      <c r="BF190" s="204">
        <f>IF(N190="snížená",J190,0)</f>
        <v>0</v>
      </c>
      <c r="BG190" s="204">
        <f>IF(N190="zákl. přenesená",J190,0)</f>
        <v>0</v>
      </c>
      <c r="BH190" s="204">
        <f>IF(N190="sníž. přenesená",J190,0)</f>
        <v>0</v>
      </c>
      <c r="BI190" s="204">
        <f>IF(N190="nulová",J190,0)</f>
        <v>0</v>
      </c>
      <c r="BJ190" s="18" t="s">
        <v>21</v>
      </c>
      <c r="BK190" s="204">
        <f>ROUND(I190*H190,2)</f>
        <v>0</v>
      </c>
      <c r="BL190" s="18" t="s">
        <v>99</v>
      </c>
      <c r="BM190" s="203" t="s">
        <v>873</v>
      </c>
    </row>
    <row r="191" spans="1:65" s="2" customFormat="1" ht="11.25">
      <c r="A191" s="35"/>
      <c r="B191" s="36"/>
      <c r="C191" s="37"/>
      <c r="D191" s="205" t="s">
        <v>152</v>
      </c>
      <c r="E191" s="37"/>
      <c r="F191" s="206" t="s">
        <v>215</v>
      </c>
      <c r="G191" s="37"/>
      <c r="H191" s="37"/>
      <c r="I191" s="207"/>
      <c r="J191" s="37"/>
      <c r="K191" s="37"/>
      <c r="L191" s="40"/>
      <c r="M191" s="208"/>
      <c r="N191" s="209"/>
      <c r="O191" s="72"/>
      <c r="P191" s="72"/>
      <c r="Q191" s="72"/>
      <c r="R191" s="72"/>
      <c r="S191" s="72"/>
      <c r="T191" s="73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T191" s="18" t="s">
        <v>152</v>
      </c>
      <c r="AU191" s="18" t="s">
        <v>86</v>
      </c>
    </row>
    <row r="192" spans="1:65" s="13" customFormat="1" ht="11.25">
      <c r="B192" s="210"/>
      <c r="C192" s="211"/>
      <c r="D192" s="205" t="s">
        <v>154</v>
      </c>
      <c r="E192" s="212" t="s">
        <v>1</v>
      </c>
      <c r="F192" s="213" t="s">
        <v>216</v>
      </c>
      <c r="G192" s="211"/>
      <c r="H192" s="212" t="s">
        <v>1</v>
      </c>
      <c r="I192" s="214"/>
      <c r="J192" s="211"/>
      <c r="K192" s="211"/>
      <c r="L192" s="215"/>
      <c r="M192" s="216"/>
      <c r="N192" s="217"/>
      <c r="O192" s="217"/>
      <c r="P192" s="217"/>
      <c r="Q192" s="217"/>
      <c r="R192" s="217"/>
      <c r="S192" s="217"/>
      <c r="T192" s="218"/>
      <c r="AT192" s="219" t="s">
        <v>154</v>
      </c>
      <c r="AU192" s="219" t="s">
        <v>86</v>
      </c>
      <c r="AV192" s="13" t="s">
        <v>21</v>
      </c>
      <c r="AW192" s="13" t="s">
        <v>35</v>
      </c>
      <c r="AX192" s="13" t="s">
        <v>78</v>
      </c>
      <c r="AY192" s="219" t="s">
        <v>144</v>
      </c>
    </row>
    <row r="193" spans="1:65" s="14" customFormat="1" ht="11.25">
      <c r="B193" s="220"/>
      <c r="C193" s="221"/>
      <c r="D193" s="205" t="s">
        <v>154</v>
      </c>
      <c r="E193" s="222" t="s">
        <v>1</v>
      </c>
      <c r="F193" s="223" t="s">
        <v>874</v>
      </c>
      <c r="G193" s="221"/>
      <c r="H193" s="224">
        <v>23.204999999999998</v>
      </c>
      <c r="I193" s="225"/>
      <c r="J193" s="221"/>
      <c r="K193" s="221"/>
      <c r="L193" s="226"/>
      <c r="M193" s="227"/>
      <c r="N193" s="228"/>
      <c r="O193" s="228"/>
      <c r="P193" s="228"/>
      <c r="Q193" s="228"/>
      <c r="R193" s="228"/>
      <c r="S193" s="228"/>
      <c r="T193" s="229"/>
      <c r="AT193" s="230" t="s">
        <v>154</v>
      </c>
      <c r="AU193" s="230" t="s">
        <v>86</v>
      </c>
      <c r="AV193" s="14" t="s">
        <v>86</v>
      </c>
      <c r="AW193" s="14" t="s">
        <v>35</v>
      </c>
      <c r="AX193" s="14" t="s">
        <v>78</v>
      </c>
      <c r="AY193" s="230" t="s">
        <v>144</v>
      </c>
    </row>
    <row r="194" spans="1:65" s="15" customFormat="1" ht="11.25">
      <c r="B194" s="232"/>
      <c r="C194" s="233"/>
      <c r="D194" s="205" t="s">
        <v>154</v>
      </c>
      <c r="E194" s="234" t="s">
        <v>1</v>
      </c>
      <c r="F194" s="235" t="s">
        <v>178</v>
      </c>
      <c r="G194" s="233"/>
      <c r="H194" s="236">
        <v>23.204999999999998</v>
      </c>
      <c r="I194" s="237"/>
      <c r="J194" s="233"/>
      <c r="K194" s="233"/>
      <c r="L194" s="238"/>
      <c r="M194" s="239"/>
      <c r="N194" s="240"/>
      <c r="O194" s="240"/>
      <c r="P194" s="240"/>
      <c r="Q194" s="240"/>
      <c r="R194" s="240"/>
      <c r="S194" s="240"/>
      <c r="T194" s="241"/>
      <c r="AT194" s="242" t="s">
        <v>154</v>
      </c>
      <c r="AU194" s="242" t="s">
        <v>86</v>
      </c>
      <c r="AV194" s="15" t="s">
        <v>99</v>
      </c>
      <c r="AW194" s="15" t="s">
        <v>35</v>
      </c>
      <c r="AX194" s="15" t="s">
        <v>21</v>
      </c>
      <c r="AY194" s="242" t="s">
        <v>144</v>
      </c>
    </row>
    <row r="195" spans="1:65" s="2" customFormat="1" ht="24.2" customHeight="1">
      <c r="A195" s="35"/>
      <c r="B195" s="36"/>
      <c r="C195" s="192" t="s">
        <v>210</v>
      </c>
      <c r="D195" s="192" t="s">
        <v>146</v>
      </c>
      <c r="E195" s="193" t="s">
        <v>219</v>
      </c>
      <c r="F195" s="194" t="s">
        <v>220</v>
      </c>
      <c r="G195" s="195" t="s">
        <v>149</v>
      </c>
      <c r="H195" s="196">
        <v>100</v>
      </c>
      <c r="I195" s="197"/>
      <c r="J195" s="198">
        <f>ROUND(I195*H195,2)</f>
        <v>0</v>
      </c>
      <c r="K195" s="194" t="s">
        <v>1</v>
      </c>
      <c r="L195" s="40"/>
      <c r="M195" s="199" t="s">
        <v>1</v>
      </c>
      <c r="N195" s="200" t="s">
        <v>43</v>
      </c>
      <c r="O195" s="72"/>
      <c r="P195" s="201">
        <f>O195*H195</f>
        <v>0</v>
      </c>
      <c r="Q195" s="201">
        <v>0</v>
      </c>
      <c r="R195" s="201">
        <f>Q195*H195</f>
        <v>0</v>
      </c>
      <c r="S195" s="201">
        <v>0</v>
      </c>
      <c r="T195" s="202">
        <f>S195*H195</f>
        <v>0</v>
      </c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R195" s="203" t="s">
        <v>99</v>
      </c>
      <c r="AT195" s="203" t="s">
        <v>146</v>
      </c>
      <c r="AU195" s="203" t="s">
        <v>86</v>
      </c>
      <c r="AY195" s="18" t="s">
        <v>144</v>
      </c>
      <c r="BE195" s="204">
        <f>IF(N195="základní",J195,0)</f>
        <v>0</v>
      </c>
      <c r="BF195" s="204">
        <f>IF(N195="snížená",J195,0)</f>
        <v>0</v>
      </c>
      <c r="BG195" s="204">
        <f>IF(N195="zákl. přenesená",J195,0)</f>
        <v>0</v>
      </c>
      <c r="BH195" s="204">
        <f>IF(N195="sníž. přenesená",J195,0)</f>
        <v>0</v>
      </c>
      <c r="BI195" s="204">
        <f>IF(N195="nulová",J195,0)</f>
        <v>0</v>
      </c>
      <c r="BJ195" s="18" t="s">
        <v>21</v>
      </c>
      <c r="BK195" s="204">
        <f>ROUND(I195*H195,2)</f>
        <v>0</v>
      </c>
      <c r="BL195" s="18" t="s">
        <v>99</v>
      </c>
      <c r="BM195" s="203" t="s">
        <v>875</v>
      </c>
    </row>
    <row r="196" spans="1:65" s="2" customFormat="1" ht="19.5">
      <c r="A196" s="35"/>
      <c r="B196" s="36"/>
      <c r="C196" s="37"/>
      <c r="D196" s="205" t="s">
        <v>152</v>
      </c>
      <c r="E196" s="37"/>
      <c r="F196" s="206" t="s">
        <v>222</v>
      </c>
      <c r="G196" s="37"/>
      <c r="H196" s="37"/>
      <c r="I196" s="207"/>
      <c r="J196" s="37"/>
      <c r="K196" s="37"/>
      <c r="L196" s="40"/>
      <c r="M196" s="208"/>
      <c r="N196" s="209"/>
      <c r="O196" s="72"/>
      <c r="P196" s="72"/>
      <c r="Q196" s="72"/>
      <c r="R196" s="72"/>
      <c r="S196" s="72"/>
      <c r="T196" s="73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T196" s="18" t="s">
        <v>152</v>
      </c>
      <c r="AU196" s="18" t="s">
        <v>86</v>
      </c>
    </row>
    <row r="197" spans="1:65" s="13" customFormat="1" ht="11.25">
      <c r="B197" s="210"/>
      <c r="C197" s="211"/>
      <c r="D197" s="205" t="s">
        <v>154</v>
      </c>
      <c r="E197" s="212" t="s">
        <v>1</v>
      </c>
      <c r="F197" s="213" t="s">
        <v>537</v>
      </c>
      <c r="G197" s="211"/>
      <c r="H197" s="212" t="s">
        <v>1</v>
      </c>
      <c r="I197" s="214"/>
      <c r="J197" s="211"/>
      <c r="K197" s="211"/>
      <c r="L197" s="215"/>
      <c r="M197" s="216"/>
      <c r="N197" s="217"/>
      <c r="O197" s="217"/>
      <c r="P197" s="217"/>
      <c r="Q197" s="217"/>
      <c r="R197" s="217"/>
      <c r="S197" s="217"/>
      <c r="T197" s="218"/>
      <c r="AT197" s="219" t="s">
        <v>154</v>
      </c>
      <c r="AU197" s="219" t="s">
        <v>86</v>
      </c>
      <c r="AV197" s="13" t="s">
        <v>21</v>
      </c>
      <c r="AW197" s="13" t="s">
        <v>35</v>
      </c>
      <c r="AX197" s="13" t="s">
        <v>78</v>
      </c>
      <c r="AY197" s="219" t="s">
        <v>144</v>
      </c>
    </row>
    <row r="198" spans="1:65" s="14" customFormat="1" ht="11.25">
      <c r="B198" s="220"/>
      <c r="C198" s="221"/>
      <c r="D198" s="205" t="s">
        <v>154</v>
      </c>
      <c r="E198" s="222" t="s">
        <v>1</v>
      </c>
      <c r="F198" s="223" t="s">
        <v>876</v>
      </c>
      <c r="G198" s="221"/>
      <c r="H198" s="224">
        <v>100</v>
      </c>
      <c r="I198" s="225"/>
      <c r="J198" s="221"/>
      <c r="K198" s="221"/>
      <c r="L198" s="226"/>
      <c r="M198" s="227"/>
      <c r="N198" s="228"/>
      <c r="O198" s="228"/>
      <c r="P198" s="228"/>
      <c r="Q198" s="228"/>
      <c r="R198" s="228"/>
      <c r="S198" s="228"/>
      <c r="T198" s="229"/>
      <c r="AT198" s="230" t="s">
        <v>154</v>
      </c>
      <c r="AU198" s="230" t="s">
        <v>86</v>
      </c>
      <c r="AV198" s="14" t="s">
        <v>86</v>
      </c>
      <c r="AW198" s="14" t="s">
        <v>35</v>
      </c>
      <c r="AX198" s="14" t="s">
        <v>21</v>
      </c>
      <c r="AY198" s="230" t="s">
        <v>144</v>
      </c>
    </row>
    <row r="199" spans="1:65" s="2" customFormat="1" ht="37.9" customHeight="1">
      <c r="A199" s="35"/>
      <c r="B199" s="36"/>
      <c r="C199" s="192" t="s">
        <v>218</v>
      </c>
      <c r="D199" s="192" t="s">
        <v>146</v>
      </c>
      <c r="E199" s="193" t="s">
        <v>226</v>
      </c>
      <c r="F199" s="194" t="s">
        <v>227</v>
      </c>
      <c r="G199" s="195" t="s">
        <v>149</v>
      </c>
      <c r="H199" s="196">
        <v>100</v>
      </c>
      <c r="I199" s="197"/>
      <c r="J199" s="198">
        <f>ROUND(I199*H199,2)</f>
        <v>0</v>
      </c>
      <c r="K199" s="194" t="s">
        <v>1</v>
      </c>
      <c r="L199" s="40"/>
      <c r="M199" s="199" t="s">
        <v>1</v>
      </c>
      <c r="N199" s="200" t="s">
        <v>43</v>
      </c>
      <c r="O199" s="72"/>
      <c r="P199" s="201">
        <f>O199*H199</f>
        <v>0</v>
      </c>
      <c r="Q199" s="201">
        <v>0</v>
      </c>
      <c r="R199" s="201">
        <f>Q199*H199</f>
        <v>0</v>
      </c>
      <c r="S199" s="201">
        <v>0</v>
      </c>
      <c r="T199" s="202">
        <f>S199*H199</f>
        <v>0</v>
      </c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R199" s="203" t="s">
        <v>99</v>
      </c>
      <c r="AT199" s="203" t="s">
        <v>146</v>
      </c>
      <c r="AU199" s="203" t="s">
        <v>86</v>
      </c>
      <c r="AY199" s="18" t="s">
        <v>144</v>
      </c>
      <c r="BE199" s="204">
        <f>IF(N199="základní",J199,0)</f>
        <v>0</v>
      </c>
      <c r="BF199" s="204">
        <f>IF(N199="snížená",J199,0)</f>
        <v>0</v>
      </c>
      <c r="BG199" s="204">
        <f>IF(N199="zákl. přenesená",J199,0)</f>
        <v>0</v>
      </c>
      <c r="BH199" s="204">
        <f>IF(N199="sníž. přenesená",J199,0)</f>
        <v>0</v>
      </c>
      <c r="BI199" s="204">
        <f>IF(N199="nulová",J199,0)</f>
        <v>0</v>
      </c>
      <c r="BJ199" s="18" t="s">
        <v>21</v>
      </c>
      <c r="BK199" s="204">
        <f>ROUND(I199*H199,2)</f>
        <v>0</v>
      </c>
      <c r="BL199" s="18" t="s">
        <v>99</v>
      </c>
      <c r="BM199" s="203" t="s">
        <v>877</v>
      </c>
    </row>
    <row r="200" spans="1:65" s="2" customFormat="1" ht="19.5">
      <c r="A200" s="35"/>
      <c r="B200" s="36"/>
      <c r="C200" s="37"/>
      <c r="D200" s="205" t="s">
        <v>152</v>
      </c>
      <c r="E200" s="37"/>
      <c r="F200" s="206" t="s">
        <v>229</v>
      </c>
      <c r="G200" s="37"/>
      <c r="H200" s="37"/>
      <c r="I200" s="207"/>
      <c r="J200" s="37"/>
      <c r="K200" s="37"/>
      <c r="L200" s="40"/>
      <c r="M200" s="208"/>
      <c r="N200" s="209"/>
      <c r="O200" s="72"/>
      <c r="P200" s="72"/>
      <c r="Q200" s="72"/>
      <c r="R200" s="72"/>
      <c r="S200" s="72"/>
      <c r="T200" s="73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T200" s="18" t="s">
        <v>152</v>
      </c>
      <c r="AU200" s="18" t="s">
        <v>86</v>
      </c>
    </row>
    <row r="201" spans="1:65" s="13" customFormat="1" ht="11.25">
      <c r="B201" s="210"/>
      <c r="C201" s="211"/>
      <c r="D201" s="205" t="s">
        <v>154</v>
      </c>
      <c r="E201" s="212" t="s">
        <v>1</v>
      </c>
      <c r="F201" s="213" t="s">
        <v>223</v>
      </c>
      <c r="G201" s="211"/>
      <c r="H201" s="212" t="s">
        <v>1</v>
      </c>
      <c r="I201" s="214"/>
      <c r="J201" s="211"/>
      <c r="K201" s="211"/>
      <c r="L201" s="215"/>
      <c r="M201" s="216"/>
      <c r="N201" s="217"/>
      <c r="O201" s="217"/>
      <c r="P201" s="217"/>
      <c r="Q201" s="217"/>
      <c r="R201" s="217"/>
      <c r="S201" s="217"/>
      <c r="T201" s="218"/>
      <c r="AT201" s="219" t="s">
        <v>154</v>
      </c>
      <c r="AU201" s="219" t="s">
        <v>86</v>
      </c>
      <c r="AV201" s="13" t="s">
        <v>21</v>
      </c>
      <c r="AW201" s="13" t="s">
        <v>35</v>
      </c>
      <c r="AX201" s="13" t="s">
        <v>78</v>
      </c>
      <c r="AY201" s="219" t="s">
        <v>144</v>
      </c>
    </row>
    <row r="202" spans="1:65" s="14" customFormat="1" ht="11.25">
      <c r="B202" s="220"/>
      <c r="C202" s="221"/>
      <c r="D202" s="205" t="s">
        <v>154</v>
      </c>
      <c r="E202" s="222" t="s">
        <v>1</v>
      </c>
      <c r="F202" s="223" t="s">
        <v>876</v>
      </c>
      <c r="G202" s="221"/>
      <c r="H202" s="224">
        <v>100</v>
      </c>
      <c r="I202" s="225"/>
      <c r="J202" s="221"/>
      <c r="K202" s="221"/>
      <c r="L202" s="226"/>
      <c r="M202" s="227"/>
      <c r="N202" s="228"/>
      <c r="O202" s="228"/>
      <c r="P202" s="228"/>
      <c r="Q202" s="228"/>
      <c r="R202" s="228"/>
      <c r="S202" s="228"/>
      <c r="T202" s="229"/>
      <c r="AT202" s="230" t="s">
        <v>154</v>
      </c>
      <c r="AU202" s="230" t="s">
        <v>86</v>
      </c>
      <c r="AV202" s="14" t="s">
        <v>86</v>
      </c>
      <c r="AW202" s="14" t="s">
        <v>35</v>
      </c>
      <c r="AX202" s="14" t="s">
        <v>21</v>
      </c>
      <c r="AY202" s="230" t="s">
        <v>144</v>
      </c>
    </row>
    <row r="203" spans="1:65" s="2" customFormat="1" ht="14.45" customHeight="1">
      <c r="A203" s="35"/>
      <c r="B203" s="36"/>
      <c r="C203" s="243" t="s">
        <v>535</v>
      </c>
      <c r="D203" s="243" t="s">
        <v>211</v>
      </c>
      <c r="E203" s="244" t="s">
        <v>230</v>
      </c>
      <c r="F203" s="245" t="s">
        <v>231</v>
      </c>
      <c r="G203" s="246" t="s">
        <v>232</v>
      </c>
      <c r="H203" s="247">
        <v>1.5</v>
      </c>
      <c r="I203" s="248"/>
      <c r="J203" s="249">
        <f>ROUND(I203*H203,2)</f>
        <v>0</v>
      </c>
      <c r="K203" s="245" t="s">
        <v>150</v>
      </c>
      <c r="L203" s="250"/>
      <c r="M203" s="251" t="s">
        <v>1</v>
      </c>
      <c r="N203" s="252" t="s">
        <v>43</v>
      </c>
      <c r="O203" s="72"/>
      <c r="P203" s="201">
        <f>O203*H203</f>
        <v>0</v>
      </c>
      <c r="Q203" s="201">
        <v>1E-3</v>
      </c>
      <c r="R203" s="201">
        <f>Q203*H203</f>
        <v>1.5E-3</v>
      </c>
      <c r="S203" s="201">
        <v>0</v>
      </c>
      <c r="T203" s="202">
        <f>S203*H203</f>
        <v>0</v>
      </c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R203" s="203" t="s">
        <v>195</v>
      </c>
      <c r="AT203" s="203" t="s">
        <v>211</v>
      </c>
      <c r="AU203" s="203" t="s">
        <v>86</v>
      </c>
      <c r="AY203" s="18" t="s">
        <v>144</v>
      </c>
      <c r="BE203" s="204">
        <f>IF(N203="základní",J203,0)</f>
        <v>0</v>
      </c>
      <c r="BF203" s="204">
        <f>IF(N203="snížená",J203,0)</f>
        <v>0</v>
      </c>
      <c r="BG203" s="204">
        <f>IF(N203="zákl. přenesená",J203,0)</f>
        <v>0</v>
      </c>
      <c r="BH203" s="204">
        <f>IF(N203="sníž. přenesená",J203,0)</f>
        <v>0</v>
      </c>
      <c r="BI203" s="204">
        <f>IF(N203="nulová",J203,0)</f>
        <v>0</v>
      </c>
      <c r="BJ203" s="18" t="s">
        <v>21</v>
      </c>
      <c r="BK203" s="204">
        <f>ROUND(I203*H203,2)</f>
        <v>0</v>
      </c>
      <c r="BL203" s="18" t="s">
        <v>99</v>
      </c>
      <c r="BM203" s="203" t="s">
        <v>878</v>
      </c>
    </row>
    <row r="204" spans="1:65" s="2" customFormat="1" ht="11.25">
      <c r="A204" s="35"/>
      <c r="B204" s="36"/>
      <c r="C204" s="37"/>
      <c r="D204" s="205" t="s">
        <v>152</v>
      </c>
      <c r="E204" s="37"/>
      <c r="F204" s="206" t="s">
        <v>231</v>
      </c>
      <c r="G204" s="37"/>
      <c r="H204" s="37"/>
      <c r="I204" s="207"/>
      <c r="J204" s="37"/>
      <c r="K204" s="37"/>
      <c r="L204" s="40"/>
      <c r="M204" s="208"/>
      <c r="N204" s="209"/>
      <c r="O204" s="72"/>
      <c r="P204" s="72"/>
      <c r="Q204" s="72"/>
      <c r="R204" s="72"/>
      <c r="S204" s="72"/>
      <c r="T204" s="73"/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T204" s="18" t="s">
        <v>152</v>
      </c>
      <c r="AU204" s="18" t="s">
        <v>86</v>
      </c>
    </row>
    <row r="205" spans="1:65" s="14" customFormat="1" ht="11.25">
      <c r="B205" s="220"/>
      <c r="C205" s="221"/>
      <c r="D205" s="205" t="s">
        <v>154</v>
      </c>
      <c r="E205" s="221"/>
      <c r="F205" s="223" t="s">
        <v>234</v>
      </c>
      <c r="G205" s="221"/>
      <c r="H205" s="224">
        <v>1.5</v>
      </c>
      <c r="I205" s="225"/>
      <c r="J205" s="221"/>
      <c r="K205" s="221"/>
      <c r="L205" s="226"/>
      <c r="M205" s="227"/>
      <c r="N205" s="228"/>
      <c r="O205" s="228"/>
      <c r="P205" s="228"/>
      <c r="Q205" s="228"/>
      <c r="R205" s="228"/>
      <c r="S205" s="228"/>
      <c r="T205" s="229"/>
      <c r="AT205" s="230" t="s">
        <v>154</v>
      </c>
      <c r="AU205" s="230" t="s">
        <v>86</v>
      </c>
      <c r="AV205" s="14" t="s">
        <v>86</v>
      </c>
      <c r="AW205" s="14" t="s">
        <v>4</v>
      </c>
      <c r="AX205" s="14" t="s">
        <v>21</v>
      </c>
      <c r="AY205" s="230" t="s">
        <v>144</v>
      </c>
    </row>
    <row r="206" spans="1:65" s="2" customFormat="1" ht="24.2" customHeight="1">
      <c r="A206" s="35"/>
      <c r="B206" s="36"/>
      <c r="C206" s="192" t="s">
        <v>225</v>
      </c>
      <c r="D206" s="192" t="s">
        <v>146</v>
      </c>
      <c r="E206" s="193" t="s">
        <v>236</v>
      </c>
      <c r="F206" s="194" t="s">
        <v>237</v>
      </c>
      <c r="G206" s="195" t="s">
        <v>149</v>
      </c>
      <c r="H206" s="196">
        <v>166.2</v>
      </c>
      <c r="I206" s="197"/>
      <c r="J206" s="198">
        <f>ROUND(I206*H206,2)</f>
        <v>0</v>
      </c>
      <c r="K206" s="194" t="s">
        <v>150</v>
      </c>
      <c r="L206" s="40"/>
      <c r="M206" s="199" t="s">
        <v>1</v>
      </c>
      <c r="N206" s="200" t="s">
        <v>43</v>
      </c>
      <c r="O206" s="72"/>
      <c r="P206" s="201">
        <f>O206*H206</f>
        <v>0</v>
      </c>
      <c r="Q206" s="201">
        <v>0</v>
      </c>
      <c r="R206" s="201">
        <f>Q206*H206</f>
        <v>0</v>
      </c>
      <c r="S206" s="201">
        <v>0</v>
      </c>
      <c r="T206" s="202">
        <f>S206*H206</f>
        <v>0</v>
      </c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R206" s="203" t="s">
        <v>99</v>
      </c>
      <c r="AT206" s="203" t="s">
        <v>146</v>
      </c>
      <c r="AU206" s="203" t="s">
        <v>86</v>
      </c>
      <c r="AY206" s="18" t="s">
        <v>144</v>
      </c>
      <c r="BE206" s="204">
        <f>IF(N206="základní",J206,0)</f>
        <v>0</v>
      </c>
      <c r="BF206" s="204">
        <f>IF(N206="snížená",J206,0)</f>
        <v>0</v>
      </c>
      <c r="BG206" s="204">
        <f>IF(N206="zákl. přenesená",J206,0)</f>
        <v>0</v>
      </c>
      <c r="BH206" s="204">
        <f>IF(N206="sníž. přenesená",J206,0)</f>
        <v>0</v>
      </c>
      <c r="BI206" s="204">
        <f>IF(N206="nulová",J206,0)</f>
        <v>0</v>
      </c>
      <c r="BJ206" s="18" t="s">
        <v>21</v>
      </c>
      <c r="BK206" s="204">
        <f>ROUND(I206*H206,2)</f>
        <v>0</v>
      </c>
      <c r="BL206" s="18" t="s">
        <v>99</v>
      </c>
      <c r="BM206" s="203" t="s">
        <v>879</v>
      </c>
    </row>
    <row r="207" spans="1:65" s="2" customFormat="1" ht="19.5">
      <c r="A207" s="35"/>
      <c r="B207" s="36"/>
      <c r="C207" s="37"/>
      <c r="D207" s="205" t="s">
        <v>152</v>
      </c>
      <c r="E207" s="37"/>
      <c r="F207" s="206" t="s">
        <v>239</v>
      </c>
      <c r="G207" s="37"/>
      <c r="H207" s="37"/>
      <c r="I207" s="207"/>
      <c r="J207" s="37"/>
      <c r="K207" s="37"/>
      <c r="L207" s="40"/>
      <c r="M207" s="208"/>
      <c r="N207" s="209"/>
      <c r="O207" s="72"/>
      <c r="P207" s="72"/>
      <c r="Q207" s="72"/>
      <c r="R207" s="72"/>
      <c r="S207" s="72"/>
      <c r="T207" s="73"/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T207" s="18" t="s">
        <v>152</v>
      </c>
      <c r="AU207" s="18" t="s">
        <v>86</v>
      </c>
    </row>
    <row r="208" spans="1:65" s="13" customFormat="1" ht="11.25">
      <c r="B208" s="210"/>
      <c r="C208" s="211"/>
      <c r="D208" s="205" t="s">
        <v>154</v>
      </c>
      <c r="E208" s="212" t="s">
        <v>1</v>
      </c>
      <c r="F208" s="213" t="s">
        <v>240</v>
      </c>
      <c r="G208" s="211"/>
      <c r="H208" s="212" t="s">
        <v>1</v>
      </c>
      <c r="I208" s="214"/>
      <c r="J208" s="211"/>
      <c r="K208" s="211"/>
      <c r="L208" s="215"/>
      <c r="M208" s="216"/>
      <c r="N208" s="217"/>
      <c r="O208" s="217"/>
      <c r="P208" s="217"/>
      <c r="Q208" s="217"/>
      <c r="R208" s="217"/>
      <c r="S208" s="217"/>
      <c r="T208" s="218"/>
      <c r="AT208" s="219" t="s">
        <v>154</v>
      </c>
      <c r="AU208" s="219" t="s">
        <v>86</v>
      </c>
      <c r="AV208" s="13" t="s">
        <v>21</v>
      </c>
      <c r="AW208" s="13" t="s">
        <v>35</v>
      </c>
      <c r="AX208" s="13" t="s">
        <v>78</v>
      </c>
      <c r="AY208" s="219" t="s">
        <v>144</v>
      </c>
    </row>
    <row r="209" spans="1:65" s="14" customFormat="1" ht="11.25">
      <c r="B209" s="220"/>
      <c r="C209" s="221"/>
      <c r="D209" s="205" t="s">
        <v>154</v>
      </c>
      <c r="E209" s="222" t="s">
        <v>1</v>
      </c>
      <c r="F209" s="223" t="s">
        <v>880</v>
      </c>
      <c r="G209" s="221"/>
      <c r="H209" s="224">
        <v>166.2</v>
      </c>
      <c r="I209" s="225"/>
      <c r="J209" s="221"/>
      <c r="K209" s="221"/>
      <c r="L209" s="226"/>
      <c r="M209" s="227"/>
      <c r="N209" s="228"/>
      <c r="O209" s="228"/>
      <c r="P209" s="228"/>
      <c r="Q209" s="228"/>
      <c r="R209" s="228"/>
      <c r="S209" s="228"/>
      <c r="T209" s="229"/>
      <c r="AT209" s="230" t="s">
        <v>154</v>
      </c>
      <c r="AU209" s="230" t="s">
        <v>86</v>
      </c>
      <c r="AV209" s="14" t="s">
        <v>86</v>
      </c>
      <c r="AW209" s="14" t="s">
        <v>35</v>
      </c>
      <c r="AX209" s="14" t="s">
        <v>21</v>
      </c>
      <c r="AY209" s="230" t="s">
        <v>144</v>
      </c>
    </row>
    <row r="210" spans="1:65" s="12" customFormat="1" ht="22.9" customHeight="1">
      <c r="B210" s="176"/>
      <c r="C210" s="177"/>
      <c r="D210" s="178" t="s">
        <v>77</v>
      </c>
      <c r="E210" s="190" t="s">
        <v>86</v>
      </c>
      <c r="F210" s="190" t="s">
        <v>242</v>
      </c>
      <c r="G210" s="177"/>
      <c r="H210" s="177"/>
      <c r="I210" s="180"/>
      <c r="J210" s="191">
        <f>BK210</f>
        <v>0</v>
      </c>
      <c r="K210" s="177"/>
      <c r="L210" s="182"/>
      <c r="M210" s="183"/>
      <c r="N210" s="184"/>
      <c r="O210" s="184"/>
      <c r="P210" s="185">
        <f>SUM(P211:P229)</f>
        <v>0</v>
      </c>
      <c r="Q210" s="184"/>
      <c r="R210" s="185">
        <f>SUM(R211:R229)</f>
        <v>21.499270000000003</v>
      </c>
      <c r="S210" s="184"/>
      <c r="T210" s="186">
        <f>SUM(T211:T229)</f>
        <v>0</v>
      </c>
      <c r="AR210" s="187" t="s">
        <v>21</v>
      </c>
      <c r="AT210" s="188" t="s">
        <v>77</v>
      </c>
      <c r="AU210" s="188" t="s">
        <v>21</v>
      </c>
      <c r="AY210" s="187" t="s">
        <v>144</v>
      </c>
      <c r="BK210" s="189">
        <f>SUM(BK211:BK229)</f>
        <v>0</v>
      </c>
    </row>
    <row r="211" spans="1:65" s="2" customFormat="1" ht="24.2" customHeight="1">
      <c r="A211" s="35"/>
      <c r="B211" s="36"/>
      <c r="C211" s="192" t="s">
        <v>8</v>
      </c>
      <c r="D211" s="192" t="s">
        <v>146</v>
      </c>
      <c r="E211" s="193" t="s">
        <v>244</v>
      </c>
      <c r="F211" s="194" t="s">
        <v>245</v>
      </c>
      <c r="G211" s="195" t="s">
        <v>171</v>
      </c>
      <c r="H211" s="196">
        <v>4</v>
      </c>
      <c r="I211" s="197"/>
      <c r="J211" s="198">
        <f>ROUND(I211*H211,2)</f>
        <v>0</v>
      </c>
      <c r="K211" s="194" t="s">
        <v>1</v>
      </c>
      <c r="L211" s="40"/>
      <c r="M211" s="199" t="s">
        <v>1</v>
      </c>
      <c r="N211" s="200" t="s">
        <v>43</v>
      </c>
      <c r="O211" s="72"/>
      <c r="P211" s="201">
        <f>O211*H211</f>
        <v>0</v>
      </c>
      <c r="Q211" s="201">
        <v>1.63</v>
      </c>
      <c r="R211" s="201">
        <f>Q211*H211</f>
        <v>6.52</v>
      </c>
      <c r="S211" s="201">
        <v>0</v>
      </c>
      <c r="T211" s="202">
        <f>S211*H211</f>
        <v>0</v>
      </c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R211" s="203" t="s">
        <v>99</v>
      </c>
      <c r="AT211" s="203" t="s">
        <v>146</v>
      </c>
      <c r="AU211" s="203" t="s">
        <v>86</v>
      </c>
      <c r="AY211" s="18" t="s">
        <v>144</v>
      </c>
      <c r="BE211" s="204">
        <f>IF(N211="základní",J211,0)</f>
        <v>0</v>
      </c>
      <c r="BF211" s="204">
        <f>IF(N211="snížená",J211,0)</f>
        <v>0</v>
      </c>
      <c r="BG211" s="204">
        <f>IF(N211="zákl. přenesená",J211,0)</f>
        <v>0</v>
      </c>
      <c r="BH211" s="204">
        <f>IF(N211="sníž. přenesená",J211,0)</f>
        <v>0</v>
      </c>
      <c r="BI211" s="204">
        <f>IF(N211="nulová",J211,0)</f>
        <v>0</v>
      </c>
      <c r="BJ211" s="18" t="s">
        <v>21</v>
      </c>
      <c r="BK211" s="204">
        <f>ROUND(I211*H211,2)</f>
        <v>0</v>
      </c>
      <c r="BL211" s="18" t="s">
        <v>99</v>
      </c>
      <c r="BM211" s="203" t="s">
        <v>881</v>
      </c>
    </row>
    <row r="212" spans="1:65" s="2" customFormat="1" ht="29.25">
      <c r="A212" s="35"/>
      <c r="B212" s="36"/>
      <c r="C212" s="37"/>
      <c r="D212" s="205" t="s">
        <v>152</v>
      </c>
      <c r="E212" s="37"/>
      <c r="F212" s="206" t="s">
        <v>247</v>
      </c>
      <c r="G212" s="37"/>
      <c r="H212" s="37"/>
      <c r="I212" s="207"/>
      <c r="J212" s="37"/>
      <c r="K212" s="37"/>
      <c r="L212" s="40"/>
      <c r="M212" s="208"/>
      <c r="N212" s="209"/>
      <c r="O212" s="72"/>
      <c r="P212" s="72"/>
      <c r="Q212" s="72"/>
      <c r="R212" s="72"/>
      <c r="S212" s="72"/>
      <c r="T212" s="73"/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T212" s="18" t="s">
        <v>152</v>
      </c>
      <c r="AU212" s="18" t="s">
        <v>86</v>
      </c>
    </row>
    <row r="213" spans="1:65" s="13" customFormat="1" ht="11.25">
      <c r="B213" s="210"/>
      <c r="C213" s="211"/>
      <c r="D213" s="205" t="s">
        <v>154</v>
      </c>
      <c r="E213" s="212" t="s">
        <v>1</v>
      </c>
      <c r="F213" s="213" t="s">
        <v>176</v>
      </c>
      <c r="G213" s="211"/>
      <c r="H213" s="212" t="s">
        <v>1</v>
      </c>
      <c r="I213" s="214"/>
      <c r="J213" s="211"/>
      <c r="K213" s="211"/>
      <c r="L213" s="215"/>
      <c r="M213" s="216"/>
      <c r="N213" s="217"/>
      <c r="O213" s="217"/>
      <c r="P213" s="217"/>
      <c r="Q213" s="217"/>
      <c r="R213" s="217"/>
      <c r="S213" s="217"/>
      <c r="T213" s="218"/>
      <c r="AT213" s="219" t="s">
        <v>154</v>
      </c>
      <c r="AU213" s="219" t="s">
        <v>86</v>
      </c>
      <c r="AV213" s="13" t="s">
        <v>21</v>
      </c>
      <c r="AW213" s="13" t="s">
        <v>35</v>
      </c>
      <c r="AX213" s="13" t="s">
        <v>78</v>
      </c>
      <c r="AY213" s="219" t="s">
        <v>144</v>
      </c>
    </row>
    <row r="214" spans="1:65" s="14" customFormat="1" ht="11.25">
      <c r="B214" s="220"/>
      <c r="C214" s="221"/>
      <c r="D214" s="205" t="s">
        <v>154</v>
      </c>
      <c r="E214" s="222" t="s">
        <v>1</v>
      </c>
      <c r="F214" s="223" t="s">
        <v>638</v>
      </c>
      <c r="G214" s="221"/>
      <c r="H214" s="224">
        <v>4</v>
      </c>
      <c r="I214" s="225"/>
      <c r="J214" s="221"/>
      <c r="K214" s="221"/>
      <c r="L214" s="226"/>
      <c r="M214" s="227"/>
      <c r="N214" s="228"/>
      <c r="O214" s="228"/>
      <c r="P214" s="228"/>
      <c r="Q214" s="228"/>
      <c r="R214" s="228"/>
      <c r="S214" s="228"/>
      <c r="T214" s="229"/>
      <c r="AT214" s="230" t="s">
        <v>154</v>
      </c>
      <c r="AU214" s="230" t="s">
        <v>86</v>
      </c>
      <c r="AV214" s="14" t="s">
        <v>86</v>
      </c>
      <c r="AW214" s="14" t="s">
        <v>35</v>
      </c>
      <c r="AX214" s="14" t="s">
        <v>21</v>
      </c>
      <c r="AY214" s="230" t="s">
        <v>144</v>
      </c>
    </row>
    <row r="215" spans="1:65" s="2" customFormat="1" ht="24.2" customHeight="1">
      <c r="A215" s="35"/>
      <c r="B215" s="36"/>
      <c r="C215" s="192" t="s">
        <v>235</v>
      </c>
      <c r="D215" s="192" t="s">
        <v>146</v>
      </c>
      <c r="E215" s="193" t="s">
        <v>250</v>
      </c>
      <c r="F215" s="194" t="s">
        <v>251</v>
      </c>
      <c r="G215" s="195" t="s">
        <v>171</v>
      </c>
      <c r="H215" s="196">
        <v>4.4400000000000004</v>
      </c>
      <c r="I215" s="197"/>
      <c r="J215" s="198">
        <f>ROUND(I215*H215,2)</f>
        <v>0</v>
      </c>
      <c r="K215" s="194" t="s">
        <v>1</v>
      </c>
      <c r="L215" s="40"/>
      <c r="M215" s="199" t="s">
        <v>1</v>
      </c>
      <c r="N215" s="200" t="s">
        <v>43</v>
      </c>
      <c r="O215" s="72"/>
      <c r="P215" s="201">
        <f>O215*H215</f>
        <v>0</v>
      </c>
      <c r="Q215" s="201">
        <v>1.665</v>
      </c>
      <c r="R215" s="201">
        <f>Q215*H215</f>
        <v>7.3926000000000007</v>
      </c>
      <c r="S215" s="201">
        <v>0</v>
      </c>
      <c r="T215" s="202">
        <f>S215*H215</f>
        <v>0</v>
      </c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R215" s="203" t="s">
        <v>99</v>
      </c>
      <c r="AT215" s="203" t="s">
        <v>146</v>
      </c>
      <c r="AU215" s="203" t="s">
        <v>86</v>
      </c>
      <c r="AY215" s="18" t="s">
        <v>144</v>
      </c>
      <c r="BE215" s="204">
        <f>IF(N215="základní",J215,0)</f>
        <v>0</v>
      </c>
      <c r="BF215" s="204">
        <f>IF(N215="snížená",J215,0)</f>
        <v>0</v>
      </c>
      <c r="BG215" s="204">
        <f>IF(N215="zákl. přenesená",J215,0)</f>
        <v>0</v>
      </c>
      <c r="BH215" s="204">
        <f>IF(N215="sníž. přenesená",J215,0)</f>
        <v>0</v>
      </c>
      <c r="BI215" s="204">
        <f>IF(N215="nulová",J215,0)</f>
        <v>0</v>
      </c>
      <c r="BJ215" s="18" t="s">
        <v>21</v>
      </c>
      <c r="BK215" s="204">
        <f>ROUND(I215*H215,2)</f>
        <v>0</v>
      </c>
      <c r="BL215" s="18" t="s">
        <v>99</v>
      </c>
      <c r="BM215" s="203" t="s">
        <v>882</v>
      </c>
    </row>
    <row r="216" spans="1:65" s="2" customFormat="1" ht="29.25">
      <c r="A216" s="35"/>
      <c r="B216" s="36"/>
      <c r="C216" s="37"/>
      <c r="D216" s="205" t="s">
        <v>152</v>
      </c>
      <c r="E216" s="37"/>
      <c r="F216" s="206" t="s">
        <v>253</v>
      </c>
      <c r="G216" s="37"/>
      <c r="H216" s="37"/>
      <c r="I216" s="207"/>
      <c r="J216" s="37"/>
      <c r="K216" s="37"/>
      <c r="L216" s="40"/>
      <c r="M216" s="208"/>
      <c r="N216" s="209"/>
      <c r="O216" s="72"/>
      <c r="P216" s="72"/>
      <c r="Q216" s="72"/>
      <c r="R216" s="72"/>
      <c r="S216" s="72"/>
      <c r="T216" s="73"/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T216" s="18" t="s">
        <v>152</v>
      </c>
      <c r="AU216" s="18" t="s">
        <v>86</v>
      </c>
    </row>
    <row r="217" spans="1:65" s="13" customFormat="1" ht="11.25">
      <c r="B217" s="210"/>
      <c r="C217" s="211"/>
      <c r="D217" s="205" t="s">
        <v>154</v>
      </c>
      <c r="E217" s="212" t="s">
        <v>1</v>
      </c>
      <c r="F217" s="213" t="s">
        <v>254</v>
      </c>
      <c r="G217" s="211"/>
      <c r="H217" s="212" t="s">
        <v>1</v>
      </c>
      <c r="I217" s="214"/>
      <c r="J217" s="211"/>
      <c r="K217" s="211"/>
      <c r="L217" s="215"/>
      <c r="M217" s="216"/>
      <c r="N217" s="217"/>
      <c r="O217" s="217"/>
      <c r="P217" s="217"/>
      <c r="Q217" s="217"/>
      <c r="R217" s="217"/>
      <c r="S217" s="217"/>
      <c r="T217" s="218"/>
      <c r="AT217" s="219" t="s">
        <v>154</v>
      </c>
      <c r="AU217" s="219" t="s">
        <v>86</v>
      </c>
      <c r="AV217" s="13" t="s">
        <v>21</v>
      </c>
      <c r="AW217" s="13" t="s">
        <v>35</v>
      </c>
      <c r="AX217" s="13" t="s">
        <v>78</v>
      </c>
      <c r="AY217" s="219" t="s">
        <v>144</v>
      </c>
    </row>
    <row r="218" spans="1:65" s="14" customFormat="1" ht="11.25">
      <c r="B218" s="220"/>
      <c r="C218" s="221"/>
      <c r="D218" s="205" t="s">
        <v>154</v>
      </c>
      <c r="E218" s="222" t="s">
        <v>1</v>
      </c>
      <c r="F218" s="223" t="s">
        <v>703</v>
      </c>
      <c r="G218" s="221"/>
      <c r="H218" s="224">
        <v>4.4400000000000004</v>
      </c>
      <c r="I218" s="225"/>
      <c r="J218" s="221"/>
      <c r="K218" s="221"/>
      <c r="L218" s="226"/>
      <c r="M218" s="227"/>
      <c r="N218" s="228"/>
      <c r="O218" s="228"/>
      <c r="P218" s="228"/>
      <c r="Q218" s="228"/>
      <c r="R218" s="228"/>
      <c r="S218" s="228"/>
      <c r="T218" s="229"/>
      <c r="AT218" s="230" t="s">
        <v>154</v>
      </c>
      <c r="AU218" s="230" t="s">
        <v>86</v>
      </c>
      <c r="AV218" s="14" t="s">
        <v>86</v>
      </c>
      <c r="AW218" s="14" t="s">
        <v>35</v>
      </c>
      <c r="AX218" s="14" t="s">
        <v>21</v>
      </c>
      <c r="AY218" s="230" t="s">
        <v>144</v>
      </c>
    </row>
    <row r="219" spans="1:65" s="2" customFormat="1" ht="24.2" customHeight="1">
      <c r="A219" s="35"/>
      <c r="B219" s="36"/>
      <c r="C219" s="192" t="s">
        <v>243</v>
      </c>
      <c r="D219" s="192" t="s">
        <v>146</v>
      </c>
      <c r="E219" s="193" t="s">
        <v>256</v>
      </c>
      <c r="F219" s="194" t="s">
        <v>257</v>
      </c>
      <c r="G219" s="195" t="s">
        <v>149</v>
      </c>
      <c r="H219" s="196">
        <v>18</v>
      </c>
      <c r="I219" s="197"/>
      <c r="J219" s="198">
        <f>ROUND(I219*H219,2)</f>
        <v>0</v>
      </c>
      <c r="K219" s="194" t="s">
        <v>150</v>
      </c>
      <c r="L219" s="40"/>
      <c r="M219" s="199" t="s">
        <v>1</v>
      </c>
      <c r="N219" s="200" t="s">
        <v>43</v>
      </c>
      <c r="O219" s="72"/>
      <c r="P219" s="201">
        <f>O219*H219</f>
        <v>0</v>
      </c>
      <c r="Q219" s="201">
        <v>3.1E-4</v>
      </c>
      <c r="R219" s="201">
        <f>Q219*H219</f>
        <v>5.5799999999999999E-3</v>
      </c>
      <c r="S219" s="201">
        <v>0</v>
      </c>
      <c r="T219" s="202">
        <f>S219*H219</f>
        <v>0</v>
      </c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R219" s="203" t="s">
        <v>99</v>
      </c>
      <c r="AT219" s="203" t="s">
        <v>146</v>
      </c>
      <c r="AU219" s="203" t="s">
        <v>86</v>
      </c>
      <c r="AY219" s="18" t="s">
        <v>144</v>
      </c>
      <c r="BE219" s="204">
        <f>IF(N219="základní",J219,0)</f>
        <v>0</v>
      </c>
      <c r="BF219" s="204">
        <f>IF(N219="snížená",J219,0)</f>
        <v>0</v>
      </c>
      <c r="BG219" s="204">
        <f>IF(N219="zákl. přenesená",J219,0)</f>
        <v>0</v>
      </c>
      <c r="BH219" s="204">
        <f>IF(N219="sníž. přenesená",J219,0)</f>
        <v>0</v>
      </c>
      <c r="BI219" s="204">
        <f>IF(N219="nulová",J219,0)</f>
        <v>0</v>
      </c>
      <c r="BJ219" s="18" t="s">
        <v>21</v>
      </c>
      <c r="BK219" s="204">
        <f>ROUND(I219*H219,2)</f>
        <v>0</v>
      </c>
      <c r="BL219" s="18" t="s">
        <v>99</v>
      </c>
      <c r="BM219" s="203" t="s">
        <v>883</v>
      </c>
    </row>
    <row r="220" spans="1:65" s="2" customFormat="1" ht="29.25">
      <c r="A220" s="35"/>
      <c r="B220" s="36"/>
      <c r="C220" s="37"/>
      <c r="D220" s="205" t="s">
        <v>152</v>
      </c>
      <c r="E220" s="37"/>
      <c r="F220" s="206" t="s">
        <v>259</v>
      </c>
      <c r="G220" s="37"/>
      <c r="H220" s="37"/>
      <c r="I220" s="207"/>
      <c r="J220" s="37"/>
      <c r="K220" s="37"/>
      <c r="L220" s="40"/>
      <c r="M220" s="208"/>
      <c r="N220" s="209"/>
      <c r="O220" s="72"/>
      <c r="P220" s="72"/>
      <c r="Q220" s="72"/>
      <c r="R220" s="72"/>
      <c r="S220" s="72"/>
      <c r="T220" s="73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T220" s="18" t="s">
        <v>152</v>
      </c>
      <c r="AU220" s="18" t="s">
        <v>86</v>
      </c>
    </row>
    <row r="221" spans="1:65" s="13" customFormat="1" ht="11.25">
      <c r="B221" s="210"/>
      <c r="C221" s="211"/>
      <c r="D221" s="205" t="s">
        <v>154</v>
      </c>
      <c r="E221" s="212" t="s">
        <v>1</v>
      </c>
      <c r="F221" s="213" t="s">
        <v>176</v>
      </c>
      <c r="G221" s="211"/>
      <c r="H221" s="212" t="s">
        <v>1</v>
      </c>
      <c r="I221" s="214"/>
      <c r="J221" s="211"/>
      <c r="K221" s="211"/>
      <c r="L221" s="215"/>
      <c r="M221" s="216"/>
      <c r="N221" s="217"/>
      <c r="O221" s="217"/>
      <c r="P221" s="217"/>
      <c r="Q221" s="217"/>
      <c r="R221" s="217"/>
      <c r="S221" s="217"/>
      <c r="T221" s="218"/>
      <c r="AT221" s="219" t="s">
        <v>154</v>
      </c>
      <c r="AU221" s="219" t="s">
        <v>86</v>
      </c>
      <c r="AV221" s="13" t="s">
        <v>21</v>
      </c>
      <c r="AW221" s="13" t="s">
        <v>35</v>
      </c>
      <c r="AX221" s="13" t="s">
        <v>78</v>
      </c>
      <c r="AY221" s="219" t="s">
        <v>144</v>
      </c>
    </row>
    <row r="222" spans="1:65" s="14" customFormat="1" ht="11.25">
      <c r="B222" s="220"/>
      <c r="C222" s="221"/>
      <c r="D222" s="205" t="s">
        <v>154</v>
      </c>
      <c r="E222" s="222" t="s">
        <v>1</v>
      </c>
      <c r="F222" s="223" t="s">
        <v>641</v>
      </c>
      <c r="G222" s="221"/>
      <c r="H222" s="224">
        <v>18</v>
      </c>
      <c r="I222" s="225"/>
      <c r="J222" s="221"/>
      <c r="K222" s="221"/>
      <c r="L222" s="226"/>
      <c r="M222" s="227"/>
      <c r="N222" s="228"/>
      <c r="O222" s="228"/>
      <c r="P222" s="228"/>
      <c r="Q222" s="228"/>
      <c r="R222" s="228"/>
      <c r="S222" s="228"/>
      <c r="T222" s="229"/>
      <c r="AT222" s="230" t="s">
        <v>154</v>
      </c>
      <c r="AU222" s="230" t="s">
        <v>86</v>
      </c>
      <c r="AV222" s="14" t="s">
        <v>86</v>
      </c>
      <c r="AW222" s="14" t="s">
        <v>35</v>
      </c>
      <c r="AX222" s="14" t="s">
        <v>21</v>
      </c>
      <c r="AY222" s="230" t="s">
        <v>144</v>
      </c>
    </row>
    <row r="223" spans="1:65" s="2" customFormat="1" ht="24.2" customHeight="1">
      <c r="A223" s="35"/>
      <c r="B223" s="36"/>
      <c r="C223" s="243" t="s">
        <v>249</v>
      </c>
      <c r="D223" s="243" t="s">
        <v>211</v>
      </c>
      <c r="E223" s="244" t="s">
        <v>262</v>
      </c>
      <c r="F223" s="245" t="s">
        <v>263</v>
      </c>
      <c r="G223" s="246" t="s">
        <v>149</v>
      </c>
      <c r="H223" s="247">
        <v>18.899999999999999</v>
      </c>
      <c r="I223" s="248"/>
      <c r="J223" s="249">
        <f>ROUND(I223*H223,2)</f>
        <v>0</v>
      </c>
      <c r="K223" s="245" t="s">
        <v>150</v>
      </c>
      <c r="L223" s="250"/>
      <c r="M223" s="251" t="s">
        <v>1</v>
      </c>
      <c r="N223" s="252" t="s">
        <v>43</v>
      </c>
      <c r="O223" s="72"/>
      <c r="P223" s="201">
        <f>O223*H223</f>
        <v>0</v>
      </c>
      <c r="Q223" s="201">
        <v>4.0000000000000002E-4</v>
      </c>
      <c r="R223" s="201">
        <f>Q223*H223</f>
        <v>7.5599999999999999E-3</v>
      </c>
      <c r="S223" s="201">
        <v>0</v>
      </c>
      <c r="T223" s="202">
        <f>S223*H223</f>
        <v>0</v>
      </c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R223" s="203" t="s">
        <v>195</v>
      </c>
      <c r="AT223" s="203" t="s">
        <v>211</v>
      </c>
      <c r="AU223" s="203" t="s">
        <v>86</v>
      </c>
      <c r="AY223" s="18" t="s">
        <v>144</v>
      </c>
      <c r="BE223" s="204">
        <f>IF(N223="základní",J223,0)</f>
        <v>0</v>
      </c>
      <c r="BF223" s="204">
        <f>IF(N223="snížená",J223,0)</f>
        <v>0</v>
      </c>
      <c r="BG223" s="204">
        <f>IF(N223="zákl. přenesená",J223,0)</f>
        <v>0</v>
      </c>
      <c r="BH223" s="204">
        <f>IF(N223="sníž. přenesená",J223,0)</f>
        <v>0</v>
      </c>
      <c r="BI223" s="204">
        <f>IF(N223="nulová",J223,0)</f>
        <v>0</v>
      </c>
      <c r="BJ223" s="18" t="s">
        <v>21</v>
      </c>
      <c r="BK223" s="204">
        <f>ROUND(I223*H223,2)</f>
        <v>0</v>
      </c>
      <c r="BL223" s="18" t="s">
        <v>99</v>
      </c>
      <c r="BM223" s="203" t="s">
        <v>884</v>
      </c>
    </row>
    <row r="224" spans="1:65" s="2" customFormat="1" ht="19.5">
      <c r="A224" s="35"/>
      <c r="B224" s="36"/>
      <c r="C224" s="37"/>
      <c r="D224" s="205" t="s">
        <v>152</v>
      </c>
      <c r="E224" s="37"/>
      <c r="F224" s="206" t="s">
        <v>263</v>
      </c>
      <c r="G224" s="37"/>
      <c r="H224" s="37"/>
      <c r="I224" s="207"/>
      <c r="J224" s="37"/>
      <c r="K224" s="37"/>
      <c r="L224" s="40"/>
      <c r="M224" s="208"/>
      <c r="N224" s="209"/>
      <c r="O224" s="72"/>
      <c r="P224" s="72"/>
      <c r="Q224" s="72"/>
      <c r="R224" s="72"/>
      <c r="S224" s="72"/>
      <c r="T224" s="73"/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T224" s="18" t="s">
        <v>152</v>
      </c>
      <c r="AU224" s="18" t="s">
        <v>86</v>
      </c>
    </row>
    <row r="225" spans="1:65" s="14" customFormat="1" ht="11.25">
      <c r="B225" s="220"/>
      <c r="C225" s="221"/>
      <c r="D225" s="205" t="s">
        <v>154</v>
      </c>
      <c r="E225" s="221"/>
      <c r="F225" s="223" t="s">
        <v>643</v>
      </c>
      <c r="G225" s="221"/>
      <c r="H225" s="224">
        <v>18.899999999999999</v>
      </c>
      <c r="I225" s="225"/>
      <c r="J225" s="221"/>
      <c r="K225" s="221"/>
      <c r="L225" s="226"/>
      <c r="M225" s="227"/>
      <c r="N225" s="228"/>
      <c r="O225" s="228"/>
      <c r="P225" s="228"/>
      <c r="Q225" s="228"/>
      <c r="R225" s="228"/>
      <c r="S225" s="228"/>
      <c r="T225" s="229"/>
      <c r="AT225" s="230" t="s">
        <v>154</v>
      </c>
      <c r="AU225" s="230" t="s">
        <v>86</v>
      </c>
      <c r="AV225" s="14" t="s">
        <v>86</v>
      </c>
      <c r="AW225" s="14" t="s">
        <v>4</v>
      </c>
      <c r="AX225" s="14" t="s">
        <v>21</v>
      </c>
      <c r="AY225" s="230" t="s">
        <v>144</v>
      </c>
    </row>
    <row r="226" spans="1:65" s="2" customFormat="1" ht="37.9" customHeight="1">
      <c r="A226" s="35"/>
      <c r="B226" s="36"/>
      <c r="C226" s="192" t="s">
        <v>255</v>
      </c>
      <c r="D226" s="192" t="s">
        <v>146</v>
      </c>
      <c r="E226" s="193" t="s">
        <v>266</v>
      </c>
      <c r="F226" s="194" t="s">
        <v>267</v>
      </c>
      <c r="G226" s="195" t="s">
        <v>268</v>
      </c>
      <c r="H226" s="196">
        <v>37</v>
      </c>
      <c r="I226" s="197"/>
      <c r="J226" s="198">
        <f>ROUND(I226*H226,2)</f>
        <v>0</v>
      </c>
      <c r="K226" s="194" t="s">
        <v>150</v>
      </c>
      <c r="L226" s="40"/>
      <c r="M226" s="199" t="s">
        <v>1</v>
      </c>
      <c r="N226" s="200" t="s">
        <v>43</v>
      </c>
      <c r="O226" s="72"/>
      <c r="P226" s="201">
        <f>O226*H226</f>
        <v>0</v>
      </c>
      <c r="Q226" s="201">
        <v>0.20469000000000001</v>
      </c>
      <c r="R226" s="201">
        <f>Q226*H226</f>
        <v>7.5735300000000008</v>
      </c>
      <c r="S226" s="201">
        <v>0</v>
      </c>
      <c r="T226" s="202">
        <f>S226*H226</f>
        <v>0</v>
      </c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R226" s="203" t="s">
        <v>99</v>
      </c>
      <c r="AT226" s="203" t="s">
        <v>146</v>
      </c>
      <c r="AU226" s="203" t="s">
        <v>86</v>
      </c>
      <c r="AY226" s="18" t="s">
        <v>144</v>
      </c>
      <c r="BE226" s="204">
        <f>IF(N226="základní",J226,0)</f>
        <v>0</v>
      </c>
      <c r="BF226" s="204">
        <f>IF(N226="snížená",J226,0)</f>
        <v>0</v>
      </c>
      <c r="BG226" s="204">
        <f>IF(N226="zákl. přenesená",J226,0)</f>
        <v>0</v>
      </c>
      <c r="BH226" s="204">
        <f>IF(N226="sníž. přenesená",J226,0)</f>
        <v>0</v>
      </c>
      <c r="BI226" s="204">
        <f>IF(N226="nulová",J226,0)</f>
        <v>0</v>
      </c>
      <c r="BJ226" s="18" t="s">
        <v>21</v>
      </c>
      <c r="BK226" s="204">
        <f>ROUND(I226*H226,2)</f>
        <v>0</v>
      </c>
      <c r="BL226" s="18" t="s">
        <v>99</v>
      </c>
      <c r="BM226" s="203" t="s">
        <v>885</v>
      </c>
    </row>
    <row r="227" spans="1:65" s="2" customFormat="1" ht="39">
      <c r="A227" s="35"/>
      <c r="B227" s="36"/>
      <c r="C227" s="37"/>
      <c r="D227" s="205" t="s">
        <v>152</v>
      </c>
      <c r="E227" s="37"/>
      <c r="F227" s="206" t="s">
        <v>270</v>
      </c>
      <c r="G227" s="37"/>
      <c r="H227" s="37"/>
      <c r="I227" s="207"/>
      <c r="J227" s="37"/>
      <c r="K227" s="37"/>
      <c r="L227" s="40"/>
      <c r="M227" s="208"/>
      <c r="N227" s="209"/>
      <c r="O227" s="72"/>
      <c r="P227" s="72"/>
      <c r="Q227" s="72"/>
      <c r="R227" s="72"/>
      <c r="S227" s="72"/>
      <c r="T227" s="73"/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T227" s="18" t="s">
        <v>152</v>
      </c>
      <c r="AU227" s="18" t="s">
        <v>86</v>
      </c>
    </row>
    <row r="228" spans="1:65" s="13" customFormat="1" ht="11.25">
      <c r="B228" s="210"/>
      <c r="C228" s="211"/>
      <c r="D228" s="205" t="s">
        <v>154</v>
      </c>
      <c r="E228" s="212" t="s">
        <v>1</v>
      </c>
      <c r="F228" s="213" t="s">
        <v>254</v>
      </c>
      <c r="G228" s="211"/>
      <c r="H228" s="212" t="s">
        <v>1</v>
      </c>
      <c r="I228" s="214"/>
      <c r="J228" s="211"/>
      <c r="K228" s="211"/>
      <c r="L228" s="215"/>
      <c r="M228" s="216"/>
      <c r="N228" s="217"/>
      <c r="O228" s="217"/>
      <c r="P228" s="217"/>
      <c r="Q228" s="217"/>
      <c r="R228" s="217"/>
      <c r="S228" s="217"/>
      <c r="T228" s="218"/>
      <c r="AT228" s="219" t="s">
        <v>154</v>
      </c>
      <c r="AU228" s="219" t="s">
        <v>86</v>
      </c>
      <c r="AV228" s="13" t="s">
        <v>21</v>
      </c>
      <c r="AW228" s="13" t="s">
        <v>35</v>
      </c>
      <c r="AX228" s="13" t="s">
        <v>78</v>
      </c>
      <c r="AY228" s="219" t="s">
        <v>144</v>
      </c>
    </row>
    <row r="229" spans="1:65" s="14" customFormat="1" ht="11.25">
      <c r="B229" s="220"/>
      <c r="C229" s="221"/>
      <c r="D229" s="205" t="s">
        <v>154</v>
      </c>
      <c r="E229" s="222" t="s">
        <v>1</v>
      </c>
      <c r="F229" s="223" t="s">
        <v>727</v>
      </c>
      <c r="G229" s="221"/>
      <c r="H229" s="224">
        <v>37</v>
      </c>
      <c r="I229" s="225"/>
      <c r="J229" s="221"/>
      <c r="K229" s="221"/>
      <c r="L229" s="226"/>
      <c r="M229" s="227"/>
      <c r="N229" s="228"/>
      <c r="O229" s="228"/>
      <c r="P229" s="228"/>
      <c r="Q229" s="228"/>
      <c r="R229" s="228"/>
      <c r="S229" s="228"/>
      <c r="T229" s="229"/>
      <c r="AT229" s="230" t="s">
        <v>154</v>
      </c>
      <c r="AU229" s="230" t="s">
        <v>86</v>
      </c>
      <c r="AV229" s="14" t="s">
        <v>86</v>
      </c>
      <c r="AW229" s="14" t="s">
        <v>35</v>
      </c>
      <c r="AX229" s="14" t="s">
        <v>21</v>
      </c>
      <c r="AY229" s="230" t="s">
        <v>144</v>
      </c>
    </row>
    <row r="230" spans="1:65" s="12" customFormat="1" ht="22.9" customHeight="1">
      <c r="B230" s="176"/>
      <c r="C230" s="177"/>
      <c r="D230" s="178" t="s">
        <v>77</v>
      </c>
      <c r="E230" s="190" t="s">
        <v>99</v>
      </c>
      <c r="F230" s="190" t="s">
        <v>272</v>
      </c>
      <c r="G230" s="177"/>
      <c r="H230" s="177"/>
      <c r="I230" s="180"/>
      <c r="J230" s="191">
        <f>BK230</f>
        <v>0</v>
      </c>
      <c r="K230" s="177"/>
      <c r="L230" s="182"/>
      <c r="M230" s="183"/>
      <c r="N230" s="184"/>
      <c r="O230" s="184"/>
      <c r="P230" s="185">
        <f>SUM(P231:P244)</f>
        <v>0</v>
      </c>
      <c r="Q230" s="184"/>
      <c r="R230" s="185">
        <f>SUM(R231:R244)</f>
        <v>0.688975</v>
      </c>
      <c r="S230" s="184"/>
      <c r="T230" s="186">
        <f>SUM(T231:T244)</f>
        <v>0</v>
      </c>
      <c r="AR230" s="187" t="s">
        <v>21</v>
      </c>
      <c r="AT230" s="188" t="s">
        <v>77</v>
      </c>
      <c r="AU230" s="188" t="s">
        <v>21</v>
      </c>
      <c r="AY230" s="187" t="s">
        <v>144</v>
      </c>
      <c r="BK230" s="189">
        <f>SUM(BK231:BK244)</f>
        <v>0</v>
      </c>
    </row>
    <row r="231" spans="1:65" s="2" customFormat="1" ht="14.45" customHeight="1">
      <c r="A231" s="35"/>
      <c r="B231" s="36"/>
      <c r="C231" s="192" t="s">
        <v>261</v>
      </c>
      <c r="D231" s="192" t="s">
        <v>146</v>
      </c>
      <c r="E231" s="193" t="s">
        <v>274</v>
      </c>
      <c r="F231" s="194" t="s">
        <v>275</v>
      </c>
      <c r="G231" s="195" t="s">
        <v>149</v>
      </c>
      <c r="H231" s="196">
        <v>310</v>
      </c>
      <c r="I231" s="197"/>
      <c r="J231" s="198">
        <f>ROUND(I231*H231,2)</f>
        <v>0</v>
      </c>
      <c r="K231" s="194" t="s">
        <v>150</v>
      </c>
      <c r="L231" s="40"/>
      <c r="M231" s="199" t="s">
        <v>1</v>
      </c>
      <c r="N231" s="200" t="s">
        <v>43</v>
      </c>
      <c r="O231" s="72"/>
      <c r="P231" s="201">
        <f>O231*H231</f>
        <v>0</v>
      </c>
      <c r="Q231" s="201">
        <v>2.7999999999999998E-4</v>
      </c>
      <c r="R231" s="201">
        <f>Q231*H231</f>
        <v>8.6799999999999988E-2</v>
      </c>
      <c r="S231" s="201">
        <v>0</v>
      </c>
      <c r="T231" s="202">
        <f>S231*H231</f>
        <v>0</v>
      </c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R231" s="203" t="s">
        <v>99</v>
      </c>
      <c r="AT231" s="203" t="s">
        <v>146</v>
      </c>
      <c r="AU231" s="203" t="s">
        <v>86</v>
      </c>
      <c r="AY231" s="18" t="s">
        <v>144</v>
      </c>
      <c r="BE231" s="204">
        <f>IF(N231="základní",J231,0)</f>
        <v>0</v>
      </c>
      <c r="BF231" s="204">
        <f>IF(N231="snížená",J231,0)</f>
        <v>0</v>
      </c>
      <c r="BG231" s="204">
        <f>IF(N231="zákl. přenesená",J231,0)</f>
        <v>0</v>
      </c>
      <c r="BH231" s="204">
        <f>IF(N231="sníž. přenesená",J231,0)</f>
        <v>0</v>
      </c>
      <c r="BI231" s="204">
        <f>IF(N231="nulová",J231,0)</f>
        <v>0</v>
      </c>
      <c r="BJ231" s="18" t="s">
        <v>21</v>
      </c>
      <c r="BK231" s="204">
        <f>ROUND(I231*H231,2)</f>
        <v>0</v>
      </c>
      <c r="BL231" s="18" t="s">
        <v>99</v>
      </c>
      <c r="BM231" s="203" t="s">
        <v>886</v>
      </c>
    </row>
    <row r="232" spans="1:65" s="2" customFormat="1" ht="29.25">
      <c r="A232" s="35"/>
      <c r="B232" s="36"/>
      <c r="C232" s="37"/>
      <c r="D232" s="205" t="s">
        <v>152</v>
      </c>
      <c r="E232" s="37"/>
      <c r="F232" s="206" t="s">
        <v>277</v>
      </c>
      <c r="G232" s="37"/>
      <c r="H232" s="37"/>
      <c r="I232" s="207"/>
      <c r="J232" s="37"/>
      <c r="K232" s="37"/>
      <c r="L232" s="40"/>
      <c r="M232" s="208"/>
      <c r="N232" s="209"/>
      <c r="O232" s="72"/>
      <c r="P232" s="72"/>
      <c r="Q232" s="72"/>
      <c r="R232" s="72"/>
      <c r="S232" s="72"/>
      <c r="T232" s="73"/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T232" s="18" t="s">
        <v>152</v>
      </c>
      <c r="AU232" s="18" t="s">
        <v>86</v>
      </c>
    </row>
    <row r="233" spans="1:65" s="13" customFormat="1" ht="22.5">
      <c r="B233" s="210"/>
      <c r="C233" s="211"/>
      <c r="D233" s="205" t="s">
        <v>154</v>
      </c>
      <c r="E233" s="212" t="s">
        <v>1</v>
      </c>
      <c r="F233" s="213" t="s">
        <v>278</v>
      </c>
      <c r="G233" s="211"/>
      <c r="H233" s="212" t="s">
        <v>1</v>
      </c>
      <c r="I233" s="214"/>
      <c r="J233" s="211"/>
      <c r="K233" s="211"/>
      <c r="L233" s="215"/>
      <c r="M233" s="216"/>
      <c r="N233" s="217"/>
      <c r="O233" s="217"/>
      <c r="P233" s="217"/>
      <c r="Q233" s="217"/>
      <c r="R233" s="217"/>
      <c r="S233" s="217"/>
      <c r="T233" s="218"/>
      <c r="AT233" s="219" t="s">
        <v>154</v>
      </c>
      <c r="AU233" s="219" t="s">
        <v>86</v>
      </c>
      <c r="AV233" s="13" t="s">
        <v>21</v>
      </c>
      <c r="AW233" s="13" t="s">
        <v>35</v>
      </c>
      <c r="AX233" s="13" t="s">
        <v>78</v>
      </c>
      <c r="AY233" s="219" t="s">
        <v>144</v>
      </c>
    </row>
    <row r="234" spans="1:65" s="14" customFormat="1" ht="11.25">
      <c r="B234" s="220"/>
      <c r="C234" s="221"/>
      <c r="D234" s="205" t="s">
        <v>154</v>
      </c>
      <c r="E234" s="222" t="s">
        <v>1</v>
      </c>
      <c r="F234" s="223" t="s">
        <v>887</v>
      </c>
      <c r="G234" s="221"/>
      <c r="H234" s="224">
        <v>310</v>
      </c>
      <c r="I234" s="225"/>
      <c r="J234" s="221"/>
      <c r="K234" s="221"/>
      <c r="L234" s="226"/>
      <c r="M234" s="227"/>
      <c r="N234" s="228"/>
      <c r="O234" s="228"/>
      <c r="P234" s="228"/>
      <c r="Q234" s="228"/>
      <c r="R234" s="228"/>
      <c r="S234" s="228"/>
      <c r="T234" s="229"/>
      <c r="AT234" s="230" t="s">
        <v>154</v>
      </c>
      <c r="AU234" s="230" t="s">
        <v>86</v>
      </c>
      <c r="AV234" s="14" t="s">
        <v>86</v>
      </c>
      <c r="AW234" s="14" t="s">
        <v>35</v>
      </c>
      <c r="AX234" s="14" t="s">
        <v>21</v>
      </c>
      <c r="AY234" s="230" t="s">
        <v>144</v>
      </c>
    </row>
    <row r="235" spans="1:65" s="2" customFormat="1" ht="24.2" customHeight="1">
      <c r="A235" s="35"/>
      <c r="B235" s="36"/>
      <c r="C235" s="243" t="s">
        <v>7</v>
      </c>
      <c r="D235" s="243" t="s">
        <v>211</v>
      </c>
      <c r="E235" s="244" t="s">
        <v>281</v>
      </c>
      <c r="F235" s="245" t="s">
        <v>282</v>
      </c>
      <c r="G235" s="246" t="s">
        <v>149</v>
      </c>
      <c r="H235" s="247">
        <v>325.5</v>
      </c>
      <c r="I235" s="248"/>
      <c r="J235" s="249">
        <f>ROUND(I235*H235,2)</f>
        <v>0</v>
      </c>
      <c r="K235" s="245" t="s">
        <v>1</v>
      </c>
      <c r="L235" s="250"/>
      <c r="M235" s="251" t="s">
        <v>1</v>
      </c>
      <c r="N235" s="252" t="s">
        <v>43</v>
      </c>
      <c r="O235" s="72"/>
      <c r="P235" s="201">
        <f>O235*H235</f>
        <v>0</v>
      </c>
      <c r="Q235" s="201">
        <v>5.0000000000000001E-4</v>
      </c>
      <c r="R235" s="201">
        <f>Q235*H235</f>
        <v>0.16275000000000001</v>
      </c>
      <c r="S235" s="201">
        <v>0</v>
      </c>
      <c r="T235" s="202">
        <f>S235*H235</f>
        <v>0</v>
      </c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R235" s="203" t="s">
        <v>283</v>
      </c>
      <c r="AT235" s="203" t="s">
        <v>211</v>
      </c>
      <c r="AU235" s="203" t="s">
        <v>86</v>
      </c>
      <c r="AY235" s="18" t="s">
        <v>144</v>
      </c>
      <c r="BE235" s="204">
        <f>IF(N235="základní",J235,0)</f>
        <v>0</v>
      </c>
      <c r="BF235" s="204">
        <f>IF(N235="snížená",J235,0)</f>
        <v>0</v>
      </c>
      <c r="BG235" s="204">
        <f>IF(N235="zákl. přenesená",J235,0)</f>
        <v>0</v>
      </c>
      <c r="BH235" s="204">
        <f>IF(N235="sníž. přenesená",J235,0)</f>
        <v>0</v>
      </c>
      <c r="BI235" s="204">
        <f>IF(N235="nulová",J235,0)</f>
        <v>0</v>
      </c>
      <c r="BJ235" s="18" t="s">
        <v>21</v>
      </c>
      <c r="BK235" s="204">
        <f>ROUND(I235*H235,2)</f>
        <v>0</v>
      </c>
      <c r="BL235" s="18" t="s">
        <v>283</v>
      </c>
      <c r="BM235" s="203" t="s">
        <v>888</v>
      </c>
    </row>
    <row r="236" spans="1:65" s="2" customFormat="1" ht="11.25">
      <c r="A236" s="35"/>
      <c r="B236" s="36"/>
      <c r="C236" s="37"/>
      <c r="D236" s="205" t="s">
        <v>152</v>
      </c>
      <c r="E236" s="37"/>
      <c r="F236" s="206" t="s">
        <v>282</v>
      </c>
      <c r="G236" s="37"/>
      <c r="H236" s="37"/>
      <c r="I236" s="207"/>
      <c r="J236" s="37"/>
      <c r="K236" s="37"/>
      <c r="L236" s="40"/>
      <c r="M236" s="208"/>
      <c r="N236" s="209"/>
      <c r="O236" s="72"/>
      <c r="P236" s="72"/>
      <c r="Q236" s="72"/>
      <c r="R236" s="72"/>
      <c r="S236" s="72"/>
      <c r="T236" s="73"/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T236" s="18" t="s">
        <v>152</v>
      </c>
      <c r="AU236" s="18" t="s">
        <v>86</v>
      </c>
    </row>
    <row r="237" spans="1:65" s="14" customFormat="1" ht="11.25">
      <c r="B237" s="220"/>
      <c r="C237" s="221"/>
      <c r="D237" s="205" t="s">
        <v>154</v>
      </c>
      <c r="E237" s="221"/>
      <c r="F237" s="223" t="s">
        <v>889</v>
      </c>
      <c r="G237" s="221"/>
      <c r="H237" s="224">
        <v>325.5</v>
      </c>
      <c r="I237" s="225"/>
      <c r="J237" s="221"/>
      <c r="K237" s="221"/>
      <c r="L237" s="226"/>
      <c r="M237" s="227"/>
      <c r="N237" s="228"/>
      <c r="O237" s="228"/>
      <c r="P237" s="228"/>
      <c r="Q237" s="228"/>
      <c r="R237" s="228"/>
      <c r="S237" s="228"/>
      <c r="T237" s="229"/>
      <c r="AT237" s="230" t="s">
        <v>154</v>
      </c>
      <c r="AU237" s="230" t="s">
        <v>86</v>
      </c>
      <c r="AV237" s="14" t="s">
        <v>86</v>
      </c>
      <c r="AW237" s="14" t="s">
        <v>4</v>
      </c>
      <c r="AX237" s="14" t="s">
        <v>21</v>
      </c>
      <c r="AY237" s="230" t="s">
        <v>144</v>
      </c>
    </row>
    <row r="238" spans="1:65" s="2" customFormat="1" ht="14.45" customHeight="1">
      <c r="A238" s="35"/>
      <c r="B238" s="36"/>
      <c r="C238" s="192" t="s">
        <v>273</v>
      </c>
      <c r="D238" s="192" t="s">
        <v>146</v>
      </c>
      <c r="E238" s="193" t="s">
        <v>287</v>
      </c>
      <c r="F238" s="194" t="s">
        <v>288</v>
      </c>
      <c r="G238" s="195" t="s">
        <v>149</v>
      </c>
      <c r="H238" s="196">
        <v>155</v>
      </c>
      <c r="I238" s="197"/>
      <c r="J238" s="198">
        <f>ROUND(I238*H238,2)</f>
        <v>0</v>
      </c>
      <c r="K238" s="194" t="s">
        <v>1</v>
      </c>
      <c r="L238" s="40"/>
      <c r="M238" s="199" t="s">
        <v>1</v>
      </c>
      <c r="N238" s="200" t="s">
        <v>43</v>
      </c>
      <c r="O238" s="72"/>
      <c r="P238" s="201">
        <f>O238*H238</f>
        <v>0</v>
      </c>
      <c r="Q238" s="201">
        <v>2.1000000000000001E-4</v>
      </c>
      <c r="R238" s="201">
        <f>Q238*H238</f>
        <v>3.2550000000000003E-2</v>
      </c>
      <c r="S238" s="201">
        <v>0</v>
      </c>
      <c r="T238" s="202">
        <f>S238*H238</f>
        <v>0</v>
      </c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R238" s="203" t="s">
        <v>99</v>
      </c>
      <c r="AT238" s="203" t="s">
        <v>146</v>
      </c>
      <c r="AU238" s="203" t="s">
        <v>86</v>
      </c>
      <c r="AY238" s="18" t="s">
        <v>144</v>
      </c>
      <c r="BE238" s="204">
        <f>IF(N238="základní",J238,0)</f>
        <v>0</v>
      </c>
      <c r="BF238" s="204">
        <f>IF(N238="snížená",J238,0)</f>
        <v>0</v>
      </c>
      <c r="BG238" s="204">
        <f>IF(N238="zákl. přenesená",J238,0)</f>
        <v>0</v>
      </c>
      <c r="BH238" s="204">
        <f>IF(N238="sníž. přenesená",J238,0)</f>
        <v>0</v>
      </c>
      <c r="BI238" s="204">
        <f>IF(N238="nulová",J238,0)</f>
        <v>0</v>
      </c>
      <c r="BJ238" s="18" t="s">
        <v>21</v>
      </c>
      <c r="BK238" s="204">
        <f>ROUND(I238*H238,2)</f>
        <v>0</v>
      </c>
      <c r="BL238" s="18" t="s">
        <v>99</v>
      </c>
      <c r="BM238" s="203" t="s">
        <v>890</v>
      </c>
    </row>
    <row r="239" spans="1:65" s="2" customFormat="1" ht="29.25">
      <c r="A239" s="35"/>
      <c r="B239" s="36"/>
      <c r="C239" s="37"/>
      <c r="D239" s="205" t="s">
        <v>152</v>
      </c>
      <c r="E239" s="37"/>
      <c r="F239" s="206" t="s">
        <v>290</v>
      </c>
      <c r="G239" s="37"/>
      <c r="H239" s="37"/>
      <c r="I239" s="207"/>
      <c r="J239" s="37"/>
      <c r="K239" s="37"/>
      <c r="L239" s="40"/>
      <c r="M239" s="208"/>
      <c r="N239" s="209"/>
      <c r="O239" s="72"/>
      <c r="P239" s="72"/>
      <c r="Q239" s="72"/>
      <c r="R239" s="72"/>
      <c r="S239" s="72"/>
      <c r="T239" s="73"/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T239" s="18" t="s">
        <v>152</v>
      </c>
      <c r="AU239" s="18" t="s">
        <v>86</v>
      </c>
    </row>
    <row r="240" spans="1:65" s="13" customFormat="1" ht="11.25">
      <c r="B240" s="210"/>
      <c r="C240" s="211"/>
      <c r="D240" s="205" t="s">
        <v>154</v>
      </c>
      <c r="E240" s="212" t="s">
        <v>1</v>
      </c>
      <c r="F240" s="213" t="s">
        <v>291</v>
      </c>
      <c r="G240" s="211"/>
      <c r="H240" s="212" t="s">
        <v>1</v>
      </c>
      <c r="I240" s="214"/>
      <c r="J240" s="211"/>
      <c r="K240" s="211"/>
      <c r="L240" s="215"/>
      <c r="M240" s="216"/>
      <c r="N240" s="217"/>
      <c r="O240" s="217"/>
      <c r="P240" s="217"/>
      <c r="Q240" s="217"/>
      <c r="R240" s="217"/>
      <c r="S240" s="217"/>
      <c r="T240" s="218"/>
      <c r="AT240" s="219" t="s">
        <v>154</v>
      </c>
      <c r="AU240" s="219" t="s">
        <v>86</v>
      </c>
      <c r="AV240" s="13" t="s">
        <v>21</v>
      </c>
      <c r="AW240" s="13" t="s">
        <v>35</v>
      </c>
      <c r="AX240" s="13" t="s">
        <v>78</v>
      </c>
      <c r="AY240" s="219" t="s">
        <v>144</v>
      </c>
    </row>
    <row r="241" spans="1:65" s="14" customFormat="1" ht="11.25">
      <c r="B241" s="220"/>
      <c r="C241" s="221"/>
      <c r="D241" s="205" t="s">
        <v>154</v>
      </c>
      <c r="E241" s="222" t="s">
        <v>1</v>
      </c>
      <c r="F241" s="223" t="s">
        <v>891</v>
      </c>
      <c r="G241" s="221"/>
      <c r="H241" s="224">
        <v>155</v>
      </c>
      <c r="I241" s="225"/>
      <c r="J241" s="221"/>
      <c r="K241" s="221"/>
      <c r="L241" s="226"/>
      <c r="M241" s="227"/>
      <c r="N241" s="228"/>
      <c r="O241" s="228"/>
      <c r="P241" s="228"/>
      <c r="Q241" s="228"/>
      <c r="R241" s="228"/>
      <c r="S241" s="228"/>
      <c r="T241" s="229"/>
      <c r="AT241" s="230" t="s">
        <v>154</v>
      </c>
      <c r="AU241" s="230" t="s">
        <v>86</v>
      </c>
      <c r="AV241" s="14" t="s">
        <v>86</v>
      </c>
      <c r="AW241" s="14" t="s">
        <v>35</v>
      </c>
      <c r="AX241" s="14" t="s">
        <v>21</v>
      </c>
      <c r="AY241" s="230" t="s">
        <v>144</v>
      </c>
    </row>
    <row r="242" spans="1:65" s="2" customFormat="1" ht="37.9" customHeight="1">
      <c r="A242" s="35"/>
      <c r="B242" s="36"/>
      <c r="C242" s="243" t="s">
        <v>280</v>
      </c>
      <c r="D242" s="243" t="s">
        <v>211</v>
      </c>
      <c r="E242" s="244" t="s">
        <v>294</v>
      </c>
      <c r="F242" s="245" t="s">
        <v>295</v>
      </c>
      <c r="G242" s="246" t="s">
        <v>149</v>
      </c>
      <c r="H242" s="247">
        <v>162.75</v>
      </c>
      <c r="I242" s="248"/>
      <c r="J242" s="249">
        <f>ROUND(I242*H242,2)</f>
        <v>0</v>
      </c>
      <c r="K242" s="245" t="s">
        <v>150</v>
      </c>
      <c r="L242" s="250"/>
      <c r="M242" s="251" t="s">
        <v>1</v>
      </c>
      <c r="N242" s="252" t="s">
        <v>43</v>
      </c>
      <c r="O242" s="72"/>
      <c r="P242" s="201">
        <f>O242*H242</f>
        <v>0</v>
      </c>
      <c r="Q242" s="201">
        <v>2.5000000000000001E-3</v>
      </c>
      <c r="R242" s="201">
        <f>Q242*H242</f>
        <v>0.40687499999999999</v>
      </c>
      <c r="S242" s="201">
        <v>0</v>
      </c>
      <c r="T242" s="202">
        <f>S242*H242</f>
        <v>0</v>
      </c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R242" s="203" t="s">
        <v>283</v>
      </c>
      <c r="AT242" s="203" t="s">
        <v>211</v>
      </c>
      <c r="AU242" s="203" t="s">
        <v>86</v>
      </c>
      <c r="AY242" s="18" t="s">
        <v>144</v>
      </c>
      <c r="BE242" s="204">
        <f>IF(N242="základní",J242,0)</f>
        <v>0</v>
      </c>
      <c r="BF242" s="204">
        <f>IF(N242="snížená",J242,0)</f>
        <v>0</v>
      </c>
      <c r="BG242" s="204">
        <f>IF(N242="zákl. přenesená",J242,0)</f>
        <v>0</v>
      </c>
      <c r="BH242" s="204">
        <f>IF(N242="sníž. přenesená",J242,0)</f>
        <v>0</v>
      </c>
      <c r="BI242" s="204">
        <f>IF(N242="nulová",J242,0)</f>
        <v>0</v>
      </c>
      <c r="BJ242" s="18" t="s">
        <v>21</v>
      </c>
      <c r="BK242" s="204">
        <f>ROUND(I242*H242,2)</f>
        <v>0</v>
      </c>
      <c r="BL242" s="18" t="s">
        <v>283</v>
      </c>
      <c r="BM242" s="203" t="s">
        <v>892</v>
      </c>
    </row>
    <row r="243" spans="1:65" s="2" customFormat="1" ht="19.5">
      <c r="A243" s="35"/>
      <c r="B243" s="36"/>
      <c r="C243" s="37"/>
      <c r="D243" s="205" t="s">
        <v>152</v>
      </c>
      <c r="E243" s="37"/>
      <c r="F243" s="206" t="s">
        <v>295</v>
      </c>
      <c r="G243" s="37"/>
      <c r="H243" s="37"/>
      <c r="I243" s="207"/>
      <c r="J243" s="37"/>
      <c r="K243" s="37"/>
      <c r="L243" s="40"/>
      <c r="M243" s="208"/>
      <c r="N243" s="209"/>
      <c r="O243" s="72"/>
      <c r="P243" s="72"/>
      <c r="Q243" s="72"/>
      <c r="R243" s="72"/>
      <c r="S243" s="72"/>
      <c r="T243" s="73"/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35"/>
      <c r="AT243" s="18" t="s">
        <v>152</v>
      </c>
      <c r="AU243" s="18" t="s">
        <v>86</v>
      </c>
    </row>
    <row r="244" spans="1:65" s="14" customFormat="1" ht="11.25">
      <c r="B244" s="220"/>
      <c r="C244" s="221"/>
      <c r="D244" s="205" t="s">
        <v>154</v>
      </c>
      <c r="E244" s="221"/>
      <c r="F244" s="223" t="s">
        <v>893</v>
      </c>
      <c r="G244" s="221"/>
      <c r="H244" s="224">
        <v>162.75</v>
      </c>
      <c r="I244" s="225"/>
      <c r="J244" s="221"/>
      <c r="K244" s="221"/>
      <c r="L244" s="226"/>
      <c r="M244" s="227"/>
      <c r="N244" s="228"/>
      <c r="O244" s="228"/>
      <c r="P244" s="228"/>
      <c r="Q244" s="228"/>
      <c r="R244" s="228"/>
      <c r="S244" s="228"/>
      <c r="T244" s="229"/>
      <c r="AT244" s="230" t="s">
        <v>154</v>
      </c>
      <c r="AU244" s="230" t="s">
        <v>86</v>
      </c>
      <c r="AV244" s="14" t="s">
        <v>86</v>
      </c>
      <c r="AW244" s="14" t="s">
        <v>4</v>
      </c>
      <c r="AX244" s="14" t="s">
        <v>21</v>
      </c>
      <c r="AY244" s="230" t="s">
        <v>144</v>
      </c>
    </row>
    <row r="245" spans="1:65" s="12" customFormat="1" ht="22.9" customHeight="1">
      <c r="B245" s="176"/>
      <c r="C245" s="177"/>
      <c r="D245" s="178" t="s">
        <v>77</v>
      </c>
      <c r="E245" s="190" t="s">
        <v>102</v>
      </c>
      <c r="F245" s="190" t="s">
        <v>298</v>
      </c>
      <c r="G245" s="177"/>
      <c r="H245" s="177"/>
      <c r="I245" s="180"/>
      <c r="J245" s="191">
        <f>BK245</f>
        <v>0</v>
      </c>
      <c r="K245" s="177"/>
      <c r="L245" s="182"/>
      <c r="M245" s="183"/>
      <c r="N245" s="184"/>
      <c r="O245" s="184"/>
      <c r="P245" s="185">
        <f>SUM(P246:P256)</f>
        <v>0</v>
      </c>
      <c r="Q245" s="184"/>
      <c r="R245" s="185">
        <f>SUM(R246:R256)</f>
        <v>32.936120000000003</v>
      </c>
      <c r="S245" s="184"/>
      <c r="T245" s="186">
        <f>SUM(T246:T256)</f>
        <v>0</v>
      </c>
      <c r="AR245" s="187" t="s">
        <v>21</v>
      </c>
      <c r="AT245" s="188" t="s">
        <v>77</v>
      </c>
      <c r="AU245" s="188" t="s">
        <v>21</v>
      </c>
      <c r="AY245" s="187" t="s">
        <v>144</v>
      </c>
      <c r="BK245" s="189">
        <f>SUM(BK246:BK256)</f>
        <v>0</v>
      </c>
    </row>
    <row r="246" spans="1:65" s="2" customFormat="1" ht="24.2" customHeight="1">
      <c r="A246" s="35"/>
      <c r="B246" s="36"/>
      <c r="C246" s="192" t="s">
        <v>286</v>
      </c>
      <c r="D246" s="192" t="s">
        <v>146</v>
      </c>
      <c r="E246" s="193" t="s">
        <v>307</v>
      </c>
      <c r="F246" s="194" t="s">
        <v>308</v>
      </c>
      <c r="G246" s="195" t="s">
        <v>149</v>
      </c>
      <c r="H246" s="196">
        <v>155.80000000000001</v>
      </c>
      <c r="I246" s="197"/>
      <c r="J246" s="198">
        <f>ROUND(I246*H246,2)</f>
        <v>0</v>
      </c>
      <c r="K246" s="194" t="s">
        <v>1</v>
      </c>
      <c r="L246" s="40"/>
      <c r="M246" s="199" t="s">
        <v>1</v>
      </c>
      <c r="N246" s="200" t="s">
        <v>43</v>
      </c>
      <c r="O246" s="72"/>
      <c r="P246" s="201">
        <f>O246*H246</f>
        <v>0</v>
      </c>
      <c r="Q246" s="201">
        <v>0</v>
      </c>
      <c r="R246" s="201">
        <f>Q246*H246</f>
        <v>0</v>
      </c>
      <c r="S246" s="201">
        <v>0</v>
      </c>
      <c r="T246" s="202">
        <f>S246*H246</f>
        <v>0</v>
      </c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R246" s="203" t="s">
        <v>99</v>
      </c>
      <c r="AT246" s="203" t="s">
        <v>146</v>
      </c>
      <c r="AU246" s="203" t="s">
        <v>86</v>
      </c>
      <c r="AY246" s="18" t="s">
        <v>144</v>
      </c>
      <c r="BE246" s="204">
        <f>IF(N246="základní",J246,0)</f>
        <v>0</v>
      </c>
      <c r="BF246" s="204">
        <f>IF(N246="snížená",J246,0)</f>
        <v>0</v>
      </c>
      <c r="BG246" s="204">
        <f>IF(N246="zákl. přenesená",J246,0)</f>
        <v>0</v>
      </c>
      <c r="BH246" s="204">
        <f>IF(N246="sníž. přenesená",J246,0)</f>
        <v>0</v>
      </c>
      <c r="BI246" s="204">
        <f>IF(N246="nulová",J246,0)</f>
        <v>0</v>
      </c>
      <c r="BJ246" s="18" t="s">
        <v>21</v>
      </c>
      <c r="BK246" s="204">
        <f>ROUND(I246*H246,2)</f>
        <v>0</v>
      </c>
      <c r="BL246" s="18" t="s">
        <v>99</v>
      </c>
      <c r="BM246" s="203" t="s">
        <v>894</v>
      </c>
    </row>
    <row r="247" spans="1:65" s="2" customFormat="1" ht="11.25">
      <c r="A247" s="35"/>
      <c r="B247" s="36"/>
      <c r="C247" s="37"/>
      <c r="D247" s="205" t="s">
        <v>152</v>
      </c>
      <c r="E247" s="37"/>
      <c r="F247" s="206" t="s">
        <v>308</v>
      </c>
      <c r="G247" s="37"/>
      <c r="H247" s="37"/>
      <c r="I247" s="207"/>
      <c r="J247" s="37"/>
      <c r="K247" s="37"/>
      <c r="L247" s="40"/>
      <c r="M247" s="208"/>
      <c r="N247" s="209"/>
      <c r="O247" s="72"/>
      <c r="P247" s="72"/>
      <c r="Q247" s="72"/>
      <c r="R247" s="72"/>
      <c r="S247" s="72"/>
      <c r="T247" s="73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T247" s="18" t="s">
        <v>152</v>
      </c>
      <c r="AU247" s="18" t="s">
        <v>86</v>
      </c>
    </row>
    <row r="248" spans="1:65" s="13" customFormat="1" ht="11.25">
      <c r="B248" s="210"/>
      <c r="C248" s="211"/>
      <c r="D248" s="205" t="s">
        <v>154</v>
      </c>
      <c r="E248" s="212" t="s">
        <v>1</v>
      </c>
      <c r="F248" s="213" t="s">
        <v>310</v>
      </c>
      <c r="G248" s="211"/>
      <c r="H248" s="212" t="s">
        <v>1</v>
      </c>
      <c r="I248" s="214"/>
      <c r="J248" s="211"/>
      <c r="K248" s="211"/>
      <c r="L248" s="215"/>
      <c r="M248" s="216"/>
      <c r="N248" s="217"/>
      <c r="O248" s="217"/>
      <c r="P248" s="217"/>
      <c r="Q248" s="217"/>
      <c r="R248" s="217"/>
      <c r="S248" s="217"/>
      <c r="T248" s="218"/>
      <c r="AT248" s="219" t="s">
        <v>154</v>
      </c>
      <c r="AU248" s="219" t="s">
        <v>86</v>
      </c>
      <c r="AV248" s="13" t="s">
        <v>21</v>
      </c>
      <c r="AW248" s="13" t="s">
        <v>35</v>
      </c>
      <c r="AX248" s="13" t="s">
        <v>78</v>
      </c>
      <c r="AY248" s="219" t="s">
        <v>144</v>
      </c>
    </row>
    <row r="249" spans="1:65" s="14" customFormat="1" ht="11.25">
      <c r="B249" s="220"/>
      <c r="C249" s="221"/>
      <c r="D249" s="205" t="s">
        <v>154</v>
      </c>
      <c r="E249" s="222" t="s">
        <v>1</v>
      </c>
      <c r="F249" s="223" t="s">
        <v>895</v>
      </c>
      <c r="G249" s="221"/>
      <c r="H249" s="224">
        <v>155.80000000000001</v>
      </c>
      <c r="I249" s="225"/>
      <c r="J249" s="221"/>
      <c r="K249" s="221"/>
      <c r="L249" s="226"/>
      <c r="M249" s="227"/>
      <c r="N249" s="228"/>
      <c r="O249" s="228"/>
      <c r="P249" s="228"/>
      <c r="Q249" s="228"/>
      <c r="R249" s="228"/>
      <c r="S249" s="228"/>
      <c r="T249" s="229"/>
      <c r="AT249" s="230" t="s">
        <v>154</v>
      </c>
      <c r="AU249" s="230" t="s">
        <v>86</v>
      </c>
      <c r="AV249" s="14" t="s">
        <v>86</v>
      </c>
      <c r="AW249" s="14" t="s">
        <v>35</v>
      </c>
      <c r="AX249" s="14" t="s">
        <v>21</v>
      </c>
      <c r="AY249" s="230" t="s">
        <v>144</v>
      </c>
    </row>
    <row r="250" spans="1:65" s="2" customFormat="1" ht="24.2" customHeight="1">
      <c r="A250" s="35"/>
      <c r="B250" s="36"/>
      <c r="C250" s="192" t="s">
        <v>293</v>
      </c>
      <c r="D250" s="192" t="s">
        <v>146</v>
      </c>
      <c r="E250" s="193" t="s">
        <v>559</v>
      </c>
      <c r="F250" s="194" t="s">
        <v>560</v>
      </c>
      <c r="G250" s="195" t="s">
        <v>149</v>
      </c>
      <c r="H250" s="196">
        <v>155.80000000000001</v>
      </c>
      <c r="I250" s="197"/>
      <c r="J250" s="198">
        <f>ROUND(I250*H250,2)</f>
        <v>0</v>
      </c>
      <c r="K250" s="194" t="s">
        <v>150</v>
      </c>
      <c r="L250" s="40"/>
      <c r="M250" s="199" t="s">
        <v>1</v>
      </c>
      <c r="N250" s="200" t="s">
        <v>43</v>
      </c>
      <c r="O250" s="72"/>
      <c r="P250" s="201">
        <f>O250*H250</f>
        <v>0</v>
      </c>
      <c r="Q250" s="201">
        <v>9.8000000000000004E-2</v>
      </c>
      <c r="R250" s="201">
        <f>Q250*H250</f>
        <v>15.268400000000002</v>
      </c>
      <c r="S250" s="201">
        <v>0</v>
      </c>
      <c r="T250" s="202">
        <f>S250*H250</f>
        <v>0</v>
      </c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R250" s="203" t="s">
        <v>99</v>
      </c>
      <c r="AT250" s="203" t="s">
        <v>146</v>
      </c>
      <c r="AU250" s="203" t="s">
        <v>86</v>
      </c>
      <c r="AY250" s="18" t="s">
        <v>144</v>
      </c>
      <c r="BE250" s="204">
        <f>IF(N250="základní",J250,0)</f>
        <v>0</v>
      </c>
      <c r="BF250" s="204">
        <f>IF(N250="snížená",J250,0)</f>
        <v>0</v>
      </c>
      <c r="BG250" s="204">
        <f>IF(N250="zákl. přenesená",J250,0)</f>
        <v>0</v>
      </c>
      <c r="BH250" s="204">
        <f>IF(N250="sníž. přenesená",J250,0)</f>
        <v>0</v>
      </c>
      <c r="BI250" s="204">
        <f>IF(N250="nulová",J250,0)</f>
        <v>0</v>
      </c>
      <c r="BJ250" s="18" t="s">
        <v>21</v>
      </c>
      <c r="BK250" s="204">
        <f>ROUND(I250*H250,2)</f>
        <v>0</v>
      </c>
      <c r="BL250" s="18" t="s">
        <v>99</v>
      </c>
      <c r="BM250" s="203" t="s">
        <v>896</v>
      </c>
    </row>
    <row r="251" spans="1:65" s="2" customFormat="1" ht="39">
      <c r="A251" s="35"/>
      <c r="B251" s="36"/>
      <c r="C251" s="37"/>
      <c r="D251" s="205" t="s">
        <v>152</v>
      </c>
      <c r="E251" s="37"/>
      <c r="F251" s="206" t="s">
        <v>562</v>
      </c>
      <c r="G251" s="37"/>
      <c r="H251" s="37"/>
      <c r="I251" s="207"/>
      <c r="J251" s="37"/>
      <c r="K251" s="37"/>
      <c r="L251" s="40"/>
      <c r="M251" s="208"/>
      <c r="N251" s="209"/>
      <c r="O251" s="72"/>
      <c r="P251" s="72"/>
      <c r="Q251" s="72"/>
      <c r="R251" s="72"/>
      <c r="S251" s="72"/>
      <c r="T251" s="73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35"/>
      <c r="AT251" s="18" t="s">
        <v>152</v>
      </c>
      <c r="AU251" s="18" t="s">
        <v>86</v>
      </c>
    </row>
    <row r="252" spans="1:65" s="13" customFormat="1" ht="11.25">
      <c r="B252" s="210"/>
      <c r="C252" s="211"/>
      <c r="D252" s="205" t="s">
        <v>154</v>
      </c>
      <c r="E252" s="212" t="s">
        <v>1</v>
      </c>
      <c r="F252" s="213" t="s">
        <v>329</v>
      </c>
      <c r="G252" s="211"/>
      <c r="H252" s="212" t="s">
        <v>1</v>
      </c>
      <c r="I252" s="214"/>
      <c r="J252" s="211"/>
      <c r="K252" s="211"/>
      <c r="L252" s="215"/>
      <c r="M252" s="216"/>
      <c r="N252" s="217"/>
      <c r="O252" s="217"/>
      <c r="P252" s="217"/>
      <c r="Q252" s="217"/>
      <c r="R252" s="217"/>
      <c r="S252" s="217"/>
      <c r="T252" s="218"/>
      <c r="AT252" s="219" t="s">
        <v>154</v>
      </c>
      <c r="AU252" s="219" t="s">
        <v>86</v>
      </c>
      <c r="AV252" s="13" t="s">
        <v>21</v>
      </c>
      <c r="AW252" s="13" t="s">
        <v>35</v>
      </c>
      <c r="AX252" s="13" t="s">
        <v>78</v>
      </c>
      <c r="AY252" s="219" t="s">
        <v>144</v>
      </c>
    </row>
    <row r="253" spans="1:65" s="14" customFormat="1" ht="11.25">
      <c r="B253" s="220"/>
      <c r="C253" s="221"/>
      <c r="D253" s="205" t="s">
        <v>154</v>
      </c>
      <c r="E253" s="222" t="s">
        <v>1</v>
      </c>
      <c r="F253" s="223" t="s">
        <v>895</v>
      </c>
      <c r="G253" s="221"/>
      <c r="H253" s="224">
        <v>155.80000000000001</v>
      </c>
      <c r="I253" s="225"/>
      <c r="J253" s="221"/>
      <c r="K253" s="221"/>
      <c r="L253" s="226"/>
      <c r="M253" s="227"/>
      <c r="N253" s="228"/>
      <c r="O253" s="228"/>
      <c r="P253" s="228"/>
      <c r="Q253" s="228"/>
      <c r="R253" s="228"/>
      <c r="S253" s="228"/>
      <c r="T253" s="229"/>
      <c r="AT253" s="230" t="s">
        <v>154</v>
      </c>
      <c r="AU253" s="230" t="s">
        <v>86</v>
      </c>
      <c r="AV253" s="14" t="s">
        <v>86</v>
      </c>
      <c r="AW253" s="14" t="s">
        <v>35</v>
      </c>
      <c r="AX253" s="14" t="s">
        <v>21</v>
      </c>
      <c r="AY253" s="230" t="s">
        <v>144</v>
      </c>
    </row>
    <row r="254" spans="1:65" s="2" customFormat="1" ht="14.45" customHeight="1">
      <c r="A254" s="35"/>
      <c r="B254" s="36"/>
      <c r="C254" s="243" t="s">
        <v>299</v>
      </c>
      <c r="D254" s="243" t="s">
        <v>211</v>
      </c>
      <c r="E254" s="244" t="s">
        <v>331</v>
      </c>
      <c r="F254" s="245" t="s">
        <v>332</v>
      </c>
      <c r="G254" s="246" t="s">
        <v>149</v>
      </c>
      <c r="H254" s="247">
        <v>163.59</v>
      </c>
      <c r="I254" s="248"/>
      <c r="J254" s="249">
        <f>ROUND(I254*H254,2)</f>
        <v>0</v>
      </c>
      <c r="K254" s="245" t="s">
        <v>1</v>
      </c>
      <c r="L254" s="250"/>
      <c r="M254" s="251" t="s">
        <v>1</v>
      </c>
      <c r="N254" s="252" t="s">
        <v>43</v>
      </c>
      <c r="O254" s="72"/>
      <c r="P254" s="201">
        <f>O254*H254</f>
        <v>0</v>
      </c>
      <c r="Q254" s="201">
        <v>0.108</v>
      </c>
      <c r="R254" s="201">
        <f>Q254*H254</f>
        <v>17.667719999999999</v>
      </c>
      <c r="S254" s="201">
        <v>0</v>
      </c>
      <c r="T254" s="202">
        <f>S254*H254</f>
        <v>0</v>
      </c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R254" s="203" t="s">
        <v>195</v>
      </c>
      <c r="AT254" s="203" t="s">
        <v>211</v>
      </c>
      <c r="AU254" s="203" t="s">
        <v>86</v>
      </c>
      <c r="AY254" s="18" t="s">
        <v>144</v>
      </c>
      <c r="BE254" s="204">
        <f>IF(N254="základní",J254,0)</f>
        <v>0</v>
      </c>
      <c r="BF254" s="204">
        <f>IF(N254="snížená",J254,0)</f>
        <v>0</v>
      </c>
      <c r="BG254" s="204">
        <f>IF(N254="zákl. přenesená",J254,0)</f>
        <v>0</v>
      </c>
      <c r="BH254" s="204">
        <f>IF(N254="sníž. přenesená",J254,0)</f>
        <v>0</v>
      </c>
      <c r="BI254" s="204">
        <f>IF(N254="nulová",J254,0)</f>
        <v>0</v>
      </c>
      <c r="BJ254" s="18" t="s">
        <v>21</v>
      </c>
      <c r="BK254" s="204">
        <f>ROUND(I254*H254,2)</f>
        <v>0</v>
      </c>
      <c r="BL254" s="18" t="s">
        <v>99</v>
      </c>
      <c r="BM254" s="203" t="s">
        <v>897</v>
      </c>
    </row>
    <row r="255" spans="1:65" s="2" customFormat="1" ht="11.25">
      <c r="A255" s="35"/>
      <c r="B255" s="36"/>
      <c r="C255" s="37"/>
      <c r="D255" s="205" t="s">
        <v>152</v>
      </c>
      <c r="E255" s="37"/>
      <c r="F255" s="206" t="s">
        <v>334</v>
      </c>
      <c r="G255" s="37"/>
      <c r="H255" s="37"/>
      <c r="I255" s="207"/>
      <c r="J255" s="37"/>
      <c r="K255" s="37"/>
      <c r="L255" s="40"/>
      <c r="M255" s="208"/>
      <c r="N255" s="209"/>
      <c r="O255" s="72"/>
      <c r="P255" s="72"/>
      <c r="Q255" s="72"/>
      <c r="R255" s="72"/>
      <c r="S255" s="72"/>
      <c r="T255" s="73"/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T255" s="18" t="s">
        <v>152</v>
      </c>
      <c r="AU255" s="18" t="s">
        <v>86</v>
      </c>
    </row>
    <row r="256" spans="1:65" s="14" customFormat="1" ht="11.25">
      <c r="B256" s="220"/>
      <c r="C256" s="221"/>
      <c r="D256" s="205" t="s">
        <v>154</v>
      </c>
      <c r="E256" s="221"/>
      <c r="F256" s="223" t="s">
        <v>898</v>
      </c>
      <c r="G256" s="221"/>
      <c r="H256" s="224">
        <v>163.59</v>
      </c>
      <c r="I256" s="225"/>
      <c r="J256" s="221"/>
      <c r="K256" s="221"/>
      <c r="L256" s="226"/>
      <c r="M256" s="227"/>
      <c r="N256" s="228"/>
      <c r="O256" s="228"/>
      <c r="P256" s="228"/>
      <c r="Q256" s="228"/>
      <c r="R256" s="228"/>
      <c r="S256" s="228"/>
      <c r="T256" s="229"/>
      <c r="AT256" s="230" t="s">
        <v>154</v>
      </c>
      <c r="AU256" s="230" t="s">
        <v>86</v>
      </c>
      <c r="AV256" s="14" t="s">
        <v>86</v>
      </c>
      <c r="AW256" s="14" t="s">
        <v>4</v>
      </c>
      <c r="AX256" s="14" t="s">
        <v>21</v>
      </c>
      <c r="AY256" s="230" t="s">
        <v>144</v>
      </c>
    </row>
    <row r="257" spans="1:65" s="12" customFormat="1" ht="22.9" customHeight="1">
      <c r="B257" s="176"/>
      <c r="C257" s="177"/>
      <c r="D257" s="178" t="s">
        <v>77</v>
      </c>
      <c r="E257" s="190" t="s">
        <v>199</v>
      </c>
      <c r="F257" s="190" t="s">
        <v>342</v>
      </c>
      <c r="G257" s="177"/>
      <c r="H257" s="177"/>
      <c r="I257" s="180"/>
      <c r="J257" s="191">
        <f>BK257</f>
        <v>0</v>
      </c>
      <c r="K257" s="177"/>
      <c r="L257" s="182"/>
      <c r="M257" s="183"/>
      <c r="N257" s="184"/>
      <c r="O257" s="184"/>
      <c r="P257" s="185">
        <f>SUM(P258:P299)</f>
        <v>0</v>
      </c>
      <c r="Q257" s="184"/>
      <c r="R257" s="185">
        <f>SUM(R258:R299)</f>
        <v>17.815865673440001</v>
      </c>
      <c r="S257" s="184"/>
      <c r="T257" s="186">
        <f>SUM(T258:T299)</f>
        <v>0</v>
      </c>
      <c r="AR257" s="187" t="s">
        <v>21</v>
      </c>
      <c r="AT257" s="188" t="s">
        <v>77</v>
      </c>
      <c r="AU257" s="188" t="s">
        <v>21</v>
      </c>
      <c r="AY257" s="187" t="s">
        <v>144</v>
      </c>
      <c r="BK257" s="189">
        <f>SUM(BK258:BK299)</f>
        <v>0</v>
      </c>
    </row>
    <row r="258" spans="1:65" s="2" customFormat="1" ht="24.2" customHeight="1">
      <c r="A258" s="35"/>
      <c r="B258" s="36"/>
      <c r="C258" s="192" t="s">
        <v>306</v>
      </c>
      <c r="D258" s="192" t="s">
        <v>146</v>
      </c>
      <c r="E258" s="193" t="s">
        <v>344</v>
      </c>
      <c r="F258" s="194" t="s">
        <v>347</v>
      </c>
      <c r="G258" s="195" t="s">
        <v>340</v>
      </c>
      <c r="H258" s="196">
        <v>1</v>
      </c>
      <c r="I258" s="197"/>
      <c r="J258" s="198">
        <f>ROUND(I258*H258,2)</f>
        <v>0</v>
      </c>
      <c r="K258" s="194" t="s">
        <v>150</v>
      </c>
      <c r="L258" s="40"/>
      <c r="M258" s="199" t="s">
        <v>1</v>
      </c>
      <c r="N258" s="200" t="s">
        <v>43</v>
      </c>
      <c r="O258" s="72"/>
      <c r="P258" s="201">
        <f>O258*H258</f>
        <v>0</v>
      </c>
      <c r="Q258" s="201">
        <v>6.9999999999999999E-4</v>
      </c>
      <c r="R258" s="201">
        <f>Q258*H258</f>
        <v>6.9999999999999999E-4</v>
      </c>
      <c r="S258" s="201">
        <v>0</v>
      </c>
      <c r="T258" s="202">
        <f>S258*H258</f>
        <v>0</v>
      </c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R258" s="203" t="s">
        <v>99</v>
      </c>
      <c r="AT258" s="203" t="s">
        <v>146</v>
      </c>
      <c r="AU258" s="203" t="s">
        <v>86</v>
      </c>
      <c r="AY258" s="18" t="s">
        <v>144</v>
      </c>
      <c r="BE258" s="204">
        <f>IF(N258="základní",J258,0)</f>
        <v>0</v>
      </c>
      <c r="BF258" s="204">
        <f>IF(N258="snížená",J258,0)</f>
        <v>0</v>
      </c>
      <c r="BG258" s="204">
        <f>IF(N258="zákl. přenesená",J258,0)</f>
        <v>0</v>
      </c>
      <c r="BH258" s="204">
        <f>IF(N258="sníž. přenesená",J258,0)</f>
        <v>0</v>
      </c>
      <c r="BI258" s="204">
        <f>IF(N258="nulová",J258,0)</f>
        <v>0</v>
      </c>
      <c r="BJ258" s="18" t="s">
        <v>21</v>
      </c>
      <c r="BK258" s="204">
        <f>ROUND(I258*H258,2)</f>
        <v>0</v>
      </c>
      <c r="BL258" s="18" t="s">
        <v>99</v>
      </c>
      <c r="BM258" s="203" t="s">
        <v>899</v>
      </c>
    </row>
    <row r="259" spans="1:65" s="2" customFormat="1" ht="19.5">
      <c r="A259" s="35"/>
      <c r="B259" s="36"/>
      <c r="C259" s="37"/>
      <c r="D259" s="205" t="s">
        <v>152</v>
      </c>
      <c r="E259" s="37"/>
      <c r="F259" s="206" t="s">
        <v>347</v>
      </c>
      <c r="G259" s="37"/>
      <c r="H259" s="37"/>
      <c r="I259" s="207"/>
      <c r="J259" s="37"/>
      <c r="K259" s="37"/>
      <c r="L259" s="40"/>
      <c r="M259" s="208"/>
      <c r="N259" s="209"/>
      <c r="O259" s="72"/>
      <c r="P259" s="72"/>
      <c r="Q259" s="72"/>
      <c r="R259" s="72"/>
      <c r="S259" s="72"/>
      <c r="T259" s="73"/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35"/>
      <c r="AT259" s="18" t="s">
        <v>152</v>
      </c>
      <c r="AU259" s="18" t="s">
        <v>86</v>
      </c>
    </row>
    <row r="260" spans="1:65" s="14" customFormat="1" ht="11.25">
      <c r="B260" s="220"/>
      <c r="C260" s="221"/>
      <c r="D260" s="205" t="s">
        <v>154</v>
      </c>
      <c r="E260" s="222" t="s">
        <v>1</v>
      </c>
      <c r="F260" s="223" t="s">
        <v>348</v>
      </c>
      <c r="G260" s="221"/>
      <c r="H260" s="224">
        <v>1</v>
      </c>
      <c r="I260" s="225"/>
      <c r="J260" s="221"/>
      <c r="K260" s="221"/>
      <c r="L260" s="226"/>
      <c r="M260" s="227"/>
      <c r="N260" s="228"/>
      <c r="O260" s="228"/>
      <c r="P260" s="228"/>
      <c r="Q260" s="228"/>
      <c r="R260" s="228"/>
      <c r="S260" s="228"/>
      <c r="T260" s="229"/>
      <c r="AT260" s="230" t="s">
        <v>154</v>
      </c>
      <c r="AU260" s="230" t="s">
        <v>86</v>
      </c>
      <c r="AV260" s="14" t="s">
        <v>86</v>
      </c>
      <c r="AW260" s="14" t="s">
        <v>35</v>
      </c>
      <c r="AX260" s="14" t="s">
        <v>78</v>
      </c>
      <c r="AY260" s="230" t="s">
        <v>144</v>
      </c>
    </row>
    <row r="261" spans="1:65" s="2" customFormat="1" ht="24.2" customHeight="1">
      <c r="A261" s="35"/>
      <c r="B261" s="36"/>
      <c r="C261" s="243" t="s">
        <v>312</v>
      </c>
      <c r="D261" s="243" t="s">
        <v>211</v>
      </c>
      <c r="E261" s="244" t="s">
        <v>350</v>
      </c>
      <c r="F261" s="245" t="s">
        <v>351</v>
      </c>
      <c r="G261" s="246" t="s">
        <v>340</v>
      </c>
      <c r="H261" s="247">
        <v>1</v>
      </c>
      <c r="I261" s="248"/>
      <c r="J261" s="249">
        <f>ROUND(I261*H261,2)</f>
        <v>0</v>
      </c>
      <c r="K261" s="245" t="s">
        <v>150</v>
      </c>
      <c r="L261" s="250"/>
      <c r="M261" s="251" t="s">
        <v>1</v>
      </c>
      <c r="N261" s="252" t="s">
        <v>43</v>
      </c>
      <c r="O261" s="72"/>
      <c r="P261" s="201">
        <f>O261*H261</f>
        <v>0</v>
      </c>
      <c r="Q261" s="201">
        <v>3.5000000000000001E-3</v>
      </c>
      <c r="R261" s="201">
        <f>Q261*H261</f>
        <v>3.5000000000000001E-3</v>
      </c>
      <c r="S261" s="201">
        <v>0</v>
      </c>
      <c r="T261" s="202">
        <f>S261*H261</f>
        <v>0</v>
      </c>
      <c r="U261" s="35"/>
      <c r="V261" s="35"/>
      <c r="W261" s="35"/>
      <c r="X261" s="35"/>
      <c r="Y261" s="35"/>
      <c r="Z261" s="35"/>
      <c r="AA261" s="35"/>
      <c r="AB261" s="35"/>
      <c r="AC261" s="35"/>
      <c r="AD261" s="35"/>
      <c r="AE261" s="35"/>
      <c r="AR261" s="203" t="s">
        <v>283</v>
      </c>
      <c r="AT261" s="203" t="s">
        <v>211</v>
      </c>
      <c r="AU261" s="203" t="s">
        <v>86</v>
      </c>
      <c r="AY261" s="18" t="s">
        <v>144</v>
      </c>
      <c r="BE261" s="204">
        <f>IF(N261="základní",J261,0)</f>
        <v>0</v>
      </c>
      <c r="BF261" s="204">
        <f>IF(N261="snížená",J261,0)</f>
        <v>0</v>
      </c>
      <c r="BG261" s="204">
        <f>IF(N261="zákl. přenesená",J261,0)</f>
        <v>0</v>
      </c>
      <c r="BH261" s="204">
        <f>IF(N261="sníž. přenesená",J261,0)</f>
        <v>0</v>
      </c>
      <c r="BI261" s="204">
        <f>IF(N261="nulová",J261,0)</f>
        <v>0</v>
      </c>
      <c r="BJ261" s="18" t="s">
        <v>21</v>
      </c>
      <c r="BK261" s="204">
        <f>ROUND(I261*H261,2)</f>
        <v>0</v>
      </c>
      <c r="BL261" s="18" t="s">
        <v>283</v>
      </c>
      <c r="BM261" s="203" t="s">
        <v>900</v>
      </c>
    </row>
    <row r="262" spans="1:65" s="2" customFormat="1" ht="11.25">
      <c r="A262" s="35"/>
      <c r="B262" s="36"/>
      <c r="C262" s="37"/>
      <c r="D262" s="205" t="s">
        <v>152</v>
      </c>
      <c r="E262" s="37"/>
      <c r="F262" s="206" t="s">
        <v>351</v>
      </c>
      <c r="G262" s="37"/>
      <c r="H262" s="37"/>
      <c r="I262" s="207"/>
      <c r="J262" s="37"/>
      <c r="K262" s="37"/>
      <c r="L262" s="40"/>
      <c r="M262" s="208"/>
      <c r="N262" s="209"/>
      <c r="O262" s="72"/>
      <c r="P262" s="72"/>
      <c r="Q262" s="72"/>
      <c r="R262" s="72"/>
      <c r="S262" s="72"/>
      <c r="T262" s="73"/>
      <c r="U262" s="35"/>
      <c r="V262" s="35"/>
      <c r="W262" s="35"/>
      <c r="X262" s="35"/>
      <c r="Y262" s="35"/>
      <c r="Z262" s="35"/>
      <c r="AA262" s="35"/>
      <c r="AB262" s="35"/>
      <c r="AC262" s="35"/>
      <c r="AD262" s="35"/>
      <c r="AE262" s="35"/>
      <c r="AT262" s="18" t="s">
        <v>152</v>
      </c>
      <c r="AU262" s="18" t="s">
        <v>86</v>
      </c>
    </row>
    <row r="263" spans="1:65" s="14" customFormat="1" ht="11.25">
      <c r="B263" s="220"/>
      <c r="C263" s="221"/>
      <c r="D263" s="205" t="s">
        <v>154</v>
      </c>
      <c r="E263" s="222" t="s">
        <v>1</v>
      </c>
      <c r="F263" s="223" t="s">
        <v>348</v>
      </c>
      <c r="G263" s="221"/>
      <c r="H263" s="224">
        <v>1</v>
      </c>
      <c r="I263" s="225"/>
      <c r="J263" s="221"/>
      <c r="K263" s="221"/>
      <c r="L263" s="226"/>
      <c r="M263" s="227"/>
      <c r="N263" s="228"/>
      <c r="O263" s="228"/>
      <c r="P263" s="228"/>
      <c r="Q263" s="228"/>
      <c r="R263" s="228"/>
      <c r="S263" s="228"/>
      <c r="T263" s="229"/>
      <c r="AT263" s="230" t="s">
        <v>154</v>
      </c>
      <c r="AU263" s="230" t="s">
        <v>86</v>
      </c>
      <c r="AV263" s="14" t="s">
        <v>86</v>
      </c>
      <c r="AW263" s="14" t="s">
        <v>35</v>
      </c>
      <c r="AX263" s="14" t="s">
        <v>78</v>
      </c>
      <c r="AY263" s="230" t="s">
        <v>144</v>
      </c>
    </row>
    <row r="264" spans="1:65" s="15" customFormat="1" ht="11.25">
      <c r="B264" s="232"/>
      <c r="C264" s="233"/>
      <c r="D264" s="205" t="s">
        <v>154</v>
      </c>
      <c r="E264" s="234" t="s">
        <v>1</v>
      </c>
      <c r="F264" s="235" t="s">
        <v>178</v>
      </c>
      <c r="G264" s="233"/>
      <c r="H264" s="236">
        <v>1</v>
      </c>
      <c r="I264" s="237"/>
      <c r="J264" s="233"/>
      <c r="K264" s="233"/>
      <c r="L264" s="238"/>
      <c r="M264" s="239"/>
      <c r="N264" s="240"/>
      <c r="O264" s="240"/>
      <c r="P264" s="240"/>
      <c r="Q264" s="240"/>
      <c r="R264" s="240"/>
      <c r="S264" s="240"/>
      <c r="T264" s="241"/>
      <c r="AT264" s="242" t="s">
        <v>154</v>
      </c>
      <c r="AU264" s="242" t="s">
        <v>86</v>
      </c>
      <c r="AV264" s="15" t="s">
        <v>99</v>
      </c>
      <c r="AW264" s="15" t="s">
        <v>4</v>
      </c>
      <c r="AX264" s="15" t="s">
        <v>21</v>
      </c>
      <c r="AY264" s="242" t="s">
        <v>144</v>
      </c>
    </row>
    <row r="265" spans="1:65" s="2" customFormat="1" ht="24.2" customHeight="1">
      <c r="A265" s="35"/>
      <c r="B265" s="36"/>
      <c r="C265" s="192" t="s">
        <v>318</v>
      </c>
      <c r="D265" s="192" t="s">
        <v>146</v>
      </c>
      <c r="E265" s="193" t="s">
        <v>354</v>
      </c>
      <c r="F265" s="194" t="s">
        <v>355</v>
      </c>
      <c r="G265" s="195" t="s">
        <v>340</v>
      </c>
      <c r="H265" s="196">
        <v>1</v>
      </c>
      <c r="I265" s="197"/>
      <c r="J265" s="198">
        <f>ROUND(I265*H265,2)</f>
        <v>0</v>
      </c>
      <c r="K265" s="194" t="s">
        <v>150</v>
      </c>
      <c r="L265" s="40"/>
      <c r="M265" s="199" t="s">
        <v>1</v>
      </c>
      <c r="N265" s="200" t="s">
        <v>43</v>
      </c>
      <c r="O265" s="72"/>
      <c r="P265" s="201">
        <f>O265*H265</f>
        <v>0</v>
      </c>
      <c r="Q265" s="201">
        <v>0.109405</v>
      </c>
      <c r="R265" s="201">
        <f>Q265*H265</f>
        <v>0.109405</v>
      </c>
      <c r="S265" s="201">
        <v>0</v>
      </c>
      <c r="T265" s="202">
        <f>S265*H265</f>
        <v>0</v>
      </c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35"/>
      <c r="AR265" s="203" t="s">
        <v>99</v>
      </c>
      <c r="AT265" s="203" t="s">
        <v>146</v>
      </c>
      <c r="AU265" s="203" t="s">
        <v>86</v>
      </c>
      <c r="AY265" s="18" t="s">
        <v>144</v>
      </c>
      <c r="BE265" s="204">
        <f>IF(N265="základní",J265,0)</f>
        <v>0</v>
      </c>
      <c r="BF265" s="204">
        <f>IF(N265="snížená",J265,0)</f>
        <v>0</v>
      </c>
      <c r="BG265" s="204">
        <f>IF(N265="zákl. přenesená",J265,0)</f>
        <v>0</v>
      </c>
      <c r="BH265" s="204">
        <f>IF(N265="sníž. přenesená",J265,0)</f>
        <v>0</v>
      </c>
      <c r="BI265" s="204">
        <f>IF(N265="nulová",J265,0)</f>
        <v>0</v>
      </c>
      <c r="BJ265" s="18" t="s">
        <v>21</v>
      </c>
      <c r="BK265" s="204">
        <f>ROUND(I265*H265,2)</f>
        <v>0</v>
      </c>
      <c r="BL265" s="18" t="s">
        <v>99</v>
      </c>
      <c r="BM265" s="203" t="s">
        <v>901</v>
      </c>
    </row>
    <row r="266" spans="1:65" s="2" customFormat="1" ht="19.5">
      <c r="A266" s="35"/>
      <c r="B266" s="36"/>
      <c r="C266" s="37"/>
      <c r="D266" s="205" t="s">
        <v>152</v>
      </c>
      <c r="E266" s="37"/>
      <c r="F266" s="206" t="s">
        <v>357</v>
      </c>
      <c r="G266" s="37"/>
      <c r="H266" s="37"/>
      <c r="I266" s="207"/>
      <c r="J266" s="37"/>
      <c r="K266" s="37"/>
      <c r="L266" s="40"/>
      <c r="M266" s="208"/>
      <c r="N266" s="209"/>
      <c r="O266" s="72"/>
      <c r="P266" s="72"/>
      <c r="Q266" s="72"/>
      <c r="R266" s="72"/>
      <c r="S266" s="72"/>
      <c r="T266" s="73"/>
      <c r="U266" s="35"/>
      <c r="V266" s="35"/>
      <c r="W266" s="35"/>
      <c r="X266" s="35"/>
      <c r="Y266" s="35"/>
      <c r="Z266" s="35"/>
      <c r="AA266" s="35"/>
      <c r="AB266" s="35"/>
      <c r="AC266" s="35"/>
      <c r="AD266" s="35"/>
      <c r="AE266" s="35"/>
      <c r="AT266" s="18" t="s">
        <v>152</v>
      </c>
      <c r="AU266" s="18" t="s">
        <v>86</v>
      </c>
    </row>
    <row r="267" spans="1:65" s="14" customFormat="1" ht="11.25">
      <c r="B267" s="220"/>
      <c r="C267" s="221"/>
      <c r="D267" s="205" t="s">
        <v>154</v>
      </c>
      <c r="E267" s="222" t="s">
        <v>1</v>
      </c>
      <c r="F267" s="223" t="s">
        <v>358</v>
      </c>
      <c r="G267" s="221"/>
      <c r="H267" s="224">
        <v>1</v>
      </c>
      <c r="I267" s="225"/>
      <c r="J267" s="221"/>
      <c r="K267" s="221"/>
      <c r="L267" s="226"/>
      <c r="M267" s="227"/>
      <c r="N267" s="228"/>
      <c r="O267" s="228"/>
      <c r="P267" s="228"/>
      <c r="Q267" s="228"/>
      <c r="R267" s="228"/>
      <c r="S267" s="228"/>
      <c r="T267" s="229"/>
      <c r="AT267" s="230" t="s">
        <v>154</v>
      </c>
      <c r="AU267" s="230" t="s">
        <v>86</v>
      </c>
      <c r="AV267" s="14" t="s">
        <v>86</v>
      </c>
      <c r="AW267" s="14" t="s">
        <v>35</v>
      </c>
      <c r="AX267" s="14" t="s">
        <v>21</v>
      </c>
      <c r="AY267" s="230" t="s">
        <v>144</v>
      </c>
    </row>
    <row r="268" spans="1:65" s="2" customFormat="1" ht="14.45" customHeight="1">
      <c r="A268" s="35"/>
      <c r="B268" s="36"/>
      <c r="C268" s="243" t="s">
        <v>324</v>
      </c>
      <c r="D268" s="243" t="s">
        <v>211</v>
      </c>
      <c r="E268" s="244" t="s">
        <v>360</v>
      </c>
      <c r="F268" s="245" t="s">
        <v>361</v>
      </c>
      <c r="G268" s="246" t="s">
        <v>340</v>
      </c>
      <c r="H268" s="247">
        <v>1</v>
      </c>
      <c r="I268" s="248"/>
      <c r="J268" s="249">
        <f>ROUND(I268*H268,2)</f>
        <v>0</v>
      </c>
      <c r="K268" s="245" t="s">
        <v>150</v>
      </c>
      <c r="L268" s="250"/>
      <c r="M268" s="251" t="s">
        <v>1</v>
      </c>
      <c r="N268" s="252" t="s">
        <v>43</v>
      </c>
      <c r="O268" s="72"/>
      <c r="P268" s="201">
        <f>O268*H268</f>
        <v>0</v>
      </c>
      <c r="Q268" s="201">
        <v>6.1000000000000004E-3</v>
      </c>
      <c r="R268" s="201">
        <f>Q268*H268</f>
        <v>6.1000000000000004E-3</v>
      </c>
      <c r="S268" s="201">
        <v>0</v>
      </c>
      <c r="T268" s="202">
        <f>S268*H268</f>
        <v>0</v>
      </c>
      <c r="U268" s="35"/>
      <c r="V268" s="35"/>
      <c r="W268" s="35"/>
      <c r="X268" s="35"/>
      <c r="Y268" s="35"/>
      <c r="Z268" s="35"/>
      <c r="AA268" s="35"/>
      <c r="AB268" s="35"/>
      <c r="AC268" s="35"/>
      <c r="AD268" s="35"/>
      <c r="AE268" s="35"/>
      <c r="AR268" s="203" t="s">
        <v>195</v>
      </c>
      <c r="AT268" s="203" t="s">
        <v>211</v>
      </c>
      <c r="AU268" s="203" t="s">
        <v>86</v>
      </c>
      <c r="AY268" s="18" t="s">
        <v>144</v>
      </c>
      <c r="BE268" s="204">
        <f>IF(N268="základní",J268,0)</f>
        <v>0</v>
      </c>
      <c r="BF268" s="204">
        <f>IF(N268="snížená",J268,0)</f>
        <v>0</v>
      </c>
      <c r="BG268" s="204">
        <f>IF(N268="zákl. přenesená",J268,0)</f>
        <v>0</v>
      </c>
      <c r="BH268" s="204">
        <f>IF(N268="sníž. přenesená",J268,0)</f>
        <v>0</v>
      </c>
      <c r="BI268" s="204">
        <f>IF(N268="nulová",J268,0)</f>
        <v>0</v>
      </c>
      <c r="BJ268" s="18" t="s">
        <v>21</v>
      </c>
      <c r="BK268" s="204">
        <f>ROUND(I268*H268,2)</f>
        <v>0</v>
      </c>
      <c r="BL268" s="18" t="s">
        <v>99</v>
      </c>
      <c r="BM268" s="203" t="s">
        <v>902</v>
      </c>
    </row>
    <row r="269" spans="1:65" s="2" customFormat="1" ht="11.25">
      <c r="A269" s="35"/>
      <c r="B269" s="36"/>
      <c r="C269" s="37"/>
      <c r="D269" s="205" t="s">
        <v>152</v>
      </c>
      <c r="E269" s="37"/>
      <c r="F269" s="206" t="s">
        <v>361</v>
      </c>
      <c r="G269" s="37"/>
      <c r="H269" s="37"/>
      <c r="I269" s="207"/>
      <c r="J269" s="37"/>
      <c r="K269" s="37"/>
      <c r="L269" s="40"/>
      <c r="M269" s="208"/>
      <c r="N269" s="209"/>
      <c r="O269" s="72"/>
      <c r="P269" s="72"/>
      <c r="Q269" s="72"/>
      <c r="R269" s="72"/>
      <c r="S269" s="72"/>
      <c r="T269" s="73"/>
      <c r="U269" s="35"/>
      <c r="V269" s="35"/>
      <c r="W269" s="35"/>
      <c r="X269" s="35"/>
      <c r="Y269" s="35"/>
      <c r="Z269" s="35"/>
      <c r="AA269" s="35"/>
      <c r="AB269" s="35"/>
      <c r="AC269" s="35"/>
      <c r="AD269" s="35"/>
      <c r="AE269" s="35"/>
      <c r="AT269" s="18" t="s">
        <v>152</v>
      </c>
      <c r="AU269" s="18" t="s">
        <v>86</v>
      </c>
    </row>
    <row r="270" spans="1:65" s="2" customFormat="1" ht="14.45" customHeight="1">
      <c r="A270" s="35"/>
      <c r="B270" s="36"/>
      <c r="C270" s="243" t="s">
        <v>330</v>
      </c>
      <c r="D270" s="243" t="s">
        <v>211</v>
      </c>
      <c r="E270" s="244" t="s">
        <v>364</v>
      </c>
      <c r="F270" s="245" t="s">
        <v>365</v>
      </c>
      <c r="G270" s="246" t="s">
        <v>340</v>
      </c>
      <c r="H270" s="247">
        <v>1</v>
      </c>
      <c r="I270" s="248"/>
      <c r="J270" s="249">
        <f>ROUND(I270*H270,2)</f>
        <v>0</v>
      </c>
      <c r="K270" s="245" t="s">
        <v>150</v>
      </c>
      <c r="L270" s="250"/>
      <c r="M270" s="251" t="s">
        <v>1</v>
      </c>
      <c r="N270" s="252" t="s">
        <v>43</v>
      </c>
      <c r="O270" s="72"/>
      <c r="P270" s="201">
        <f>O270*H270</f>
        <v>0</v>
      </c>
      <c r="Q270" s="201">
        <v>1E-4</v>
      </c>
      <c r="R270" s="201">
        <f>Q270*H270</f>
        <v>1E-4</v>
      </c>
      <c r="S270" s="201">
        <v>0</v>
      </c>
      <c r="T270" s="202">
        <f>S270*H270</f>
        <v>0</v>
      </c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R270" s="203" t="s">
        <v>195</v>
      </c>
      <c r="AT270" s="203" t="s">
        <v>211</v>
      </c>
      <c r="AU270" s="203" t="s">
        <v>86</v>
      </c>
      <c r="AY270" s="18" t="s">
        <v>144</v>
      </c>
      <c r="BE270" s="204">
        <f>IF(N270="základní",J270,0)</f>
        <v>0</v>
      </c>
      <c r="BF270" s="204">
        <f>IF(N270="snížená",J270,0)</f>
        <v>0</v>
      </c>
      <c r="BG270" s="204">
        <f>IF(N270="zákl. přenesená",J270,0)</f>
        <v>0</v>
      </c>
      <c r="BH270" s="204">
        <f>IF(N270="sníž. přenesená",J270,0)</f>
        <v>0</v>
      </c>
      <c r="BI270" s="204">
        <f>IF(N270="nulová",J270,0)</f>
        <v>0</v>
      </c>
      <c r="BJ270" s="18" t="s">
        <v>21</v>
      </c>
      <c r="BK270" s="204">
        <f>ROUND(I270*H270,2)</f>
        <v>0</v>
      </c>
      <c r="BL270" s="18" t="s">
        <v>99</v>
      </c>
      <c r="BM270" s="203" t="s">
        <v>903</v>
      </c>
    </row>
    <row r="271" spans="1:65" s="2" customFormat="1" ht="11.25">
      <c r="A271" s="35"/>
      <c r="B271" s="36"/>
      <c r="C271" s="37"/>
      <c r="D271" s="205" t="s">
        <v>152</v>
      </c>
      <c r="E271" s="37"/>
      <c r="F271" s="206" t="s">
        <v>365</v>
      </c>
      <c r="G271" s="37"/>
      <c r="H271" s="37"/>
      <c r="I271" s="207"/>
      <c r="J271" s="37"/>
      <c r="K271" s="37"/>
      <c r="L271" s="40"/>
      <c r="M271" s="208"/>
      <c r="N271" s="209"/>
      <c r="O271" s="72"/>
      <c r="P271" s="72"/>
      <c r="Q271" s="72"/>
      <c r="R271" s="72"/>
      <c r="S271" s="72"/>
      <c r="T271" s="73"/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T271" s="18" t="s">
        <v>152</v>
      </c>
      <c r="AU271" s="18" t="s">
        <v>86</v>
      </c>
    </row>
    <row r="272" spans="1:65" s="2" customFormat="1" ht="24.2" customHeight="1">
      <c r="A272" s="35"/>
      <c r="B272" s="36"/>
      <c r="C272" s="192" t="s">
        <v>337</v>
      </c>
      <c r="D272" s="192" t="s">
        <v>146</v>
      </c>
      <c r="E272" s="193" t="s">
        <v>368</v>
      </c>
      <c r="F272" s="194" t="s">
        <v>369</v>
      </c>
      <c r="G272" s="195" t="s">
        <v>149</v>
      </c>
      <c r="H272" s="196">
        <v>7.6879999999999997</v>
      </c>
      <c r="I272" s="197"/>
      <c r="J272" s="198">
        <f>ROUND(I272*H272,2)</f>
        <v>0</v>
      </c>
      <c r="K272" s="194" t="s">
        <v>150</v>
      </c>
      <c r="L272" s="40"/>
      <c r="M272" s="199" t="s">
        <v>1</v>
      </c>
      <c r="N272" s="200" t="s">
        <v>43</v>
      </c>
      <c r="O272" s="72"/>
      <c r="P272" s="201">
        <f>O272*H272</f>
        <v>0</v>
      </c>
      <c r="Q272" s="201">
        <v>2.5999999999999999E-3</v>
      </c>
      <c r="R272" s="201">
        <f>Q272*H272</f>
        <v>1.9988799999999998E-2</v>
      </c>
      <c r="S272" s="201">
        <v>0</v>
      </c>
      <c r="T272" s="202">
        <f>S272*H272</f>
        <v>0</v>
      </c>
      <c r="U272" s="35"/>
      <c r="V272" s="35"/>
      <c r="W272" s="35"/>
      <c r="X272" s="35"/>
      <c r="Y272" s="35"/>
      <c r="Z272" s="35"/>
      <c r="AA272" s="35"/>
      <c r="AB272" s="35"/>
      <c r="AC272" s="35"/>
      <c r="AD272" s="35"/>
      <c r="AE272" s="35"/>
      <c r="AR272" s="203" t="s">
        <v>99</v>
      </c>
      <c r="AT272" s="203" t="s">
        <v>146</v>
      </c>
      <c r="AU272" s="203" t="s">
        <v>86</v>
      </c>
      <c r="AY272" s="18" t="s">
        <v>144</v>
      </c>
      <c r="BE272" s="204">
        <f>IF(N272="základní",J272,0)</f>
        <v>0</v>
      </c>
      <c r="BF272" s="204">
        <f>IF(N272="snížená",J272,0)</f>
        <v>0</v>
      </c>
      <c r="BG272" s="204">
        <f>IF(N272="zákl. přenesená",J272,0)</f>
        <v>0</v>
      </c>
      <c r="BH272" s="204">
        <f>IF(N272="sníž. přenesená",J272,0)</f>
        <v>0</v>
      </c>
      <c r="BI272" s="204">
        <f>IF(N272="nulová",J272,0)</f>
        <v>0</v>
      </c>
      <c r="BJ272" s="18" t="s">
        <v>21</v>
      </c>
      <c r="BK272" s="204">
        <f>ROUND(I272*H272,2)</f>
        <v>0</v>
      </c>
      <c r="BL272" s="18" t="s">
        <v>99</v>
      </c>
      <c r="BM272" s="203" t="s">
        <v>904</v>
      </c>
    </row>
    <row r="273" spans="1:65" s="2" customFormat="1" ht="19.5">
      <c r="A273" s="35"/>
      <c r="B273" s="36"/>
      <c r="C273" s="37"/>
      <c r="D273" s="205" t="s">
        <v>152</v>
      </c>
      <c r="E273" s="37"/>
      <c r="F273" s="206" t="s">
        <v>371</v>
      </c>
      <c r="G273" s="37"/>
      <c r="H273" s="37"/>
      <c r="I273" s="207"/>
      <c r="J273" s="37"/>
      <c r="K273" s="37"/>
      <c r="L273" s="40"/>
      <c r="M273" s="208"/>
      <c r="N273" s="209"/>
      <c r="O273" s="72"/>
      <c r="P273" s="72"/>
      <c r="Q273" s="72"/>
      <c r="R273" s="72"/>
      <c r="S273" s="72"/>
      <c r="T273" s="73"/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T273" s="18" t="s">
        <v>152</v>
      </c>
      <c r="AU273" s="18" t="s">
        <v>86</v>
      </c>
    </row>
    <row r="274" spans="1:65" s="13" customFormat="1" ht="11.25">
      <c r="B274" s="210"/>
      <c r="C274" s="211"/>
      <c r="D274" s="205" t="s">
        <v>154</v>
      </c>
      <c r="E274" s="212" t="s">
        <v>1</v>
      </c>
      <c r="F274" s="213" t="s">
        <v>372</v>
      </c>
      <c r="G274" s="211"/>
      <c r="H274" s="212" t="s">
        <v>1</v>
      </c>
      <c r="I274" s="214"/>
      <c r="J274" s="211"/>
      <c r="K274" s="211"/>
      <c r="L274" s="215"/>
      <c r="M274" s="216"/>
      <c r="N274" s="217"/>
      <c r="O274" s="217"/>
      <c r="P274" s="217"/>
      <c r="Q274" s="217"/>
      <c r="R274" s="217"/>
      <c r="S274" s="217"/>
      <c r="T274" s="218"/>
      <c r="AT274" s="219" t="s">
        <v>154</v>
      </c>
      <c r="AU274" s="219" t="s">
        <v>86</v>
      </c>
      <c r="AV274" s="13" t="s">
        <v>21</v>
      </c>
      <c r="AW274" s="13" t="s">
        <v>35</v>
      </c>
      <c r="AX274" s="13" t="s">
        <v>78</v>
      </c>
      <c r="AY274" s="219" t="s">
        <v>144</v>
      </c>
    </row>
    <row r="275" spans="1:65" s="14" customFormat="1" ht="11.25">
      <c r="B275" s="220"/>
      <c r="C275" s="221"/>
      <c r="D275" s="205" t="s">
        <v>154</v>
      </c>
      <c r="E275" s="222" t="s">
        <v>1</v>
      </c>
      <c r="F275" s="223" t="s">
        <v>747</v>
      </c>
      <c r="G275" s="221"/>
      <c r="H275" s="224">
        <v>6.1879999999999997</v>
      </c>
      <c r="I275" s="225"/>
      <c r="J275" s="221"/>
      <c r="K275" s="221"/>
      <c r="L275" s="226"/>
      <c r="M275" s="227"/>
      <c r="N275" s="228"/>
      <c r="O275" s="228"/>
      <c r="P275" s="228"/>
      <c r="Q275" s="228"/>
      <c r="R275" s="228"/>
      <c r="S275" s="228"/>
      <c r="T275" s="229"/>
      <c r="AT275" s="230" t="s">
        <v>154</v>
      </c>
      <c r="AU275" s="230" t="s">
        <v>86</v>
      </c>
      <c r="AV275" s="14" t="s">
        <v>86</v>
      </c>
      <c r="AW275" s="14" t="s">
        <v>35</v>
      </c>
      <c r="AX275" s="14" t="s">
        <v>78</v>
      </c>
      <c r="AY275" s="230" t="s">
        <v>144</v>
      </c>
    </row>
    <row r="276" spans="1:65" s="14" customFormat="1" ht="11.25">
      <c r="B276" s="220"/>
      <c r="C276" s="221"/>
      <c r="D276" s="205" t="s">
        <v>154</v>
      </c>
      <c r="E276" s="222" t="s">
        <v>1</v>
      </c>
      <c r="F276" s="223" t="s">
        <v>305</v>
      </c>
      <c r="G276" s="221"/>
      <c r="H276" s="224">
        <v>1.5</v>
      </c>
      <c r="I276" s="225"/>
      <c r="J276" s="221"/>
      <c r="K276" s="221"/>
      <c r="L276" s="226"/>
      <c r="M276" s="227"/>
      <c r="N276" s="228"/>
      <c r="O276" s="228"/>
      <c r="P276" s="228"/>
      <c r="Q276" s="228"/>
      <c r="R276" s="228"/>
      <c r="S276" s="228"/>
      <c r="T276" s="229"/>
      <c r="AT276" s="230" t="s">
        <v>154</v>
      </c>
      <c r="AU276" s="230" t="s">
        <v>86</v>
      </c>
      <c r="AV276" s="14" t="s">
        <v>86</v>
      </c>
      <c r="AW276" s="14" t="s">
        <v>35</v>
      </c>
      <c r="AX276" s="14" t="s">
        <v>78</v>
      </c>
      <c r="AY276" s="230" t="s">
        <v>144</v>
      </c>
    </row>
    <row r="277" spans="1:65" s="15" customFormat="1" ht="11.25">
      <c r="B277" s="232"/>
      <c r="C277" s="233"/>
      <c r="D277" s="205" t="s">
        <v>154</v>
      </c>
      <c r="E277" s="234" t="s">
        <v>1</v>
      </c>
      <c r="F277" s="235" t="s">
        <v>178</v>
      </c>
      <c r="G277" s="233"/>
      <c r="H277" s="236">
        <v>7.6879999999999997</v>
      </c>
      <c r="I277" s="237"/>
      <c r="J277" s="233"/>
      <c r="K277" s="233"/>
      <c r="L277" s="238"/>
      <c r="M277" s="239"/>
      <c r="N277" s="240"/>
      <c r="O277" s="240"/>
      <c r="P277" s="240"/>
      <c r="Q277" s="240"/>
      <c r="R277" s="240"/>
      <c r="S277" s="240"/>
      <c r="T277" s="241"/>
      <c r="AT277" s="242" t="s">
        <v>154</v>
      </c>
      <c r="AU277" s="242" t="s">
        <v>86</v>
      </c>
      <c r="AV277" s="15" t="s">
        <v>99</v>
      </c>
      <c r="AW277" s="15" t="s">
        <v>35</v>
      </c>
      <c r="AX277" s="15" t="s">
        <v>21</v>
      </c>
      <c r="AY277" s="242" t="s">
        <v>144</v>
      </c>
    </row>
    <row r="278" spans="1:65" s="2" customFormat="1" ht="14.45" customHeight="1">
      <c r="A278" s="35"/>
      <c r="B278" s="36"/>
      <c r="C278" s="192" t="s">
        <v>343</v>
      </c>
      <c r="D278" s="192" t="s">
        <v>146</v>
      </c>
      <c r="E278" s="193" t="s">
        <v>375</v>
      </c>
      <c r="F278" s="194" t="s">
        <v>376</v>
      </c>
      <c r="G278" s="195" t="s">
        <v>149</v>
      </c>
      <c r="H278" s="196">
        <v>7.6879999999999997</v>
      </c>
      <c r="I278" s="197"/>
      <c r="J278" s="198">
        <f>ROUND(I278*H278,2)</f>
        <v>0</v>
      </c>
      <c r="K278" s="194" t="s">
        <v>150</v>
      </c>
      <c r="L278" s="40"/>
      <c r="M278" s="199" t="s">
        <v>1</v>
      </c>
      <c r="N278" s="200" t="s">
        <v>43</v>
      </c>
      <c r="O278" s="72"/>
      <c r="P278" s="201">
        <f>O278*H278</f>
        <v>0</v>
      </c>
      <c r="Q278" s="201">
        <v>9.38E-6</v>
      </c>
      <c r="R278" s="201">
        <f>Q278*H278</f>
        <v>7.2113439999999996E-5</v>
      </c>
      <c r="S278" s="201">
        <v>0</v>
      </c>
      <c r="T278" s="202">
        <f>S278*H278</f>
        <v>0</v>
      </c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35"/>
      <c r="AR278" s="203" t="s">
        <v>99</v>
      </c>
      <c r="AT278" s="203" t="s">
        <v>146</v>
      </c>
      <c r="AU278" s="203" t="s">
        <v>86</v>
      </c>
      <c r="AY278" s="18" t="s">
        <v>144</v>
      </c>
      <c r="BE278" s="204">
        <f>IF(N278="základní",J278,0)</f>
        <v>0</v>
      </c>
      <c r="BF278" s="204">
        <f>IF(N278="snížená",J278,0)</f>
        <v>0</v>
      </c>
      <c r="BG278" s="204">
        <f>IF(N278="zákl. přenesená",J278,0)</f>
        <v>0</v>
      </c>
      <c r="BH278" s="204">
        <f>IF(N278="sníž. přenesená",J278,0)</f>
        <v>0</v>
      </c>
      <c r="BI278" s="204">
        <f>IF(N278="nulová",J278,0)</f>
        <v>0</v>
      </c>
      <c r="BJ278" s="18" t="s">
        <v>21</v>
      </c>
      <c r="BK278" s="204">
        <f>ROUND(I278*H278,2)</f>
        <v>0</v>
      </c>
      <c r="BL278" s="18" t="s">
        <v>99</v>
      </c>
      <c r="BM278" s="203" t="s">
        <v>905</v>
      </c>
    </row>
    <row r="279" spans="1:65" s="2" customFormat="1" ht="19.5">
      <c r="A279" s="35"/>
      <c r="B279" s="36"/>
      <c r="C279" s="37"/>
      <c r="D279" s="205" t="s">
        <v>152</v>
      </c>
      <c r="E279" s="37"/>
      <c r="F279" s="206" t="s">
        <v>378</v>
      </c>
      <c r="G279" s="37"/>
      <c r="H279" s="37"/>
      <c r="I279" s="207"/>
      <c r="J279" s="37"/>
      <c r="K279" s="37"/>
      <c r="L279" s="40"/>
      <c r="M279" s="208"/>
      <c r="N279" s="209"/>
      <c r="O279" s="72"/>
      <c r="P279" s="72"/>
      <c r="Q279" s="72"/>
      <c r="R279" s="72"/>
      <c r="S279" s="72"/>
      <c r="T279" s="73"/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T279" s="18" t="s">
        <v>152</v>
      </c>
      <c r="AU279" s="18" t="s">
        <v>86</v>
      </c>
    </row>
    <row r="280" spans="1:65" s="13" customFormat="1" ht="11.25">
      <c r="B280" s="210"/>
      <c r="C280" s="211"/>
      <c r="D280" s="205" t="s">
        <v>154</v>
      </c>
      <c r="E280" s="212" t="s">
        <v>1</v>
      </c>
      <c r="F280" s="213" t="s">
        <v>372</v>
      </c>
      <c r="G280" s="211"/>
      <c r="H280" s="212" t="s">
        <v>1</v>
      </c>
      <c r="I280" s="214"/>
      <c r="J280" s="211"/>
      <c r="K280" s="211"/>
      <c r="L280" s="215"/>
      <c r="M280" s="216"/>
      <c r="N280" s="217"/>
      <c r="O280" s="217"/>
      <c r="P280" s="217"/>
      <c r="Q280" s="217"/>
      <c r="R280" s="217"/>
      <c r="S280" s="217"/>
      <c r="T280" s="218"/>
      <c r="AT280" s="219" t="s">
        <v>154</v>
      </c>
      <c r="AU280" s="219" t="s">
        <v>86</v>
      </c>
      <c r="AV280" s="13" t="s">
        <v>21</v>
      </c>
      <c r="AW280" s="13" t="s">
        <v>35</v>
      </c>
      <c r="AX280" s="13" t="s">
        <v>78</v>
      </c>
      <c r="AY280" s="219" t="s">
        <v>144</v>
      </c>
    </row>
    <row r="281" spans="1:65" s="14" customFormat="1" ht="11.25">
      <c r="B281" s="220"/>
      <c r="C281" s="221"/>
      <c r="D281" s="205" t="s">
        <v>154</v>
      </c>
      <c r="E281" s="222" t="s">
        <v>1</v>
      </c>
      <c r="F281" s="223" t="s">
        <v>747</v>
      </c>
      <c r="G281" s="221"/>
      <c r="H281" s="224">
        <v>6.1879999999999997</v>
      </c>
      <c r="I281" s="225"/>
      <c r="J281" s="221"/>
      <c r="K281" s="221"/>
      <c r="L281" s="226"/>
      <c r="M281" s="227"/>
      <c r="N281" s="228"/>
      <c r="O281" s="228"/>
      <c r="P281" s="228"/>
      <c r="Q281" s="228"/>
      <c r="R281" s="228"/>
      <c r="S281" s="228"/>
      <c r="T281" s="229"/>
      <c r="AT281" s="230" t="s">
        <v>154</v>
      </c>
      <c r="AU281" s="230" t="s">
        <v>86</v>
      </c>
      <c r="AV281" s="14" t="s">
        <v>86</v>
      </c>
      <c r="AW281" s="14" t="s">
        <v>35</v>
      </c>
      <c r="AX281" s="14" t="s">
        <v>78</v>
      </c>
      <c r="AY281" s="230" t="s">
        <v>144</v>
      </c>
    </row>
    <row r="282" spans="1:65" s="14" customFormat="1" ht="11.25">
      <c r="B282" s="220"/>
      <c r="C282" s="221"/>
      <c r="D282" s="205" t="s">
        <v>154</v>
      </c>
      <c r="E282" s="222" t="s">
        <v>1</v>
      </c>
      <c r="F282" s="223" t="s">
        <v>305</v>
      </c>
      <c r="G282" s="221"/>
      <c r="H282" s="224">
        <v>1.5</v>
      </c>
      <c r="I282" s="225"/>
      <c r="J282" s="221"/>
      <c r="K282" s="221"/>
      <c r="L282" s="226"/>
      <c r="M282" s="227"/>
      <c r="N282" s="228"/>
      <c r="O282" s="228"/>
      <c r="P282" s="228"/>
      <c r="Q282" s="228"/>
      <c r="R282" s="228"/>
      <c r="S282" s="228"/>
      <c r="T282" s="229"/>
      <c r="AT282" s="230" t="s">
        <v>154</v>
      </c>
      <c r="AU282" s="230" t="s">
        <v>86</v>
      </c>
      <c r="AV282" s="14" t="s">
        <v>86</v>
      </c>
      <c r="AW282" s="14" t="s">
        <v>35</v>
      </c>
      <c r="AX282" s="14" t="s">
        <v>78</v>
      </c>
      <c r="AY282" s="230" t="s">
        <v>144</v>
      </c>
    </row>
    <row r="283" spans="1:65" s="15" customFormat="1" ht="11.25">
      <c r="B283" s="232"/>
      <c r="C283" s="233"/>
      <c r="D283" s="205" t="s">
        <v>154</v>
      </c>
      <c r="E283" s="234" t="s">
        <v>1</v>
      </c>
      <c r="F283" s="235" t="s">
        <v>178</v>
      </c>
      <c r="G283" s="233"/>
      <c r="H283" s="236">
        <v>7.6879999999999997</v>
      </c>
      <c r="I283" s="237"/>
      <c r="J283" s="233"/>
      <c r="K283" s="233"/>
      <c r="L283" s="238"/>
      <c r="M283" s="239"/>
      <c r="N283" s="240"/>
      <c r="O283" s="240"/>
      <c r="P283" s="240"/>
      <c r="Q283" s="240"/>
      <c r="R283" s="240"/>
      <c r="S283" s="240"/>
      <c r="T283" s="241"/>
      <c r="AT283" s="242" t="s">
        <v>154</v>
      </c>
      <c r="AU283" s="242" t="s">
        <v>86</v>
      </c>
      <c r="AV283" s="15" t="s">
        <v>99</v>
      </c>
      <c r="AW283" s="15" t="s">
        <v>35</v>
      </c>
      <c r="AX283" s="15" t="s">
        <v>21</v>
      </c>
      <c r="AY283" s="242" t="s">
        <v>144</v>
      </c>
    </row>
    <row r="284" spans="1:65" s="2" customFormat="1" ht="24.2" customHeight="1">
      <c r="A284" s="35"/>
      <c r="B284" s="36"/>
      <c r="C284" s="192" t="s">
        <v>349</v>
      </c>
      <c r="D284" s="192" t="s">
        <v>146</v>
      </c>
      <c r="E284" s="193" t="s">
        <v>380</v>
      </c>
      <c r="F284" s="194" t="s">
        <v>381</v>
      </c>
      <c r="G284" s="195" t="s">
        <v>268</v>
      </c>
      <c r="H284" s="196">
        <v>45.5</v>
      </c>
      <c r="I284" s="197"/>
      <c r="J284" s="198">
        <f>ROUND(I284*H284,2)</f>
        <v>0</v>
      </c>
      <c r="K284" s="194" t="s">
        <v>150</v>
      </c>
      <c r="L284" s="40"/>
      <c r="M284" s="199" t="s">
        <v>1</v>
      </c>
      <c r="N284" s="200" t="s">
        <v>43</v>
      </c>
      <c r="O284" s="72"/>
      <c r="P284" s="201">
        <f>O284*H284</f>
        <v>0</v>
      </c>
      <c r="Q284" s="201">
        <v>0.15539952000000001</v>
      </c>
      <c r="R284" s="201">
        <f>Q284*H284</f>
        <v>7.0706781600000008</v>
      </c>
      <c r="S284" s="201">
        <v>0</v>
      </c>
      <c r="T284" s="202">
        <f>S284*H284</f>
        <v>0</v>
      </c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R284" s="203" t="s">
        <v>99</v>
      </c>
      <c r="AT284" s="203" t="s">
        <v>146</v>
      </c>
      <c r="AU284" s="203" t="s">
        <v>86</v>
      </c>
      <c r="AY284" s="18" t="s">
        <v>144</v>
      </c>
      <c r="BE284" s="204">
        <f>IF(N284="základní",J284,0)</f>
        <v>0</v>
      </c>
      <c r="BF284" s="204">
        <f>IF(N284="snížená",J284,0)</f>
        <v>0</v>
      </c>
      <c r="BG284" s="204">
        <f>IF(N284="zákl. přenesená",J284,0)</f>
        <v>0</v>
      </c>
      <c r="BH284" s="204">
        <f>IF(N284="sníž. přenesená",J284,0)</f>
        <v>0</v>
      </c>
      <c r="BI284" s="204">
        <f>IF(N284="nulová",J284,0)</f>
        <v>0</v>
      </c>
      <c r="BJ284" s="18" t="s">
        <v>21</v>
      </c>
      <c r="BK284" s="204">
        <f>ROUND(I284*H284,2)</f>
        <v>0</v>
      </c>
      <c r="BL284" s="18" t="s">
        <v>99</v>
      </c>
      <c r="BM284" s="203" t="s">
        <v>906</v>
      </c>
    </row>
    <row r="285" spans="1:65" s="2" customFormat="1" ht="29.25">
      <c r="A285" s="35"/>
      <c r="B285" s="36"/>
      <c r="C285" s="37"/>
      <c r="D285" s="205" t="s">
        <v>152</v>
      </c>
      <c r="E285" s="37"/>
      <c r="F285" s="206" t="s">
        <v>383</v>
      </c>
      <c r="G285" s="37"/>
      <c r="H285" s="37"/>
      <c r="I285" s="207"/>
      <c r="J285" s="37"/>
      <c r="K285" s="37"/>
      <c r="L285" s="40"/>
      <c r="M285" s="208"/>
      <c r="N285" s="209"/>
      <c r="O285" s="72"/>
      <c r="P285" s="72"/>
      <c r="Q285" s="72"/>
      <c r="R285" s="72"/>
      <c r="S285" s="72"/>
      <c r="T285" s="73"/>
      <c r="U285" s="35"/>
      <c r="V285" s="35"/>
      <c r="W285" s="35"/>
      <c r="X285" s="35"/>
      <c r="Y285" s="35"/>
      <c r="Z285" s="35"/>
      <c r="AA285" s="35"/>
      <c r="AB285" s="35"/>
      <c r="AC285" s="35"/>
      <c r="AD285" s="35"/>
      <c r="AE285" s="35"/>
      <c r="AT285" s="18" t="s">
        <v>152</v>
      </c>
      <c r="AU285" s="18" t="s">
        <v>86</v>
      </c>
    </row>
    <row r="286" spans="1:65" s="13" customFormat="1" ht="11.25">
      <c r="B286" s="210"/>
      <c r="C286" s="211"/>
      <c r="D286" s="205" t="s">
        <v>154</v>
      </c>
      <c r="E286" s="212" t="s">
        <v>1</v>
      </c>
      <c r="F286" s="213" t="s">
        <v>384</v>
      </c>
      <c r="G286" s="211"/>
      <c r="H286" s="212" t="s">
        <v>1</v>
      </c>
      <c r="I286" s="214"/>
      <c r="J286" s="211"/>
      <c r="K286" s="211"/>
      <c r="L286" s="215"/>
      <c r="M286" s="216"/>
      <c r="N286" s="217"/>
      <c r="O286" s="217"/>
      <c r="P286" s="217"/>
      <c r="Q286" s="217"/>
      <c r="R286" s="217"/>
      <c r="S286" s="217"/>
      <c r="T286" s="218"/>
      <c r="AT286" s="219" t="s">
        <v>154</v>
      </c>
      <c r="AU286" s="219" t="s">
        <v>86</v>
      </c>
      <c r="AV286" s="13" t="s">
        <v>21</v>
      </c>
      <c r="AW286" s="13" t="s">
        <v>35</v>
      </c>
      <c r="AX286" s="13" t="s">
        <v>78</v>
      </c>
      <c r="AY286" s="219" t="s">
        <v>144</v>
      </c>
    </row>
    <row r="287" spans="1:65" s="14" customFormat="1" ht="11.25">
      <c r="B287" s="220"/>
      <c r="C287" s="221"/>
      <c r="D287" s="205" t="s">
        <v>154</v>
      </c>
      <c r="E287" s="222" t="s">
        <v>1</v>
      </c>
      <c r="F287" s="223" t="s">
        <v>907</v>
      </c>
      <c r="G287" s="221"/>
      <c r="H287" s="224">
        <v>45.5</v>
      </c>
      <c r="I287" s="225"/>
      <c r="J287" s="221"/>
      <c r="K287" s="221"/>
      <c r="L287" s="226"/>
      <c r="M287" s="227"/>
      <c r="N287" s="228"/>
      <c r="O287" s="228"/>
      <c r="P287" s="228"/>
      <c r="Q287" s="228"/>
      <c r="R287" s="228"/>
      <c r="S287" s="228"/>
      <c r="T287" s="229"/>
      <c r="AT287" s="230" t="s">
        <v>154</v>
      </c>
      <c r="AU287" s="230" t="s">
        <v>86</v>
      </c>
      <c r="AV287" s="14" t="s">
        <v>86</v>
      </c>
      <c r="AW287" s="14" t="s">
        <v>35</v>
      </c>
      <c r="AX287" s="14" t="s">
        <v>21</v>
      </c>
      <c r="AY287" s="230" t="s">
        <v>144</v>
      </c>
    </row>
    <row r="288" spans="1:65" s="2" customFormat="1" ht="14.45" customHeight="1">
      <c r="A288" s="35"/>
      <c r="B288" s="36"/>
      <c r="C288" s="243" t="s">
        <v>353</v>
      </c>
      <c r="D288" s="243" t="s">
        <v>211</v>
      </c>
      <c r="E288" s="244" t="s">
        <v>387</v>
      </c>
      <c r="F288" s="245" t="s">
        <v>388</v>
      </c>
      <c r="G288" s="246" t="s">
        <v>268</v>
      </c>
      <c r="H288" s="247">
        <v>47.774999999999999</v>
      </c>
      <c r="I288" s="248"/>
      <c r="J288" s="249">
        <f>ROUND(I288*H288,2)</f>
        <v>0</v>
      </c>
      <c r="K288" s="245" t="s">
        <v>150</v>
      </c>
      <c r="L288" s="250"/>
      <c r="M288" s="251" t="s">
        <v>1</v>
      </c>
      <c r="N288" s="252" t="s">
        <v>43</v>
      </c>
      <c r="O288" s="72"/>
      <c r="P288" s="201">
        <f>O288*H288</f>
        <v>0</v>
      </c>
      <c r="Q288" s="201">
        <v>0.08</v>
      </c>
      <c r="R288" s="201">
        <f>Q288*H288</f>
        <v>3.8220000000000001</v>
      </c>
      <c r="S288" s="201">
        <v>0</v>
      </c>
      <c r="T288" s="202">
        <f>S288*H288</f>
        <v>0</v>
      </c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35"/>
      <c r="AR288" s="203" t="s">
        <v>195</v>
      </c>
      <c r="AT288" s="203" t="s">
        <v>211</v>
      </c>
      <c r="AU288" s="203" t="s">
        <v>86</v>
      </c>
      <c r="AY288" s="18" t="s">
        <v>144</v>
      </c>
      <c r="BE288" s="204">
        <f>IF(N288="základní",J288,0)</f>
        <v>0</v>
      </c>
      <c r="BF288" s="204">
        <f>IF(N288="snížená",J288,0)</f>
        <v>0</v>
      </c>
      <c r="BG288" s="204">
        <f>IF(N288="zákl. přenesená",J288,0)</f>
        <v>0</v>
      </c>
      <c r="BH288" s="204">
        <f>IF(N288="sníž. přenesená",J288,0)</f>
        <v>0</v>
      </c>
      <c r="BI288" s="204">
        <f>IF(N288="nulová",J288,0)</f>
        <v>0</v>
      </c>
      <c r="BJ288" s="18" t="s">
        <v>21</v>
      </c>
      <c r="BK288" s="204">
        <f>ROUND(I288*H288,2)</f>
        <v>0</v>
      </c>
      <c r="BL288" s="18" t="s">
        <v>99</v>
      </c>
      <c r="BM288" s="203" t="s">
        <v>908</v>
      </c>
    </row>
    <row r="289" spans="1:65" s="2" customFormat="1" ht="11.25">
      <c r="A289" s="35"/>
      <c r="B289" s="36"/>
      <c r="C289" s="37"/>
      <c r="D289" s="205" t="s">
        <v>152</v>
      </c>
      <c r="E289" s="37"/>
      <c r="F289" s="206" t="s">
        <v>390</v>
      </c>
      <c r="G289" s="37"/>
      <c r="H289" s="37"/>
      <c r="I289" s="207"/>
      <c r="J289" s="37"/>
      <c r="K289" s="37"/>
      <c r="L289" s="40"/>
      <c r="M289" s="208"/>
      <c r="N289" s="209"/>
      <c r="O289" s="72"/>
      <c r="P289" s="72"/>
      <c r="Q289" s="72"/>
      <c r="R289" s="72"/>
      <c r="S289" s="72"/>
      <c r="T289" s="73"/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35"/>
      <c r="AT289" s="18" t="s">
        <v>152</v>
      </c>
      <c r="AU289" s="18" t="s">
        <v>86</v>
      </c>
    </row>
    <row r="290" spans="1:65" s="14" customFormat="1" ht="11.25">
      <c r="B290" s="220"/>
      <c r="C290" s="221"/>
      <c r="D290" s="205" t="s">
        <v>154</v>
      </c>
      <c r="E290" s="221"/>
      <c r="F290" s="223" t="s">
        <v>909</v>
      </c>
      <c r="G290" s="221"/>
      <c r="H290" s="224">
        <v>47.774999999999999</v>
      </c>
      <c r="I290" s="225"/>
      <c r="J290" s="221"/>
      <c r="K290" s="221"/>
      <c r="L290" s="226"/>
      <c r="M290" s="227"/>
      <c r="N290" s="228"/>
      <c r="O290" s="228"/>
      <c r="P290" s="228"/>
      <c r="Q290" s="228"/>
      <c r="R290" s="228"/>
      <c r="S290" s="228"/>
      <c r="T290" s="229"/>
      <c r="AT290" s="230" t="s">
        <v>154</v>
      </c>
      <c r="AU290" s="230" t="s">
        <v>86</v>
      </c>
      <c r="AV290" s="14" t="s">
        <v>86</v>
      </c>
      <c r="AW290" s="14" t="s">
        <v>4</v>
      </c>
      <c r="AX290" s="14" t="s">
        <v>21</v>
      </c>
      <c r="AY290" s="230" t="s">
        <v>144</v>
      </c>
    </row>
    <row r="291" spans="1:65" s="2" customFormat="1" ht="24.2" customHeight="1">
      <c r="A291" s="35"/>
      <c r="B291" s="36"/>
      <c r="C291" s="192" t="s">
        <v>359</v>
      </c>
      <c r="D291" s="192" t="s">
        <v>146</v>
      </c>
      <c r="E291" s="193" t="s">
        <v>393</v>
      </c>
      <c r="F291" s="194" t="s">
        <v>394</v>
      </c>
      <c r="G291" s="195" t="s">
        <v>268</v>
      </c>
      <c r="H291" s="196">
        <v>36</v>
      </c>
      <c r="I291" s="197"/>
      <c r="J291" s="198">
        <f>ROUND(I291*H291,2)</f>
        <v>0</v>
      </c>
      <c r="K291" s="194" t="s">
        <v>150</v>
      </c>
      <c r="L291" s="40"/>
      <c r="M291" s="199" t="s">
        <v>1</v>
      </c>
      <c r="N291" s="200" t="s">
        <v>43</v>
      </c>
      <c r="O291" s="72"/>
      <c r="P291" s="201">
        <f>O291*H291</f>
        <v>0</v>
      </c>
      <c r="Q291" s="201">
        <v>0.12949959999999999</v>
      </c>
      <c r="R291" s="201">
        <f>Q291*H291</f>
        <v>4.6619855999999995</v>
      </c>
      <c r="S291" s="201">
        <v>0</v>
      </c>
      <c r="T291" s="202">
        <f>S291*H291</f>
        <v>0</v>
      </c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35"/>
      <c r="AR291" s="203" t="s">
        <v>99</v>
      </c>
      <c r="AT291" s="203" t="s">
        <v>146</v>
      </c>
      <c r="AU291" s="203" t="s">
        <v>86</v>
      </c>
      <c r="AY291" s="18" t="s">
        <v>144</v>
      </c>
      <c r="BE291" s="204">
        <f>IF(N291="základní",J291,0)</f>
        <v>0</v>
      </c>
      <c r="BF291" s="204">
        <f>IF(N291="snížená",J291,0)</f>
        <v>0</v>
      </c>
      <c r="BG291" s="204">
        <f>IF(N291="zákl. přenesená",J291,0)</f>
        <v>0</v>
      </c>
      <c r="BH291" s="204">
        <f>IF(N291="sníž. přenesená",J291,0)</f>
        <v>0</v>
      </c>
      <c r="BI291" s="204">
        <f>IF(N291="nulová",J291,0)</f>
        <v>0</v>
      </c>
      <c r="BJ291" s="18" t="s">
        <v>21</v>
      </c>
      <c r="BK291" s="204">
        <f>ROUND(I291*H291,2)</f>
        <v>0</v>
      </c>
      <c r="BL291" s="18" t="s">
        <v>99</v>
      </c>
      <c r="BM291" s="203" t="s">
        <v>910</v>
      </c>
    </row>
    <row r="292" spans="1:65" s="2" customFormat="1" ht="29.25">
      <c r="A292" s="35"/>
      <c r="B292" s="36"/>
      <c r="C292" s="37"/>
      <c r="D292" s="205" t="s">
        <v>152</v>
      </c>
      <c r="E292" s="37"/>
      <c r="F292" s="206" t="s">
        <v>396</v>
      </c>
      <c r="G292" s="37"/>
      <c r="H292" s="37"/>
      <c r="I292" s="207"/>
      <c r="J292" s="37"/>
      <c r="K292" s="37"/>
      <c r="L292" s="40"/>
      <c r="M292" s="208"/>
      <c r="N292" s="209"/>
      <c r="O292" s="72"/>
      <c r="P292" s="72"/>
      <c r="Q292" s="72"/>
      <c r="R292" s="72"/>
      <c r="S292" s="72"/>
      <c r="T292" s="73"/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T292" s="18" t="s">
        <v>152</v>
      </c>
      <c r="AU292" s="18" t="s">
        <v>86</v>
      </c>
    </row>
    <row r="293" spans="1:65" s="13" customFormat="1" ht="11.25">
      <c r="B293" s="210"/>
      <c r="C293" s="211"/>
      <c r="D293" s="205" t="s">
        <v>154</v>
      </c>
      <c r="E293" s="212" t="s">
        <v>1</v>
      </c>
      <c r="F293" s="213" t="s">
        <v>397</v>
      </c>
      <c r="G293" s="211"/>
      <c r="H293" s="212" t="s">
        <v>1</v>
      </c>
      <c r="I293" s="214"/>
      <c r="J293" s="211"/>
      <c r="K293" s="211"/>
      <c r="L293" s="215"/>
      <c r="M293" s="216"/>
      <c r="N293" s="217"/>
      <c r="O293" s="217"/>
      <c r="P293" s="217"/>
      <c r="Q293" s="217"/>
      <c r="R293" s="217"/>
      <c r="S293" s="217"/>
      <c r="T293" s="218"/>
      <c r="AT293" s="219" t="s">
        <v>154</v>
      </c>
      <c r="AU293" s="219" t="s">
        <v>86</v>
      </c>
      <c r="AV293" s="13" t="s">
        <v>21</v>
      </c>
      <c r="AW293" s="13" t="s">
        <v>35</v>
      </c>
      <c r="AX293" s="13" t="s">
        <v>78</v>
      </c>
      <c r="AY293" s="219" t="s">
        <v>144</v>
      </c>
    </row>
    <row r="294" spans="1:65" s="14" customFormat="1" ht="11.25">
      <c r="B294" s="220"/>
      <c r="C294" s="221"/>
      <c r="D294" s="205" t="s">
        <v>154</v>
      </c>
      <c r="E294" s="222" t="s">
        <v>1</v>
      </c>
      <c r="F294" s="223" t="s">
        <v>911</v>
      </c>
      <c r="G294" s="221"/>
      <c r="H294" s="224">
        <v>36</v>
      </c>
      <c r="I294" s="225"/>
      <c r="J294" s="221"/>
      <c r="K294" s="221"/>
      <c r="L294" s="226"/>
      <c r="M294" s="227"/>
      <c r="N294" s="228"/>
      <c r="O294" s="228"/>
      <c r="P294" s="228"/>
      <c r="Q294" s="228"/>
      <c r="R294" s="228"/>
      <c r="S294" s="228"/>
      <c r="T294" s="229"/>
      <c r="AT294" s="230" t="s">
        <v>154</v>
      </c>
      <c r="AU294" s="230" t="s">
        <v>86</v>
      </c>
      <c r="AV294" s="14" t="s">
        <v>86</v>
      </c>
      <c r="AW294" s="14" t="s">
        <v>35</v>
      </c>
      <c r="AX294" s="14" t="s">
        <v>21</v>
      </c>
      <c r="AY294" s="230" t="s">
        <v>144</v>
      </c>
    </row>
    <row r="295" spans="1:65" s="2" customFormat="1" ht="14.45" customHeight="1">
      <c r="A295" s="35"/>
      <c r="B295" s="36"/>
      <c r="C295" s="243" t="s">
        <v>363</v>
      </c>
      <c r="D295" s="243" t="s">
        <v>211</v>
      </c>
      <c r="E295" s="244" t="s">
        <v>400</v>
      </c>
      <c r="F295" s="245" t="s">
        <v>401</v>
      </c>
      <c r="G295" s="246" t="s">
        <v>268</v>
      </c>
      <c r="H295" s="247">
        <v>37.799999999999997</v>
      </c>
      <c r="I295" s="248"/>
      <c r="J295" s="249">
        <f>ROUND(I295*H295,2)</f>
        <v>0</v>
      </c>
      <c r="K295" s="245" t="s">
        <v>150</v>
      </c>
      <c r="L295" s="250"/>
      <c r="M295" s="251" t="s">
        <v>1</v>
      </c>
      <c r="N295" s="252" t="s">
        <v>43</v>
      </c>
      <c r="O295" s="72"/>
      <c r="P295" s="201">
        <f>O295*H295</f>
        <v>0</v>
      </c>
      <c r="Q295" s="201">
        <v>5.6120000000000003E-2</v>
      </c>
      <c r="R295" s="201">
        <f>Q295*H295</f>
        <v>2.1213359999999999</v>
      </c>
      <c r="S295" s="201">
        <v>0</v>
      </c>
      <c r="T295" s="202">
        <f>S295*H295</f>
        <v>0</v>
      </c>
      <c r="U295" s="35"/>
      <c r="V295" s="35"/>
      <c r="W295" s="35"/>
      <c r="X295" s="35"/>
      <c r="Y295" s="35"/>
      <c r="Z295" s="35"/>
      <c r="AA295" s="35"/>
      <c r="AB295" s="35"/>
      <c r="AC295" s="35"/>
      <c r="AD295" s="35"/>
      <c r="AE295" s="35"/>
      <c r="AR295" s="203" t="s">
        <v>195</v>
      </c>
      <c r="AT295" s="203" t="s">
        <v>211</v>
      </c>
      <c r="AU295" s="203" t="s">
        <v>86</v>
      </c>
      <c r="AY295" s="18" t="s">
        <v>144</v>
      </c>
      <c r="BE295" s="204">
        <f>IF(N295="základní",J295,0)</f>
        <v>0</v>
      </c>
      <c r="BF295" s="204">
        <f>IF(N295="snížená",J295,0)</f>
        <v>0</v>
      </c>
      <c r="BG295" s="204">
        <f>IF(N295="zákl. přenesená",J295,0)</f>
        <v>0</v>
      </c>
      <c r="BH295" s="204">
        <f>IF(N295="sníž. přenesená",J295,0)</f>
        <v>0</v>
      </c>
      <c r="BI295" s="204">
        <f>IF(N295="nulová",J295,0)</f>
        <v>0</v>
      </c>
      <c r="BJ295" s="18" t="s">
        <v>21</v>
      </c>
      <c r="BK295" s="204">
        <f>ROUND(I295*H295,2)</f>
        <v>0</v>
      </c>
      <c r="BL295" s="18" t="s">
        <v>99</v>
      </c>
      <c r="BM295" s="203" t="s">
        <v>912</v>
      </c>
    </row>
    <row r="296" spans="1:65" s="2" customFormat="1" ht="11.25">
      <c r="A296" s="35"/>
      <c r="B296" s="36"/>
      <c r="C296" s="37"/>
      <c r="D296" s="205" t="s">
        <v>152</v>
      </c>
      <c r="E296" s="37"/>
      <c r="F296" s="206" t="s">
        <v>401</v>
      </c>
      <c r="G296" s="37"/>
      <c r="H296" s="37"/>
      <c r="I296" s="207"/>
      <c r="J296" s="37"/>
      <c r="K296" s="37"/>
      <c r="L296" s="40"/>
      <c r="M296" s="208"/>
      <c r="N296" s="209"/>
      <c r="O296" s="72"/>
      <c r="P296" s="72"/>
      <c r="Q296" s="72"/>
      <c r="R296" s="72"/>
      <c r="S296" s="72"/>
      <c r="T296" s="73"/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T296" s="18" t="s">
        <v>152</v>
      </c>
      <c r="AU296" s="18" t="s">
        <v>86</v>
      </c>
    </row>
    <row r="297" spans="1:65" s="14" customFormat="1" ht="11.25">
      <c r="B297" s="220"/>
      <c r="C297" s="221"/>
      <c r="D297" s="205" t="s">
        <v>154</v>
      </c>
      <c r="E297" s="221"/>
      <c r="F297" s="223" t="s">
        <v>913</v>
      </c>
      <c r="G297" s="221"/>
      <c r="H297" s="224">
        <v>37.799999999999997</v>
      </c>
      <c r="I297" s="225"/>
      <c r="J297" s="221"/>
      <c r="K297" s="221"/>
      <c r="L297" s="226"/>
      <c r="M297" s="227"/>
      <c r="N297" s="228"/>
      <c r="O297" s="228"/>
      <c r="P297" s="228"/>
      <c r="Q297" s="228"/>
      <c r="R297" s="228"/>
      <c r="S297" s="228"/>
      <c r="T297" s="229"/>
      <c r="AT297" s="230" t="s">
        <v>154</v>
      </c>
      <c r="AU297" s="230" t="s">
        <v>86</v>
      </c>
      <c r="AV297" s="14" t="s">
        <v>86</v>
      </c>
      <c r="AW297" s="14" t="s">
        <v>4</v>
      </c>
      <c r="AX297" s="14" t="s">
        <v>21</v>
      </c>
      <c r="AY297" s="230" t="s">
        <v>144</v>
      </c>
    </row>
    <row r="298" spans="1:65" s="2" customFormat="1" ht="24.2" customHeight="1">
      <c r="A298" s="35"/>
      <c r="B298" s="36"/>
      <c r="C298" s="192" t="s">
        <v>367</v>
      </c>
      <c r="D298" s="192" t="s">
        <v>146</v>
      </c>
      <c r="E298" s="193" t="s">
        <v>670</v>
      </c>
      <c r="F298" s="194" t="s">
        <v>914</v>
      </c>
      <c r="G298" s="195" t="s">
        <v>440</v>
      </c>
      <c r="H298" s="196">
        <v>1</v>
      </c>
      <c r="I298" s="197"/>
      <c r="J298" s="198">
        <f>ROUND(I298*H298,2)</f>
        <v>0</v>
      </c>
      <c r="K298" s="194" t="s">
        <v>1</v>
      </c>
      <c r="L298" s="40"/>
      <c r="M298" s="199" t="s">
        <v>1</v>
      </c>
      <c r="N298" s="200" t="s">
        <v>43</v>
      </c>
      <c r="O298" s="72"/>
      <c r="P298" s="201">
        <f>O298*H298</f>
        <v>0</v>
      </c>
      <c r="Q298" s="201">
        <v>0</v>
      </c>
      <c r="R298" s="201">
        <f>Q298*H298</f>
        <v>0</v>
      </c>
      <c r="S298" s="201">
        <v>0</v>
      </c>
      <c r="T298" s="202">
        <f>S298*H298</f>
        <v>0</v>
      </c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R298" s="203" t="s">
        <v>99</v>
      </c>
      <c r="AT298" s="203" t="s">
        <v>146</v>
      </c>
      <c r="AU298" s="203" t="s">
        <v>86</v>
      </c>
      <c r="AY298" s="18" t="s">
        <v>144</v>
      </c>
      <c r="BE298" s="204">
        <f>IF(N298="základní",J298,0)</f>
        <v>0</v>
      </c>
      <c r="BF298" s="204">
        <f>IF(N298="snížená",J298,0)</f>
        <v>0</v>
      </c>
      <c r="BG298" s="204">
        <f>IF(N298="zákl. přenesená",J298,0)</f>
        <v>0</v>
      </c>
      <c r="BH298" s="204">
        <f>IF(N298="sníž. přenesená",J298,0)</f>
        <v>0</v>
      </c>
      <c r="BI298" s="204">
        <f>IF(N298="nulová",J298,0)</f>
        <v>0</v>
      </c>
      <c r="BJ298" s="18" t="s">
        <v>21</v>
      </c>
      <c r="BK298" s="204">
        <f>ROUND(I298*H298,2)</f>
        <v>0</v>
      </c>
      <c r="BL298" s="18" t="s">
        <v>99</v>
      </c>
      <c r="BM298" s="203" t="s">
        <v>915</v>
      </c>
    </row>
    <row r="299" spans="1:65" s="2" customFormat="1" ht="19.5">
      <c r="A299" s="35"/>
      <c r="B299" s="36"/>
      <c r="C299" s="37"/>
      <c r="D299" s="205" t="s">
        <v>152</v>
      </c>
      <c r="E299" s="37"/>
      <c r="F299" s="206" t="s">
        <v>914</v>
      </c>
      <c r="G299" s="37"/>
      <c r="H299" s="37"/>
      <c r="I299" s="207"/>
      <c r="J299" s="37"/>
      <c r="K299" s="37"/>
      <c r="L299" s="40"/>
      <c r="M299" s="208"/>
      <c r="N299" s="209"/>
      <c r="O299" s="72"/>
      <c r="P299" s="72"/>
      <c r="Q299" s="72"/>
      <c r="R299" s="72"/>
      <c r="S299" s="72"/>
      <c r="T299" s="73"/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T299" s="18" t="s">
        <v>152</v>
      </c>
      <c r="AU299" s="18" t="s">
        <v>86</v>
      </c>
    </row>
    <row r="300" spans="1:65" s="12" customFormat="1" ht="22.9" customHeight="1">
      <c r="B300" s="176"/>
      <c r="C300" s="177"/>
      <c r="D300" s="178" t="s">
        <v>77</v>
      </c>
      <c r="E300" s="190" t="s">
        <v>404</v>
      </c>
      <c r="F300" s="190" t="s">
        <v>405</v>
      </c>
      <c r="G300" s="177"/>
      <c r="H300" s="177"/>
      <c r="I300" s="180"/>
      <c r="J300" s="191">
        <f>BK300</f>
        <v>0</v>
      </c>
      <c r="K300" s="177"/>
      <c r="L300" s="182"/>
      <c r="M300" s="183"/>
      <c r="N300" s="184"/>
      <c r="O300" s="184"/>
      <c r="P300" s="185">
        <f>SUM(P301:P306)</f>
        <v>0</v>
      </c>
      <c r="Q300" s="184"/>
      <c r="R300" s="185">
        <f>SUM(R301:R306)</f>
        <v>0</v>
      </c>
      <c r="S300" s="184"/>
      <c r="T300" s="186">
        <f>SUM(T301:T306)</f>
        <v>0</v>
      </c>
      <c r="AR300" s="187" t="s">
        <v>21</v>
      </c>
      <c r="AT300" s="188" t="s">
        <v>77</v>
      </c>
      <c r="AU300" s="188" t="s">
        <v>21</v>
      </c>
      <c r="AY300" s="187" t="s">
        <v>144</v>
      </c>
      <c r="BK300" s="189">
        <f>SUM(BK301:BK306)</f>
        <v>0</v>
      </c>
    </row>
    <row r="301" spans="1:65" s="2" customFormat="1" ht="24.2" customHeight="1">
      <c r="A301" s="35"/>
      <c r="B301" s="36"/>
      <c r="C301" s="192" t="s">
        <v>374</v>
      </c>
      <c r="D301" s="192" t="s">
        <v>146</v>
      </c>
      <c r="E301" s="193" t="s">
        <v>832</v>
      </c>
      <c r="F301" s="194" t="s">
        <v>408</v>
      </c>
      <c r="G301" s="195" t="s">
        <v>202</v>
      </c>
      <c r="H301" s="196">
        <v>7.6260000000000003</v>
      </c>
      <c r="I301" s="197"/>
      <c r="J301" s="198">
        <f>ROUND(I301*H301,2)</f>
        <v>0</v>
      </c>
      <c r="K301" s="194" t="s">
        <v>150</v>
      </c>
      <c r="L301" s="40"/>
      <c r="M301" s="199" t="s">
        <v>1</v>
      </c>
      <c r="N301" s="200" t="s">
        <v>43</v>
      </c>
      <c r="O301" s="72"/>
      <c r="P301" s="201">
        <f>O301*H301</f>
        <v>0</v>
      </c>
      <c r="Q301" s="201">
        <v>0</v>
      </c>
      <c r="R301" s="201">
        <f>Q301*H301</f>
        <v>0</v>
      </c>
      <c r="S301" s="201">
        <v>0</v>
      </c>
      <c r="T301" s="202">
        <f>S301*H301</f>
        <v>0</v>
      </c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35"/>
      <c r="AR301" s="203" t="s">
        <v>99</v>
      </c>
      <c r="AT301" s="203" t="s">
        <v>146</v>
      </c>
      <c r="AU301" s="203" t="s">
        <v>86</v>
      </c>
      <c r="AY301" s="18" t="s">
        <v>144</v>
      </c>
      <c r="BE301" s="204">
        <f>IF(N301="základní",J301,0)</f>
        <v>0</v>
      </c>
      <c r="BF301" s="204">
        <f>IF(N301="snížená",J301,0)</f>
        <v>0</v>
      </c>
      <c r="BG301" s="204">
        <f>IF(N301="zákl. přenesená",J301,0)</f>
        <v>0</v>
      </c>
      <c r="BH301" s="204">
        <f>IF(N301="sníž. přenesená",J301,0)</f>
        <v>0</v>
      </c>
      <c r="BI301" s="204">
        <f>IF(N301="nulová",J301,0)</f>
        <v>0</v>
      </c>
      <c r="BJ301" s="18" t="s">
        <v>21</v>
      </c>
      <c r="BK301" s="204">
        <f>ROUND(I301*H301,2)</f>
        <v>0</v>
      </c>
      <c r="BL301" s="18" t="s">
        <v>99</v>
      </c>
      <c r="BM301" s="203" t="s">
        <v>916</v>
      </c>
    </row>
    <row r="302" spans="1:65" s="2" customFormat="1" ht="19.5">
      <c r="A302" s="35"/>
      <c r="B302" s="36"/>
      <c r="C302" s="37"/>
      <c r="D302" s="205" t="s">
        <v>152</v>
      </c>
      <c r="E302" s="37"/>
      <c r="F302" s="206" t="s">
        <v>835</v>
      </c>
      <c r="G302" s="37"/>
      <c r="H302" s="37"/>
      <c r="I302" s="207"/>
      <c r="J302" s="37"/>
      <c r="K302" s="37"/>
      <c r="L302" s="40"/>
      <c r="M302" s="208"/>
      <c r="N302" s="209"/>
      <c r="O302" s="72"/>
      <c r="P302" s="72"/>
      <c r="Q302" s="72"/>
      <c r="R302" s="72"/>
      <c r="S302" s="72"/>
      <c r="T302" s="73"/>
      <c r="U302" s="35"/>
      <c r="V302" s="35"/>
      <c r="W302" s="35"/>
      <c r="X302" s="35"/>
      <c r="Y302" s="35"/>
      <c r="Z302" s="35"/>
      <c r="AA302" s="35"/>
      <c r="AB302" s="35"/>
      <c r="AC302" s="35"/>
      <c r="AD302" s="35"/>
      <c r="AE302" s="35"/>
      <c r="AT302" s="18" t="s">
        <v>152</v>
      </c>
      <c r="AU302" s="18" t="s">
        <v>86</v>
      </c>
    </row>
    <row r="303" spans="1:65" s="2" customFormat="1" ht="24.2" customHeight="1">
      <c r="A303" s="35"/>
      <c r="B303" s="36"/>
      <c r="C303" s="192" t="s">
        <v>379</v>
      </c>
      <c r="D303" s="192" t="s">
        <v>146</v>
      </c>
      <c r="E303" s="193" t="s">
        <v>415</v>
      </c>
      <c r="F303" s="194" t="s">
        <v>416</v>
      </c>
      <c r="G303" s="195" t="s">
        <v>202</v>
      </c>
      <c r="H303" s="196">
        <v>7.6260000000000003</v>
      </c>
      <c r="I303" s="197"/>
      <c r="J303" s="198">
        <f>ROUND(I303*H303,2)</f>
        <v>0</v>
      </c>
      <c r="K303" s="194" t="s">
        <v>1</v>
      </c>
      <c r="L303" s="40"/>
      <c r="M303" s="199" t="s">
        <v>1</v>
      </c>
      <c r="N303" s="200" t="s">
        <v>43</v>
      </c>
      <c r="O303" s="72"/>
      <c r="P303" s="201">
        <f>O303*H303</f>
        <v>0</v>
      </c>
      <c r="Q303" s="201">
        <v>0</v>
      </c>
      <c r="R303" s="201">
        <f>Q303*H303</f>
        <v>0</v>
      </c>
      <c r="S303" s="201">
        <v>0</v>
      </c>
      <c r="T303" s="202">
        <f>S303*H303</f>
        <v>0</v>
      </c>
      <c r="U303" s="35"/>
      <c r="V303" s="35"/>
      <c r="W303" s="35"/>
      <c r="X303" s="35"/>
      <c r="Y303" s="35"/>
      <c r="Z303" s="35"/>
      <c r="AA303" s="35"/>
      <c r="AB303" s="35"/>
      <c r="AC303" s="35"/>
      <c r="AD303" s="35"/>
      <c r="AE303" s="35"/>
      <c r="AR303" s="203" t="s">
        <v>99</v>
      </c>
      <c r="AT303" s="203" t="s">
        <v>146</v>
      </c>
      <c r="AU303" s="203" t="s">
        <v>86</v>
      </c>
      <c r="AY303" s="18" t="s">
        <v>144</v>
      </c>
      <c r="BE303" s="204">
        <f>IF(N303="základní",J303,0)</f>
        <v>0</v>
      </c>
      <c r="BF303" s="204">
        <f>IF(N303="snížená",J303,0)</f>
        <v>0</v>
      </c>
      <c r="BG303" s="204">
        <f>IF(N303="zákl. přenesená",J303,0)</f>
        <v>0</v>
      </c>
      <c r="BH303" s="204">
        <f>IF(N303="sníž. přenesená",J303,0)</f>
        <v>0</v>
      </c>
      <c r="BI303" s="204">
        <f>IF(N303="nulová",J303,0)</f>
        <v>0</v>
      </c>
      <c r="BJ303" s="18" t="s">
        <v>21</v>
      </c>
      <c r="BK303" s="204">
        <f>ROUND(I303*H303,2)</f>
        <v>0</v>
      </c>
      <c r="BL303" s="18" t="s">
        <v>99</v>
      </c>
      <c r="BM303" s="203" t="s">
        <v>917</v>
      </c>
    </row>
    <row r="304" spans="1:65" s="2" customFormat="1" ht="11.25">
      <c r="A304" s="35"/>
      <c r="B304" s="36"/>
      <c r="C304" s="37"/>
      <c r="D304" s="205" t="s">
        <v>152</v>
      </c>
      <c r="E304" s="37"/>
      <c r="F304" s="206" t="s">
        <v>418</v>
      </c>
      <c r="G304" s="37"/>
      <c r="H304" s="37"/>
      <c r="I304" s="207"/>
      <c r="J304" s="37"/>
      <c r="K304" s="37"/>
      <c r="L304" s="40"/>
      <c r="M304" s="208"/>
      <c r="N304" s="209"/>
      <c r="O304" s="72"/>
      <c r="P304" s="72"/>
      <c r="Q304" s="72"/>
      <c r="R304" s="72"/>
      <c r="S304" s="72"/>
      <c r="T304" s="73"/>
      <c r="U304" s="35"/>
      <c r="V304" s="35"/>
      <c r="W304" s="35"/>
      <c r="X304" s="35"/>
      <c r="Y304" s="35"/>
      <c r="Z304" s="35"/>
      <c r="AA304" s="35"/>
      <c r="AB304" s="35"/>
      <c r="AC304" s="35"/>
      <c r="AD304" s="35"/>
      <c r="AE304" s="35"/>
      <c r="AT304" s="18" t="s">
        <v>152</v>
      </c>
      <c r="AU304" s="18" t="s">
        <v>86</v>
      </c>
    </row>
    <row r="305" spans="1:65" s="2" customFormat="1" ht="37.9" customHeight="1">
      <c r="A305" s="35"/>
      <c r="B305" s="36"/>
      <c r="C305" s="192" t="s">
        <v>386</v>
      </c>
      <c r="D305" s="192" t="s">
        <v>146</v>
      </c>
      <c r="E305" s="193" t="s">
        <v>420</v>
      </c>
      <c r="F305" s="194" t="s">
        <v>421</v>
      </c>
      <c r="G305" s="195" t="s">
        <v>202</v>
      </c>
      <c r="H305" s="196">
        <v>7.6260000000000003</v>
      </c>
      <c r="I305" s="197"/>
      <c r="J305" s="198">
        <f>ROUND(I305*H305,2)</f>
        <v>0</v>
      </c>
      <c r="K305" s="194" t="s">
        <v>150</v>
      </c>
      <c r="L305" s="40"/>
      <c r="M305" s="199" t="s">
        <v>1</v>
      </c>
      <c r="N305" s="200" t="s">
        <v>43</v>
      </c>
      <c r="O305" s="72"/>
      <c r="P305" s="201">
        <f>O305*H305</f>
        <v>0</v>
      </c>
      <c r="Q305" s="201">
        <v>0</v>
      </c>
      <c r="R305" s="201">
        <f>Q305*H305</f>
        <v>0</v>
      </c>
      <c r="S305" s="201">
        <v>0</v>
      </c>
      <c r="T305" s="202">
        <f>S305*H305</f>
        <v>0</v>
      </c>
      <c r="U305" s="35"/>
      <c r="V305" s="35"/>
      <c r="W305" s="35"/>
      <c r="X305" s="35"/>
      <c r="Y305" s="35"/>
      <c r="Z305" s="35"/>
      <c r="AA305" s="35"/>
      <c r="AB305" s="35"/>
      <c r="AC305" s="35"/>
      <c r="AD305" s="35"/>
      <c r="AE305" s="35"/>
      <c r="AR305" s="203" t="s">
        <v>99</v>
      </c>
      <c r="AT305" s="203" t="s">
        <v>146</v>
      </c>
      <c r="AU305" s="203" t="s">
        <v>86</v>
      </c>
      <c r="AY305" s="18" t="s">
        <v>144</v>
      </c>
      <c r="BE305" s="204">
        <f>IF(N305="základní",J305,0)</f>
        <v>0</v>
      </c>
      <c r="BF305" s="204">
        <f>IF(N305="snížená",J305,0)</f>
        <v>0</v>
      </c>
      <c r="BG305" s="204">
        <f>IF(N305="zákl. přenesená",J305,0)</f>
        <v>0</v>
      </c>
      <c r="BH305" s="204">
        <f>IF(N305="sníž. přenesená",J305,0)</f>
        <v>0</v>
      </c>
      <c r="BI305" s="204">
        <f>IF(N305="nulová",J305,0)</f>
        <v>0</v>
      </c>
      <c r="BJ305" s="18" t="s">
        <v>21</v>
      </c>
      <c r="BK305" s="204">
        <f>ROUND(I305*H305,2)</f>
        <v>0</v>
      </c>
      <c r="BL305" s="18" t="s">
        <v>99</v>
      </c>
      <c r="BM305" s="203" t="s">
        <v>918</v>
      </c>
    </row>
    <row r="306" spans="1:65" s="2" customFormat="1" ht="29.25">
      <c r="A306" s="35"/>
      <c r="B306" s="36"/>
      <c r="C306" s="37"/>
      <c r="D306" s="205" t="s">
        <v>152</v>
      </c>
      <c r="E306" s="37"/>
      <c r="F306" s="206" t="s">
        <v>423</v>
      </c>
      <c r="G306" s="37"/>
      <c r="H306" s="37"/>
      <c r="I306" s="207"/>
      <c r="J306" s="37"/>
      <c r="K306" s="37"/>
      <c r="L306" s="40"/>
      <c r="M306" s="208"/>
      <c r="N306" s="209"/>
      <c r="O306" s="72"/>
      <c r="P306" s="72"/>
      <c r="Q306" s="72"/>
      <c r="R306" s="72"/>
      <c r="S306" s="72"/>
      <c r="T306" s="73"/>
      <c r="U306" s="35"/>
      <c r="V306" s="35"/>
      <c r="W306" s="35"/>
      <c r="X306" s="35"/>
      <c r="Y306" s="35"/>
      <c r="Z306" s="35"/>
      <c r="AA306" s="35"/>
      <c r="AB306" s="35"/>
      <c r="AC306" s="35"/>
      <c r="AD306" s="35"/>
      <c r="AE306" s="35"/>
      <c r="AT306" s="18" t="s">
        <v>152</v>
      </c>
      <c r="AU306" s="18" t="s">
        <v>86</v>
      </c>
    </row>
    <row r="307" spans="1:65" s="12" customFormat="1" ht="22.9" customHeight="1">
      <c r="B307" s="176"/>
      <c r="C307" s="177"/>
      <c r="D307" s="178" t="s">
        <v>77</v>
      </c>
      <c r="E307" s="190" t="s">
        <v>428</v>
      </c>
      <c r="F307" s="190" t="s">
        <v>429</v>
      </c>
      <c r="G307" s="177"/>
      <c r="H307" s="177"/>
      <c r="I307" s="180"/>
      <c r="J307" s="191">
        <f>BK307</f>
        <v>0</v>
      </c>
      <c r="K307" s="177"/>
      <c r="L307" s="182"/>
      <c r="M307" s="183"/>
      <c r="N307" s="184"/>
      <c r="O307" s="184"/>
      <c r="P307" s="185">
        <f>SUM(P308:P309)</f>
        <v>0</v>
      </c>
      <c r="Q307" s="184"/>
      <c r="R307" s="185">
        <f>SUM(R308:R309)</f>
        <v>0</v>
      </c>
      <c r="S307" s="184"/>
      <c r="T307" s="186">
        <f>SUM(T308:T309)</f>
        <v>0</v>
      </c>
      <c r="AR307" s="187" t="s">
        <v>21</v>
      </c>
      <c r="AT307" s="188" t="s">
        <v>77</v>
      </c>
      <c r="AU307" s="188" t="s">
        <v>21</v>
      </c>
      <c r="AY307" s="187" t="s">
        <v>144</v>
      </c>
      <c r="BK307" s="189">
        <f>SUM(BK308:BK309)</f>
        <v>0</v>
      </c>
    </row>
    <row r="308" spans="1:65" s="2" customFormat="1" ht="24.2" customHeight="1">
      <c r="A308" s="35"/>
      <c r="B308" s="36"/>
      <c r="C308" s="192" t="s">
        <v>392</v>
      </c>
      <c r="D308" s="192" t="s">
        <v>146</v>
      </c>
      <c r="E308" s="193" t="s">
        <v>431</v>
      </c>
      <c r="F308" s="194" t="s">
        <v>432</v>
      </c>
      <c r="G308" s="195" t="s">
        <v>202</v>
      </c>
      <c r="H308" s="196">
        <v>95.573999999999998</v>
      </c>
      <c r="I308" s="197"/>
      <c r="J308" s="198">
        <f>ROUND(I308*H308,2)</f>
        <v>0</v>
      </c>
      <c r="K308" s="194" t="s">
        <v>150</v>
      </c>
      <c r="L308" s="40"/>
      <c r="M308" s="199" t="s">
        <v>1</v>
      </c>
      <c r="N308" s="200" t="s">
        <v>43</v>
      </c>
      <c r="O308" s="72"/>
      <c r="P308" s="201">
        <f>O308*H308</f>
        <v>0</v>
      </c>
      <c r="Q308" s="201">
        <v>0</v>
      </c>
      <c r="R308" s="201">
        <f>Q308*H308</f>
        <v>0</v>
      </c>
      <c r="S308" s="201">
        <v>0</v>
      </c>
      <c r="T308" s="202">
        <f>S308*H308</f>
        <v>0</v>
      </c>
      <c r="U308" s="35"/>
      <c r="V308" s="35"/>
      <c r="W308" s="35"/>
      <c r="X308" s="35"/>
      <c r="Y308" s="35"/>
      <c r="Z308" s="35"/>
      <c r="AA308" s="35"/>
      <c r="AB308" s="35"/>
      <c r="AC308" s="35"/>
      <c r="AD308" s="35"/>
      <c r="AE308" s="35"/>
      <c r="AR308" s="203" t="s">
        <v>99</v>
      </c>
      <c r="AT308" s="203" t="s">
        <v>146</v>
      </c>
      <c r="AU308" s="203" t="s">
        <v>86</v>
      </c>
      <c r="AY308" s="18" t="s">
        <v>144</v>
      </c>
      <c r="BE308" s="204">
        <f>IF(N308="základní",J308,0)</f>
        <v>0</v>
      </c>
      <c r="BF308" s="204">
        <f>IF(N308="snížená",J308,0)</f>
        <v>0</v>
      </c>
      <c r="BG308" s="204">
        <f>IF(N308="zákl. přenesená",J308,0)</f>
        <v>0</v>
      </c>
      <c r="BH308" s="204">
        <f>IF(N308="sníž. přenesená",J308,0)</f>
        <v>0</v>
      </c>
      <c r="BI308" s="204">
        <f>IF(N308="nulová",J308,0)</f>
        <v>0</v>
      </c>
      <c r="BJ308" s="18" t="s">
        <v>21</v>
      </c>
      <c r="BK308" s="204">
        <f>ROUND(I308*H308,2)</f>
        <v>0</v>
      </c>
      <c r="BL308" s="18" t="s">
        <v>99</v>
      </c>
      <c r="BM308" s="203" t="s">
        <v>919</v>
      </c>
    </row>
    <row r="309" spans="1:65" s="2" customFormat="1" ht="19.5">
      <c r="A309" s="35"/>
      <c r="B309" s="36"/>
      <c r="C309" s="37"/>
      <c r="D309" s="205" t="s">
        <v>152</v>
      </c>
      <c r="E309" s="37"/>
      <c r="F309" s="206" t="s">
        <v>434</v>
      </c>
      <c r="G309" s="37"/>
      <c r="H309" s="37"/>
      <c r="I309" s="207"/>
      <c r="J309" s="37"/>
      <c r="K309" s="37"/>
      <c r="L309" s="40"/>
      <c r="M309" s="208"/>
      <c r="N309" s="209"/>
      <c r="O309" s="72"/>
      <c r="P309" s="72"/>
      <c r="Q309" s="72"/>
      <c r="R309" s="72"/>
      <c r="S309" s="72"/>
      <c r="T309" s="73"/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35"/>
      <c r="AT309" s="18" t="s">
        <v>152</v>
      </c>
      <c r="AU309" s="18" t="s">
        <v>86</v>
      </c>
    </row>
    <row r="310" spans="1:65" s="12" customFormat="1" ht="25.9" customHeight="1">
      <c r="B310" s="176"/>
      <c r="C310" s="177"/>
      <c r="D310" s="178" t="s">
        <v>77</v>
      </c>
      <c r="E310" s="179" t="s">
        <v>435</v>
      </c>
      <c r="F310" s="179" t="s">
        <v>436</v>
      </c>
      <c r="G310" s="177"/>
      <c r="H310" s="177"/>
      <c r="I310" s="180"/>
      <c r="J310" s="181">
        <f>BK310</f>
        <v>0</v>
      </c>
      <c r="K310" s="177"/>
      <c r="L310" s="182"/>
      <c r="M310" s="183"/>
      <c r="N310" s="184"/>
      <c r="O310" s="184"/>
      <c r="P310" s="185">
        <f>SUM(P311:P327)</f>
        <v>0</v>
      </c>
      <c r="Q310" s="184"/>
      <c r="R310" s="185">
        <f>SUM(R311:R327)</f>
        <v>0</v>
      </c>
      <c r="S310" s="184"/>
      <c r="T310" s="186">
        <f>SUM(T311:T327)</f>
        <v>0</v>
      </c>
      <c r="AR310" s="187" t="s">
        <v>102</v>
      </c>
      <c r="AT310" s="188" t="s">
        <v>77</v>
      </c>
      <c r="AU310" s="188" t="s">
        <v>78</v>
      </c>
      <c r="AY310" s="187" t="s">
        <v>144</v>
      </c>
      <c r="BK310" s="189">
        <f>SUM(BK311:BK327)</f>
        <v>0</v>
      </c>
    </row>
    <row r="311" spans="1:65" s="2" customFormat="1" ht="24.2" customHeight="1">
      <c r="A311" s="35"/>
      <c r="B311" s="36"/>
      <c r="C311" s="192" t="s">
        <v>399</v>
      </c>
      <c r="D311" s="192" t="s">
        <v>146</v>
      </c>
      <c r="E311" s="193" t="s">
        <v>438</v>
      </c>
      <c r="F311" s="194" t="s">
        <v>439</v>
      </c>
      <c r="G311" s="195" t="s">
        <v>440</v>
      </c>
      <c r="H311" s="196">
        <v>1</v>
      </c>
      <c r="I311" s="197"/>
      <c r="J311" s="198">
        <f>ROUND(I311*H311,2)</f>
        <v>0</v>
      </c>
      <c r="K311" s="194" t="s">
        <v>150</v>
      </c>
      <c r="L311" s="40"/>
      <c r="M311" s="199" t="s">
        <v>1</v>
      </c>
      <c r="N311" s="200" t="s">
        <v>43</v>
      </c>
      <c r="O311" s="72"/>
      <c r="P311" s="201">
        <f>O311*H311</f>
        <v>0</v>
      </c>
      <c r="Q311" s="201">
        <v>0</v>
      </c>
      <c r="R311" s="201">
        <f>Q311*H311</f>
        <v>0</v>
      </c>
      <c r="S311" s="201">
        <v>0</v>
      </c>
      <c r="T311" s="202">
        <f>S311*H311</f>
        <v>0</v>
      </c>
      <c r="U311" s="35"/>
      <c r="V311" s="35"/>
      <c r="W311" s="35"/>
      <c r="X311" s="35"/>
      <c r="Y311" s="35"/>
      <c r="Z311" s="35"/>
      <c r="AA311" s="35"/>
      <c r="AB311" s="35"/>
      <c r="AC311" s="35"/>
      <c r="AD311" s="35"/>
      <c r="AE311" s="35"/>
      <c r="AR311" s="203" t="s">
        <v>441</v>
      </c>
      <c r="AT311" s="203" t="s">
        <v>146</v>
      </c>
      <c r="AU311" s="203" t="s">
        <v>21</v>
      </c>
      <c r="AY311" s="18" t="s">
        <v>144</v>
      </c>
      <c r="BE311" s="204">
        <f>IF(N311="základní",J311,0)</f>
        <v>0</v>
      </c>
      <c r="BF311" s="204">
        <f>IF(N311="snížená",J311,0)</f>
        <v>0</v>
      </c>
      <c r="BG311" s="204">
        <f>IF(N311="zákl. přenesená",J311,0)</f>
        <v>0</v>
      </c>
      <c r="BH311" s="204">
        <f>IF(N311="sníž. přenesená",J311,0)</f>
        <v>0</v>
      </c>
      <c r="BI311" s="204">
        <f>IF(N311="nulová",J311,0)</f>
        <v>0</v>
      </c>
      <c r="BJ311" s="18" t="s">
        <v>21</v>
      </c>
      <c r="BK311" s="204">
        <f>ROUND(I311*H311,2)</f>
        <v>0</v>
      </c>
      <c r="BL311" s="18" t="s">
        <v>441</v>
      </c>
      <c r="BM311" s="203" t="s">
        <v>920</v>
      </c>
    </row>
    <row r="312" spans="1:65" s="2" customFormat="1" ht="11.25">
      <c r="A312" s="35"/>
      <c r="B312" s="36"/>
      <c r="C312" s="37"/>
      <c r="D312" s="205" t="s">
        <v>152</v>
      </c>
      <c r="E312" s="37"/>
      <c r="F312" s="206" t="s">
        <v>443</v>
      </c>
      <c r="G312" s="37"/>
      <c r="H312" s="37"/>
      <c r="I312" s="207"/>
      <c r="J312" s="37"/>
      <c r="K312" s="37"/>
      <c r="L312" s="40"/>
      <c r="M312" s="208"/>
      <c r="N312" s="209"/>
      <c r="O312" s="72"/>
      <c r="P312" s="72"/>
      <c r="Q312" s="72"/>
      <c r="R312" s="72"/>
      <c r="S312" s="72"/>
      <c r="T312" s="73"/>
      <c r="U312" s="35"/>
      <c r="V312" s="35"/>
      <c r="W312" s="35"/>
      <c r="X312" s="35"/>
      <c r="Y312" s="35"/>
      <c r="Z312" s="35"/>
      <c r="AA312" s="35"/>
      <c r="AB312" s="35"/>
      <c r="AC312" s="35"/>
      <c r="AD312" s="35"/>
      <c r="AE312" s="35"/>
      <c r="AT312" s="18" t="s">
        <v>152</v>
      </c>
      <c r="AU312" s="18" t="s">
        <v>21</v>
      </c>
    </row>
    <row r="313" spans="1:65" s="2" customFormat="1" ht="14.45" customHeight="1">
      <c r="A313" s="35"/>
      <c r="B313" s="36"/>
      <c r="C313" s="192" t="s">
        <v>406</v>
      </c>
      <c r="D313" s="192" t="s">
        <v>146</v>
      </c>
      <c r="E313" s="193" t="s">
        <v>445</v>
      </c>
      <c r="F313" s="194" t="s">
        <v>446</v>
      </c>
      <c r="G313" s="195" t="s">
        <v>440</v>
      </c>
      <c r="H313" s="196">
        <v>1</v>
      </c>
      <c r="I313" s="197"/>
      <c r="J313" s="198">
        <f>ROUND(I313*H313,2)</f>
        <v>0</v>
      </c>
      <c r="K313" s="194" t="s">
        <v>150</v>
      </c>
      <c r="L313" s="40"/>
      <c r="M313" s="199" t="s">
        <v>1</v>
      </c>
      <c r="N313" s="200" t="s">
        <v>43</v>
      </c>
      <c r="O313" s="72"/>
      <c r="P313" s="201">
        <f>O313*H313</f>
        <v>0</v>
      </c>
      <c r="Q313" s="201">
        <v>0</v>
      </c>
      <c r="R313" s="201">
        <f>Q313*H313</f>
        <v>0</v>
      </c>
      <c r="S313" s="201">
        <v>0</v>
      </c>
      <c r="T313" s="202">
        <f>S313*H313</f>
        <v>0</v>
      </c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35"/>
      <c r="AR313" s="203" t="s">
        <v>441</v>
      </c>
      <c r="AT313" s="203" t="s">
        <v>146</v>
      </c>
      <c r="AU313" s="203" t="s">
        <v>21</v>
      </c>
      <c r="AY313" s="18" t="s">
        <v>144</v>
      </c>
      <c r="BE313" s="204">
        <f>IF(N313="základní",J313,0)</f>
        <v>0</v>
      </c>
      <c r="BF313" s="204">
        <f>IF(N313="snížená",J313,0)</f>
        <v>0</v>
      </c>
      <c r="BG313" s="204">
        <f>IF(N313="zákl. přenesená",J313,0)</f>
        <v>0</v>
      </c>
      <c r="BH313" s="204">
        <f>IF(N313="sníž. přenesená",J313,0)</f>
        <v>0</v>
      </c>
      <c r="BI313" s="204">
        <f>IF(N313="nulová",J313,0)</f>
        <v>0</v>
      </c>
      <c r="BJ313" s="18" t="s">
        <v>21</v>
      </c>
      <c r="BK313" s="204">
        <f>ROUND(I313*H313,2)</f>
        <v>0</v>
      </c>
      <c r="BL313" s="18" t="s">
        <v>441</v>
      </c>
      <c r="BM313" s="203" t="s">
        <v>921</v>
      </c>
    </row>
    <row r="314" spans="1:65" s="2" customFormat="1" ht="146.25">
      <c r="A314" s="35"/>
      <c r="B314" s="36"/>
      <c r="C314" s="37"/>
      <c r="D314" s="205" t="s">
        <v>152</v>
      </c>
      <c r="E314" s="37"/>
      <c r="F314" s="206" t="s">
        <v>448</v>
      </c>
      <c r="G314" s="37"/>
      <c r="H314" s="37"/>
      <c r="I314" s="207"/>
      <c r="J314" s="37"/>
      <c r="K314" s="37"/>
      <c r="L314" s="40"/>
      <c r="M314" s="208"/>
      <c r="N314" s="209"/>
      <c r="O314" s="72"/>
      <c r="P314" s="72"/>
      <c r="Q314" s="72"/>
      <c r="R314" s="72"/>
      <c r="S314" s="72"/>
      <c r="T314" s="73"/>
      <c r="U314" s="35"/>
      <c r="V314" s="35"/>
      <c r="W314" s="35"/>
      <c r="X314" s="35"/>
      <c r="Y314" s="35"/>
      <c r="Z314" s="35"/>
      <c r="AA314" s="35"/>
      <c r="AB314" s="35"/>
      <c r="AC314" s="35"/>
      <c r="AD314" s="35"/>
      <c r="AE314" s="35"/>
      <c r="AT314" s="18" t="s">
        <v>152</v>
      </c>
      <c r="AU314" s="18" t="s">
        <v>21</v>
      </c>
    </row>
    <row r="315" spans="1:65" s="2" customFormat="1" ht="29.25">
      <c r="A315" s="35"/>
      <c r="B315" s="36"/>
      <c r="C315" s="37"/>
      <c r="D315" s="205" t="s">
        <v>449</v>
      </c>
      <c r="E315" s="37"/>
      <c r="F315" s="253" t="s">
        <v>450</v>
      </c>
      <c r="G315" s="37"/>
      <c r="H315" s="37"/>
      <c r="I315" s="207"/>
      <c r="J315" s="37"/>
      <c r="K315" s="37"/>
      <c r="L315" s="40"/>
      <c r="M315" s="208"/>
      <c r="N315" s="209"/>
      <c r="O315" s="72"/>
      <c r="P315" s="72"/>
      <c r="Q315" s="72"/>
      <c r="R315" s="72"/>
      <c r="S315" s="72"/>
      <c r="T315" s="73"/>
      <c r="U315" s="35"/>
      <c r="V315" s="35"/>
      <c r="W315" s="35"/>
      <c r="X315" s="35"/>
      <c r="Y315" s="35"/>
      <c r="Z315" s="35"/>
      <c r="AA315" s="35"/>
      <c r="AB315" s="35"/>
      <c r="AC315" s="35"/>
      <c r="AD315" s="35"/>
      <c r="AE315" s="35"/>
      <c r="AT315" s="18" t="s">
        <v>449</v>
      </c>
      <c r="AU315" s="18" t="s">
        <v>21</v>
      </c>
    </row>
    <row r="316" spans="1:65" s="2" customFormat="1" ht="14.45" customHeight="1">
      <c r="A316" s="35"/>
      <c r="B316" s="36"/>
      <c r="C316" s="192" t="s">
        <v>410</v>
      </c>
      <c r="D316" s="192" t="s">
        <v>146</v>
      </c>
      <c r="E316" s="193" t="s">
        <v>452</v>
      </c>
      <c r="F316" s="194" t="s">
        <v>453</v>
      </c>
      <c r="G316" s="195" t="s">
        <v>440</v>
      </c>
      <c r="H316" s="196">
        <v>1</v>
      </c>
      <c r="I316" s="197"/>
      <c r="J316" s="198">
        <f>ROUND(I316*H316,2)</f>
        <v>0</v>
      </c>
      <c r="K316" s="194" t="s">
        <v>150</v>
      </c>
      <c r="L316" s="40"/>
      <c r="M316" s="199" t="s">
        <v>1</v>
      </c>
      <c r="N316" s="200" t="s">
        <v>43</v>
      </c>
      <c r="O316" s="72"/>
      <c r="P316" s="201">
        <f>O316*H316</f>
        <v>0</v>
      </c>
      <c r="Q316" s="201">
        <v>0</v>
      </c>
      <c r="R316" s="201">
        <f>Q316*H316</f>
        <v>0</v>
      </c>
      <c r="S316" s="201">
        <v>0</v>
      </c>
      <c r="T316" s="202">
        <f>S316*H316</f>
        <v>0</v>
      </c>
      <c r="U316" s="35"/>
      <c r="V316" s="35"/>
      <c r="W316" s="35"/>
      <c r="X316" s="35"/>
      <c r="Y316" s="35"/>
      <c r="Z316" s="35"/>
      <c r="AA316" s="35"/>
      <c r="AB316" s="35"/>
      <c r="AC316" s="35"/>
      <c r="AD316" s="35"/>
      <c r="AE316" s="35"/>
      <c r="AR316" s="203" t="s">
        <v>441</v>
      </c>
      <c r="AT316" s="203" t="s">
        <v>146</v>
      </c>
      <c r="AU316" s="203" t="s">
        <v>21</v>
      </c>
      <c r="AY316" s="18" t="s">
        <v>144</v>
      </c>
      <c r="BE316" s="204">
        <f>IF(N316="základní",J316,0)</f>
        <v>0</v>
      </c>
      <c r="BF316" s="204">
        <f>IF(N316="snížená",J316,0)</f>
        <v>0</v>
      </c>
      <c r="BG316" s="204">
        <f>IF(N316="zákl. přenesená",J316,0)</f>
        <v>0</v>
      </c>
      <c r="BH316" s="204">
        <f>IF(N316="sníž. přenesená",J316,0)</f>
        <v>0</v>
      </c>
      <c r="BI316" s="204">
        <f>IF(N316="nulová",J316,0)</f>
        <v>0</v>
      </c>
      <c r="BJ316" s="18" t="s">
        <v>21</v>
      </c>
      <c r="BK316" s="204">
        <f>ROUND(I316*H316,2)</f>
        <v>0</v>
      </c>
      <c r="BL316" s="18" t="s">
        <v>441</v>
      </c>
      <c r="BM316" s="203" t="s">
        <v>922</v>
      </c>
    </row>
    <row r="317" spans="1:65" s="2" customFormat="1" ht="136.5">
      <c r="A317" s="35"/>
      <c r="B317" s="36"/>
      <c r="C317" s="37"/>
      <c r="D317" s="205" t="s">
        <v>152</v>
      </c>
      <c r="E317" s="37"/>
      <c r="F317" s="206" t="s">
        <v>455</v>
      </c>
      <c r="G317" s="37"/>
      <c r="H317" s="37"/>
      <c r="I317" s="207"/>
      <c r="J317" s="37"/>
      <c r="K317" s="37"/>
      <c r="L317" s="40"/>
      <c r="M317" s="208"/>
      <c r="N317" s="209"/>
      <c r="O317" s="72"/>
      <c r="P317" s="72"/>
      <c r="Q317" s="72"/>
      <c r="R317" s="72"/>
      <c r="S317" s="72"/>
      <c r="T317" s="73"/>
      <c r="U317" s="35"/>
      <c r="V317" s="35"/>
      <c r="W317" s="35"/>
      <c r="X317" s="35"/>
      <c r="Y317" s="35"/>
      <c r="Z317" s="35"/>
      <c r="AA317" s="35"/>
      <c r="AB317" s="35"/>
      <c r="AC317" s="35"/>
      <c r="AD317" s="35"/>
      <c r="AE317" s="35"/>
      <c r="AT317" s="18" t="s">
        <v>152</v>
      </c>
      <c r="AU317" s="18" t="s">
        <v>21</v>
      </c>
    </row>
    <row r="318" spans="1:65" s="2" customFormat="1" ht="14.45" customHeight="1">
      <c r="A318" s="35"/>
      <c r="B318" s="36"/>
      <c r="C318" s="192" t="s">
        <v>414</v>
      </c>
      <c r="D318" s="192" t="s">
        <v>146</v>
      </c>
      <c r="E318" s="193" t="s">
        <v>457</v>
      </c>
      <c r="F318" s="194" t="s">
        <v>458</v>
      </c>
      <c r="G318" s="195" t="s">
        <v>440</v>
      </c>
      <c r="H318" s="196">
        <v>1</v>
      </c>
      <c r="I318" s="197"/>
      <c r="J318" s="198">
        <f>ROUND(I318*H318,2)</f>
        <v>0</v>
      </c>
      <c r="K318" s="194" t="s">
        <v>1</v>
      </c>
      <c r="L318" s="40"/>
      <c r="M318" s="199" t="s">
        <v>1</v>
      </c>
      <c r="N318" s="200" t="s">
        <v>43</v>
      </c>
      <c r="O318" s="72"/>
      <c r="P318" s="201">
        <f>O318*H318</f>
        <v>0</v>
      </c>
      <c r="Q318" s="201">
        <v>0</v>
      </c>
      <c r="R318" s="201">
        <f>Q318*H318</f>
        <v>0</v>
      </c>
      <c r="S318" s="201">
        <v>0</v>
      </c>
      <c r="T318" s="202">
        <f>S318*H318</f>
        <v>0</v>
      </c>
      <c r="U318" s="35"/>
      <c r="V318" s="35"/>
      <c r="W318" s="35"/>
      <c r="X318" s="35"/>
      <c r="Y318" s="35"/>
      <c r="Z318" s="35"/>
      <c r="AA318" s="35"/>
      <c r="AB318" s="35"/>
      <c r="AC318" s="35"/>
      <c r="AD318" s="35"/>
      <c r="AE318" s="35"/>
      <c r="AR318" s="203" t="s">
        <v>441</v>
      </c>
      <c r="AT318" s="203" t="s">
        <v>146</v>
      </c>
      <c r="AU318" s="203" t="s">
        <v>21</v>
      </c>
      <c r="AY318" s="18" t="s">
        <v>144</v>
      </c>
      <c r="BE318" s="204">
        <f>IF(N318="základní",J318,0)</f>
        <v>0</v>
      </c>
      <c r="BF318" s="204">
        <f>IF(N318="snížená",J318,0)</f>
        <v>0</v>
      </c>
      <c r="BG318" s="204">
        <f>IF(N318="zákl. přenesená",J318,0)</f>
        <v>0</v>
      </c>
      <c r="BH318" s="204">
        <f>IF(N318="sníž. přenesená",J318,0)</f>
        <v>0</v>
      </c>
      <c r="BI318" s="204">
        <f>IF(N318="nulová",J318,0)</f>
        <v>0</v>
      </c>
      <c r="BJ318" s="18" t="s">
        <v>21</v>
      </c>
      <c r="BK318" s="204">
        <f>ROUND(I318*H318,2)</f>
        <v>0</v>
      </c>
      <c r="BL318" s="18" t="s">
        <v>441</v>
      </c>
      <c r="BM318" s="203" t="s">
        <v>923</v>
      </c>
    </row>
    <row r="319" spans="1:65" s="2" customFormat="1" ht="68.25">
      <c r="A319" s="35"/>
      <c r="B319" s="36"/>
      <c r="C319" s="37"/>
      <c r="D319" s="205" t="s">
        <v>152</v>
      </c>
      <c r="E319" s="37"/>
      <c r="F319" s="206" t="s">
        <v>460</v>
      </c>
      <c r="G319" s="37"/>
      <c r="H319" s="37"/>
      <c r="I319" s="207"/>
      <c r="J319" s="37"/>
      <c r="K319" s="37"/>
      <c r="L319" s="40"/>
      <c r="M319" s="208"/>
      <c r="N319" s="209"/>
      <c r="O319" s="72"/>
      <c r="P319" s="72"/>
      <c r="Q319" s="72"/>
      <c r="R319" s="72"/>
      <c r="S319" s="72"/>
      <c r="T319" s="73"/>
      <c r="U319" s="35"/>
      <c r="V319" s="35"/>
      <c r="W319" s="35"/>
      <c r="X319" s="35"/>
      <c r="Y319" s="35"/>
      <c r="Z319" s="35"/>
      <c r="AA319" s="35"/>
      <c r="AB319" s="35"/>
      <c r="AC319" s="35"/>
      <c r="AD319" s="35"/>
      <c r="AE319" s="35"/>
      <c r="AT319" s="18" t="s">
        <v>152</v>
      </c>
      <c r="AU319" s="18" t="s">
        <v>21</v>
      </c>
    </row>
    <row r="320" spans="1:65" s="2" customFormat="1" ht="14.45" customHeight="1">
      <c r="A320" s="35"/>
      <c r="B320" s="36"/>
      <c r="C320" s="192" t="s">
        <v>419</v>
      </c>
      <c r="D320" s="192" t="s">
        <v>146</v>
      </c>
      <c r="E320" s="193" t="s">
        <v>462</v>
      </c>
      <c r="F320" s="194" t="s">
        <v>463</v>
      </c>
      <c r="G320" s="195" t="s">
        <v>440</v>
      </c>
      <c r="H320" s="196">
        <v>1</v>
      </c>
      <c r="I320" s="197"/>
      <c r="J320" s="198">
        <f>ROUND(I320*H320,2)</f>
        <v>0</v>
      </c>
      <c r="K320" s="194" t="s">
        <v>150</v>
      </c>
      <c r="L320" s="40"/>
      <c r="M320" s="199" t="s">
        <v>1</v>
      </c>
      <c r="N320" s="200" t="s">
        <v>43</v>
      </c>
      <c r="O320" s="72"/>
      <c r="P320" s="201">
        <f>O320*H320</f>
        <v>0</v>
      </c>
      <c r="Q320" s="201">
        <v>0</v>
      </c>
      <c r="R320" s="201">
        <f>Q320*H320</f>
        <v>0</v>
      </c>
      <c r="S320" s="201">
        <v>0</v>
      </c>
      <c r="T320" s="202">
        <f>S320*H320</f>
        <v>0</v>
      </c>
      <c r="U320" s="35"/>
      <c r="V320" s="35"/>
      <c r="W320" s="35"/>
      <c r="X320" s="35"/>
      <c r="Y320" s="35"/>
      <c r="Z320" s="35"/>
      <c r="AA320" s="35"/>
      <c r="AB320" s="35"/>
      <c r="AC320" s="35"/>
      <c r="AD320" s="35"/>
      <c r="AE320" s="35"/>
      <c r="AR320" s="203" t="s">
        <v>441</v>
      </c>
      <c r="AT320" s="203" t="s">
        <v>146</v>
      </c>
      <c r="AU320" s="203" t="s">
        <v>21</v>
      </c>
      <c r="AY320" s="18" t="s">
        <v>144</v>
      </c>
      <c r="BE320" s="204">
        <f>IF(N320="základní",J320,0)</f>
        <v>0</v>
      </c>
      <c r="BF320" s="204">
        <f>IF(N320="snížená",J320,0)</f>
        <v>0</v>
      </c>
      <c r="BG320" s="204">
        <f>IF(N320="zákl. přenesená",J320,0)</f>
        <v>0</v>
      </c>
      <c r="BH320" s="204">
        <f>IF(N320="sníž. přenesená",J320,0)</f>
        <v>0</v>
      </c>
      <c r="BI320" s="204">
        <f>IF(N320="nulová",J320,0)</f>
        <v>0</v>
      </c>
      <c r="BJ320" s="18" t="s">
        <v>21</v>
      </c>
      <c r="BK320" s="204">
        <f>ROUND(I320*H320,2)</f>
        <v>0</v>
      </c>
      <c r="BL320" s="18" t="s">
        <v>441</v>
      </c>
      <c r="BM320" s="203" t="s">
        <v>924</v>
      </c>
    </row>
    <row r="321" spans="1:65" s="2" customFormat="1" ht="11.25">
      <c r="A321" s="35"/>
      <c r="B321" s="36"/>
      <c r="C321" s="37"/>
      <c r="D321" s="205" t="s">
        <v>152</v>
      </c>
      <c r="E321" s="37"/>
      <c r="F321" s="206" t="s">
        <v>465</v>
      </c>
      <c r="G321" s="37"/>
      <c r="H321" s="37"/>
      <c r="I321" s="207"/>
      <c r="J321" s="37"/>
      <c r="K321" s="37"/>
      <c r="L321" s="40"/>
      <c r="M321" s="208"/>
      <c r="N321" s="209"/>
      <c r="O321" s="72"/>
      <c r="P321" s="72"/>
      <c r="Q321" s="72"/>
      <c r="R321" s="72"/>
      <c r="S321" s="72"/>
      <c r="T321" s="73"/>
      <c r="U321" s="35"/>
      <c r="V321" s="35"/>
      <c r="W321" s="35"/>
      <c r="X321" s="35"/>
      <c r="Y321" s="35"/>
      <c r="Z321" s="35"/>
      <c r="AA321" s="35"/>
      <c r="AB321" s="35"/>
      <c r="AC321" s="35"/>
      <c r="AD321" s="35"/>
      <c r="AE321" s="35"/>
      <c r="AT321" s="18" t="s">
        <v>152</v>
      </c>
      <c r="AU321" s="18" t="s">
        <v>21</v>
      </c>
    </row>
    <row r="322" spans="1:65" s="2" customFormat="1" ht="24.2" customHeight="1">
      <c r="A322" s="35"/>
      <c r="B322" s="36"/>
      <c r="C322" s="192" t="s">
        <v>424</v>
      </c>
      <c r="D322" s="192" t="s">
        <v>146</v>
      </c>
      <c r="E322" s="193" t="s">
        <v>467</v>
      </c>
      <c r="F322" s="194" t="s">
        <v>468</v>
      </c>
      <c r="G322" s="195" t="s">
        <v>440</v>
      </c>
      <c r="H322" s="196">
        <v>1</v>
      </c>
      <c r="I322" s="197"/>
      <c r="J322" s="198">
        <f>ROUND(I322*H322,2)</f>
        <v>0</v>
      </c>
      <c r="K322" s="194" t="s">
        <v>1</v>
      </c>
      <c r="L322" s="40"/>
      <c r="M322" s="199" t="s">
        <v>1</v>
      </c>
      <c r="N322" s="200" t="s">
        <v>43</v>
      </c>
      <c r="O322" s="72"/>
      <c r="P322" s="201">
        <f>O322*H322</f>
        <v>0</v>
      </c>
      <c r="Q322" s="201">
        <v>0</v>
      </c>
      <c r="R322" s="201">
        <f>Q322*H322</f>
        <v>0</v>
      </c>
      <c r="S322" s="201">
        <v>0</v>
      </c>
      <c r="T322" s="202">
        <f>S322*H322</f>
        <v>0</v>
      </c>
      <c r="U322" s="35"/>
      <c r="V322" s="35"/>
      <c r="W322" s="35"/>
      <c r="X322" s="35"/>
      <c r="Y322" s="35"/>
      <c r="Z322" s="35"/>
      <c r="AA322" s="35"/>
      <c r="AB322" s="35"/>
      <c r="AC322" s="35"/>
      <c r="AD322" s="35"/>
      <c r="AE322" s="35"/>
      <c r="AR322" s="203" t="s">
        <v>441</v>
      </c>
      <c r="AT322" s="203" t="s">
        <v>146</v>
      </c>
      <c r="AU322" s="203" t="s">
        <v>21</v>
      </c>
      <c r="AY322" s="18" t="s">
        <v>144</v>
      </c>
      <c r="BE322" s="204">
        <f>IF(N322="základní",J322,0)</f>
        <v>0</v>
      </c>
      <c r="BF322" s="204">
        <f>IF(N322="snížená",J322,0)</f>
        <v>0</v>
      </c>
      <c r="BG322" s="204">
        <f>IF(N322="zákl. přenesená",J322,0)</f>
        <v>0</v>
      </c>
      <c r="BH322" s="204">
        <f>IF(N322="sníž. přenesená",J322,0)</f>
        <v>0</v>
      </c>
      <c r="BI322" s="204">
        <f>IF(N322="nulová",J322,0)</f>
        <v>0</v>
      </c>
      <c r="BJ322" s="18" t="s">
        <v>21</v>
      </c>
      <c r="BK322" s="204">
        <f>ROUND(I322*H322,2)</f>
        <v>0</v>
      </c>
      <c r="BL322" s="18" t="s">
        <v>441</v>
      </c>
      <c r="BM322" s="203" t="s">
        <v>925</v>
      </c>
    </row>
    <row r="323" spans="1:65" s="2" customFormat="1" ht="39">
      <c r="A323" s="35"/>
      <c r="B323" s="36"/>
      <c r="C323" s="37"/>
      <c r="D323" s="205" t="s">
        <v>152</v>
      </c>
      <c r="E323" s="37"/>
      <c r="F323" s="206" t="s">
        <v>470</v>
      </c>
      <c r="G323" s="37"/>
      <c r="H323" s="37"/>
      <c r="I323" s="207"/>
      <c r="J323" s="37"/>
      <c r="K323" s="37"/>
      <c r="L323" s="40"/>
      <c r="M323" s="208"/>
      <c r="N323" s="209"/>
      <c r="O323" s="72"/>
      <c r="P323" s="72"/>
      <c r="Q323" s="72"/>
      <c r="R323" s="72"/>
      <c r="S323" s="72"/>
      <c r="T323" s="73"/>
      <c r="U323" s="35"/>
      <c r="V323" s="35"/>
      <c r="W323" s="35"/>
      <c r="X323" s="35"/>
      <c r="Y323" s="35"/>
      <c r="Z323" s="35"/>
      <c r="AA323" s="35"/>
      <c r="AB323" s="35"/>
      <c r="AC323" s="35"/>
      <c r="AD323" s="35"/>
      <c r="AE323" s="35"/>
      <c r="AT323" s="18" t="s">
        <v>152</v>
      </c>
      <c r="AU323" s="18" t="s">
        <v>21</v>
      </c>
    </row>
    <row r="324" spans="1:65" s="2" customFormat="1" ht="24.2" customHeight="1">
      <c r="A324" s="35"/>
      <c r="B324" s="36"/>
      <c r="C324" s="192" t="s">
        <v>430</v>
      </c>
      <c r="D324" s="192" t="s">
        <v>146</v>
      </c>
      <c r="E324" s="193" t="s">
        <v>472</v>
      </c>
      <c r="F324" s="194" t="s">
        <v>473</v>
      </c>
      <c r="G324" s="195" t="s">
        <v>440</v>
      </c>
      <c r="H324" s="196">
        <v>1</v>
      </c>
      <c r="I324" s="197"/>
      <c r="J324" s="198">
        <f>ROUND(I324*H324,2)</f>
        <v>0</v>
      </c>
      <c r="K324" s="194" t="s">
        <v>150</v>
      </c>
      <c r="L324" s="40"/>
      <c r="M324" s="199" t="s">
        <v>1</v>
      </c>
      <c r="N324" s="200" t="s">
        <v>43</v>
      </c>
      <c r="O324" s="72"/>
      <c r="P324" s="201">
        <f>O324*H324</f>
        <v>0</v>
      </c>
      <c r="Q324" s="201">
        <v>0</v>
      </c>
      <c r="R324" s="201">
        <f>Q324*H324</f>
        <v>0</v>
      </c>
      <c r="S324" s="201">
        <v>0</v>
      </c>
      <c r="T324" s="202">
        <f>S324*H324</f>
        <v>0</v>
      </c>
      <c r="U324" s="35"/>
      <c r="V324" s="35"/>
      <c r="W324" s="35"/>
      <c r="X324" s="35"/>
      <c r="Y324" s="35"/>
      <c r="Z324" s="35"/>
      <c r="AA324" s="35"/>
      <c r="AB324" s="35"/>
      <c r="AC324" s="35"/>
      <c r="AD324" s="35"/>
      <c r="AE324" s="35"/>
      <c r="AR324" s="203" t="s">
        <v>441</v>
      </c>
      <c r="AT324" s="203" t="s">
        <v>146</v>
      </c>
      <c r="AU324" s="203" t="s">
        <v>21</v>
      </c>
      <c r="AY324" s="18" t="s">
        <v>144</v>
      </c>
      <c r="BE324" s="204">
        <f>IF(N324="základní",J324,0)</f>
        <v>0</v>
      </c>
      <c r="BF324" s="204">
        <f>IF(N324="snížená",J324,0)</f>
        <v>0</v>
      </c>
      <c r="BG324" s="204">
        <f>IF(N324="zákl. přenesená",J324,0)</f>
        <v>0</v>
      </c>
      <c r="BH324" s="204">
        <f>IF(N324="sníž. přenesená",J324,0)</f>
        <v>0</v>
      </c>
      <c r="BI324" s="204">
        <f>IF(N324="nulová",J324,0)</f>
        <v>0</v>
      </c>
      <c r="BJ324" s="18" t="s">
        <v>21</v>
      </c>
      <c r="BK324" s="204">
        <f>ROUND(I324*H324,2)</f>
        <v>0</v>
      </c>
      <c r="BL324" s="18" t="s">
        <v>441</v>
      </c>
      <c r="BM324" s="203" t="s">
        <v>926</v>
      </c>
    </row>
    <row r="325" spans="1:65" s="2" customFormat="1" ht="11.25">
      <c r="A325" s="35"/>
      <c r="B325" s="36"/>
      <c r="C325" s="37"/>
      <c r="D325" s="205" t="s">
        <v>152</v>
      </c>
      <c r="E325" s="37"/>
      <c r="F325" s="206" t="s">
        <v>475</v>
      </c>
      <c r="G325" s="37"/>
      <c r="H325" s="37"/>
      <c r="I325" s="207"/>
      <c r="J325" s="37"/>
      <c r="K325" s="37"/>
      <c r="L325" s="40"/>
      <c r="M325" s="208"/>
      <c r="N325" s="209"/>
      <c r="O325" s="72"/>
      <c r="P325" s="72"/>
      <c r="Q325" s="72"/>
      <c r="R325" s="72"/>
      <c r="S325" s="72"/>
      <c r="T325" s="73"/>
      <c r="U325" s="35"/>
      <c r="V325" s="35"/>
      <c r="W325" s="35"/>
      <c r="X325" s="35"/>
      <c r="Y325" s="35"/>
      <c r="Z325" s="35"/>
      <c r="AA325" s="35"/>
      <c r="AB325" s="35"/>
      <c r="AC325" s="35"/>
      <c r="AD325" s="35"/>
      <c r="AE325" s="35"/>
      <c r="AT325" s="18" t="s">
        <v>152</v>
      </c>
      <c r="AU325" s="18" t="s">
        <v>21</v>
      </c>
    </row>
    <row r="326" spans="1:65" s="2" customFormat="1" ht="14.45" customHeight="1">
      <c r="A326" s="35"/>
      <c r="B326" s="36"/>
      <c r="C326" s="192" t="s">
        <v>437</v>
      </c>
      <c r="D326" s="192" t="s">
        <v>146</v>
      </c>
      <c r="E326" s="193" t="s">
        <v>477</v>
      </c>
      <c r="F326" s="194" t="s">
        <v>478</v>
      </c>
      <c r="G326" s="195" t="s">
        <v>440</v>
      </c>
      <c r="H326" s="196">
        <v>1</v>
      </c>
      <c r="I326" s="197"/>
      <c r="J326" s="198">
        <f>ROUND(I326*H326,2)</f>
        <v>0</v>
      </c>
      <c r="K326" s="194" t="s">
        <v>150</v>
      </c>
      <c r="L326" s="40"/>
      <c r="M326" s="199" t="s">
        <v>1</v>
      </c>
      <c r="N326" s="200" t="s">
        <v>43</v>
      </c>
      <c r="O326" s="72"/>
      <c r="P326" s="201">
        <f>O326*H326</f>
        <v>0</v>
      </c>
      <c r="Q326" s="201">
        <v>0</v>
      </c>
      <c r="R326" s="201">
        <f>Q326*H326</f>
        <v>0</v>
      </c>
      <c r="S326" s="201">
        <v>0</v>
      </c>
      <c r="T326" s="202">
        <f>S326*H326</f>
        <v>0</v>
      </c>
      <c r="U326" s="35"/>
      <c r="V326" s="35"/>
      <c r="W326" s="35"/>
      <c r="X326" s="35"/>
      <c r="Y326" s="35"/>
      <c r="Z326" s="35"/>
      <c r="AA326" s="35"/>
      <c r="AB326" s="35"/>
      <c r="AC326" s="35"/>
      <c r="AD326" s="35"/>
      <c r="AE326" s="35"/>
      <c r="AR326" s="203" t="s">
        <v>441</v>
      </c>
      <c r="AT326" s="203" t="s">
        <v>146</v>
      </c>
      <c r="AU326" s="203" t="s">
        <v>21</v>
      </c>
      <c r="AY326" s="18" t="s">
        <v>144</v>
      </c>
      <c r="BE326" s="204">
        <f>IF(N326="základní",J326,0)</f>
        <v>0</v>
      </c>
      <c r="BF326" s="204">
        <f>IF(N326="snížená",J326,0)</f>
        <v>0</v>
      </c>
      <c r="BG326" s="204">
        <f>IF(N326="zákl. přenesená",J326,0)</f>
        <v>0</v>
      </c>
      <c r="BH326" s="204">
        <f>IF(N326="sníž. přenesená",J326,0)</f>
        <v>0</v>
      </c>
      <c r="BI326" s="204">
        <f>IF(N326="nulová",J326,0)</f>
        <v>0</v>
      </c>
      <c r="BJ326" s="18" t="s">
        <v>21</v>
      </c>
      <c r="BK326" s="204">
        <f>ROUND(I326*H326,2)</f>
        <v>0</v>
      </c>
      <c r="BL326" s="18" t="s">
        <v>441</v>
      </c>
      <c r="BM326" s="203" t="s">
        <v>927</v>
      </c>
    </row>
    <row r="327" spans="1:65" s="2" customFormat="1" ht="19.5">
      <c r="A327" s="35"/>
      <c r="B327" s="36"/>
      <c r="C327" s="37"/>
      <c r="D327" s="205" t="s">
        <v>152</v>
      </c>
      <c r="E327" s="37"/>
      <c r="F327" s="206" t="s">
        <v>480</v>
      </c>
      <c r="G327" s="37"/>
      <c r="H327" s="37"/>
      <c r="I327" s="207"/>
      <c r="J327" s="37"/>
      <c r="K327" s="37"/>
      <c r="L327" s="40"/>
      <c r="M327" s="254"/>
      <c r="N327" s="255"/>
      <c r="O327" s="256"/>
      <c r="P327" s="256"/>
      <c r="Q327" s="256"/>
      <c r="R327" s="256"/>
      <c r="S327" s="256"/>
      <c r="T327" s="257"/>
      <c r="U327" s="35"/>
      <c r="V327" s="35"/>
      <c r="W327" s="35"/>
      <c r="X327" s="35"/>
      <c r="Y327" s="35"/>
      <c r="Z327" s="35"/>
      <c r="AA327" s="35"/>
      <c r="AB327" s="35"/>
      <c r="AC327" s="35"/>
      <c r="AD327" s="35"/>
      <c r="AE327" s="35"/>
      <c r="AT327" s="18" t="s">
        <v>152</v>
      </c>
      <c r="AU327" s="18" t="s">
        <v>21</v>
      </c>
    </row>
    <row r="328" spans="1:65" s="2" customFormat="1" ht="6.95" customHeight="1">
      <c r="A328" s="35"/>
      <c r="B328" s="55"/>
      <c r="C328" s="56"/>
      <c r="D328" s="56"/>
      <c r="E328" s="56"/>
      <c r="F328" s="56"/>
      <c r="G328" s="56"/>
      <c r="H328" s="56"/>
      <c r="I328" s="56"/>
      <c r="J328" s="56"/>
      <c r="K328" s="56"/>
      <c r="L328" s="40"/>
      <c r="M328" s="35"/>
      <c r="O328" s="35"/>
      <c r="P328" s="35"/>
      <c r="Q328" s="35"/>
      <c r="R328" s="35"/>
      <c r="S328" s="35"/>
      <c r="T328" s="35"/>
      <c r="U328" s="35"/>
      <c r="V328" s="35"/>
      <c r="W328" s="35"/>
      <c r="X328" s="35"/>
      <c r="Y328" s="35"/>
      <c r="Z328" s="35"/>
      <c r="AA328" s="35"/>
      <c r="AB328" s="35"/>
      <c r="AC328" s="35"/>
      <c r="AD328" s="35"/>
      <c r="AE328" s="35"/>
    </row>
  </sheetData>
  <sheetProtection algorithmName="SHA-512" hashValue="srV8zlqiAZzwJVNYwnnCdP2PPQPVFp2GgGwOef5DMKoRF1NAp5WZz8yt6BsDEhion8UACr8vYeIJsMX0JDUT8A==" saltValue="hWIdH0qd+ie3QQ6wglByfgWbonTg9x+fjrqfYkqyMYLXvW7+oV6GiqThwZ1vfifBWLMlGk79Mr+mpIfOZ3e0Mw==" spinCount="100000" sheet="1" objects="1" scenarios="1" formatColumns="0" formatRows="0" autoFilter="0"/>
  <autoFilter ref="C128:K327"/>
  <mergeCells count="12">
    <mergeCell ref="E121:H121"/>
    <mergeCell ref="L2:V2"/>
    <mergeCell ref="E85:H85"/>
    <mergeCell ref="E87:H87"/>
    <mergeCell ref="E89:H89"/>
    <mergeCell ref="E117:H117"/>
    <mergeCell ref="E119:H119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14</vt:i4>
      </vt:variant>
    </vt:vector>
  </HeadingPairs>
  <TitlesOfParts>
    <vt:vector size="21" baseType="lpstr">
      <vt:lpstr>Rekapitulace stavby</vt:lpstr>
      <vt:lpstr>1 - Trasa 1</vt:lpstr>
      <vt:lpstr>2 - Trasa 2</vt:lpstr>
      <vt:lpstr>3 - Trasa 3</vt:lpstr>
      <vt:lpstr>4 - Trasa 4</vt:lpstr>
      <vt:lpstr>5 - Trasa 5</vt:lpstr>
      <vt:lpstr>6 - Trasa 6</vt:lpstr>
      <vt:lpstr>'1 - Trasa 1'!Názvy_tisku</vt:lpstr>
      <vt:lpstr>'2 - Trasa 2'!Názvy_tisku</vt:lpstr>
      <vt:lpstr>'3 - Trasa 3'!Názvy_tisku</vt:lpstr>
      <vt:lpstr>'4 - Trasa 4'!Názvy_tisku</vt:lpstr>
      <vt:lpstr>'5 - Trasa 5'!Názvy_tisku</vt:lpstr>
      <vt:lpstr>'6 - Trasa 6'!Názvy_tisku</vt:lpstr>
      <vt:lpstr>'Rekapitulace stavby'!Názvy_tisku</vt:lpstr>
      <vt:lpstr>'1 - Trasa 1'!Oblast_tisku</vt:lpstr>
      <vt:lpstr>'2 - Trasa 2'!Oblast_tisku</vt:lpstr>
      <vt:lpstr>'3 - Trasa 3'!Oblast_tisku</vt:lpstr>
      <vt:lpstr>'4 - Trasa 4'!Oblast_tisku</vt:lpstr>
      <vt:lpstr>'5 - Trasa 5'!Oblast_tisku</vt:lpstr>
      <vt:lpstr>'6 - Trasa 6'!Oblast_tisku</vt:lpstr>
      <vt:lpstr>'Rekapitulace stavby'!Oblast_tisku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DESKTOP-9CP0SEB\Alena</dc:creator>
  <cp:lastModifiedBy>Uživatel systému Windows</cp:lastModifiedBy>
  <dcterms:created xsi:type="dcterms:W3CDTF">2020-10-19T17:26:29Z</dcterms:created>
  <dcterms:modified xsi:type="dcterms:W3CDTF">2020-10-19T17:27:09Z</dcterms:modified>
</cp:coreProperties>
</file>