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4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120" yWindow="690" windowWidth="28530" windowHeight="10245"/>
  </bookViews>
  <sheets>
    <sheet name="Rekapitulace stavby" sheetId="1" r:id="rId1"/>
    <sheet name="IO 01 - Tlaková kanalizač..." sheetId="2" r:id="rId2"/>
    <sheet name="IO 02 - Kanalizační přípo..." sheetId="3" r:id="rId3"/>
    <sheet name="VON - Vedlejší a ostatní ..." sheetId="4" r:id="rId4"/>
    <sheet name="Pokyny pro vyplnění" sheetId="5" r:id="rId5"/>
  </sheets>
  <definedNames>
    <definedName name="_xlnm._FilterDatabase" localSheetId="1" hidden="1">'IO 01 - Tlaková kanalizač...'!$C$85:$K$395</definedName>
    <definedName name="_xlnm._FilterDatabase" localSheetId="2" hidden="1">'IO 02 - Kanalizační přípo...'!$C$86:$K$409</definedName>
    <definedName name="_xlnm._FilterDatabase" localSheetId="3" hidden="1">'VON - Vedlejší a ostatní ...'!$C$86:$K$108</definedName>
    <definedName name="_xlnm.Print_Titles" localSheetId="1">'IO 01 - Tlaková kanalizač...'!$85:$85</definedName>
    <definedName name="_xlnm.Print_Titles" localSheetId="2">'IO 02 - Kanalizační přípo...'!$86:$86</definedName>
    <definedName name="_xlnm.Print_Titles" localSheetId="0">'Rekapitulace stavby'!$52:$52</definedName>
    <definedName name="_xlnm.Print_Titles" localSheetId="3">'VON - Vedlejší a ostatní ...'!$86:$86</definedName>
    <definedName name="_xlnm.Print_Area" localSheetId="1">'IO 01 - Tlaková kanalizač...'!$C$4:$J$39,'IO 01 - Tlaková kanalizač...'!$C$45:$J$67,'IO 01 - Tlaková kanalizač...'!$C$73:$K$395</definedName>
    <definedName name="_xlnm.Print_Area" localSheetId="2">'IO 02 - Kanalizační přípo...'!$C$4:$J$39,'IO 02 - Kanalizační přípo...'!$C$45:$J$68,'IO 02 - Kanalizační přípo...'!$C$74:$K$409</definedName>
    <definedName name="_xlnm.Print_Area" localSheetId="4">'Pokyny pro vyplnění'!$B$2:$K$71,'Pokyny pro vyplnění'!$B$74:$K$118,'Pokyny pro vyplnění'!$B$121:$K$190,'Pokyny pro vyplnění'!$B$198:$K$218</definedName>
    <definedName name="_xlnm.Print_Area" localSheetId="0">'Rekapitulace stavby'!$D$4:$AO$36,'Rekapitulace stavby'!$C$42:$AQ$58</definedName>
    <definedName name="_xlnm.Print_Area" localSheetId="3">'VON - Vedlejší a ostatní ...'!$C$4:$J$39,'VON - Vedlejší a ostatní ...'!$C$45:$J$68,'VON - Vedlejší a ostatní ...'!$C$74:$K$108</definedName>
  </definedNames>
  <calcPr calcId="124519" iterate="1"/>
</workbook>
</file>

<file path=xl/calcChain.xml><?xml version="1.0" encoding="utf-8"?>
<calcChain xmlns="http://schemas.openxmlformats.org/spreadsheetml/2006/main">
  <c r="J37" i="4"/>
  <c r="J36"/>
  <c r="AY57" i="1"/>
  <c r="J35" i="4"/>
  <c r="AX57" i="1"/>
  <c r="BI108" i="4"/>
  <c r="BH108"/>
  <c r="BG108"/>
  <c r="BF108"/>
  <c r="T108"/>
  <c r="T107"/>
  <c r="R108"/>
  <c r="R107"/>
  <c r="P108"/>
  <c r="P107"/>
  <c r="BI106"/>
  <c r="BH106"/>
  <c r="BG106"/>
  <c r="BF106"/>
  <c r="T106"/>
  <c r="R106"/>
  <c r="P106"/>
  <c r="BI105"/>
  <c r="BH105"/>
  <c r="BG105"/>
  <c r="BF105"/>
  <c r="T105"/>
  <c r="R105"/>
  <c r="P105"/>
  <c r="BI104"/>
  <c r="BH104"/>
  <c r="BG104"/>
  <c r="BF104"/>
  <c r="T104"/>
  <c r="R104"/>
  <c r="P104"/>
  <c r="BI103"/>
  <c r="BH103"/>
  <c r="BG103"/>
  <c r="BF103"/>
  <c r="T103"/>
  <c r="R103"/>
  <c r="P103"/>
  <c r="BI102"/>
  <c r="BH102"/>
  <c r="BG102"/>
  <c r="BF102"/>
  <c r="T102"/>
  <c r="R102"/>
  <c r="P102"/>
  <c r="BI101"/>
  <c r="BH101"/>
  <c r="BG101"/>
  <c r="BF101"/>
  <c r="T101"/>
  <c r="R101"/>
  <c r="P101"/>
  <c r="BI99"/>
  <c r="BH99"/>
  <c r="BG99"/>
  <c r="BF99"/>
  <c r="T99"/>
  <c r="R99"/>
  <c r="P99"/>
  <c r="BI98"/>
  <c r="BH98"/>
  <c r="BG98"/>
  <c r="BF98"/>
  <c r="T98"/>
  <c r="R98"/>
  <c r="P98"/>
  <c r="BI96"/>
  <c r="BH96"/>
  <c r="BG96"/>
  <c r="BF96"/>
  <c r="T96"/>
  <c r="T95"/>
  <c r="R96"/>
  <c r="R95"/>
  <c r="P96"/>
  <c r="P95"/>
  <c r="BI94"/>
  <c r="BH94"/>
  <c r="BG94"/>
  <c r="BF94"/>
  <c r="T94"/>
  <c r="T93"/>
  <c r="R94"/>
  <c r="R93"/>
  <c r="P94"/>
  <c r="P93"/>
  <c r="BI92"/>
  <c r="BH92"/>
  <c r="BG92"/>
  <c r="BF92"/>
  <c r="T92"/>
  <c r="T91"/>
  <c r="R92"/>
  <c r="R91"/>
  <c r="P92"/>
  <c r="P91"/>
  <c r="BI90"/>
  <c r="BH90"/>
  <c r="BG90"/>
  <c r="BF90"/>
  <c r="T90"/>
  <c r="T89"/>
  <c r="R90"/>
  <c r="R89"/>
  <c r="P90"/>
  <c r="P89"/>
  <c r="J84"/>
  <c r="J83"/>
  <c r="F83"/>
  <c r="F81"/>
  <c r="E79"/>
  <c r="J55"/>
  <c r="J54"/>
  <c r="F54"/>
  <c r="F52"/>
  <c r="E50"/>
  <c r="J18"/>
  <c r="E18"/>
  <c r="F55" s="1"/>
  <c r="J17"/>
  <c r="J12"/>
  <c r="J52"/>
  <c r="E7"/>
  <c r="E77"/>
  <c r="J37" i="3"/>
  <c r="J36"/>
  <c r="AY56" i="1" s="1"/>
  <c r="J35" i="3"/>
  <c r="AX56" i="1" s="1"/>
  <c r="BI406" i="3"/>
  <c r="BH406"/>
  <c r="BG406"/>
  <c r="BF406"/>
  <c r="T406"/>
  <c r="R406"/>
  <c r="P406"/>
  <c r="BI402"/>
  <c r="BH402"/>
  <c r="BG402"/>
  <c r="BF402"/>
  <c r="T402"/>
  <c r="R402"/>
  <c r="P402"/>
  <c r="BI398"/>
  <c r="BH398"/>
  <c r="BG398"/>
  <c r="BF398"/>
  <c r="T398"/>
  <c r="R398"/>
  <c r="P398"/>
  <c r="BI395"/>
  <c r="BH395"/>
  <c r="BG395"/>
  <c r="BF395"/>
  <c r="T395"/>
  <c r="R395"/>
  <c r="P395"/>
  <c r="BI388"/>
  <c r="BH388"/>
  <c r="BG388"/>
  <c r="BF388"/>
  <c r="T388"/>
  <c r="R388"/>
  <c r="P388"/>
  <c r="BI385"/>
  <c r="BH385"/>
  <c r="BG385"/>
  <c r="BF385"/>
  <c r="T385"/>
  <c r="R385"/>
  <c r="P385"/>
  <c r="BI381"/>
  <c r="BH381"/>
  <c r="BG381"/>
  <c r="BF381"/>
  <c r="T381"/>
  <c r="R381"/>
  <c r="P381"/>
  <c r="BI379"/>
  <c r="BH379"/>
  <c r="BG379"/>
  <c r="BF379"/>
  <c r="T379"/>
  <c r="R379"/>
  <c r="P379"/>
  <c r="BI375"/>
  <c r="BH375"/>
  <c r="BG375"/>
  <c r="BF375"/>
  <c r="T375"/>
  <c r="R375"/>
  <c r="P375"/>
  <c r="BI371"/>
  <c r="BH371"/>
  <c r="BG371"/>
  <c r="BF371"/>
  <c r="T371"/>
  <c r="R371"/>
  <c r="P371"/>
  <c r="BI367"/>
  <c r="BH367"/>
  <c r="BG367"/>
  <c r="BF367"/>
  <c r="T367"/>
  <c r="R367"/>
  <c r="P367"/>
  <c r="BI363"/>
  <c r="BH363"/>
  <c r="BG363"/>
  <c r="BF363"/>
  <c r="T363"/>
  <c r="R363"/>
  <c r="P363"/>
  <c r="BI359"/>
  <c r="BH359"/>
  <c r="BG359"/>
  <c r="BF359"/>
  <c r="T359"/>
  <c r="R359"/>
  <c r="P359"/>
  <c r="BI355"/>
  <c r="BH355"/>
  <c r="BG355"/>
  <c r="BF355"/>
  <c r="T355"/>
  <c r="R355"/>
  <c r="P355"/>
  <c r="BI351"/>
  <c r="BH351"/>
  <c r="BG351"/>
  <c r="BF351"/>
  <c r="T351"/>
  <c r="R351"/>
  <c r="P351"/>
  <c r="BI347"/>
  <c r="BH347"/>
  <c r="BG347"/>
  <c r="BF347"/>
  <c r="T347"/>
  <c r="R347"/>
  <c r="P347"/>
  <c r="BI343"/>
  <c r="BH343"/>
  <c r="BG343"/>
  <c r="BF343"/>
  <c r="T343"/>
  <c r="R343"/>
  <c r="P343"/>
  <c r="BI340"/>
  <c r="BH340"/>
  <c r="BG340"/>
  <c r="BF340"/>
  <c r="T340"/>
  <c r="R340"/>
  <c r="P340"/>
  <c r="BI338"/>
  <c r="BH338"/>
  <c r="BG338"/>
  <c r="BF338"/>
  <c r="T338"/>
  <c r="R338"/>
  <c r="P338"/>
  <c r="BI335"/>
  <c r="BH335"/>
  <c r="BG335"/>
  <c r="BF335"/>
  <c r="T335"/>
  <c r="R335"/>
  <c r="P335"/>
  <c r="BI331"/>
  <c r="BH331"/>
  <c r="BG331"/>
  <c r="BF331"/>
  <c r="T331"/>
  <c r="R331"/>
  <c r="P331"/>
  <c r="BI327"/>
  <c r="BH327"/>
  <c r="BG327"/>
  <c r="BF327"/>
  <c r="T327"/>
  <c r="R327"/>
  <c r="P327"/>
  <c r="BI323"/>
  <c r="BH323"/>
  <c r="BG323"/>
  <c r="BF323"/>
  <c r="T323"/>
  <c r="R323"/>
  <c r="P323"/>
  <c r="BI319"/>
  <c r="BH319"/>
  <c r="BG319"/>
  <c r="BF319"/>
  <c r="T319"/>
  <c r="R319"/>
  <c r="P319"/>
  <c r="BI315"/>
  <c r="BH315"/>
  <c r="BG315"/>
  <c r="BF315"/>
  <c r="T315"/>
  <c r="R315"/>
  <c r="P315"/>
  <c r="BI311"/>
  <c r="BH311"/>
  <c r="BG311"/>
  <c r="BF311"/>
  <c r="T311"/>
  <c r="R311"/>
  <c r="P311"/>
  <c r="BI307"/>
  <c r="BH307"/>
  <c r="BG307"/>
  <c r="BF307"/>
  <c r="T307"/>
  <c r="R307"/>
  <c r="P307"/>
  <c r="BI303"/>
  <c r="BH303"/>
  <c r="BG303"/>
  <c r="BF303"/>
  <c r="T303"/>
  <c r="R303"/>
  <c r="P303"/>
  <c r="BI299"/>
  <c r="BH299"/>
  <c r="BG299"/>
  <c r="BF299"/>
  <c r="T299"/>
  <c r="R299"/>
  <c r="P299"/>
  <c r="BI295"/>
  <c r="BH295"/>
  <c r="BG295"/>
  <c r="BF295"/>
  <c r="T295"/>
  <c r="R295"/>
  <c r="P295"/>
  <c r="BI291"/>
  <c r="BH291"/>
  <c r="BG291"/>
  <c r="BF291"/>
  <c r="T291"/>
  <c r="R291"/>
  <c r="P291"/>
  <c r="BI288"/>
  <c r="BH288"/>
  <c r="BG288"/>
  <c r="BF288"/>
  <c r="T288"/>
  <c r="T287"/>
  <c r="R288"/>
  <c r="R287"/>
  <c r="P288"/>
  <c r="P287"/>
  <c r="BI284"/>
  <c r="BH284"/>
  <c r="BG284"/>
  <c r="BF284"/>
  <c r="T284"/>
  <c r="R284"/>
  <c r="P284"/>
  <c r="BI281"/>
  <c r="BH281"/>
  <c r="BG281"/>
  <c r="BF281"/>
  <c r="T281"/>
  <c r="R281"/>
  <c r="P281"/>
  <c r="BI278"/>
  <c r="BH278"/>
  <c r="BG278"/>
  <c r="BF278"/>
  <c r="T278"/>
  <c r="R278"/>
  <c r="P278"/>
  <c r="BI275"/>
  <c r="BH275"/>
  <c r="BG275"/>
  <c r="BF275"/>
  <c r="T275"/>
  <c r="R275"/>
  <c r="P275"/>
  <c r="BI271"/>
  <c r="BH271"/>
  <c r="BG271"/>
  <c r="BF271"/>
  <c r="T271"/>
  <c r="R271"/>
  <c r="P271"/>
  <c r="BI266"/>
  <c r="BH266"/>
  <c r="BG266"/>
  <c r="BF266"/>
  <c r="T266"/>
  <c r="R266"/>
  <c r="P266"/>
  <c r="BI261"/>
  <c r="BH261"/>
  <c r="BG261"/>
  <c r="BF261"/>
  <c r="T261"/>
  <c r="R261"/>
  <c r="P261"/>
  <c r="BI258"/>
  <c r="BH258"/>
  <c r="BG258"/>
  <c r="BF258"/>
  <c r="T258"/>
  <c r="R258"/>
  <c r="P258"/>
  <c r="BI255"/>
  <c r="BH255"/>
  <c r="BG255"/>
  <c r="BF255"/>
  <c r="T255"/>
  <c r="R255"/>
  <c r="P255"/>
  <c r="BI252"/>
  <c r="BH252"/>
  <c r="BG252"/>
  <c r="BF252"/>
  <c r="T252"/>
  <c r="R252"/>
  <c r="P252"/>
  <c r="BI249"/>
  <c r="BH249"/>
  <c r="BG249"/>
  <c r="BF249"/>
  <c r="T249"/>
  <c r="R249"/>
  <c r="P249"/>
  <c r="BI247"/>
  <c r="BH247"/>
  <c r="BG247"/>
  <c r="BF247"/>
  <c r="T247"/>
  <c r="R247"/>
  <c r="P247"/>
  <c r="BI245"/>
  <c r="BH245"/>
  <c r="BG245"/>
  <c r="BF245"/>
  <c r="T245"/>
  <c r="R245"/>
  <c r="P245"/>
  <c r="BI243"/>
  <c r="BH243"/>
  <c r="BG243"/>
  <c r="BF243"/>
  <c r="T243"/>
  <c r="R243"/>
  <c r="P243"/>
  <c r="BI241"/>
  <c r="BH241"/>
  <c r="BG241"/>
  <c r="BF241"/>
  <c r="T241"/>
  <c r="R241"/>
  <c r="P241"/>
  <c r="BI239"/>
  <c r="BH239"/>
  <c r="BG239"/>
  <c r="BF239"/>
  <c r="T239"/>
  <c r="R239"/>
  <c r="P239"/>
  <c r="BI236"/>
  <c r="BH236"/>
  <c r="BG236"/>
  <c r="BF236"/>
  <c r="T236"/>
  <c r="R236"/>
  <c r="P236"/>
  <c r="BI234"/>
  <c r="BH234"/>
  <c r="BG234"/>
  <c r="BF234"/>
  <c r="T234"/>
  <c r="R234"/>
  <c r="P234"/>
  <c r="BI231"/>
  <c r="BH231"/>
  <c r="BG231"/>
  <c r="BF231"/>
  <c r="T231"/>
  <c r="R231"/>
  <c r="P231"/>
  <c r="BI228"/>
  <c r="BH228"/>
  <c r="BG228"/>
  <c r="BF228"/>
  <c r="T228"/>
  <c r="R228"/>
  <c r="P228"/>
  <c r="BI225"/>
  <c r="BH225"/>
  <c r="BG225"/>
  <c r="BF225"/>
  <c r="T225"/>
  <c r="R225"/>
  <c r="P225"/>
  <c r="BI223"/>
  <c r="BH223"/>
  <c r="BG223"/>
  <c r="BF223"/>
  <c r="T223"/>
  <c r="R223"/>
  <c r="P223"/>
  <c r="BI220"/>
  <c r="BH220"/>
  <c r="BG220"/>
  <c r="BF220"/>
  <c r="T220"/>
  <c r="R220"/>
  <c r="P220"/>
  <c r="BI217"/>
  <c r="BH217"/>
  <c r="BG217"/>
  <c r="BF217"/>
  <c r="T217"/>
  <c r="R217"/>
  <c r="P217"/>
  <c r="BI213"/>
  <c r="BH213"/>
  <c r="BG213"/>
  <c r="BF213"/>
  <c r="T213"/>
  <c r="R213"/>
  <c r="P213"/>
  <c r="BI210"/>
  <c r="BH210"/>
  <c r="BG210"/>
  <c r="BF210"/>
  <c r="T210"/>
  <c r="R210"/>
  <c r="P210"/>
  <c r="BI206"/>
  <c r="BH206"/>
  <c r="BG206"/>
  <c r="BF206"/>
  <c r="T206"/>
  <c r="R206"/>
  <c r="P206"/>
  <c r="BI202"/>
  <c r="BH202"/>
  <c r="BG202"/>
  <c r="BF202"/>
  <c r="T202"/>
  <c r="R202"/>
  <c r="P202"/>
  <c r="BI200"/>
  <c r="BH200"/>
  <c r="BG200"/>
  <c r="BF200"/>
  <c r="T200"/>
  <c r="R200"/>
  <c r="P200"/>
  <c r="BI197"/>
  <c r="BH197"/>
  <c r="BG197"/>
  <c r="BF197"/>
  <c r="T197"/>
  <c r="R197"/>
  <c r="P197"/>
  <c r="BI194"/>
  <c r="BH194"/>
  <c r="BG194"/>
  <c r="BF194"/>
  <c r="T194"/>
  <c r="R194"/>
  <c r="P194"/>
  <c r="BI190"/>
  <c r="BH190"/>
  <c r="BG190"/>
  <c r="BF190"/>
  <c r="T190"/>
  <c r="R190"/>
  <c r="P190"/>
  <c r="BI187"/>
  <c r="BH187"/>
  <c r="BG187"/>
  <c r="BF187"/>
  <c r="T187"/>
  <c r="R187"/>
  <c r="P187"/>
  <c r="BI183"/>
  <c r="BH183"/>
  <c r="BG183"/>
  <c r="BF183"/>
  <c r="T183"/>
  <c r="R183"/>
  <c r="P183"/>
  <c r="BI180"/>
  <c r="BH180"/>
  <c r="BG180"/>
  <c r="BF180"/>
  <c r="T180"/>
  <c r="R180"/>
  <c r="P180"/>
  <c r="BI170"/>
  <c r="BH170"/>
  <c r="BG170"/>
  <c r="BF170"/>
  <c r="T170"/>
  <c r="R170"/>
  <c r="P170"/>
  <c r="BI167"/>
  <c r="BH167"/>
  <c r="BG167"/>
  <c r="BF167"/>
  <c r="T167"/>
  <c r="R167"/>
  <c r="P167"/>
  <c r="BI163"/>
  <c r="BH163"/>
  <c r="BG163"/>
  <c r="BF163"/>
  <c r="T163"/>
  <c r="R163"/>
  <c r="P163"/>
  <c r="BI158"/>
  <c r="BH158"/>
  <c r="BG158"/>
  <c r="BF158"/>
  <c r="T158"/>
  <c r="R158"/>
  <c r="P158"/>
  <c r="BI154"/>
  <c r="BH154"/>
  <c r="BG154"/>
  <c r="BF154"/>
  <c r="T154"/>
  <c r="R154"/>
  <c r="P154"/>
  <c r="BI150"/>
  <c r="BH150"/>
  <c r="BG150"/>
  <c r="BF150"/>
  <c r="T150"/>
  <c r="R150"/>
  <c r="P150"/>
  <c r="BI142"/>
  <c r="BH142"/>
  <c r="BG142"/>
  <c r="BF142"/>
  <c r="T142"/>
  <c r="R142"/>
  <c r="P142"/>
  <c r="BI134"/>
  <c r="BH134"/>
  <c r="BG134"/>
  <c r="BF134"/>
  <c r="T134"/>
  <c r="R134"/>
  <c r="P134"/>
  <c r="BI132"/>
  <c r="BH132"/>
  <c r="BG132"/>
  <c r="BF132"/>
  <c r="T132"/>
  <c r="R132"/>
  <c r="P132"/>
  <c r="BI129"/>
  <c r="BH129"/>
  <c r="BG129"/>
  <c r="BF129"/>
  <c r="T129"/>
  <c r="R129"/>
  <c r="P129"/>
  <c r="BI127"/>
  <c r="BH127"/>
  <c r="BG127"/>
  <c r="BF127"/>
  <c r="T127"/>
  <c r="R127"/>
  <c r="P127"/>
  <c r="BI124"/>
  <c r="BH124"/>
  <c r="BG124"/>
  <c r="BF124"/>
  <c r="T124"/>
  <c r="R124"/>
  <c r="P124"/>
  <c r="BI120"/>
  <c r="BH120"/>
  <c r="BG120"/>
  <c r="BF120"/>
  <c r="T120"/>
  <c r="R120"/>
  <c r="P120"/>
  <c r="BI108"/>
  <c r="BH108"/>
  <c r="BG108"/>
  <c r="BF108"/>
  <c r="T108"/>
  <c r="R108"/>
  <c r="P108"/>
  <c r="BI105"/>
  <c r="BH105"/>
  <c r="BG105"/>
  <c r="BF105"/>
  <c r="T105"/>
  <c r="R105"/>
  <c r="P105"/>
  <c r="BI100"/>
  <c r="BH100"/>
  <c r="BG100"/>
  <c r="BF100"/>
  <c r="T100"/>
  <c r="R100"/>
  <c r="P100"/>
  <c r="BI98"/>
  <c r="BH98"/>
  <c r="BG98"/>
  <c r="BF98"/>
  <c r="T98"/>
  <c r="R98"/>
  <c r="P98"/>
  <c r="BI94"/>
  <c r="BH94"/>
  <c r="BG94"/>
  <c r="BF94"/>
  <c r="T94"/>
  <c r="R94"/>
  <c r="P94"/>
  <c r="BI90"/>
  <c r="BH90"/>
  <c r="BG90"/>
  <c r="BF90"/>
  <c r="T90"/>
  <c r="R90"/>
  <c r="P90"/>
  <c r="J84"/>
  <c r="J83"/>
  <c r="F83"/>
  <c r="F81"/>
  <c r="E79"/>
  <c r="J55"/>
  <c r="J54"/>
  <c r="F54"/>
  <c r="F52"/>
  <c r="E50"/>
  <c r="J18"/>
  <c r="E18"/>
  <c r="F84" s="1"/>
  <c r="J17"/>
  <c r="J12"/>
  <c r="J52"/>
  <c r="E7"/>
  <c r="E77"/>
  <c r="J37" i="2"/>
  <c r="J36"/>
  <c r="AY55" i="1" s="1"/>
  <c r="J35" i="2"/>
  <c r="AX55" i="1" s="1"/>
  <c r="BI392" i="2"/>
  <c r="BH392"/>
  <c r="BG392"/>
  <c r="BF392"/>
  <c r="T392"/>
  <c r="R392"/>
  <c r="P392"/>
  <c r="BI388"/>
  <c r="BH388"/>
  <c r="BG388"/>
  <c r="BF388"/>
  <c r="T388"/>
  <c r="R388"/>
  <c r="P388"/>
  <c r="BI384"/>
  <c r="BH384"/>
  <c r="BG384"/>
  <c r="BF384"/>
  <c r="T384"/>
  <c r="R384"/>
  <c r="P384"/>
  <c r="BI381"/>
  <c r="BH381"/>
  <c r="BG381"/>
  <c r="BF381"/>
  <c r="T381"/>
  <c r="R381"/>
  <c r="P381"/>
  <c r="BI374"/>
  <c r="BH374"/>
  <c r="BG374"/>
  <c r="BF374"/>
  <c r="T374"/>
  <c r="R374"/>
  <c r="P374"/>
  <c r="BI371"/>
  <c r="BH371"/>
  <c r="BG371"/>
  <c r="BF371"/>
  <c r="T371"/>
  <c r="R371"/>
  <c r="P371"/>
  <c r="BI367"/>
  <c r="BH367"/>
  <c r="BG367"/>
  <c r="BF367"/>
  <c r="T367"/>
  <c r="R367"/>
  <c r="P367"/>
  <c r="BI365"/>
  <c r="BH365"/>
  <c r="BG365"/>
  <c r="BF365"/>
  <c r="T365"/>
  <c r="R365"/>
  <c r="P365"/>
  <c r="BI359"/>
  <c r="BH359"/>
  <c r="BG359"/>
  <c r="BF359"/>
  <c r="T359"/>
  <c r="R359"/>
  <c r="P359"/>
  <c r="BI355"/>
  <c r="BH355"/>
  <c r="BG355"/>
  <c r="BF355"/>
  <c r="T355"/>
  <c r="R355"/>
  <c r="P355"/>
  <c r="BI351"/>
  <c r="BH351"/>
  <c r="BG351"/>
  <c r="BF351"/>
  <c r="T351"/>
  <c r="R351"/>
  <c r="P351"/>
  <c r="BI347"/>
  <c r="BH347"/>
  <c r="BG347"/>
  <c r="BF347"/>
  <c r="T347"/>
  <c r="R347"/>
  <c r="P347"/>
  <c r="BI344"/>
  <c r="BH344"/>
  <c r="BG344"/>
  <c r="BF344"/>
  <c r="T344"/>
  <c r="R344"/>
  <c r="P344"/>
  <c r="BI342"/>
  <c r="BH342"/>
  <c r="BG342"/>
  <c r="BF342"/>
  <c r="T342"/>
  <c r="R342"/>
  <c r="P342"/>
  <c r="BI340"/>
  <c r="BH340"/>
  <c r="BG340"/>
  <c r="BF340"/>
  <c r="T340"/>
  <c r="R340"/>
  <c r="P340"/>
  <c r="BI338"/>
  <c r="BH338"/>
  <c r="BG338"/>
  <c r="BF338"/>
  <c r="T338"/>
  <c r="R338"/>
  <c r="P338"/>
  <c r="BI335"/>
  <c r="BH335"/>
  <c r="BG335"/>
  <c r="BF335"/>
  <c r="T335"/>
  <c r="R335"/>
  <c r="P335"/>
  <c r="BI331"/>
  <c r="BH331"/>
  <c r="BG331"/>
  <c r="BF331"/>
  <c r="T331"/>
  <c r="R331"/>
  <c r="P331"/>
  <c r="BI327"/>
  <c r="BH327"/>
  <c r="BG327"/>
  <c r="BF327"/>
  <c r="T327"/>
  <c r="R327"/>
  <c r="P327"/>
  <c r="BI323"/>
  <c r="BH323"/>
  <c r="BG323"/>
  <c r="BF323"/>
  <c r="T323"/>
  <c r="R323"/>
  <c r="P323"/>
  <c r="BI319"/>
  <c r="BH319"/>
  <c r="BG319"/>
  <c r="BF319"/>
  <c r="T319"/>
  <c r="R319"/>
  <c r="P319"/>
  <c r="BI315"/>
  <c r="BH315"/>
  <c r="BG315"/>
  <c r="BF315"/>
  <c r="T315"/>
  <c r="R315"/>
  <c r="P315"/>
  <c r="BI311"/>
  <c r="BH311"/>
  <c r="BG311"/>
  <c r="BF311"/>
  <c r="T311"/>
  <c r="R311"/>
  <c r="P311"/>
  <c r="BI307"/>
  <c r="BH307"/>
  <c r="BG307"/>
  <c r="BF307"/>
  <c r="T307"/>
  <c r="R307"/>
  <c r="P307"/>
  <c r="BI303"/>
  <c r="BH303"/>
  <c r="BG303"/>
  <c r="BF303"/>
  <c r="T303"/>
  <c r="R303"/>
  <c r="P303"/>
  <c r="BI300"/>
  <c r="BH300"/>
  <c r="BG300"/>
  <c r="BF300"/>
  <c r="T300"/>
  <c r="T299"/>
  <c r="R300"/>
  <c r="R299"/>
  <c r="P300"/>
  <c r="P299"/>
  <c r="BI296"/>
  <c r="BH296"/>
  <c r="BG296"/>
  <c r="BF296"/>
  <c r="T296"/>
  <c r="R296"/>
  <c r="P296"/>
  <c r="BI294"/>
  <c r="BH294"/>
  <c r="BG294"/>
  <c r="BF294"/>
  <c r="T294"/>
  <c r="R294"/>
  <c r="P294"/>
  <c r="BI291"/>
  <c r="BH291"/>
  <c r="BG291"/>
  <c r="BF291"/>
  <c r="T291"/>
  <c r="R291"/>
  <c r="P291"/>
  <c r="BI288"/>
  <c r="BH288"/>
  <c r="BG288"/>
  <c r="BF288"/>
  <c r="T288"/>
  <c r="R288"/>
  <c r="P288"/>
  <c r="BI286"/>
  <c r="BH286"/>
  <c r="BG286"/>
  <c r="BF286"/>
  <c r="T286"/>
  <c r="R286"/>
  <c r="P286"/>
  <c r="BI283"/>
  <c r="BH283"/>
  <c r="BG283"/>
  <c r="BF283"/>
  <c r="T283"/>
  <c r="R283"/>
  <c r="P283"/>
  <c r="BI280"/>
  <c r="BH280"/>
  <c r="BG280"/>
  <c r="BF280"/>
  <c r="T280"/>
  <c r="R280"/>
  <c r="P280"/>
  <c r="BI277"/>
  <c r="BH277"/>
  <c r="BG277"/>
  <c r="BF277"/>
  <c r="T277"/>
  <c r="R277"/>
  <c r="P277"/>
  <c r="BI275"/>
  <c r="BH275"/>
  <c r="BG275"/>
  <c r="BF275"/>
  <c r="T275"/>
  <c r="R275"/>
  <c r="P275"/>
  <c r="BI272"/>
  <c r="BH272"/>
  <c r="BG272"/>
  <c r="BF272"/>
  <c r="T272"/>
  <c r="R272"/>
  <c r="P272"/>
  <c r="BI270"/>
  <c r="BH270"/>
  <c r="BG270"/>
  <c r="BF270"/>
  <c r="T270"/>
  <c r="R270"/>
  <c r="P270"/>
  <c r="BI267"/>
  <c r="BH267"/>
  <c r="BG267"/>
  <c r="BF267"/>
  <c r="T267"/>
  <c r="R267"/>
  <c r="P267"/>
  <c r="BI265"/>
  <c r="BH265"/>
  <c r="BG265"/>
  <c r="BF265"/>
  <c r="T265"/>
  <c r="R265"/>
  <c r="P265"/>
  <c r="BI263"/>
  <c r="BH263"/>
  <c r="BG263"/>
  <c r="BF263"/>
  <c r="T263"/>
  <c r="R263"/>
  <c r="P263"/>
  <c r="BI261"/>
  <c r="BH261"/>
  <c r="BG261"/>
  <c r="BF261"/>
  <c r="T261"/>
  <c r="R261"/>
  <c r="P261"/>
  <c r="BI259"/>
  <c r="BH259"/>
  <c r="BG259"/>
  <c r="BF259"/>
  <c r="T259"/>
  <c r="R259"/>
  <c r="P259"/>
  <c r="BI257"/>
  <c r="BH257"/>
  <c r="BG257"/>
  <c r="BF257"/>
  <c r="T257"/>
  <c r="R257"/>
  <c r="P257"/>
  <c r="BI255"/>
  <c r="BH255"/>
  <c r="BG255"/>
  <c r="BF255"/>
  <c r="T255"/>
  <c r="R255"/>
  <c r="P255"/>
  <c r="BI253"/>
  <c r="BH253"/>
  <c r="BG253"/>
  <c r="BF253"/>
  <c r="T253"/>
  <c r="R253"/>
  <c r="P253"/>
  <c r="BI251"/>
  <c r="BH251"/>
  <c r="BG251"/>
  <c r="BF251"/>
  <c r="T251"/>
  <c r="R251"/>
  <c r="P251"/>
  <c r="BI248"/>
  <c r="BH248"/>
  <c r="BG248"/>
  <c r="BF248"/>
  <c r="T248"/>
  <c r="R248"/>
  <c r="P248"/>
  <c r="BI246"/>
  <c r="BH246"/>
  <c r="BG246"/>
  <c r="BF246"/>
  <c r="T246"/>
  <c r="R246"/>
  <c r="P246"/>
  <c r="BI244"/>
  <c r="BH244"/>
  <c r="BG244"/>
  <c r="BF244"/>
  <c r="T244"/>
  <c r="R244"/>
  <c r="P244"/>
  <c r="BI241"/>
  <c r="BH241"/>
  <c r="BG241"/>
  <c r="BF241"/>
  <c r="T241"/>
  <c r="R241"/>
  <c r="P241"/>
  <c r="BI238"/>
  <c r="BH238"/>
  <c r="BG238"/>
  <c r="BF238"/>
  <c r="T238"/>
  <c r="R238"/>
  <c r="P238"/>
  <c r="BI236"/>
  <c r="BH236"/>
  <c r="BG236"/>
  <c r="BF236"/>
  <c r="T236"/>
  <c r="R236"/>
  <c r="P236"/>
  <c r="BI233"/>
  <c r="BH233"/>
  <c r="BG233"/>
  <c r="BF233"/>
  <c r="T233"/>
  <c r="R233"/>
  <c r="P233"/>
  <c r="BI230"/>
  <c r="BH230"/>
  <c r="BG230"/>
  <c r="BF230"/>
  <c r="T230"/>
  <c r="R230"/>
  <c r="P230"/>
  <c r="BI227"/>
  <c r="BH227"/>
  <c r="BG227"/>
  <c r="BF227"/>
  <c r="T227"/>
  <c r="R227"/>
  <c r="P227"/>
  <c r="BI221"/>
  <c r="BH221"/>
  <c r="BG221"/>
  <c r="BF221"/>
  <c r="T221"/>
  <c r="R221"/>
  <c r="P221"/>
  <c r="BI216"/>
  <c r="BH216"/>
  <c r="BG216"/>
  <c r="BF216"/>
  <c r="T216"/>
  <c r="R216"/>
  <c r="P216"/>
  <c r="BI212"/>
  <c r="BH212"/>
  <c r="BG212"/>
  <c r="BF212"/>
  <c r="T212"/>
  <c r="R212"/>
  <c r="P212"/>
  <c r="BI208"/>
  <c r="BH208"/>
  <c r="BG208"/>
  <c r="BF208"/>
  <c r="T208"/>
  <c r="R208"/>
  <c r="P208"/>
  <c r="BI204"/>
  <c r="BH204"/>
  <c r="BG204"/>
  <c r="BF204"/>
  <c r="T204"/>
  <c r="R204"/>
  <c r="P204"/>
  <c r="BI201"/>
  <c r="BH201"/>
  <c r="BG201"/>
  <c r="BF201"/>
  <c r="T201"/>
  <c r="R201"/>
  <c r="P201"/>
  <c r="BI197"/>
  <c r="BH197"/>
  <c r="BG197"/>
  <c r="BF197"/>
  <c r="T197"/>
  <c r="R197"/>
  <c r="P197"/>
  <c r="BI194"/>
  <c r="BH194"/>
  <c r="BG194"/>
  <c r="BF194"/>
  <c r="T194"/>
  <c r="R194"/>
  <c r="P194"/>
  <c r="BI184"/>
  <c r="BH184"/>
  <c r="BG184"/>
  <c r="BF184"/>
  <c r="T184"/>
  <c r="R184"/>
  <c r="P184"/>
  <c r="BI181"/>
  <c r="BH181"/>
  <c r="BG181"/>
  <c r="BF181"/>
  <c r="T181"/>
  <c r="R181"/>
  <c r="P181"/>
  <c r="BI177"/>
  <c r="BH177"/>
  <c r="BG177"/>
  <c r="BF177"/>
  <c r="T177"/>
  <c r="R177"/>
  <c r="P177"/>
  <c r="BI172"/>
  <c r="BH172"/>
  <c r="BG172"/>
  <c r="BF172"/>
  <c r="T172"/>
  <c r="R172"/>
  <c r="P172"/>
  <c r="BI168"/>
  <c r="BH168"/>
  <c r="BG168"/>
  <c r="BF168"/>
  <c r="T168"/>
  <c r="R168"/>
  <c r="P168"/>
  <c r="BI164"/>
  <c r="BH164"/>
  <c r="BG164"/>
  <c r="BF164"/>
  <c r="T164"/>
  <c r="R164"/>
  <c r="P164"/>
  <c r="BI157"/>
  <c r="BH157"/>
  <c r="BG157"/>
  <c r="BF157"/>
  <c r="T157"/>
  <c r="R157"/>
  <c r="P157"/>
  <c r="BI150"/>
  <c r="BH150"/>
  <c r="BG150"/>
  <c r="BF150"/>
  <c r="T150"/>
  <c r="R150"/>
  <c r="P150"/>
  <c r="BI148"/>
  <c r="BH148"/>
  <c r="BG148"/>
  <c r="BF148"/>
  <c r="T148"/>
  <c r="R148"/>
  <c r="P148"/>
  <c r="BI144"/>
  <c r="BH144"/>
  <c r="BG144"/>
  <c r="BF144"/>
  <c r="T144"/>
  <c r="R144"/>
  <c r="P144"/>
  <c r="BI142"/>
  <c r="BH142"/>
  <c r="BG142"/>
  <c r="BF142"/>
  <c r="T142"/>
  <c r="R142"/>
  <c r="P142"/>
  <c r="BI138"/>
  <c r="BH138"/>
  <c r="BG138"/>
  <c r="BF138"/>
  <c r="T138"/>
  <c r="R138"/>
  <c r="P138"/>
  <c r="BI136"/>
  <c r="BH136"/>
  <c r="BG136"/>
  <c r="BF136"/>
  <c r="T136"/>
  <c r="R136"/>
  <c r="P136"/>
  <c r="BI133"/>
  <c r="BH133"/>
  <c r="BG133"/>
  <c r="BF133"/>
  <c r="T133"/>
  <c r="R133"/>
  <c r="P133"/>
  <c r="BI129"/>
  <c r="BH129"/>
  <c r="BG129"/>
  <c r="BF129"/>
  <c r="T129"/>
  <c r="R129"/>
  <c r="P129"/>
  <c r="BI119"/>
  <c r="BH119"/>
  <c r="BG119"/>
  <c r="BF119"/>
  <c r="T119"/>
  <c r="R119"/>
  <c r="P119"/>
  <c r="BI115"/>
  <c r="BH115"/>
  <c r="BG115"/>
  <c r="BF115"/>
  <c r="T115"/>
  <c r="R115"/>
  <c r="P115"/>
  <c r="BI106"/>
  <c r="BH106"/>
  <c r="BG106"/>
  <c r="BF106"/>
  <c r="T106"/>
  <c r="R106"/>
  <c r="P106"/>
  <c r="BI101"/>
  <c r="BH101"/>
  <c r="BG101"/>
  <c r="BF101"/>
  <c r="T101"/>
  <c r="R101"/>
  <c r="P101"/>
  <c r="BI99"/>
  <c r="BH99"/>
  <c r="BG99"/>
  <c r="BF99"/>
  <c r="T99"/>
  <c r="R99"/>
  <c r="P99"/>
  <c r="BI97"/>
  <c r="BH97"/>
  <c r="BG97"/>
  <c r="BF97"/>
  <c r="T97"/>
  <c r="R97"/>
  <c r="P97"/>
  <c r="BI93"/>
  <c r="BH93"/>
  <c r="BG93"/>
  <c r="BF93"/>
  <c r="T93"/>
  <c r="R93"/>
  <c r="P93"/>
  <c r="BI89"/>
  <c r="BH89"/>
  <c r="BG89"/>
  <c r="BF89"/>
  <c r="T89"/>
  <c r="R89"/>
  <c r="P89"/>
  <c r="J83"/>
  <c r="J82"/>
  <c r="F82"/>
  <c r="F80"/>
  <c r="E78"/>
  <c r="J55"/>
  <c r="J54"/>
  <c r="F54"/>
  <c r="F52"/>
  <c r="E50"/>
  <c r="J18"/>
  <c r="E18"/>
  <c r="F83" s="1"/>
  <c r="J17"/>
  <c r="J12"/>
  <c r="J52"/>
  <c r="E7"/>
  <c r="E48" s="1"/>
  <c r="L50" i="1"/>
  <c r="AM50"/>
  <c r="AM49"/>
  <c r="L49"/>
  <c r="AM47"/>
  <c r="L47"/>
  <c r="L45"/>
  <c r="L44"/>
  <c r="J108" i="4"/>
  <c r="J96"/>
  <c r="J363" i="3"/>
  <c r="BK335"/>
  <c r="BK311"/>
  <c r="J247"/>
  <c r="BK231"/>
  <c r="BK202"/>
  <c r="BK90"/>
  <c r="J359" i="2"/>
  <c r="J331"/>
  <c r="J311"/>
  <c r="BK291"/>
  <c r="BK270"/>
  <c r="J164"/>
  <c r="BK129"/>
  <c r="J105" i="4"/>
  <c r="BK94"/>
  <c r="J395" i="3"/>
  <c r="J379"/>
  <c r="BK343"/>
  <c r="BK319"/>
  <c r="J291"/>
  <c r="J261"/>
  <c r="BK241"/>
  <c r="BK225"/>
  <c r="J217"/>
  <c r="BK194"/>
  <c r="J154"/>
  <c r="BK127"/>
  <c r="J98"/>
  <c r="BK392" i="2"/>
  <c r="BK384"/>
  <c r="BK351"/>
  <c r="J303"/>
  <c r="J277"/>
  <c r="BK261"/>
  <c r="J251"/>
  <c r="J236"/>
  <c r="BK216"/>
  <c r="J201"/>
  <c r="BK172"/>
  <c r="J136"/>
  <c r="BK106" i="4"/>
  <c r="J98"/>
  <c r="J406" i="3"/>
  <c r="BK395"/>
  <c r="J335"/>
  <c r="J311"/>
  <c r="J288"/>
  <c r="J258"/>
  <c r="J239"/>
  <c r="J183"/>
  <c r="J100"/>
  <c r="J371" i="2"/>
  <c r="J351"/>
  <c r="BK307"/>
  <c r="J283"/>
  <c r="J267"/>
  <c r="J257"/>
  <c r="BK236"/>
  <c r="BK204"/>
  <c r="J157"/>
  <c r="J338" i="3"/>
  <c r="J303"/>
  <c r="J299"/>
  <c r="J281"/>
  <c r="J275"/>
  <c r="BK258"/>
  <c r="J243"/>
  <c r="BK239"/>
  <c r="J234"/>
  <c r="J223"/>
  <c r="J220"/>
  <c r="BK210"/>
  <c r="J206"/>
  <c r="J200"/>
  <c r="J194"/>
  <c r="BK190"/>
  <c r="J180"/>
  <c r="BK167"/>
  <c r="BK158"/>
  <c r="J150"/>
  <c r="J134"/>
  <c r="BK129"/>
  <c r="BK124"/>
  <c r="J108"/>
  <c r="BK374" i="2"/>
  <c r="J365"/>
  <c r="J340"/>
  <c r="J315"/>
  <c r="BK300"/>
  <c r="J296"/>
  <c r="BK286"/>
  <c r="J270"/>
  <c r="BK257"/>
  <c r="J248"/>
  <c r="J233"/>
  <c r="J216"/>
  <c r="BK201"/>
  <c r="J184"/>
  <c r="J181"/>
  <c r="BK168"/>
  <c r="BK157"/>
  <c r="J148"/>
  <c r="BK142"/>
  <c r="J129"/>
  <c r="J99"/>
  <c r="BK93"/>
  <c r="AS54" i="1"/>
  <c r="J103" i="4"/>
  <c r="J101"/>
  <c r="BK371" i="3"/>
  <c r="BK347"/>
  <c r="BK315"/>
  <c r="J278"/>
  <c r="J252"/>
  <c r="J225"/>
  <c r="BK98"/>
  <c r="BK365" i="2"/>
  <c r="BK338"/>
  <c r="J319"/>
  <c r="J300"/>
  <c r="J272"/>
  <c r="BK248"/>
  <c r="BK148"/>
  <c r="BK119"/>
  <c r="BK108" i="4"/>
  <c r="BK101"/>
  <c r="J92"/>
  <c r="BK388" i="3"/>
  <c r="BK375"/>
  <c r="BK363"/>
  <c r="J327"/>
  <c r="J307"/>
  <c r="BK275"/>
  <c r="BK245"/>
  <c r="J231"/>
  <c r="BK220"/>
  <c r="J202"/>
  <c r="J167"/>
  <c r="BK150"/>
  <c r="BK120"/>
  <c r="BK94"/>
  <c r="BK388" i="2"/>
  <c r="BK381"/>
  <c r="BK323"/>
  <c r="J280"/>
  <c r="J263"/>
  <c r="J253"/>
  <c r="J246"/>
  <c r="BK233"/>
  <c r="J212"/>
  <c r="J197"/>
  <c r="BK150"/>
  <c r="BK99"/>
  <c r="BK104" i="4"/>
  <c r="BK92"/>
  <c r="BK402" i="3"/>
  <c r="BK385"/>
  <c r="J351"/>
  <c r="J331"/>
  <c r="BK299"/>
  <c r="BK284"/>
  <c r="J266"/>
  <c r="BK247"/>
  <c r="J210"/>
  <c r="J187"/>
  <c r="J170"/>
  <c r="J124"/>
  <c r="J381" i="2"/>
  <c r="J355"/>
  <c r="J342"/>
  <c r="J323"/>
  <c r="J294"/>
  <c r="BK272"/>
  <c r="BK263"/>
  <c r="BK241"/>
  <c r="J230"/>
  <c r="BK197"/>
  <c r="BK136"/>
  <c r="J119"/>
  <c r="J97"/>
  <c r="J375" i="3"/>
  <c r="J343"/>
  <c r="J236"/>
  <c r="J106" i="4"/>
  <c r="BK99"/>
  <c r="J367" i="3"/>
  <c r="BK351"/>
  <c r="BK323"/>
  <c r="BK288"/>
  <c r="J245"/>
  <c r="BK217"/>
  <c r="BK197"/>
  <c r="BK371" i="2"/>
  <c r="J344"/>
  <c r="J335"/>
  <c r="BK315"/>
  <c r="BK288"/>
  <c r="BK251"/>
  <c r="J168"/>
  <c r="BK144"/>
  <c r="BK115"/>
  <c r="J104" i="4"/>
  <c r="J99"/>
  <c r="BK90"/>
  <c r="J385" i="3"/>
  <c r="BK367"/>
  <c r="BK340"/>
  <c r="J315"/>
  <c r="J284"/>
  <c r="J255"/>
  <c r="BK236"/>
  <c r="BK223"/>
  <c r="BK206"/>
  <c r="BK187"/>
  <c r="J158"/>
  <c r="BK132"/>
  <c r="BK108"/>
  <c r="J90"/>
  <c r="J388" i="2"/>
  <c r="BK355"/>
  <c r="J338"/>
  <c r="BK283"/>
  <c r="BK265"/>
  <c r="BK255"/>
  <c r="J241"/>
  <c r="BK230"/>
  <c r="J208"/>
  <c r="J194"/>
  <c r="J142"/>
  <c r="BK97"/>
  <c r="J89"/>
  <c r="J90" i="4"/>
  <c r="J402" i="3"/>
  <c r="J388"/>
  <c r="BK379"/>
  <c r="J347"/>
  <c r="BK327"/>
  <c r="BK295"/>
  <c r="J271"/>
  <c r="J249"/>
  <c r="BK243"/>
  <c r="BK200"/>
  <c r="BK180"/>
  <c r="J129"/>
  <c r="J384" i="2"/>
  <c r="BK359"/>
  <c r="BK344"/>
  <c r="BK331"/>
  <c r="BK296"/>
  <c r="BK277"/>
  <c r="J261"/>
  <c r="BK244"/>
  <c r="BK208"/>
  <c r="BK194"/>
  <c r="BK133"/>
  <c r="BK101"/>
  <c r="BK381" i="3"/>
  <c r="BK359"/>
  <c r="J340"/>
  <c r="BK105" i="4"/>
  <c r="J102"/>
  <c r="J94"/>
  <c r="J355" i="3"/>
  <c r="BK331"/>
  <c r="BK291"/>
  <c r="BK255"/>
  <c r="BK234"/>
  <c r="BK213"/>
  <c r="BK100"/>
  <c r="BK367" i="2"/>
  <c r="BK340"/>
  <c r="J327"/>
  <c r="J307"/>
  <c r="J286"/>
  <c r="J259"/>
  <c r="BK227"/>
  <c r="BK138"/>
  <c r="J106"/>
  <c r="BK103" i="4"/>
  <c r="BK98"/>
  <c r="J398" i="3"/>
  <c r="J371"/>
  <c r="J359"/>
  <c r="J323"/>
  <c r="BK303"/>
  <c r="BK266"/>
  <c r="BK252"/>
  <c r="BK228"/>
  <c r="J213"/>
  <c r="J190"/>
  <c r="J163"/>
  <c r="BK134"/>
  <c r="J105"/>
  <c r="J392" i="2"/>
  <c r="J374"/>
  <c r="J347"/>
  <c r="J291"/>
  <c r="BK275"/>
  <c r="BK259"/>
  <c r="J244"/>
  <c r="J227"/>
  <c r="J204"/>
  <c r="BK177"/>
  <c r="J138"/>
  <c r="J93"/>
  <c r="BK102" i="4"/>
  <c r="BK406" i="3"/>
  <c r="BK398"/>
  <c r="J381"/>
  <c r="BK338"/>
  <c r="J319"/>
  <c r="BK281"/>
  <c r="BK261"/>
  <c r="J228"/>
  <c r="J197"/>
  <c r="BK142"/>
  <c r="J94"/>
  <c r="BK347" i="2"/>
  <c r="BK335"/>
  <c r="BK303"/>
  <c r="BK280"/>
  <c r="J265"/>
  <c r="BK246"/>
  <c r="BK238"/>
  <c r="J221"/>
  <c r="J172"/>
  <c r="BK106"/>
  <c r="BK96" i="4"/>
  <c r="BK355" i="3"/>
  <c r="BK307"/>
  <c r="J295"/>
  <c r="BK278"/>
  <c r="BK271"/>
  <c r="BK249"/>
  <c r="J241"/>
  <c r="BK183"/>
  <c r="BK170"/>
  <c r="BK163"/>
  <c r="BK154"/>
  <c r="J142"/>
  <c r="J132"/>
  <c r="J127"/>
  <c r="J120"/>
  <c r="BK105"/>
  <c r="J367" i="2"/>
  <c r="BK342"/>
  <c r="BK327"/>
  <c r="BK319"/>
  <c r="BK311"/>
  <c r="BK294"/>
  <c r="J288"/>
  <c r="J275"/>
  <c r="BK267"/>
  <c r="J255"/>
  <c r="BK253"/>
  <c r="J238"/>
  <c r="BK221"/>
  <c r="BK212"/>
  <c r="BK184"/>
  <c r="BK181"/>
  <c r="J177"/>
  <c r="BK164"/>
  <c r="J150"/>
  <c r="J144"/>
  <c r="J133"/>
  <c r="J115"/>
  <c r="J101"/>
  <c r="BK89"/>
  <c r="T211" l="1"/>
  <c r="P211"/>
  <c r="R211"/>
  <c r="R88"/>
  <c r="BK226"/>
  <c r="J226" s="1"/>
  <c r="J63" s="1"/>
  <c r="R302"/>
  <c r="R346"/>
  <c r="T89" i="3"/>
  <c r="T205"/>
  <c r="R216"/>
  <c r="R257"/>
  <c r="P290"/>
  <c r="R342"/>
  <c r="T88" i="2"/>
  <c r="T226"/>
  <c r="BK302"/>
  <c r="J302" s="1"/>
  <c r="J65" s="1"/>
  <c r="BK346"/>
  <c r="J346" s="1"/>
  <c r="J66" s="1"/>
  <c r="BK89" i="3"/>
  <c r="BK205"/>
  <c r="J205" s="1"/>
  <c r="J62" s="1"/>
  <c r="T216"/>
  <c r="P257"/>
  <c r="BK290"/>
  <c r="J290" s="1"/>
  <c r="J66" s="1"/>
  <c r="T342"/>
  <c r="P88" i="2"/>
  <c r="P226"/>
  <c r="T302"/>
  <c r="P346"/>
  <c r="R89" i="3"/>
  <c r="P205"/>
  <c r="P216"/>
  <c r="T257"/>
  <c r="R290"/>
  <c r="P342"/>
  <c r="BK97" i="4"/>
  <c r="J97" s="1"/>
  <c r="J65" s="1"/>
  <c r="T97"/>
  <c r="BK88" i="2"/>
  <c r="J88" s="1"/>
  <c r="J61" s="1"/>
  <c r="R226"/>
  <c r="P302"/>
  <c r="T346"/>
  <c r="P89" i="3"/>
  <c r="P88" s="1"/>
  <c r="P87" s="1"/>
  <c r="AU56" i="1" s="1"/>
  <c r="R205" i="3"/>
  <c r="BK216"/>
  <c r="J216"/>
  <c r="J63" s="1"/>
  <c r="BK257"/>
  <c r="J257" s="1"/>
  <c r="J64" s="1"/>
  <c r="T290"/>
  <c r="BK342"/>
  <c r="J342" s="1"/>
  <c r="J67" s="1"/>
  <c r="P97" i="4"/>
  <c r="R97"/>
  <c r="BK100"/>
  <c r="J100"/>
  <c r="J66" s="1"/>
  <c r="P100"/>
  <c r="R100"/>
  <c r="T100"/>
  <c r="E76" i="2"/>
  <c r="BE97"/>
  <c r="BE99"/>
  <c r="BE119"/>
  <c r="BE129"/>
  <c r="BE136"/>
  <c r="BE157"/>
  <c r="BE172"/>
  <c r="BE181"/>
  <c r="BE184"/>
  <c r="BE194"/>
  <c r="BE227"/>
  <c r="BE236"/>
  <c r="BE241"/>
  <c r="BE248"/>
  <c r="BE261"/>
  <c r="BE263"/>
  <c r="BE277"/>
  <c r="BE280"/>
  <c r="BE288"/>
  <c r="BE296"/>
  <c r="BE303"/>
  <c r="BE331"/>
  <c r="BE335"/>
  <c r="BE344"/>
  <c r="BE347"/>
  <c r="BE355"/>
  <c r="BE371"/>
  <c r="BK299"/>
  <c r="J299"/>
  <c r="J64" s="1"/>
  <c r="F55" i="3"/>
  <c r="J81"/>
  <c r="BE90"/>
  <c r="BE94"/>
  <c r="BE108"/>
  <c r="BE120"/>
  <c r="BE129"/>
  <c r="BE132"/>
  <c r="BE142"/>
  <c r="BE210"/>
  <c r="BE213"/>
  <c r="BE223"/>
  <c r="BE234"/>
  <c r="BE245"/>
  <c r="BE255"/>
  <c r="BE261"/>
  <c r="BE284"/>
  <c r="BE288"/>
  <c r="BE323"/>
  <c r="BE331"/>
  <c r="BE340"/>
  <c r="BE347"/>
  <c r="BE385"/>
  <c r="BE388"/>
  <c r="F84" i="4"/>
  <c r="BE92"/>
  <c r="BE89" i="2"/>
  <c r="BE138"/>
  <c r="BE142"/>
  <c r="BE164"/>
  <c r="BE221"/>
  <c r="BE253"/>
  <c r="BE257"/>
  <c r="BE283"/>
  <c r="BE300"/>
  <c r="BE311"/>
  <c r="BE315"/>
  <c r="BE323"/>
  <c r="BE338"/>
  <c r="BE365"/>
  <c r="BE98" i="3"/>
  <c r="BE124"/>
  <c r="BE127"/>
  <c r="BE134"/>
  <c r="BE150"/>
  <c r="BE163"/>
  <c r="BE202"/>
  <c r="BE217"/>
  <c r="BE220"/>
  <c r="BE225"/>
  <c r="BE231"/>
  <c r="BE239"/>
  <c r="BE249"/>
  <c r="BE252"/>
  <c r="BE275"/>
  <c r="BE303"/>
  <c r="BE311"/>
  <c r="BE315"/>
  <c r="BE319"/>
  <c r="BE343"/>
  <c r="BE355"/>
  <c r="BE359"/>
  <c r="BE363"/>
  <c r="BE367"/>
  <c r="BE371"/>
  <c r="BE375"/>
  <c r="BE398"/>
  <c r="BE402"/>
  <c r="BE406"/>
  <c r="E48" i="4"/>
  <c r="J81"/>
  <c r="BE90"/>
  <c r="BE96"/>
  <c r="BE103"/>
  <c r="F55" i="2"/>
  <c r="J80"/>
  <c r="BE106"/>
  <c r="BE115"/>
  <c r="BE144"/>
  <c r="BE148"/>
  <c r="BE212"/>
  <c r="BE244"/>
  <c r="BE246"/>
  <c r="BE267"/>
  <c r="BE270"/>
  <c r="BE286"/>
  <c r="BE294"/>
  <c r="BE307"/>
  <c r="BE327"/>
  <c r="BE340"/>
  <c r="BE359"/>
  <c r="BE367"/>
  <c r="BE384"/>
  <c r="BE388"/>
  <c r="BE392"/>
  <c r="BE100" i="3"/>
  <c r="BE105"/>
  <c r="BE154"/>
  <c r="BE158"/>
  <c r="BE170"/>
  <c r="BE180"/>
  <c r="BE194"/>
  <c r="BE197"/>
  <c r="BE228"/>
  <c r="BE243"/>
  <c r="BE247"/>
  <c r="BE278"/>
  <c r="BE291"/>
  <c r="BE295"/>
  <c r="BE299"/>
  <c r="BE307"/>
  <c r="BE327"/>
  <c r="BE335"/>
  <c r="BE351"/>
  <c r="BE98" i="4"/>
  <c r="BE99"/>
  <c r="BE106"/>
  <c r="BE108"/>
  <c r="BK91"/>
  <c r="J91" s="1"/>
  <c r="J62" s="1"/>
  <c r="BK93"/>
  <c r="J93" s="1"/>
  <c r="J63" s="1"/>
  <c r="BE93" i="2"/>
  <c r="BE101"/>
  <c r="BE133"/>
  <c r="BE150"/>
  <c r="BE168"/>
  <c r="BE177"/>
  <c r="BE197"/>
  <c r="BE201"/>
  <c r="BE204"/>
  <c r="BE208"/>
  <c r="BE216"/>
  <c r="BE230"/>
  <c r="BE233"/>
  <c r="BE238"/>
  <c r="BE251"/>
  <c r="BE255"/>
  <c r="BE259"/>
  <c r="BE265"/>
  <c r="BE272"/>
  <c r="BE275"/>
  <c r="BE291"/>
  <c r="BE319"/>
  <c r="BE342"/>
  <c r="BE351"/>
  <c r="BE374"/>
  <c r="BE381"/>
  <c r="BK211"/>
  <c r="J211" s="1"/>
  <c r="J62" s="1"/>
  <c r="E48" i="3"/>
  <c r="BE167"/>
  <c r="BE183"/>
  <c r="BE187"/>
  <c r="BE190"/>
  <c r="BE200"/>
  <c r="BE206"/>
  <c r="BE236"/>
  <c r="BE241"/>
  <c r="BE258"/>
  <c r="BE266"/>
  <c r="BE271"/>
  <c r="BE281"/>
  <c r="BE338"/>
  <c r="BE379"/>
  <c r="BE381"/>
  <c r="BE395"/>
  <c r="BK287"/>
  <c r="J287" s="1"/>
  <c r="J65" s="1"/>
  <c r="BE94" i="4"/>
  <c r="BE101"/>
  <c r="BE102"/>
  <c r="BE104"/>
  <c r="BE105"/>
  <c r="BK89"/>
  <c r="BK88" s="1"/>
  <c r="BK87" s="1"/>
  <c r="J87" s="1"/>
  <c r="J59" s="1"/>
  <c r="BK95"/>
  <c r="J95"/>
  <c r="J64" s="1"/>
  <c r="BK107"/>
  <c r="J107" s="1"/>
  <c r="J67" s="1"/>
  <c r="F34"/>
  <c r="BA57" i="1" s="1"/>
  <c r="F34" i="3"/>
  <c r="BA56" i="1" s="1"/>
  <c r="J34" i="4"/>
  <c r="AW57" i="1" s="1"/>
  <c r="J34" i="3"/>
  <c r="AW56" i="1" s="1"/>
  <c r="F35" i="2"/>
  <c r="BB55" i="1" s="1"/>
  <c r="F36" i="4"/>
  <c r="BC57" i="1" s="1"/>
  <c r="F35" i="3"/>
  <c r="BB56" i="1" s="1"/>
  <c r="F36" i="3"/>
  <c r="BC56" i="1" s="1"/>
  <c r="F36" i="2"/>
  <c r="BC55" i="1" s="1"/>
  <c r="F35" i="4"/>
  <c r="BB57" i="1" s="1"/>
  <c r="F37" i="2"/>
  <c r="BD55" i="1" s="1"/>
  <c r="F37" i="4"/>
  <c r="BD57" i="1" s="1"/>
  <c r="J34" i="2"/>
  <c r="AW55" i="1" s="1"/>
  <c r="F34" i="2"/>
  <c r="BA55" i="1" s="1"/>
  <c r="F37" i="3"/>
  <c r="BD56" i="1" s="1"/>
  <c r="P88" i="4" l="1"/>
  <c r="P87" s="1"/>
  <c r="AU57" i="1" s="1"/>
  <c r="R88" i="4"/>
  <c r="R87"/>
  <c r="T88"/>
  <c r="T87" s="1"/>
  <c r="R88" i="3"/>
  <c r="R87"/>
  <c r="P87" i="2"/>
  <c r="P86" s="1"/>
  <c r="AU55" i="1" s="1"/>
  <c r="T88" i="3"/>
  <c r="T87" s="1"/>
  <c r="R87" i="2"/>
  <c r="R86"/>
  <c r="BK88" i="3"/>
  <c r="J88" s="1"/>
  <c r="J60" s="1"/>
  <c r="T87" i="2"/>
  <c r="T86"/>
  <c r="BK87"/>
  <c r="J87" s="1"/>
  <c r="J60" s="1"/>
  <c r="J89" i="3"/>
  <c r="J61" s="1"/>
  <c r="J89" i="4"/>
  <c r="J61"/>
  <c r="J88"/>
  <c r="J60" s="1"/>
  <c r="BB54" i="1"/>
  <c r="W31" s="1"/>
  <c r="BD54"/>
  <c r="W33" s="1"/>
  <c r="J33" i="2"/>
  <c r="AV55" i="1" s="1"/>
  <c r="AT55" s="1"/>
  <c r="J30" i="4"/>
  <c r="AG57" i="1"/>
  <c r="J33" i="4"/>
  <c r="AV57" i="1" s="1"/>
  <c r="AT57" s="1"/>
  <c r="F33" i="2"/>
  <c r="AZ55" i="1" s="1"/>
  <c r="BC54"/>
  <c r="W32" s="1"/>
  <c r="F33" i="3"/>
  <c r="AZ56" i="1" s="1"/>
  <c r="BA54"/>
  <c r="AW54" s="1"/>
  <c r="AK30" s="1"/>
  <c r="F33" i="4"/>
  <c r="AZ57" i="1" s="1"/>
  <c r="J33" i="3"/>
  <c r="AV56" i="1" s="1"/>
  <c r="AT56" s="1"/>
  <c r="AU54" l="1"/>
  <c r="J39" i="4"/>
  <c r="BK86" i="2"/>
  <c r="J86" s="1"/>
  <c r="J30" s="1"/>
  <c r="AG55" i="1" s="1"/>
  <c r="AN55" s="1"/>
  <c r="BK87" i="3"/>
  <c r="J87" s="1"/>
  <c r="J59" s="1"/>
  <c r="AN57" i="1"/>
  <c r="AY54"/>
  <c r="AZ54"/>
  <c r="AV54" s="1"/>
  <c r="AK29" s="1"/>
  <c r="AX54"/>
  <c r="W30"/>
  <c r="J39" i="2" l="1"/>
  <c r="J59"/>
  <c r="J30" i="3"/>
  <c r="AG56" i="1" s="1"/>
  <c r="AN56" s="1"/>
  <c r="W29"/>
  <c r="AT54"/>
  <c r="J39" i="3" l="1"/>
  <c r="AG54" i="1"/>
  <c r="AK26" s="1"/>
  <c r="AK35" s="1"/>
  <c r="AN54" l="1"/>
</calcChain>
</file>

<file path=xl/sharedStrings.xml><?xml version="1.0" encoding="utf-8"?>
<sst xmlns="http://schemas.openxmlformats.org/spreadsheetml/2006/main" count="7127" uniqueCount="1042">
  <si>
    <t>Export Komplet</t>
  </si>
  <si>
    <t>VZ</t>
  </si>
  <si>
    <t>2.0</t>
  </si>
  <si>
    <t>ZAMOK</t>
  </si>
  <si>
    <t>False</t>
  </si>
  <si>
    <t>{82866479-4f9d-433b-b82b-675a467aae7d}</t>
  </si>
  <si>
    <t>0,01</t>
  </si>
  <si>
    <t>21</t>
  </si>
  <si>
    <t>15</t>
  </si>
  <si>
    <t>REKAPITULACE STAVBY</t>
  </si>
  <si>
    <t>v ---  níže se nacházejí doplnkové a pomocné údaje k sestavám  --- v</t>
  </si>
  <si>
    <t>Návod na vyplnění</t>
  </si>
  <si>
    <t>0,001</t>
  </si>
  <si>
    <t>Kód:</t>
  </si>
  <si>
    <t>TAVOD180</t>
  </si>
  <si>
    <t>Měnit lze pouze buňky se žlutým podbarvením!_x000D_
_x000D_
1) v Rekapitulaci stavby vyplňte údaje o Uchazeči (přenesou se do ostatních sestav i v jiných listech)_x000D_
_x000D_
2) na vybraných listech vyplňte v sestavě Soupis prací ceny u položek</t>
  </si>
  <si>
    <t>Stavba:</t>
  </si>
  <si>
    <t>Mimoň, Smetanova - kanalizace</t>
  </si>
  <si>
    <t>0,1</t>
  </si>
  <si>
    <t>KSO:</t>
  </si>
  <si>
    <t/>
  </si>
  <si>
    <t>CC-CZ:</t>
  </si>
  <si>
    <t>1</t>
  </si>
  <si>
    <t>Místo:</t>
  </si>
  <si>
    <t>Mimoň</t>
  </si>
  <si>
    <t>Datum:</t>
  </si>
  <si>
    <t>24. 5. 2020</t>
  </si>
  <si>
    <t>10</t>
  </si>
  <si>
    <t>100</t>
  </si>
  <si>
    <t>Zadavatel:</t>
  </si>
  <si>
    <t>IČ:</t>
  </si>
  <si>
    <t>Město Mimoň</t>
  </si>
  <si>
    <t>DIČ:</t>
  </si>
  <si>
    <t>Uchazeč:</t>
  </si>
  <si>
    <t>Vyplň údaj</t>
  </si>
  <si>
    <t>Projektant:</t>
  </si>
  <si>
    <t>Vodohospodářské projekty s.r.o.</t>
  </si>
  <si>
    <t>True</t>
  </si>
  <si>
    <t>Zpracovatel:</t>
  </si>
  <si>
    <t>Martin Růžička</t>
  </si>
  <si>
    <t>Poznámka:</t>
  </si>
  <si>
    <t>Soupis prací je sestaven za využití položek Cenové soustavy ÚRS. Cenové a technické podmínky položek Cenové soustavy ÚRS, které nejsou uvedeny v soupisu prací (tzv.úvodní části katalogů), jsou neomezeně dálkově k dispozici na www.cs-urs.cz. Položky, které nemají ve sloupci "Cenová soustava" uveden žádný údaj, nepochází z Cenové soustavy ÚRS.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</si>
  <si>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</si>
  <si>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</si>
  <si>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</si>
  <si>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</si>
  <si>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</si>
  <si>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</si>
  <si>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</si>
  <si>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</si>
  <si>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</si>
  <si>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</si>
  <si>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</si>
  <si>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</si>
  <si>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</si>
  <si>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REKAPITULACE OBJEKTŮ STAVBY A SOUPISŮ PRACÍ</t>
  </si>
  <si>
    <t>Informatívní údaje z listů zakázek</t>
  </si>
  <si>
    <t>Kód</t>
  </si>
  <si>
    <t>Popis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</si>
  <si>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</si>
  <si>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</si>
  <si>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</si>
  <si>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</si>
  <si>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</si>
  <si>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</si>
  <si>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</si>
  <si>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</si>
  <si>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</si>
  <si>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</si>
  <si>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</si>
  <si>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</si>
  <si>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</si>
  <si>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</si>
  <si>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</si>
  <si>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stavby celkem</t>
  </si>
  <si>
    <t>D</t>
  </si>
  <si>
    <t>0</t>
  </si>
  <si>
    <t>###NOIMPORT###</t>
  </si>
  <si>
    <t>IMPORT</t>
  </si>
  <si>
    <t>{00000000-0000-0000-0000-000000000000}</t>
  </si>
  <si>
    <t>/</t>
  </si>
  <si>
    <t>IO 01</t>
  </si>
  <si>
    <t>Tlaková kanalizační stoka</t>
  </si>
  <si>
    <t>ING</t>
  </si>
  <si>
    <t>{6051dc27-2437-42e6-9fac-b09d9d9db60e}</t>
  </si>
  <si>
    <t>827 19</t>
  </si>
  <si>
    <t>2</t>
  </si>
  <si>
    <t>IO 02</t>
  </si>
  <si>
    <t>Kanalizační přípojky tlakové a domovní čerpací jímky</t>
  </si>
  <si>
    <t>{91fd0022-cd6c-49fb-96b1-5ba7fdfe2d41}</t>
  </si>
  <si>
    <t>VON</t>
  </si>
  <si>
    <t>Vedlejší a ostatní náklady</t>
  </si>
  <si>
    <t>{af0993c5-47ef-48b9-a982-271e28da9279}</t>
  </si>
  <si>
    <t>KRYCÍ LIST SOUPISU PRACÍ</t>
  </si>
  <si>
    <t>Objekt:</t>
  </si>
  <si>
    <t>IO 01 - Tlaková kanalizační stoka</t>
  </si>
  <si>
    <t>2222</t>
  </si>
  <si>
    <t>REKAPITULACE ČLENĚNÍ SOUPISU PRACÍ</t>
  </si>
  <si>
    <t>Kód dílu - Popis</t>
  </si>
  <si>
    <t>Cena celkem [CZK]</t>
  </si>
  <si>
    <t>-1</t>
  </si>
  <si>
    <t>HSV - Práce a dodávky HSV</t>
  </si>
  <si>
    <t xml:space="preserve">    1 - Zemní práce</t>
  </si>
  <si>
    <t xml:space="preserve">    4 - Vodorovné konstrukce</t>
  </si>
  <si>
    <t xml:space="preserve">    8 - Trubní vedení</t>
  </si>
  <si>
    <t xml:space="preserve">    99 - Přesun hmot</t>
  </si>
  <si>
    <t xml:space="preserve">    K - Komunikace</t>
  </si>
  <si>
    <t xml:space="preserve">    KB - Komunikace - bourání</t>
  </si>
  <si>
    <t>SOUPIS PRACÍ</t>
  </si>
  <si>
    <t>PČ</t>
  </si>
  <si>
    <t>MJ</t>
  </si>
  <si>
    <t>Množství</t>
  </si>
  <si>
    <t>J.cena [CZK]</t>
  </si>
  <si>
    <t>Cenová soustava</t>
  </si>
  <si>
    <t>J. Nh [h]</t>
  </si>
  <si>
    <t>Nh celkem [h]</t>
  </si>
  <si>
    <t>J. hmotnost [t]</t>
  </si>
  <si>
    <t>Hmotnost celkem [t]</t>
  </si>
  <si>
    <t>J. suť [t]</t>
  </si>
  <si>
    <t>Suť Celkem [t]</t>
  </si>
  <si>
    <t>Náklady soupisu celkem</t>
  </si>
  <si>
    <t>HSV</t>
  </si>
  <si>
    <t>Práce a dodávky HSV</t>
  </si>
  <si>
    <t>ROZPOCET</t>
  </si>
  <si>
    <t>Zemní práce</t>
  </si>
  <si>
    <t>K</t>
  </si>
  <si>
    <t>115101201</t>
  </si>
  <si>
    <t>Čerpání vody na dopravní výšku do 10 m průměrný přítok do 500 l/min</t>
  </si>
  <si>
    <t>hod</t>
  </si>
  <si>
    <t>CS ÚRS 2020 01</t>
  </si>
  <si>
    <t>4</t>
  </si>
  <si>
    <t>1347493538</t>
  </si>
  <si>
    <t>PP</t>
  </si>
  <si>
    <t>Čerpání vody na dopravní výšku do 10 m s uvažovaným průměrným přítokem do 500 l/min</t>
  </si>
  <si>
    <t>VV</t>
  </si>
  <si>
    <t>(bude upřesněno dle skutečnosti s měřením motohodin)</t>
  </si>
  <si>
    <t>10*6</t>
  </si>
  <si>
    <t>115101301</t>
  </si>
  <si>
    <t>Pohotovost čerpací soupravy pro dopravní výšku do 10 m přítok do 500 l/min</t>
  </si>
  <si>
    <t>den</t>
  </si>
  <si>
    <t>351465940</t>
  </si>
  <si>
    <t>Pohotovost záložní čerpací soupravy pro dopravní výšku do 10 m s uvažovaným průměrným přítokem do 500 l/min</t>
  </si>
  <si>
    <t>3</t>
  </si>
  <si>
    <t>119001401</t>
  </si>
  <si>
    <t>Dočasné zajištění potrubí ocelového nebo litinového DN do 200 mm</t>
  </si>
  <si>
    <t>m</t>
  </si>
  <si>
    <t>-939947292</t>
  </si>
  <si>
    <t>Dočasné zajištění podzemního potrubí nebo vedení ve výkopišti ve stavu i poloze, ve kterých byla na začátku zemních prací a to s podepřením, vzepřením nebo vyvěšením, příp. s ochranným bedněním, se zřízením a odstraněním zajišťovací konstrukce, s opotřebením hmot potrubí ocelového nebo litinového, jmenovité světlosti DN do 200 mm</t>
  </si>
  <si>
    <t>119001421</t>
  </si>
  <si>
    <t>Dočasné zajištění kabelů a kabelových tratí ze 3 volně ložených kabelů</t>
  </si>
  <si>
    <t>-125043948</t>
  </si>
  <si>
    <t>Dočasné zajištění podzemního potrubí nebo vedení ve výkopišti ve stavu i poloze, ve kterých byla na začátku zemních prací a to s podepřením, vzepřením nebo vyvěšením, příp. s ochranným bedněním, se zřízením a odstraněním zajišťovací konstrukce, s opotřebením hmot kabelů a kabelových tratí z volně ložených kabelů a to do 3 kabelů</t>
  </si>
  <si>
    <t>5</t>
  </si>
  <si>
    <t>120001101</t>
  </si>
  <si>
    <t>Příplatek za ztížení odkopávky nebo prokopávky v blízkosti inženýrských sítí</t>
  </si>
  <si>
    <t>m3</t>
  </si>
  <si>
    <t>-1582514378</t>
  </si>
  <si>
    <t>Příplatek k cenám vykopávek za ztížení vykopávky v blízkosti podzemního vedení nebo výbušnin v horninách jakékoliv třídy</t>
  </si>
  <si>
    <t>"křížení sítí" 9,00*1,20*1,60</t>
  </si>
  <si>
    <t>"stávající šachta" 3,00</t>
  </si>
  <si>
    <t>Součet</t>
  </si>
  <si>
    <t>6</t>
  </si>
  <si>
    <t>131213101</t>
  </si>
  <si>
    <t>Hloubení jam v soudržných horninách třídy těžitelnosti I, skupiny 3 ručně</t>
  </si>
  <si>
    <t>674415588</t>
  </si>
  <si>
    <t>Hloubení jam ručně zapažených i nezapažených s urovnáním dna do předepsaného profilu a spádu v hornině třídy těžitelnosti I skupiny 3 soudržných</t>
  </si>
  <si>
    <t>hor.3 - 50%</t>
  </si>
  <si>
    <t>sondy</t>
  </si>
  <si>
    <t>1,00*1,00*1,95*2</t>
  </si>
  <si>
    <t>"odpočet místní komunikace asfalt" -1,00*1,00*0,60*2</t>
  </si>
  <si>
    <t>Mezisoučet</t>
  </si>
  <si>
    <t>"odp.ostatních hornin" -2,7*0,50</t>
  </si>
  <si>
    <t>7</t>
  </si>
  <si>
    <t>131313101</t>
  </si>
  <si>
    <t>Hloubení jam v soudržných horninách třídy těžitelnosti II, skupiny 4 ručně</t>
  </si>
  <si>
    <t>2011176916</t>
  </si>
  <si>
    <t>Hloubení jam ručně zapažených i nezapažených s urovnáním dna do předepsaného profilu a spádu v hornině třídy těžitelnosti II skupiny 4 soudržných</t>
  </si>
  <si>
    <t>hor.4 - 50%</t>
  </si>
  <si>
    <t>2,7*0,50</t>
  </si>
  <si>
    <t>8</t>
  </si>
  <si>
    <t>132254204</t>
  </si>
  <si>
    <t>Hloubení zapažených rýh š do 2000 mm v hornině třídy těžitelnosti I, skupiny 3 objem do 500 m3</t>
  </si>
  <si>
    <t>904101686</t>
  </si>
  <si>
    <t>Hloubení zapažených rýh šířky přes 800 do 2 000 mm strojně s urovnáním dna do předepsaného profilu a spádu v hornině třídy těžitelnosti I skupiny 3 přes 100 do 500 m3</t>
  </si>
  <si>
    <t>174,50*1,00*1,95</t>
  </si>
  <si>
    <t>"místní komunikace asfalt" -174,50*1,00*0,60</t>
  </si>
  <si>
    <t>drenáž</t>
  </si>
  <si>
    <t>10,00*0,25*0,25</t>
  </si>
  <si>
    <t>"odp.ostatních hornin" -236,2*0,50</t>
  </si>
  <si>
    <t>9</t>
  </si>
  <si>
    <t>132354204</t>
  </si>
  <si>
    <t>Hloubení zapažených rýh š do 2000 mm v hornině třídy těžitelnosti II, skupiny 4 objem do 500 m3</t>
  </si>
  <si>
    <t>-1276785989</t>
  </si>
  <si>
    <t>Hloubení zapažených rýh šířky přes 800 do 2 000 mm strojně s urovnáním dna do předepsaného profilu a spádu v hornině třídy těžitelnosti II skupiny 4 přes 100 do 500 m3</t>
  </si>
  <si>
    <t>236,2*0,50</t>
  </si>
  <si>
    <t>151101101</t>
  </si>
  <si>
    <t>Zřízení příložného pažení a rozepření stěn rýh hl do 2 m</t>
  </si>
  <si>
    <t>m2</t>
  </si>
  <si>
    <t>319327316</t>
  </si>
  <si>
    <t>Zřízení pažení a rozepření stěn rýh pro podzemní vedení příložné pro jakoukoliv mezerovitost, hloubky do 2 m</t>
  </si>
  <si>
    <t>174,650*2*1,95</t>
  </si>
  <si>
    <t>11</t>
  </si>
  <si>
    <t>151101111</t>
  </si>
  <si>
    <t>Odstranění příložného pažení a rozepření stěn rýh hl do 2 m</t>
  </si>
  <si>
    <t>-1861270040</t>
  </si>
  <si>
    <t>Odstranění pažení a rozepření stěn rýh pro podzemní vedení s uložením materiálu na vzdálenost do 3 m od kraje výkopu příložné, hloubky do 2 m</t>
  </si>
  <si>
    <t>12</t>
  </si>
  <si>
    <t>151101201</t>
  </si>
  <si>
    <t>Zřízení příložného pažení stěn výkopu hl do 4 m</t>
  </si>
  <si>
    <t>-1033203046</t>
  </si>
  <si>
    <t>Zřízení pažení stěn výkopu bez rozepření nebo vzepření příložné, hloubky do 4 m</t>
  </si>
  <si>
    <t xml:space="preserve">sondy </t>
  </si>
  <si>
    <t>1,00*4*1,95*2</t>
  </si>
  <si>
    <t>13</t>
  </si>
  <si>
    <t>151101211</t>
  </si>
  <si>
    <t>Odstranění příložného pažení stěn hl do 4 m</t>
  </si>
  <si>
    <t>1010185751</t>
  </si>
  <si>
    <t>Odstranění pažení stěn výkopu bez rozepření nebo vzepření s uložením pažin na vzdálenost do 3 m od okraje výkopu příložné, hloubky do 4 m</t>
  </si>
  <si>
    <t>14</t>
  </si>
  <si>
    <t>151101301</t>
  </si>
  <si>
    <t>Zřízení rozepření stěn při pažení příložném hl do 4 m</t>
  </si>
  <si>
    <t>854253726</t>
  </si>
  <si>
    <t>Zřízení rozepření zapažených stěn výkopů s potřebným přepažováním při pažení příložném, hloubky do 4 m</t>
  </si>
  <si>
    <t>151101311</t>
  </si>
  <si>
    <t>Odstranění rozepření stěn při pažení příložném hl do 4 m</t>
  </si>
  <si>
    <t>-963451623</t>
  </si>
  <si>
    <t>Odstranění rozepření stěn výkopů s uložením materiálu na vzdálenost do 3 m od okraje výkopu pažení příložného, hloubky do 4 m</t>
  </si>
  <si>
    <t>16</t>
  </si>
  <si>
    <t>162351103</t>
  </si>
  <si>
    <t>Vodorovné přemístění do 500 m výkopku/sypaniny z horniny třídy těžitelnosti I, skupiny 1 až 3</t>
  </si>
  <si>
    <t>367186407</t>
  </si>
  <si>
    <t>Vodorovné přemístění výkopku nebo sypaniny po suchu na obvyklém dopravním prostředku, bez naložení výkopku, avšak se složením bez rozhrnutí z horniny třídy těžitelnosti I skupiny 1 až 3 na vzdálenost přes 50 do 500 m</t>
  </si>
  <si>
    <t>dovoz materiálu pro lože a obsyp potrubí, zásyp</t>
  </si>
  <si>
    <t>"materiál pro obsyp potrubí" 63,344</t>
  </si>
  <si>
    <t>"materiál pro lože pod potrubí+drenáž" 26,175+0,625</t>
  </si>
  <si>
    <t>"materiál pro zásyp"  74,378</t>
  </si>
  <si>
    <t>17</t>
  </si>
  <si>
    <t>167151111</t>
  </si>
  <si>
    <t>Nakládání výkopku z hornin třídy těžitelnosti I, skupiny 1 až 3 přes 100 m3</t>
  </si>
  <si>
    <t>-431104766</t>
  </si>
  <si>
    <t>Nakládání, skládání a překládání neulehlého výkopku nebo sypaniny strojně nakládání, množství přes 100 m3, z hornin třídy těžitelnosti I, skupiny 1 až 3</t>
  </si>
  <si>
    <t>18</t>
  </si>
  <si>
    <t>2049917823</t>
  </si>
  <si>
    <t>zemina pro zpětný zásyp - na mezideponii a zpět</t>
  </si>
  <si>
    <t>74,378*2</t>
  </si>
  <si>
    <t>19</t>
  </si>
  <si>
    <t>-1490058528</t>
  </si>
  <si>
    <t>zemina pro zpětný zásyp</t>
  </si>
  <si>
    <t>74,378</t>
  </si>
  <si>
    <t>20</t>
  </si>
  <si>
    <t>162751117</t>
  </si>
  <si>
    <t>Vodorovné přemístění do 10000 m výkopku/sypaniny z horniny třídy těžitelnosti I, skupiny 1 až 3</t>
  </si>
  <si>
    <t>-1882804350</t>
  </si>
  <si>
    <t>Vodorovné přemístění výkopku nebo sypaniny po suchu na obvyklém dopravním prostředku, bez naložení výkopku, avšak se složením bez rozhrnutí z horniny třídy těžitelnosti I skupiny 1 až 3 na vzdálenost přes 9 000 do 10 000 m</t>
  </si>
  <si>
    <t>"výkop" 1,35+118,1</t>
  </si>
  <si>
    <t>"zásyp" -74,378</t>
  </si>
  <si>
    <t>162751137</t>
  </si>
  <si>
    <t>Vodorovné přemístění do 10000 m výkopku/sypaniny z horniny třídy těžitelnosti II, skupiny 4 a 5</t>
  </si>
  <si>
    <t>-2044802618</t>
  </si>
  <si>
    <t>Vodorovné přemístění výkopku nebo sypaniny po suchu na obvyklém dopravním prostředku, bez naložení výkopku, avšak se složením bez rozhrnutí z horniny třídy těžitelnosti II na vzdálenost skupiny 4 a 5 na vzdálenost přes 9 000 do 10 000 m</t>
  </si>
  <si>
    <t>22</t>
  </si>
  <si>
    <t>171201231</t>
  </si>
  <si>
    <t>Poplatek za uložení zeminy a kamení na recyklační skládce (skládkovné) kód odpadu 17 05 04</t>
  </si>
  <si>
    <t>t</t>
  </si>
  <si>
    <t>-1902099882</t>
  </si>
  <si>
    <t>Poplatek za uložení stavebního odpadu na recyklační skládce (skládkovné) zeminy a kamení zatříděného do Katalogu odpadů pod kódem 17 05 04</t>
  </si>
  <si>
    <t>(45,072+119,45)*1,80</t>
  </si>
  <si>
    <t>23</t>
  </si>
  <si>
    <t>174101101</t>
  </si>
  <si>
    <t>Zásyp jam, šachet rýh nebo kolem objektů sypaninou se zhutněním</t>
  </si>
  <si>
    <t>-1442889183</t>
  </si>
  <si>
    <t>Zásyp sypaninou z jakékoliv horniny strojně s uložením výkopku ve vrstvách se zhutněním jam, šachet, rýh nebo kolem objektů v těchto vykopávkách</t>
  </si>
  <si>
    <t xml:space="preserve">zásyp štěrkodrtí 50% </t>
  </si>
  <si>
    <t>"výkop"  1,35+1,35 +118,1+118,1</t>
  </si>
  <si>
    <t>"odp.lože"  -26,175</t>
  </si>
  <si>
    <t>"odp.obsypu"  -63,344</t>
  </si>
  <si>
    <t>"odp.drenáže"  -0,625</t>
  </si>
  <si>
    <t>"odp.zásypu zeminou (50%)" -148,756*0,50</t>
  </si>
  <si>
    <t>24</t>
  </si>
  <si>
    <t>M</t>
  </si>
  <si>
    <t>583442010</t>
  </si>
  <si>
    <t>štěrkodrtě pro zásypy v komunikacích (dodávka)</t>
  </si>
  <si>
    <t>-995596396</t>
  </si>
  <si>
    <t>74,378*1,90</t>
  </si>
  <si>
    <t>25</t>
  </si>
  <si>
    <t>1993349686</t>
  </si>
  <si>
    <t>zpětný zásyp zeminou 50%</t>
  </si>
  <si>
    <t>148,756*0,50</t>
  </si>
  <si>
    <t>26</t>
  </si>
  <si>
    <t>17430001R</t>
  </si>
  <si>
    <t>Přesetí zeminy ke zpětnému zásypu (odstranění kamenů)</t>
  </si>
  <si>
    <t>-1094172158</t>
  </si>
  <si>
    <t>27</t>
  </si>
  <si>
    <t>175111101</t>
  </si>
  <si>
    <t>Obsypání potrubí ručně sypaninou bez prohození, uloženou do 3 m</t>
  </si>
  <si>
    <t>1051663861</t>
  </si>
  <si>
    <t>Obsypání potrubí ručně sypaninou z vhodných hornin třídy těžitelnosti I a II, skupiny 1 až 4 nebo materiálem připraveným podél výkopu ve vzdálenosti do 3 m od jeho kraje pro jakoukoliv hloubku výkopu a míru zhutnění bez prohození sypaniny</t>
  </si>
  <si>
    <t>174,50*1,00*0,363</t>
  </si>
  <si>
    <t>28</t>
  </si>
  <si>
    <t>58333667</t>
  </si>
  <si>
    <t>kamenivo pro obsyp potrubí - lomová výsivka fr.0-4 (max.velikost zrn 20mm)</t>
  </si>
  <si>
    <t>-1481966408</t>
  </si>
  <si>
    <t>63,344*1,90</t>
  </si>
  <si>
    <t>Vodorovné konstrukce</t>
  </si>
  <si>
    <t>29</t>
  </si>
  <si>
    <t>451573111.01</t>
  </si>
  <si>
    <t>Lože pod potrubí otevřený výkop z lomové výsivky fr.0-16mm (dodávka+montáž)</t>
  </si>
  <si>
    <t>-2082422176</t>
  </si>
  <si>
    <t xml:space="preserve">Lože pod potrubí otevřený výkop z lomové výsivky fr.0-16mm (dodávka+montáž)
</t>
  </si>
  <si>
    <t>174,50*1,00*0,15</t>
  </si>
  <si>
    <t>30</t>
  </si>
  <si>
    <t>452313131</t>
  </si>
  <si>
    <t>Podkladní bloky z betonu prostého tř. C 12/15 otevřený výkop</t>
  </si>
  <si>
    <t>409243237</t>
  </si>
  <si>
    <t>Podkladní a zajišťovací konstrukce z betonu prostého v otevřeném výkopu bloky pro potrubí z betonu tř. C 12/15</t>
  </si>
  <si>
    <t>"proplach.soupravy" (0,95*0,30*0,10+1,00*0,50*0,15)*2</t>
  </si>
  <si>
    <t>"šoupátka" (0,35*0,35*0,10+0,50*0,50*0,15)*2</t>
  </si>
  <si>
    <t>31</t>
  </si>
  <si>
    <t>452351101</t>
  </si>
  <si>
    <t>Bednění podkladních desek nebo bloků nebo sedlového lože otevřený výkop</t>
  </si>
  <si>
    <t>2053817139</t>
  </si>
  <si>
    <t>Bednění podkladních a zajišťovacích konstrukcí v otevřeném výkopu desek nebo sedlových loží pod potrubí, stoky a drobné objekty</t>
  </si>
  <si>
    <t>"propla.soupravy" (0,95+0,30)*2*0,10*2 +(1,00+0,50)*2*0,15*2</t>
  </si>
  <si>
    <t>"šoupátka" (0,35*4*0,10+0,50*4*0,15)*2</t>
  </si>
  <si>
    <t>Trubní vedení</t>
  </si>
  <si>
    <t>32</t>
  </si>
  <si>
    <t>212751104</t>
  </si>
  <si>
    <t>Trativod z drenážních trubek flexibilních PVC-U SN 4 perforace 360° včetně lože otevřený výkop DN 100 pro meliorace</t>
  </si>
  <si>
    <t>1545274372</t>
  </si>
  <si>
    <t>Trativody z drenážních a melioračních trubek pro meliorace, dočasné nebo odlehčovací drenáže se zřízením štěrkového lože pod trubky a s jejich obsypem v otevřeném výkopu trubka flexibilní PVC-U SN 4 celoperforovaná 360° DN 100</t>
  </si>
  <si>
    <t>"drenáž" 10,00</t>
  </si>
  <si>
    <t>33</t>
  </si>
  <si>
    <t>871211211</t>
  </si>
  <si>
    <t>Montáž potrubí z PE100 SDR 11 otevřený výkop svařovaných elektrotvarovkou D 63 x 5,8 mm</t>
  </si>
  <si>
    <t>1649303155</t>
  </si>
  <si>
    <t>Montáž vodovodního potrubí z plastů v otevřeném výkopu z polyetylenu PE 100 svařovaných elektrotvarovkou SDR 11/PN16 D 63 x 5,8 mm</t>
  </si>
  <si>
    <t>"dle výkresu D.4.1" 173,22</t>
  </si>
  <si>
    <t>34</t>
  </si>
  <si>
    <t>GRX.116219</t>
  </si>
  <si>
    <t>potrubí kanalizační PEHD 63x5,8mm, PE 100 RC PAS 1075 typ 2, SDR 11 (PN 16)</t>
  </si>
  <si>
    <t>700811603</t>
  </si>
  <si>
    <t>172,33*1,015</t>
  </si>
  <si>
    <t>35</t>
  </si>
  <si>
    <t>892241111</t>
  </si>
  <si>
    <t>Tlaková zkouška vodou potrubí do 80</t>
  </si>
  <si>
    <t>830926477</t>
  </si>
  <si>
    <t>Tlakové zkoušky vodou na potrubí DN do 80</t>
  </si>
  <si>
    <t>36</t>
  </si>
  <si>
    <t>899721111</t>
  </si>
  <si>
    <t>Signalizační vodič DN do 150 mm na potrubí</t>
  </si>
  <si>
    <t>1605079857</t>
  </si>
  <si>
    <t>Signalizační vodič na potrubí DN do 150 mm</t>
  </si>
  <si>
    <t>"dle výkresu D.4.1" 180,42</t>
  </si>
  <si>
    <t>37</t>
  </si>
  <si>
    <t>899722113</t>
  </si>
  <si>
    <t>Krytí potrubí z plastů výstražnou fólií z PVC 34cm</t>
  </si>
  <si>
    <t>-415797988</t>
  </si>
  <si>
    <t>Krytí potrubí z plastů výstražnou fólií z PVC šířky 34 cm</t>
  </si>
  <si>
    <t>38</t>
  </si>
  <si>
    <t>892372111</t>
  </si>
  <si>
    <t>Zabezpečení konců potrubí DN do 300 při tlakových zkouškách vodou</t>
  </si>
  <si>
    <t>kus</t>
  </si>
  <si>
    <t>999703055</t>
  </si>
  <si>
    <t>Tlakové zkoušky vodou zabezpečení konců potrubí při tlakových zkouškách DN do 300</t>
  </si>
  <si>
    <t>39</t>
  </si>
  <si>
    <t>857242122</t>
  </si>
  <si>
    <t>Montáž litinových tvarovek jednoosých přírubových otevřený výkop DN 80</t>
  </si>
  <si>
    <t>-1770628033</t>
  </si>
  <si>
    <t>Montáž litinových tvarovek na potrubí litinovém tlakovém jednoosých na potrubí z trub přírubových v otevřeném výkopu, kanálu nebo v šachtě DN 80</t>
  </si>
  <si>
    <t>40</t>
  </si>
  <si>
    <t>HWL.505008020016</t>
  </si>
  <si>
    <t>KOLENO PATNÍ PŘÍRUBOVÉ DLOUHÉ 80</t>
  </si>
  <si>
    <t>257943648</t>
  </si>
  <si>
    <t>"dle výkresu D.4.1" 2</t>
  </si>
  <si>
    <t>41</t>
  </si>
  <si>
    <t>877211101</t>
  </si>
  <si>
    <t>Montáž elektrospojek na vodovodním potrubí z PE trub d 63</t>
  </si>
  <si>
    <t>-179503144</t>
  </si>
  <si>
    <t>Montáž tvarovek na vodovodním plastovém potrubí z polyetylenu PE 100 elektrotvarovek SDR 11/PN16 spojek, oblouků nebo redukcí d 63</t>
  </si>
  <si>
    <t>42</t>
  </si>
  <si>
    <t>287612685</t>
  </si>
  <si>
    <t>MB d 63, PE100, SDR11, spojka s lehce vyrazitelným dorazem, elektro</t>
  </si>
  <si>
    <t>ks</t>
  </si>
  <si>
    <t>110372753</t>
  </si>
  <si>
    <t>"dle výkresu D.4.1" 6</t>
  </si>
  <si>
    <t>43</t>
  </si>
  <si>
    <t>287615417</t>
  </si>
  <si>
    <t>EFL d63 / DN50, PE100, SDR11, integrovaný lemový nákružek s přírubou</t>
  </si>
  <si>
    <t>1769960930</t>
  </si>
  <si>
    <t>44</t>
  </si>
  <si>
    <t>877211110</t>
  </si>
  <si>
    <t>Montáž elektrokolen 45° na vodovodním potrubí z PE trub d 63</t>
  </si>
  <si>
    <t>2055310956</t>
  </si>
  <si>
    <t>Montáž tvarovek na vodovodním plastovém potrubí z polyetylenu PE 100 elektrotvarovek SDR 11/PN16 kolen 45° d 63</t>
  </si>
  <si>
    <t>45</t>
  </si>
  <si>
    <t>287612098</t>
  </si>
  <si>
    <t>W45 d63, PE100, SDR11, koleno 45°, elektro</t>
  </si>
  <si>
    <t>-524929438</t>
  </si>
  <si>
    <t>46</t>
  </si>
  <si>
    <t>877211113</t>
  </si>
  <si>
    <t>Montáž elektro T-kusů na vodovodním potrubí z PE trub d 63</t>
  </si>
  <si>
    <t>-1633369510</t>
  </si>
  <si>
    <t>Montáž tvarovek na vodovodním plastovém potrubí z polyetylenu PE 100 elektrotvarovek SDR 11/PN16 T-kusů d 63</t>
  </si>
  <si>
    <t>47</t>
  </si>
  <si>
    <t>287612164</t>
  </si>
  <si>
    <t>TA d63, PE100, SDR11, T-kus s prodlouženým hrdlem + spojka MB d63, elektro</t>
  </si>
  <si>
    <t>-325348728</t>
  </si>
  <si>
    <t>"dle výkresu D.4.1" 1</t>
  </si>
  <si>
    <t>48</t>
  </si>
  <si>
    <t>891212122</t>
  </si>
  <si>
    <t>Montáž kanalizačních šoupátek otevřený výkop DN 50</t>
  </si>
  <si>
    <t>484143231</t>
  </si>
  <si>
    <t>Montáž kanalizačních armatur na potrubí šoupátek v otevřeném výkopu nebo v šachtách s osazením zemní soupravy (bez poklopů) DN 50</t>
  </si>
  <si>
    <t>49</t>
  </si>
  <si>
    <t>HWL.D48006300010</t>
  </si>
  <si>
    <t>ŠOUPĚ PRO ODPADNÍ VODU 50/63</t>
  </si>
  <si>
    <t>1199775409</t>
  </si>
  <si>
    <t>50</t>
  </si>
  <si>
    <t>891247111</t>
  </si>
  <si>
    <t>Montáž hydrantů podzemních DN 80</t>
  </si>
  <si>
    <t>1830636236</t>
  </si>
  <si>
    <t>Montáž vodovodních armatur na potrubí hydrantů podzemních (bez osazení poklopů) DN 80</t>
  </si>
  <si>
    <t>51</t>
  </si>
  <si>
    <t>HWL.D81005015016</t>
  </si>
  <si>
    <t>SOUPRAVA PROPLACHOVACÍ NA ODPADNÍ VODU 50/1,5 m</t>
  </si>
  <si>
    <t>40385565</t>
  </si>
  <si>
    <t>52</t>
  </si>
  <si>
    <t>899401112</t>
  </si>
  <si>
    <t>Osazení poklopů litinových šoupátkových</t>
  </si>
  <si>
    <t>476493284</t>
  </si>
  <si>
    <t>53</t>
  </si>
  <si>
    <t>HWL.175000000003</t>
  </si>
  <si>
    <t>POKLOP ULIČNÍ ŠOUP.TUHÝ</t>
  </si>
  <si>
    <t>-1238533806</t>
  </si>
  <si>
    <t>54</t>
  </si>
  <si>
    <t>HWL.348100000000</t>
  </si>
  <si>
    <t>PODKLAD. DESKA  UNI UNI</t>
  </si>
  <si>
    <t>120416443</t>
  </si>
  <si>
    <t>55</t>
  </si>
  <si>
    <t>HWL.950205010003</t>
  </si>
  <si>
    <t>SOUPRAVA ZEMNÍ TELESKOPICKÁ E2-1,3 -1,8 50-100 (1,3-1,8m)</t>
  </si>
  <si>
    <t>-1302771890</t>
  </si>
  <si>
    <t>56</t>
  </si>
  <si>
    <t>899401113</t>
  </si>
  <si>
    <t>Osazení poklopů litinových hydrantových</t>
  </si>
  <si>
    <t>47183720</t>
  </si>
  <si>
    <t>57</t>
  </si>
  <si>
    <t>HWL.195000000002</t>
  </si>
  <si>
    <t>HYDRANTOVÝ POKLOP 21 kg / HAWLE - HYDRANT</t>
  </si>
  <si>
    <t>39460052</t>
  </si>
  <si>
    <t>58</t>
  </si>
  <si>
    <t>HWL.348200000000</t>
  </si>
  <si>
    <t>PODKLAD. DESKA  POD HYDRANT.POKLOP</t>
  </si>
  <si>
    <t>-1032101396</t>
  </si>
  <si>
    <t>59</t>
  </si>
  <si>
    <t>tras</t>
  </si>
  <si>
    <t>Trasírka v.2,0m vč.základu z betonu C12/15</t>
  </si>
  <si>
    <t>669582083</t>
  </si>
  <si>
    <t>60</t>
  </si>
  <si>
    <t>prostup</t>
  </si>
  <si>
    <t>Jádrový vrt průměr 82mm, utěsnění potrubí DN50 prostupovým těsněním IL100-7 segmentů (dodávka+montáž)</t>
  </si>
  <si>
    <t>795180438</t>
  </si>
  <si>
    <t>99</t>
  </si>
  <si>
    <t>Přesun hmot</t>
  </si>
  <si>
    <t>61</t>
  </si>
  <si>
    <t>998276101</t>
  </si>
  <si>
    <t>Přesun hmot pro trubní vedení z trub z plastických hmot otevřený výkop</t>
  </si>
  <si>
    <t>-246891994</t>
  </si>
  <si>
    <t>Přesun hmot pro trubní vedení hloubené z trub z plastických hmot nebo sklolaminátových pro vodovody nebo kanalizace v otevřeném výkopu dopravní vzdálenost do 15 m</t>
  </si>
  <si>
    <t>Komunikace</t>
  </si>
  <si>
    <t>62</t>
  </si>
  <si>
    <t>566901233</t>
  </si>
  <si>
    <t>Vyspravení podkladu po překopech ing sítí plochy přes 15 m2 štěrkodrtí tl. 200 mm</t>
  </si>
  <si>
    <t>-556785600</t>
  </si>
  <si>
    <t>Vyspravení podkladu po překopech inženýrských sítí plochy přes 15 m2 s rozprostřením a zhutněním štěrkodrtí tl. 200 mm</t>
  </si>
  <si>
    <t>místní komunikace asfalt</t>
  </si>
  <si>
    <t>174,50*1,00</t>
  </si>
  <si>
    <t>63</t>
  </si>
  <si>
    <t>564952111</t>
  </si>
  <si>
    <t>Podklad z mechanicky zpevněného kameniva MZK tl 150 mm</t>
  </si>
  <si>
    <t>-1020001671</t>
  </si>
  <si>
    <t>Podklad z mechanicky zpevněného kameniva MZK (minerální beton) s rozprostřením a s hutněním, po zhutnění tl. 150 mm</t>
  </si>
  <si>
    <t>64</t>
  </si>
  <si>
    <t>566901262</t>
  </si>
  <si>
    <t>Vyspravení podkladu po překopech ing sítí plochy přes 15 m2 obalovaným kamenivem ACP (OK) tl. 150 mm</t>
  </si>
  <si>
    <t>1897273613</t>
  </si>
  <si>
    <t>Vyspravení podkladu po překopech inženýrských sítí plochy přes 15 m2 s rozprostřením a zhutněním obalovaným kamenivem ACP (OK) tl. 150 mm</t>
  </si>
  <si>
    <t>65</t>
  </si>
  <si>
    <t>573231106</t>
  </si>
  <si>
    <t>Postřik živičný spojovací ze silniční emulze v množství 0,30 kg/m2</t>
  </si>
  <si>
    <t>958999131</t>
  </si>
  <si>
    <t>Postřik spojovací PS bez posypu kamenivem ze silniční emulze, v množství 0,30 kg/m2</t>
  </si>
  <si>
    <t>66</t>
  </si>
  <si>
    <t>572341112</t>
  </si>
  <si>
    <t>Vyspravení krytu komunikací po překopech plochy přes 15 m2 asfalt betonem ACO (AB) tl 70 mm</t>
  </si>
  <si>
    <t>-922589403</t>
  </si>
  <si>
    <t>Vyspravení krytu komunikací po překopech inženýrských sítí plochy přes 15 m2 asfaltovým betonem ACO (AB), po zhutnění tl. přes 50 do 70 mm</t>
  </si>
  <si>
    <t>67</t>
  </si>
  <si>
    <t>306555532</t>
  </si>
  <si>
    <t>"dle výkresu C.4.1" 441,98</t>
  </si>
  <si>
    <t>68</t>
  </si>
  <si>
    <t>572341111</t>
  </si>
  <si>
    <t>Vyspravení krytu komunikací po překopech plochy přes 15 m2 asfalt betonem ACO (AB) tl 50 mm</t>
  </si>
  <si>
    <t>-368189501</t>
  </si>
  <si>
    <t>Vyspravení krytu komunikací po překopech inženýrských sítí plochy přes 15 m2 asfaltovým betonem ACO (AB), po zhutnění tl. přes 30 do 50 mm</t>
  </si>
  <si>
    <t>69</t>
  </si>
  <si>
    <t>K-MZ</t>
  </si>
  <si>
    <t>Asfaltový pásek - napojení nové vrstvy na starou vrstvu, vč.zaříznutí styčné spáry (dodávka+montáž)</t>
  </si>
  <si>
    <t>-826522522</t>
  </si>
  <si>
    <t>185,00</t>
  </si>
  <si>
    <t>70</t>
  </si>
  <si>
    <t>119002411</t>
  </si>
  <si>
    <t>Pojezdový ocelový plech pro zabezpečení výkopu zřízení</t>
  </si>
  <si>
    <t>-1560440267</t>
  </si>
  <si>
    <t>Pomocné konstrukce při zabezpečení výkopu vodorovné pojízdné z tlustého ocelového plechu šířky výkopu do 1 m zřízení</t>
  </si>
  <si>
    <t>3,00*3,50*2</t>
  </si>
  <si>
    <t>71</t>
  </si>
  <si>
    <t>119002412</t>
  </si>
  <si>
    <t>Pojezdový ocelový plech pro zabezpečení výkopu odstranění</t>
  </si>
  <si>
    <t>-1169823575</t>
  </si>
  <si>
    <t>Pomocné konstrukce při zabezpečení výkopu vodorovné pojízdné z tlustého ocelového plechu šířky výkopu do 1 m odstranění</t>
  </si>
  <si>
    <t>72</t>
  </si>
  <si>
    <t>916131213</t>
  </si>
  <si>
    <t>Osazení silničního obrubníku betonového stojatého s boční opěrou do lože z betonu prostého</t>
  </si>
  <si>
    <t>1545477858</t>
  </si>
  <si>
    <t>Osazení silničního obrubníku betonového se zřízením lože, s vyplněním a zatřením spár cementovou maltou stojatého s boční opěrou z betonu prostého, do lože z betonu prostého</t>
  </si>
  <si>
    <t>73</t>
  </si>
  <si>
    <t>59217031</t>
  </si>
  <si>
    <t>obrubník betonový silniční 1000x150x250mm</t>
  </si>
  <si>
    <t>1849666257</t>
  </si>
  <si>
    <t>74</t>
  </si>
  <si>
    <t>998225111</t>
  </si>
  <si>
    <t>Přesun hmot pro pozemní komunikace s krytem z kamene, monolitickým betonovým nebo živičným</t>
  </si>
  <si>
    <t>-767865475</t>
  </si>
  <si>
    <t>Přesun hmot pro komunikace s krytem z kameniva, monolitickým betonovým nebo živičným dopravní vzdálenost do 200 m jakékoliv délky objektu</t>
  </si>
  <si>
    <t>KB</t>
  </si>
  <si>
    <t>Komunikace - bourání</t>
  </si>
  <si>
    <t>75</t>
  </si>
  <si>
    <t>113107525</t>
  </si>
  <si>
    <t>Odstranění podkladu z kameniva drceného tl 500 mm při překopech strojně pl přes 15 m2</t>
  </si>
  <si>
    <t>1572730472</t>
  </si>
  <si>
    <t>Odstranění podkladů nebo krytů při překopech inženýrských sítí s přemístěním hmot na skládku ve vzdálenosti do 3 m nebo s naložením na dopravní prostředek strojně plochy jednotlivě přes 15 m2 z kameniva hrubého drceného, o tl. vrstvy přes 400 do 500 mm</t>
  </si>
  <si>
    <t>76</t>
  </si>
  <si>
    <t>113107541</t>
  </si>
  <si>
    <t>Odstranění podkladu živičných tl 50 mm při překopech strojně pl přes 15 m2</t>
  </si>
  <si>
    <t>258724287</t>
  </si>
  <si>
    <t>Odstranění podkladů nebo krytů při překopech inženýrských sítí s přemístěním hmot na skládku ve vzdálenosti do 3 m nebo s naložením na dopravní prostředek strojně plochy jednotlivě přes 15 m2 živičných, o tl. vrstvy do 50 mm</t>
  </si>
  <si>
    <t>77</t>
  </si>
  <si>
    <t>113154123</t>
  </si>
  <si>
    <t>Frézování živičného krytu tl 50 mm pruh š 1 m pl do 500 m2 bez překážek v trase</t>
  </si>
  <si>
    <t>498793777</t>
  </si>
  <si>
    <t>Frézování živičného podkladu nebo krytu s naložením na dopravní prostředek plochy do 500 m2 bez překážek v trase pruhu šířky přes 0,5 m do 1 m, tloušťky vrstvy 50 mm</t>
  </si>
  <si>
    <t>78</t>
  </si>
  <si>
    <t>919735111</t>
  </si>
  <si>
    <t>Řezání stávajícího živičného krytu hl do 50 mm</t>
  </si>
  <si>
    <t>362540641</t>
  </si>
  <si>
    <t>Řezání stávajícího živičného krytu nebo podkladu hloubky do 50 mm</t>
  </si>
  <si>
    <t>"podkladní vrstva" 174,50*2</t>
  </si>
  <si>
    <t>"frézovaná vrstva" 185,00</t>
  </si>
  <si>
    <t>79</t>
  </si>
  <si>
    <t>113202111</t>
  </si>
  <si>
    <t>Vytrhání obrub krajníků obrubníků stojatých</t>
  </si>
  <si>
    <t>-1772284585</t>
  </si>
  <si>
    <t>Vytrhání obrub s vybouráním lože, s přemístěním hmot na skládku na vzdálenost do 3 m nebo s naložením na dopravní prostředek z krajníků nebo obrubníků stojatých</t>
  </si>
  <si>
    <t>80</t>
  </si>
  <si>
    <t>997221551</t>
  </si>
  <si>
    <t>Vodorovná doprava suti ze sypkých materiálů do 1 km</t>
  </si>
  <si>
    <t>434112401</t>
  </si>
  <si>
    <t>Vodorovná doprava suti bez naložení, ale se složením a s hrubým urovnáním ze sypkých materiálů, na vzdálenost do 1 km</t>
  </si>
  <si>
    <t>kamenivo</t>
  </si>
  <si>
    <t>130,875</t>
  </si>
  <si>
    <t>81</t>
  </si>
  <si>
    <t>997221559</t>
  </si>
  <si>
    <t>Příplatek ZKD 1 km u vodorovné dopravy suti ze sypkých materiálů</t>
  </si>
  <si>
    <t>1014834810</t>
  </si>
  <si>
    <t>Vodorovná doprava suti bez naložení, ale se složením a s hrubým urovnáním Příplatek k ceně za každý další i započatý 1 km přes 1 km</t>
  </si>
  <si>
    <t>130,875*9</t>
  </si>
  <si>
    <t>82</t>
  </si>
  <si>
    <t>997221561</t>
  </si>
  <si>
    <t>Vodorovná doprava suti z kusových materiálů do 1 km</t>
  </si>
  <si>
    <t>549413</t>
  </si>
  <si>
    <t>Vodorovná doprava suti bez naložení, ale se složením a s hrubým urovnáním z kusových materiálů, na vzdálenost do 1 km</t>
  </si>
  <si>
    <t>živice</t>
  </si>
  <si>
    <t>17,101+56,573</t>
  </si>
  <si>
    <t>beton</t>
  </si>
  <si>
    <t>11,07</t>
  </si>
  <si>
    <t>83</t>
  </si>
  <si>
    <t>997221569</t>
  </si>
  <si>
    <t>Příplatek ZKD 1 km u vodorovné dopravy suti z kusových materiálů</t>
  </si>
  <si>
    <t>-224852473</t>
  </si>
  <si>
    <t>84,755*9</t>
  </si>
  <si>
    <t>84</t>
  </si>
  <si>
    <t>997221873</t>
  </si>
  <si>
    <t>-1323894732</t>
  </si>
  <si>
    <t>85</t>
  </si>
  <si>
    <t>997221875</t>
  </si>
  <si>
    <t>Poplatek za uložení stavebního odpadu na recyklační skládce (skládkovné) asfaltového bez obsahu dehtu zatříděného do Katalogu odpadů pod kódem 17 03 02</t>
  </si>
  <si>
    <t>-300035052</t>
  </si>
  <si>
    <t>86</t>
  </si>
  <si>
    <t>997221861</t>
  </si>
  <si>
    <t>Poplatek za uložení stavebního odpadu na recyklační skládce (skládkovné) z prostého betonu pod kódem 17 01 01</t>
  </si>
  <si>
    <t>1514155463</t>
  </si>
  <si>
    <t>Poplatek za uložení stavebního odpadu na recyklační skládce (skládkovné) z prostého betonu zatříděného do Katalogu odpadů pod kódem 17 01 01</t>
  </si>
  <si>
    <t>IO 02 - Kanalizační přípojky tlakové a domovní čerpací jímky</t>
  </si>
  <si>
    <t xml:space="preserve">    DČJ - Domovní čerpací jednotka</t>
  </si>
  <si>
    <t>3*6</t>
  </si>
  <si>
    <t>"křížení sítí" 13,00*1,10*1,60</t>
  </si>
  <si>
    <t>"oplocení" 16,00</t>
  </si>
  <si>
    <t>121151103</t>
  </si>
  <si>
    <t>Sejmutí ornice plochy do 100 m2 tl vrstvy do 200 mm strojně</t>
  </si>
  <si>
    <t>-1704746285</t>
  </si>
  <si>
    <t>Sejmutí ornice strojně při souvislé ploše do 100 m2, tl. vrstvy do 200 mm</t>
  </si>
  <si>
    <t>"dle výkresu C.4.1" 6,56+249,01</t>
  </si>
  <si>
    <t>56,75*1,00*1,80</t>
  </si>
  <si>
    <t>"DČJ" (11,00)*8</t>
  </si>
  <si>
    <t>"místní komunikace asfalt" -9,00*1,00*0,60</t>
  </si>
  <si>
    <t>"chodník beton" -1,60*1,00*0,40</t>
  </si>
  <si>
    <t>"chodník asfalt" -8,50*1,00*0,32</t>
  </si>
  <si>
    <t>"ornice" -(37,65*1,00+3,50*7)*0,20</t>
  </si>
  <si>
    <t>"odp.ostatních hornin" -168,96*0,50</t>
  </si>
  <si>
    <t>168,96*0,50</t>
  </si>
  <si>
    <t>56,75*2*1,80</t>
  </si>
  <si>
    <t>151101102</t>
  </si>
  <si>
    <t>Zřízení příložného pažení a rozepření stěn rýh hl do 4 m</t>
  </si>
  <si>
    <t>915343752</t>
  </si>
  <si>
    <t>Zřízení pažení a rozepření stěn rýh pro podzemní vedení příložné pro jakoukoliv mezerovitost, hloubky do 4 m</t>
  </si>
  <si>
    <t>"DČJ" (12,00)*8</t>
  </si>
  <si>
    <t>151101112</t>
  </si>
  <si>
    <t>Odstranění příložného pažení a rozepření stěn rýh hl do 4 m</t>
  </si>
  <si>
    <t>-1008100277</t>
  </si>
  <si>
    <t>Odstranění pažení a rozepření stěn rýh pro podzemní vedení s uložením materiálu na vzdálenost do 3 m od kraje výkopu příložné, hloubky přes 2 do 4 m</t>
  </si>
  <si>
    <t>"materiál pro obsyp potrubí" 19,295</t>
  </si>
  <si>
    <t>"materiál pro lože pod potrubí+drenáž" 8,513</t>
  </si>
  <si>
    <t>"materiál pro lože pod DČJ" 7,056</t>
  </si>
  <si>
    <t>"materiál pro zásyp"  26,538</t>
  </si>
  <si>
    <t>79,614*2</t>
  </si>
  <si>
    <t>79,614</t>
  </si>
  <si>
    <t>"výkop" 84,48</t>
  </si>
  <si>
    <t>"zásyp" -79,614</t>
  </si>
  <si>
    <t>(4,866+84,48)*1,80</t>
  </si>
  <si>
    <t xml:space="preserve">zásyp štěrkodrtí 25% </t>
  </si>
  <si>
    <t>"výkop" 84,48+84,48</t>
  </si>
  <si>
    <t>"odp.lože"  -8,513</t>
  </si>
  <si>
    <t>"odp.obsypu"  -19,295</t>
  </si>
  <si>
    <t>"odp.DČJ" -5,00*7</t>
  </si>
  <si>
    <t>"odp.zásypu zeminou (75%)" -106,152*0,75</t>
  </si>
  <si>
    <t>26,538*1,90</t>
  </si>
  <si>
    <t>zpětný zásyp zeminou 75%</t>
  </si>
  <si>
    <t>106,152*0,75</t>
  </si>
  <si>
    <t>56,75*1,00*0,34</t>
  </si>
  <si>
    <t>19,295*1,90</t>
  </si>
  <si>
    <t>181351003</t>
  </si>
  <si>
    <t>Rozprostření ornice tl vrstvy do 200 mm pl do 100 m2 v rovině nebo ve svahu do 1:5 strojně</t>
  </si>
  <si>
    <t>-949111451</t>
  </si>
  <si>
    <t>Rozprostření a urovnání ornice v rovině nebo ve svahu sklonu do 1:5 strojně při souvislé ploše do 100 m2, tl. vrstvy do 200 mm</t>
  </si>
  <si>
    <t>181411131</t>
  </si>
  <si>
    <t>Založení parkového trávníku výsevem plochy do 1000 m2 v rovině a ve svahu do 1:5</t>
  </si>
  <si>
    <t>911564279</t>
  </si>
  <si>
    <t>Založení trávníku na půdě předem připravené plochy do 1000 m2 výsevem včetně utažení parkového v rovině nebo na svahu do 1:5</t>
  </si>
  <si>
    <t>00572410</t>
  </si>
  <si>
    <t>osivo směs travní parková</t>
  </si>
  <si>
    <t>kg</t>
  </si>
  <si>
    <t>2016386291</t>
  </si>
  <si>
    <t>255,57*0,052</t>
  </si>
  <si>
    <t>56,75*1,00*0,15</t>
  </si>
  <si>
    <t>0,30*0,30*0,30*8</t>
  </si>
  <si>
    <t>0,30*4*0,30*8</t>
  </si>
  <si>
    <t>871171211</t>
  </si>
  <si>
    <t>Montáž potrubí z PE100 SDR 11 otevřený výkop svařovaných elektrotvarovkou D 40 x 3,7 mm</t>
  </si>
  <si>
    <t>Montáž vodovodního potrubí z plastů v otevřeném výkopu z polyetylenu PE 100 svařovaných elektrotvarovkou SDR 11/PN16 D 40 x 3,7 mm</t>
  </si>
  <si>
    <t>"dle výkresu D.4.2" 3,67+3,94+4,03+11,62+4,63+12,84+11,45+4,57</t>
  </si>
  <si>
    <t>GRX.1099791001</t>
  </si>
  <si>
    <t>potrubí kanalizační PEHD 40x3,7mm, PE 100 RC PAS 1075 typ 2, SDR 11 (PN 16)</t>
  </si>
  <si>
    <t>-527882536</t>
  </si>
  <si>
    <t>56,75*1,015</t>
  </si>
  <si>
    <t>"dle výkresu D.4.2" 71,15</t>
  </si>
  <si>
    <t>"dle výkresu D.4.2" 56,75</t>
  </si>
  <si>
    <t>899712111</t>
  </si>
  <si>
    <t>Orientační tabulky na zdivu</t>
  </si>
  <si>
    <t>1582080384</t>
  </si>
  <si>
    <t>Orientační tabulky na vodovodních a kanalizačních řadech na zdivu</t>
  </si>
  <si>
    <t>"dle výkresu D.4.2" 8</t>
  </si>
  <si>
    <t>857241131</t>
  </si>
  <si>
    <t>Montáž litinových tvarovek jednoosých hrdlových otevřený výkop s integrovaným těsněním DN 80</t>
  </si>
  <si>
    <t>1179037206</t>
  </si>
  <si>
    <t>Montáž litinových tvarovek na potrubí litinovém tlakovém jednoosých na potrubí z trub hrdlových v otevřeném výkopu, kanálu nebo v šachtě s integrovaným těsněním DN 80</t>
  </si>
  <si>
    <t>HWL.630004004016</t>
  </si>
  <si>
    <t>TVAROVKA ISO SPOJKA 40-40</t>
  </si>
  <si>
    <t>-1160129415</t>
  </si>
  <si>
    <t>877171101</t>
  </si>
  <si>
    <t>Montáž elektrospojek na vodovodním potrubí z PE trub d 40</t>
  </si>
  <si>
    <t>804346023</t>
  </si>
  <si>
    <t>Montáž tvarovek na vodovodním plastovém potrubí z polyetylenu PE 100 elektrotvarovek SDR 11/PN16 spojek, oblouků nebo redukcí d 40</t>
  </si>
  <si>
    <t>287612683</t>
  </si>
  <si>
    <t>MB d 40, PE100, SDR11, spojka s lehce vyrazitelným dorazem, elektro</t>
  </si>
  <si>
    <t>891249111</t>
  </si>
  <si>
    <t>Montáž navrtávacích pasů na potrubí z jakýchkoli trub DN 80</t>
  </si>
  <si>
    <t>1754488936</t>
  </si>
  <si>
    <t>Montáž vodovodních armatur na potrubí navrtávacích pasů s ventilem Jt 1 MPa, na potrubí z trub litinových, ocelových nebo plastických hmot DN 80</t>
  </si>
  <si>
    <t>287615342</t>
  </si>
  <si>
    <t>DAV d63 / d40, PE100, SDR11, navrtávací odbočkový ventil, bez spojky, elektro (615615)</t>
  </si>
  <si>
    <t>-1371480184</t>
  </si>
  <si>
    <t>287615325</t>
  </si>
  <si>
    <t>EBS délka 1,1 - 1,8 m zemní souprava teleskopická pro DAV</t>
  </si>
  <si>
    <t>-233969818</t>
  </si>
  <si>
    <t>DČJ</t>
  </si>
  <si>
    <t>Domovní čerpací jednotka</t>
  </si>
  <si>
    <t>Domovní čerpací jednotka vč.vystrojení (dodávka+montáž+zprovoznění)</t>
  </si>
  <si>
    <t>-1448883898</t>
  </si>
  <si>
    <t>Přesné provedení dle Technické zprávy a výkresu D.5.4</t>
  </si>
  <si>
    <t>899620161.01</t>
  </si>
  <si>
    <t>Obetonování plastové šachty z polypropylenu betonem prostým tř. C 30/37 XF4 (dodávka+montáž)</t>
  </si>
  <si>
    <t>1492552495</t>
  </si>
  <si>
    <t>Obetonování plastových šachet z polypropylenu betonem prostým v otevřeném výkopu, beton tř. C 30/37 XF4 (dodávka+montáž)</t>
  </si>
  <si>
    <t>"stěny"3,14*1,16*2,36*0,16*8</t>
  </si>
  <si>
    <t>"strop" (3,14*0,61*0,61-0,60*0,60)*0,24*8</t>
  </si>
  <si>
    <t>899640112</t>
  </si>
  <si>
    <t>Bednění pro obetonování plastových šachet kruhových otevřený výkop</t>
  </si>
  <si>
    <t>714466487</t>
  </si>
  <si>
    <t>Bednění pro obetonování plastových šachet v otevřeném výkopu kruhových</t>
  </si>
  <si>
    <t>"stěny" 3,14*1,32*2,36*8</t>
  </si>
  <si>
    <t>"strop" 3,14*1,32*0,24*8</t>
  </si>
  <si>
    <t>451573111.02</t>
  </si>
  <si>
    <t>Lože pod objekty ze štěrku fr.36-38mm (dodávka+montáž)</t>
  </si>
  <si>
    <t>779197713</t>
  </si>
  <si>
    <t>"DČJ" 2,10*2,10*0,20*8</t>
  </si>
  <si>
    <t>452311131</t>
  </si>
  <si>
    <t>Podkladní desky z betonu prostého tř. C 12/15 otevřený výkop</t>
  </si>
  <si>
    <t>1383180954</t>
  </si>
  <si>
    <t>Podkladní a zajišťovací konstrukce z betonu prostého v otevřeném výkopu desky pod potrubí, stoky a drobné objekty z betonu tř. C 12/15</t>
  </si>
  <si>
    <t>"DČJ" 1,90*1,90*0,15*8</t>
  </si>
  <si>
    <t>452072734</t>
  </si>
  <si>
    <t>"DČJ" 1,90*4*0,15*8</t>
  </si>
  <si>
    <t>-902162956</t>
  </si>
  <si>
    <t>"DČJ-přitížení" 3,14*1,90*(0,29*0,20+0,29*0,29/2)*8</t>
  </si>
  <si>
    <t>-397007490</t>
  </si>
  <si>
    <t>"DČJ-přitížení" 3,14*1,90*(0,29+0,45)*8</t>
  </si>
  <si>
    <t>9,00*1,00</t>
  </si>
  <si>
    <t>566901132</t>
  </si>
  <si>
    <t>Vyspravení podkladu po překopech ing sítí plochy do 15 m2 štěrkodrtí tl. 150 mm</t>
  </si>
  <si>
    <t>1343872141</t>
  </si>
  <si>
    <t>Vyspravení podkladu po překopech inženýrských sítí plochy do 15 m2 s rozprostřením a zhutněním štěrkodrtí tl. 150 mm</t>
  </si>
  <si>
    <t>chodník beton</t>
  </si>
  <si>
    <t>1,60*1,00</t>
  </si>
  <si>
    <t>564932111</t>
  </si>
  <si>
    <t>Podklad z mechanicky zpevněného kameniva MZK tl 100 mm</t>
  </si>
  <si>
    <t>818483336</t>
  </si>
  <si>
    <t>Podklad z mechanicky zpevněného kameniva MZK (minerální beton) s rozprostřením a s hutněním, po zhutnění tl. 100 mm</t>
  </si>
  <si>
    <t>581124115</t>
  </si>
  <si>
    <t>Kryt z betonu komunikace pro pěší tl. 150 mm</t>
  </si>
  <si>
    <t>-822289755</t>
  </si>
  <si>
    <t>Kryt z prostého betonu komunikací pro pěší tl. 150 mm</t>
  </si>
  <si>
    <t>"dle výkresu C.4.1" 3,25</t>
  </si>
  <si>
    <t>566901133</t>
  </si>
  <si>
    <t>Vyspravení podkladu po překopech ing sítí plochy do 15 m2 štěrkodrtí tl. 200 mm</t>
  </si>
  <si>
    <t>526712235</t>
  </si>
  <si>
    <t>Vyspravení podkladu po překopech inženýrských sítí plochy do 15 m2 s rozprostřením a zhutněním štěrkodrtí tl. 200 mm</t>
  </si>
  <si>
    <t>chodník asfalt</t>
  </si>
  <si>
    <t>"dle výkresu C.4.1" 17,50</t>
  </si>
  <si>
    <t>566901151</t>
  </si>
  <si>
    <t>Vyspravení podkladu po překopech ing sítí plochy do 15 m2 recyklátem tl. 100 mm</t>
  </si>
  <si>
    <t>375341054</t>
  </si>
  <si>
    <t>Vyspravení podkladu po překopech inženýrských sítí plochy do 15 m2 s rozprostřením a zhutněním recyklátem tl. 100 mm</t>
  </si>
  <si>
    <t>572340112</t>
  </si>
  <si>
    <t>Vyspravení krytu komunikací po překopech plochy do 15 m2 asfaltovým betonem ACO (AB) tl 70 mm</t>
  </si>
  <si>
    <t>1920574490</t>
  </si>
  <si>
    <t>Vyspravení krytu komunikací po překopech inženýrských sítí plochy do 15 m2 asfaltovým betonem ACO (AB), po zhutnění tl. přes 50 do 70 mm</t>
  </si>
  <si>
    <t>3,00*3,50*4</t>
  </si>
  <si>
    <t>"podkladní vrstva" 9,00*2</t>
  </si>
  <si>
    <t>113107423</t>
  </si>
  <si>
    <t>Odstranění podkladu z kameniva drceného tl 300 mm při překopech strojně pl do 15 m2</t>
  </si>
  <si>
    <t>-1216684308</t>
  </si>
  <si>
    <t>Odstranění podkladů nebo krytů při překopech inženýrských sítí s přemístěním hmot na skládku ve vzdálenosti do 3 m nebo s naložením na dopravní prostředek strojně plochy jednotlivě do 15 m2 z kameniva hrubého drceného, o tl. vrstvy přes 200 do 300 mm</t>
  </si>
  <si>
    <t>113107431</t>
  </si>
  <si>
    <t>Odstranění podkladu z betonu prostého tl 150 mm při překopech strojně pl do 15 m2</t>
  </si>
  <si>
    <t>-552251883</t>
  </si>
  <si>
    <t>Odstranění podkladů nebo krytů při překopech inženýrských sítí s přemístěním hmot na skládku ve vzdálenosti do 3 m nebo s naložením na dopravní prostředek strojně plochy jednotlivě do 15 m2 z betonu prostého, o tl. vrstvy přes 100 do 150 mm</t>
  </si>
  <si>
    <t>919735123</t>
  </si>
  <si>
    <t>Řezání stávajícího betonového krytu hl do 150 mm</t>
  </si>
  <si>
    <t>412768702</t>
  </si>
  <si>
    <t>Řezání stávajícího betonového krytu nebo podkladu hloubky přes 100 do 150 mm</t>
  </si>
  <si>
    <t>5,50</t>
  </si>
  <si>
    <t>1237633758</t>
  </si>
  <si>
    <t>113107441</t>
  </si>
  <si>
    <t>Odstranění podkladu živičných tl 50 mm při překopech strojně pl do 15 m2</t>
  </si>
  <si>
    <t>1712927919</t>
  </si>
  <si>
    <t>Odstranění podkladů nebo krytů při překopech inženýrských sítí s přemístěním hmot na skládku ve vzdálenosti do 3 m nebo s naložením na dopravní prostředek strojně plochy jednotlivě do 15 m2 živičných, o tl. vrstvy do 50 mm</t>
  </si>
  <si>
    <t>-195820290</t>
  </si>
  <si>
    <t>8,50*2</t>
  </si>
  <si>
    <t>167174758</t>
  </si>
  <si>
    <t>6,75+0,704+7,70</t>
  </si>
  <si>
    <t>15,154*9</t>
  </si>
  <si>
    <t>0,882+1,715</t>
  </si>
  <si>
    <t>1,056+2,665</t>
  </si>
  <si>
    <t>6,318*9</t>
  </si>
  <si>
    <t>1958389932</t>
  </si>
  <si>
    <t>VON - Vedlejší a ostatní náklady</t>
  </si>
  <si>
    <t>OST - Ostatní</t>
  </si>
  <si>
    <t xml:space="preserve">    9131 - Dopravní značení</t>
  </si>
  <si>
    <t xml:space="preserve">    9132 - Zkoušky hutnění</t>
  </si>
  <si>
    <t xml:space="preserve">    O02 - Zařízení staveniště</t>
  </si>
  <si>
    <t xml:space="preserve">    O01 - Ostatní náklady</t>
  </si>
  <si>
    <t xml:space="preserve">    O03 - Projektová dokumentace</t>
  </si>
  <si>
    <t xml:space="preserve">    O04 - Geodetická zaměření</t>
  </si>
  <si>
    <t xml:space="preserve">    O05 - Poplatky za zvláštní užívání komunikací a ploch pro zařízení staveniště</t>
  </si>
  <si>
    <t>OST</t>
  </si>
  <si>
    <t>Ostatní</t>
  </si>
  <si>
    <t>9131</t>
  </si>
  <si>
    <t>Dopravní značení</t>
  </si>
  <si>
    <t>91320</t>
  </si>
  <si>
    <t>Dopravní značení v průběhu výstavby</t>
  </si>
  <si>
    <t>kpl</t>
  </si>
  <si>
    <t>1024</t>
  </si>
  <si>
    <t>-2110391579</t>
  </si>
  <si>
    <t>9132</t>
  </si>
  <si>
    <t>Zkoušky hutnění</t>
  </si>
  <si>
    <t>950000000</t>
  </si>
  <si>
    <t>Zkoušky hutnění-statické zatěžovací zkoušky</t>
  </si>
  <si>
    <t>-431305185</t>
  </si>
  <si>
    <t>O02</t>
  </si>
  <si>
    <t>Zařízení staveniště</t>
  </si>
  <si>
    <t>100004</t>
  </si>
  <si>
    <t>1076655936</t>
  </si>
  <si>
    <t>O01</t>
  </si>
  <si>
    <t>Ostatní náklady</t>
  </si>
  <si>
    <t>100009</t>
  </si>
  <si>
    <t>Kompletační činnost, inženýrská činnost zhotovitele</t>
  </si>
  <si>
    <t>979283169</t>
  </si>
  <si>
    <t>O03</t>
  </si>
  <si>
    <t>Projektová dokumentace</t>
  </si>
  <si>
    <t>100005</t>
  </si>
  <si>
    <t>Projektová dokumentace skutečného provedení</t>
  </si>
  <si>
    <t>1243335290</t>
  </si>
  <si>
    <t>100016</t>
  </si>
  <si>
    <t>Fotodokumentace</t>
  </si>
  <si>
    <t>1127944633</t>
  </si>
  <si>
    <t>O04</t>
  </si>
  <si>
    <t>Geodetická zaměření</t>
  </si>
  <si>
    <t>100006</t>
  </si>
  <si>
    <t>Vytýčení inženýrských sítí před zahájením prací</t>
  </si>
  <si>
    <t>1825489951</t>
  </si>
  <si>
    <t>100007</t>
  </si>
  <si>
    <t>Geodetické práce před výstavbou - vytýčení bodů</t>
  </si>
  <si>
    <t>2064985160</t>
  </si>
  <si>
    <t>1000071</t>
  </si>
  <si>
    <t>Geodetické práce při provádění stavby</t>
  </si>
  <si>
    <t>-1938013563</t>
  </si>
  <si>
    <t>100008</t>
  </si>
  <si>
    <t>Geodetické práce po výstavbě</t>
  </si>
  <si>
    <t>-1151401803</t>
  </si>
  <si>
    <t>100013</t>
  </si>
  <si>
    <t>Označení stavby</t>
  </si>
  <si>
    <t>-749600176</t>
  </si>
  <si>
    <t>100014</t>
  </si>
  <si>
    <t>Ostatní náklady zhotovitele jinde neuvedené</t>
  </si>
  <si>
    <t>924981437</t>
  </si>
  <si>
    <t>O05</t>
  </si>
  <si>
    <t>Poplatky za zvláštní užívání komunikací a ploch pro zařízení staveniště</t>
  </si>
  <si>
    <t>100003</t>
  </si>
  <si>
    <t>Zábor pozemku nebo komunikace pro zařízení staveniště a výkopy</t>
  </si>
  <si>
    <t>401987031</t>
  </si>
  <si>
    <t>Struktura údajů, formát souboru a metodika pro zpracování</t>
  </si>
  <si>
    <t>Struktura</t>
  </si>
  <si>
    <t>Soubor je složen ze záložky Rekapitulace stavby a záložek s názvem soupisu prací pro jednotlivé objekty ve formátu XLSX. Každá ze záložek přitom obsahuje</t>
  </si>
  <si>
    <t>ještě samostatné sestavy vymezené orámovaním a nadpisem sestavy.</t>
  </si>
  <si>
    <r>
      <rPr>
        <i/>
        <sz val="9"/>
        <rFont val="Trebuchet MS"/>
        <family val="2"/>
        <charset val="238"/>
      </rPr>
      <t xml:space="preserve">Rekapitulace stavby </t>
    </r>
    <r>
      <rPr>
        <sz val="9"/>
        <rFont val="Trebuchet MS"/>
        <family val="2"/>
        <charset val="238"/>
      </rPr>
      <t>obsahuje sestavu Rekapitulace stavby a Rekapitulace objektů stavby a soupisů prací.</t>
    </r>
  </si>
  <si>
    <r>
      <t xml:space="preserve">V sestavě </t>
    </r>
    <r>
      <rPr>
        <b/>
        <sz val="9"/>
        <rFont val="Trebuchet MS"/>
        <family val="2"/>
        <charset val="238"/>
      </rPr>
      <t>Rekapitulace stavby</t>
    </r>
    <r>
      <rPr>
        <sz val="9"/>
        <rFont val="Trebuchet MS"/>
        <family val="2"/>
        <charset val="238"/>
      </rPr>
      <t xml:space="preserve"> jsou uvedeny informace identifikující předmět veřejné zakázky na stavební práce, KSO, CC-CZ, CZ-CPV, CZ-CPA a rekapitulaci </t>
    </r>
  </si>
  <si>
    <t>celkové nabídkové ceny uchazeče.</t>
  </si>
  <si>
    <t xml:space="preserve">Termínem "uchazeč" (resp. zhotovitel) se myslí "účastník zadávacího řízení" ve smyslu zákona o zadávání veřejných zakázek. </t>
  </si>
  <si>
    <r>
      <t xml:space="preserve">V sestavě </t>
    </r>
    <r>
      <rPr>
        <b/>
        <sz val="9"/>
        <rFont val="Trebuchet MS"/>
        <family val="2"/>
        <charset val="238"/>
      </rPr>
      <t>Rekapitulace objektů stavby a soupisů prací</t>
    </r>
    <r>
      <rPr>
        <sz val="9"/>
        <rFont val="Trebuchet MS"/>
        <family val="2"/>
        <charset val="238"/>
      </rPr>
      <t xml:space="preserve"> je uvedena rekapitulace stavebních objektů, inženýrských objektů, provozních souborů,</t>
    </r>
  </si>
  <si>
    <t>vedlejších a ostatních nákladů a ostatních nákladů s rekapitulací nabídkové ceny za jednotlivé soupisy prací. Na základě údaje Typ je možné</t>
  </si>
  <si>
    <t>identifikovat, zda se jedná o objekt nebo soupis prací pro daný objekt:</t>
  </si>
  <si>
    <t>STA</t>
  </si>
  <si>
    <t>Stavební objekt pozemní</t>
  </si>
  <si>
    <t>Stavební objekt inženýrský</t>
  </si>
  <si>
    <t>PRO</t>
  </si>
  <si>
    <t>Provozní soubor</t>
  </si>
  <si>
    <t>Soupis</t>
  </si>
  <si>
    <t>Soupis prací pro daný typ objektu</t>
  </si>
  <si>
    <r>
      <rPr>
        <i/>
        <sz val="9"/>
        <rFont val="Trebuchet MS"/>
        <family val="2"/>
        <charset val="238"/>
      </rPr>
      <t xml:space="preserve">Soupis prací </t>
    </r>
    <r>
      <rPr>
        <sz val="9"/>
        <rFont val="Trebuchet MS"/>
        <family val="2"/>
        <charset val="238"/>
      </rPr>
      <t>pro jednotlivé objekty obsahuje sestavy Krycí list soupisu prací, Rekapitulace členění soupisu prací, Soupis prací. Za soupis prací může být považován</t>
    </r>
  </si>
  <si>
    <t>i objekt stavby v případě, že neobsahuje podřízenou zakázku.</t>
  </si>
  <si>
    <r>
      <rPr>
        <b/>
        <sz val="9"/>
        <rFont val="Trebuchet MS"/>
        <family val="2"/>
        <charset val="238"/>
      </rPr>
      <t>Krycí list soupisu</t>
    </r>
    <r>
      <rPr>
        <sz val="9"/>
        <rFont val="Trebuchet MS"/>
        <family val="2"/>
        <charset val="238"/>
      </rPr>
      <t xml:space="preserve"> obsahuje rekapitulaci informací o předmětu veřejné zakázky ze sestavy Rekapitulace stavby, informaci o zařazení objektu do KSO, </t>
    </r>
  </si>
  <si>
    <t>CC-CZ, CZ-CPV, CZ-CPA a rekapitulaci celkové nabídkové ceny uchazeče za aktuální soupis prací.</t>
  </si>
  <si>
    <r>
      <rPr>
        <b/>
        <sz val="9"/>
        <rFont val="Trebuchet MS"/>
        <family val="2"/>
        <charset val="238"/>
      </rPr>
      <t>Rekapitulace členění soupisu prací</t>
    </r>
    <r>
      <rPr>
        <sz val="9"/>
        <rFont val="Trebuchet MS"/>
        <family val="2"/>
        <charset val="238"/>
      </rPr>
      <t xml:space="preserve"> obsahuje rekapitulaci soupisu prací ve všech úrovních členění soupisu tak, jak byla tato členění použita (např. </t>
    </r>
  </si>
  <si>
    <t>stavební díly, funkční díly, případně jiné členění) s rekapitulací nabídkové ceny.</t>
  </si>
  <si>
    <r>
      <rPr>
        <b/>
        <sz val="9"/>
        <rFont val="Trebuchet MS"/>
        <family val="2"/>
        <charset val="238"/>
      </rPr>
      <t xml:space="preserve">Soupis prací </t>
    </r>
    <r>
      <rPr>
        <sz val="9"/>
        <rFont val="Trebuchet MS"/>
        <family val="2"/>
        <charset val="238"/>
      </rPr>
      <t>obsahuje položky veškerých stavebních nebo montážních prací, dodávek materiálů a služeb nezbytných pro zhotovení stavebního objektu,</t>
    </r>
  </si>
  <si>
    <t>inženýrského objektu, provozního souboru, vedlejších a ostatních nákladů.</t>
  </si>
  <si>
    <t>Pro položky soupisu prací se zobrazují následující informace:</t>
  </si>
  <si>
    <t>Pořadové číslo položky v aktuálním soupisu</t>
  </si>
  <si>
    <t>TYP</t>
  </si>
  <si>
    <t>Typ položky: K - konstrukce, M - materiál, PP - plný popis, PSC - poznámka k souboru cen,  P - poznámka k položce, VV - výkaz výměr</t>
  </si>
  <si>
    <t>Kód položky</t>
  </si>
  <si>
    <t>Zkrácený popis položky</t>
  </si>
  <si>
    <t>Měrná jednotka položky</t>
  </si>
  <si>
    <t>Množství v měrné jednotce</t>
  </si>
  <si>
    <t>J.cena</t>
  </si>
  <si>
    <t xml:space="preserve">Jednotková cena položky. Zadaní může obsahovat namísto J.ceny sloupce J.materiál a J.montáž, jejichž součet definuje </t>
  </si>
  <si>
    <t>J.cenu položky.</t>
  </si>
  <si>
    <t xml:space="preserve">Cena celkem </t>
  </si>
  <si>
    <t>Celková cena položky daná jako součin množství a j.ceny</t>
  </si>
  <si>
    <t>Příslušnost položky do cenové soustavy</t>
  </si>
  <si>
    <t>Ke každé položce soupisu prací se na samostatných řádcích může zobrazovat:</t>
  </si>
  <si>
    <t>Plný popis položky</t>
  </si>
  <si>
    <t>Poznámka k souboru cen a poznámka zadavatele</t>
  </si>
  <si>
    <t>Výkaz výměr</t>
  </si>
  <si>
    <t>Pokud je k řádku výkazu výměr evidovaný údaj ve sloupci Kód, jedná se o definovaný odkaz, na který se může odvolávat výkaz výměr z jiné položky.</t>
  </si>
  <si>
    <t xml:space="preserve">Metodika pro zpracování </t>
  </si>
  <si>
    <t>Jednotlivé sestavy jsou v souboru provázány. Editovatelné pole jsou zvýrazněny žlutým podbarvením, ostatní pole neslouží k editaci a nesmí být jakkoliv</t>
  </si>
  <si>
    <t>modifikovány.</t>
  </si>
  <si>
    <t xml:space="preserve">Uchazeč je pro podání nabídky povinen vyplnit žlutě podbarvená pole: </t>
  </si>
  <si>
    <t xml:space="preserve">Pole Uchazeč v sestavě Rekapitulace stavby - zde uchazeč vyplní svůj název (název subjektu) </t>
  </si>
  <si>
    <t>Pole IČ a DIČ v sestavě Rekapitulace stavby - zde uchazeč vyplní svoje IČ a DIČ</t>
  </si>
  <si>
    <t>Datum v sestavě Rekapitulace stavby - zde uchazeč vyplní datum vytvoření nabídky</t>
  </si>
  <si>
    <t>J.cena = jednotková cena v sestavě Soupis prací o maximálním počtu desetinných míst uvedených v poli</t>
  </si>
  <si>
    <t>- pokud sestavy soupisů prací obsahují pole J.cena, měla by být všechna tato pole vyplněna nenulovými</t>
  </si>
  <si>
    <t>Poznámka - nepovinný údaj pro položku soupisu</t>
  </si>
  <si>
    <t>V případě, že sestavy soupisů prací neobsahují pole J.cena, potom ve všech soupisech prací obsahují pole:</t>
  </si>
  <si>
    <t xml:space="preserve"> - J.materiál - jednotková cena materiálu </t>
  </si>
  <si>
    <t xml:space="preserve"> - J.montáž - jednotková cena montáže</t>
  </si>
  <si>
    <t>Uchazeč v tomto případě by měl vyplnit všechna pole J.materiál a pole J.montáž nenulovými kladnými číslicemi. V případech, kdy položka</t>
  </si>
  <si>
    <t>neobsahuje žádný materiál je přípustné, aby pole J.materiál bylo vyplněno nulou. V případech, kdy položka neobsahuje žádnou montáž je přípustné,</t>
  </si>
  <si>
    <t>aby pole J.montáž bylo vyplněno nulou. Obě pole - J.materiál, J.Montáž u jedné položky by však neměly být vyplněny nulou.</t>
  </si>
  <si>
    <t>Rekapitulace stavby</t>
  </si>
  <si>
    <t>Název</t>
  </si>
  <si>
    <t>Povinný</t>
  </si>
  <si>
    <t>Max. počet</t>
  </si>
  <si>
    <t>atributu</t>
  </si>
  <si>
    <t>(A/N)</t>
  </si>
  <si>
    <t>znaků</t>
  </si>
  <si>
    <t>A</t>
  </si>
  <si>
    <t>Kód stavby</t>
  </si>
  <si>
    <t>String</t>
  </si>
  <si>
    <t>Stavba</t>
  </si>
  <si>
    <t>Název stavby</t>
  </si>
  <si>
    <t>Místo</t>
  </si>
  <si>
    <t>N</t>
  </si>
  <si>
    <t>Místo stavby</t>
  </si>
  <si>
    <t>Datum</t>
  </si>
  <si>
    <t>Datum vykonaného exportu</t>
  </si>
  <si>
    <t>Date</t>
  </si>
  <si>
    <t>KSO</t>
  </si>
  <si>
    <t>Klasifikace stavebního objektu</t>
  </si>
  <si>
    <t>CC-CZ</t>
  </si>
  <si>
    <t>Klasifikace stavbeních děl</t>
  </si>
  <si>
    <t>CZ-CPV</t>
  </si>
  <si>
    <t>Společný slovník pro veřejné zakázky</t>
  </si>
  <si>
    <t>CZ-CPA</t>
  </si>
  <si>
    <t>Klasifikace produkce podle činností</t>
  </si>
  <si>
    <t>Zadavatel</t>
  </si>
  <si>
    <t>Zadavatel zadaní</t>
  </si>
  <si>
    <t>IČ</t>
  </si>
  <si>
    <t>IČ zadavatele zadaní</t>
  </si>
  <si>
    <t>DIČ</t>
  </si>
  <si>
    <t>DIČ zadavatele zadaní</t>
  </si>
  <si>
    <t>Uchazeč</t>
  </si>
  <si>
    <t>Uchazeč veřejné zakázky</t>
  </si>
  <si>
    <t>Projektant</t>
  </si>
  <si>
    <t>Poznámka</t>
  </si>
  <si>
    <t>Poznámka k zadání</t>
  </si>
  <si>
    <t>Sazba DPH</t>
  </si>
  <si>
    <t>Rekapitulace sazeb DPH u položek soupisů</t>
  </si>
  <si>
    <t>eGSazbaDph</t>
  </si>
  <si>
    <t>Základna DPH</t>
  </si>
  <si>
    <t>Základna DPH určena součtem celkové ceny z položek soupisů</t>
  </si>
  <si>
    <t>Double</t>
  </si>
  <si>
    <t>Hodnota DPH</t>
  </si>
  <si>
    <t>Celková cena bez DPH za celou stavbu. Sčítává se ze všech listů.</t>
  </si>
  <si>
    <t>Celková cena s DPH za celou stavbu</t>
  </si>
  <si>
    <t>Rekapitulace objektů stavby a soupisů prací</t>
  </si>
  <si>
    <t>Přebírá se z Rekapitulace stavby</t>
  </si>
  <si>
    <t>Kód objektu</t>
  </si>
  <si>
    <t>Objektu, Soupis prací</t>
  </si>
  <si>
    <t>Název objektu</t>
  </si>
  <si>
    <t>Cena bez DPH za daný objekt</t>
  </si>
  <si>
    <t>Cena spolu s DPH za daný objekt</t>
  </si>
  <si>
    <t>Typ zakázky</t>
  </si>
  <si>
    <t>eGTypZakazky</t>
  </si>
  <si>
    <t>Krycí list soupisu</t>
  </si>
  <si>
    <t>Objekt</t>
  </si>
  <si>
    <t>Kód a název objektu</t>
  </si>
  <si>
    <t>20 + 120</t>
  </si>
  <si>
    <t>Kód a název soupisu</t>
  </si>
  <si>
    <t>Poznámka k soupisu prací</t>
  </si>
  <si>
    <t>Rekapitulace sazeb DPH na položkách aktuálního soupisu</t>
  </si>
  <si>
    <t>Základna DPH určena součtem celkové ceny z položek aktuálního soupisu</t>
  </si>
  <si>
    <t>Cena bez DPH za daný soupis</t>
  </si>
  <si>
    <t>Cena s DPH</t>
  </si>
  <si>
    <t>Cena s DPH za daný soupis</t>
  </si>
  <si>
    <t>Rekapitulace členění soupisu prací</t>
  </si>
  <si>
    <t>Kód a název objektu, přebírá se z Krycího listu soupisu</t>
  </si>
  <si>
    <t>Kód a název objektu, přebírá se z Krycího listu soupisu</t>
  </si>
  <si>
    <t>Kód a název dílu ze soupisu</t>
  </si>
  <si>
    <t>20 + 100</t>
  </si>
  <si>
    <t>Cena celkem</t>
  </si>
  <si>
    <t>Cena celkem za díl ze soupisu</t>
  </si>
  <si>
    <t>Soupis prací</t>
  </si>
  <si>
    <t>Přebírá se z Krycího listu soupisu</t>
  </si>
  <si>
    <t>Pořadové číslo položky soupisu</t>
  </si>
  <si>
    <t>Long</t>
  </si>
  <si>
    <t>Typ položky soupisu</t>
  </si>
  <si>
    <t>eGTypPolozky</t>
  </si>
  <si>
    <t>Kód položky ze soupisu</t>
  </si>
  <si>
    <t>Popis položky ze soupisu</t>
  </si>
  <si>
    <t>Množství položky soupisu</t>
  </si>
  <si>
    <t>J.Cena</t>
  </si>
  <si>
    <t>Jednotková cena položky</t>
  </si>
  <si>
    <t>Cena celkem vyčíslena jako J.Cena * Množství</t>
  </si>
  <si>
    <t>Zařazení položky do cenové soustavy</t>
  </si>
  <si>
    <t>p</t>
  </si>
  <si>
    <t>Poznámka položky ze soupisu</t>
  </si>
  <si>
    <t>Memo</t>
  </si>
  <si>
    <t>psc</t>
  </si>
  <si>
    <t>Poznámka k souboru cen ze soupisu</t>
  </si>
  <si>
    <t>pp</t>
  </si>
  <si>
    <t>Plný popis položky ze soupisu</t>
  </si>
  <si>
    <t>vv</t>
  </si>
  <si>
    <t>Výkaz výměr (figura, výraz, výměra) ze soupisu</t>
  </si>
  <si>
    <t>Text,Text,Double</t>
  </si>
  <si>
    <t>20, 150</t>
  </si>
  <si>
    <t>Sazba DPH pro položku</t>
  </si>
  <si>
    <t>eGSazbaDPH</t>
  </si>
  <si>
    <t>Hmotnost</t>
  </si>
  <si>
    <t>Hmotnost položky ze soupisu</t>
  </si>
  <si>
    <t>Suť</t>
  </si>
  <si>
    <t>Suť položky ze soupisu</t>
  </si>
  <si>
    <t>Nh</t>
  </si>
  <si>
    <t>Normohodiny položky ze soupisu</t>
  </si>
  <si>
    <t>Datová věta</t>
  </si>
  <si>
    <t>Typ věty</t>
  </si>
  <si>
    <t>Hodnota</t>
  </si>
  <si>
    <t>Význam</t>
  </si>
  <si>
    <t>Základní sazba DPH</t>
  </si>
  <si>
    <t>Snížená sazba DPH</t>
  </si>
  <si>
    <t>Nulová sazba DPH</t>
  </si>
  <si>
    <t>Základní sazba DPH přenesená</t>
  </si>
  <si>
    <t>Snížená sazba DPH přenesená</t>
  </si>
  <si>
    <t>Stavební objekt</t>
  </si>
  <si>
    <t>Inženýrský objekt</t>
  </si>
  <si>
    <t>Položka typu HSV</t>
  </si>
  <si>
    <t>Položka typu PSV</t>
  </si>
  <si>
    <t>Položka typu M</t>
  </si>
  <si>
    <t>Položka typu OST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</si>
</sst>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47">
    <font>
      <sz val="8"/>
      <name val="Arial CE"/>
      <family val="2"/>
    </font>
    <font>
      <sz val="10"/>
      <color rgb="FF969696"/>
      <name val="Arial CE"/>
      <family val="2"/>
      <charset val="238"/>
    </font>
    <font>
      <sz val="10"/>
      <name val="Arial CE"/>
      <family val="2"/>
      <charset val="238"/>
    </font>
    <font>
      <b/>
      <sz val="11"/>
      <name val="Arial CE"/>
      <family val="2"/>
      <charset val="238"/>
    </font>
    <font>
      <b/>
      <sz val="12"/>
      <name val="Arial CE"/>
      <family val="2"/>
      <charset val="238"/>
    </font>
    <font>
      <sz val="11"/>
      <name val="Arial CE"/>
      <family val="2"/>
      <charset val="238"/>
    </font>
    <font>
      <sz val="12"/>
      <color rgb="FF003366"/>
      <name val="Arial CE"/>
      <family val="2"/>
      <charset val="238"/>
    </font>
    <font>
      <sz val="10"/>
      <color rgb="FF003366"/>
      <name val="Arial CE"/>
      <family val="2"/>
      <charset val="238"/>
    </font>
    <font>
      <sz val="8"/>
      <color rgb="FF003366"/>
      <name val="Arial CE"/>
      <family val="2"/>
      <charset val="238"/>
    </font>
    <font>
      <sz val="8"/>
      <color rgb="FF800080"/>
      <name val="Arial CE"/>
      <family val="2"/>
      <charset val="238"/>
    </font>
    <font>
      <sz val="8"/>
      <color rgb="FF505050"/>
      <name val="Arial CE"/>
      <family val="2"/>
      <charset val="238"/>
    </font>
    <font>
      <sz val="8"/>
      <color rgb="FFFF0000"/>
      <name val="Arial CE"/>
      <family val="2"/>
      <charset val="238"/>
    </font>
    <font>
      <sz val="8"/>
      <color rgb="FF0000A8"/>
      <name val="Arial CE"/>
      <family val="2"/>
      <charset val="238"/>
    </font>
    <font>
      <sz val="8"/>
      <color rgb="FFFFFFFF"/>
      <name val="Arial CE"/>
      <family val="2"/>
      <charset val="238"/>
    </font>
    <font>
      <b/>
      <sz val="14"/>
      <name val="Arial CE"/>
      <family val="2"/>
      <charset val="238"/>
    </font>
    <font>
      <sz val="8"/>
      <color rgb="FF3366FF"/>
      <name val="Arial CE"/>
      <family val="2"/>
      <charset val="238"/>
    </font>
    <font>
      <b/>
      <sz val="12"/>
      <color rgb="FF969696"/>
      <name val="Arial CE"/>
      <family val="2"/>
      <charset val="238"/>
    </font>
    <font>
      <b/>
      <sz val="8"/>
      <color rgb="FF969696"/>
      <name val="Arial CE"/>
      <family val="2"/>
      <charset val="238"/>
    </font>
    <font>
      <b/>
      <sz val="10"/>
      <name val="Arial CE"/>
      <family val="2"/>
      <charset val="238"/>
    </font>
    <font>
      <b/>
      <sz val="10"/>
      <color rgb="FF969696"/>
      <name val="Arial CE"/>
      <family val="2"/>
      <charset val="238"/>
    </font>
    <font>
      <sz val="12"/>
      <color rgb="FF969696"/>
      <name val="Arial CE"/>
      <family val="2"/>
      <charset val="238"/>
    </font>
    <font>
      <sz val="8"/>
      <color rgb="FF969696"/>
      <name val="Arial CE"/>
      <family val="2"/>
      <charset val="238"/>
    </font>
    <font>
      <sz val="9"/>
      <name val="Arial CE"/>
      <family val="2"/>
      <charset val="238"/>
    </font>
    <font>
      <sz val="9"/>
      <color rgb="FF969696"/>
      <name val="Arial CE"/>
      <family val="2"/>
      <charset val="238"/>
    </font>
    <font>
      <b/>
      <sz val="12"/>
      <color rgb="FF960000"/>
      <name val="Arial CE"/>
      <family val="2"/>
      <charset val="238"/>
    </font>
    <font>
      <sz val="12"/>
      <name val="Arial CE"/>
      <family val="2"/>
      <charset val="238"/>
    </font>
    <font>
      <sz val="18"/>
      <color theme="10"/>
      <name val="Wingdings 2"/>
      <family val="1"/>
      <charset val="2"/>
    </font>
    <font>
      <b/>
      <sz val="11"/>
      <color rgb="FF003366"/>
      <name val="Arial CE"/>
      <family val="2"/>
      <charset val="238"/>
    </font>
    <font>
      <sz val="11"/>
      <color rgb="FF003366"/>
      <name val="Arial CE"/>
      <family val="2"/>
      <charset val="238"/>
    </font>
    <font>
      <sz val="11"/>
      <color rgb="FF969696"/>
      <name val="Arial CE"/>
      <family val="2"/>
      <charset val="238"/>
    </font>
    <font>
      <sz val="10"/>
      <color rgb="FF3366FF"/>
      <name val="Arial CE"/>
      <family val="2"/>
      <charset val="238"/>
    </font>
    <font>
      <b/>
      <sz val="12"/>
      <color rgb="FF800000"/>
      <name val="Arial CE"/>
      <family val="2"/>
      <charset val="238"/>
    </font>
    <font>
      <sz val="8"/>
      <color rgb="FF960000"/>
      <name val="Arial CE"/>
      <family val="2"/>
      <charset val="238"/>
    </font>
    <font>
      <b/>
      <sz val="8"/>
      <name val="Arial CE"/>
      <family val="2"/>
      <charset val="238"/>
    </font>
    <font>
      <sz val="7"/>
      <color rgb="FF969696"/>
      <name val="Arial CE"/>
      <family val="2"/>
      <charset val="238"/>
    </font>
    <font>
      <sz val="7"/>
      <name val="Arial CE"/>
      <family val="2"/>
      <charset val="238"/>
    </font>
    <font>
      <i/>
      <sz val="9"/>
      <color rgb="FF0000FF"/>
      <name val="Arial CE"/>
      <family val="2"/>
      <charset val="238"/>
    </font>
    <font>
      <i/>
      <sz val="8"/>
      <color rgb="FF0000FF"/>
      <name val="Arial CE"/>
      <family val="2"/>
      <charset val="238"/>
    </font>
    <font>
      <sz val="8"/>
      <name val="Trebuchet MS"/>
      <family val="2"/>
      <charset val="238"/>
    </font>
    <font>
      <b/>
      <sz val="16"/>
      <name val="Trebuchet MS"/>
      <family val="2"/>
      <charset val="238"/>
    </font>
    <font>
      <b/>
      <sz val="11"/>
      <name val="Trebuchet MS"/>
      <family val="2"/>
      <charset val="238"/>
    </font>
    <font>
      <sz val="9"/>
      <name val="Trebuchet MS"/>
      <family val="2"/>
      <charset val="238"/>
    </font>
    <font>
      <sz val="10"/>
      <name val="Trebuchet MS"/>
      <family val="2"/>
      <charset val="238"/>
    </font>
    <font>
      <sz val="11"/>
      <name val="Trebuchet MS"/>
      <family val="2"/>
      <charset val="238"/>
    </font>
    <font>
      <b/>
      <sz val="9"/>
      <name val="Trebuchet MS"/>
      <family val="2"/>
      <charset val="238"/>
    </font>
    <font>
      <u/>
      <sz val="11"/>
      <color theme="10"/>
      <name val="Calibri"/>
      <family val="2"/>
      <charset val="238"/>
      <scheme val="minor"/>
    </font>
    <font>
      <i/>
      <sz val="9"/>
      <name val="Trebuchet MS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32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5" fillId="0" borderId="0" applyNumberFormat="0" applyFill="0" applyBorder="0" applyAlignment="0" applyProtection="0"/>
  </cellStyleXfs>
  <cellXfs count="403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2" xfId="0" applyBorder="1" applyProtection="1"/>
    <xf numFmtId="0" fontId="0" fillId="0" borderId="3" xfId="0" applyBorder="1" applyProtection="1"/>
    <xf numFmtId="0" fontId="0" fillId="0" borderId="4" xfId="0" applyBorder="1"/>
    <xf numFmtId="0" fontId="0" fillId="0" borderId="4" xfId="0" applyBorder="1" applyProtection="1"/>
    <xf numFmtId="0" fontId="0" fillId="0" borderId="0" xfId="0" applyProtection="1"/>
    <xf numFmtId="0" fontId="14" fillId="0" borderId="0" xfId="0" applyFont="1" applyAlignment="1" applyProtection="1">
      <alignment horizontal="left" vertical="center"/>
    </xf>
    <xf numFmtId="0" fontId="15" fillId="0" borderId="0" xfId="0" applyFont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top"/>
    </xf>
    <xf numFmtId="0" fontId="2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horizontal="left" vertical="top"/>
    </xf>
    <xf numFmtId="0" fontId="1" fillId="0" borderId="0" xfId="0" applyFont="1" applyAlignment="1" applyProtection="1">
      <alignment horizontal="left" vertical="center"/>
    </xf>
    <xf numFmtId="0" fontId="2" fillId="2" borderId="0" xfId="0" applyFont="1" applyFill="1" applyAlignment="1" applyProtection="1">
      <alignment horizontal="left" vertical="center"/>
      <protection locked="0"/>
    </xf>
    <xf numFmtId="49" fontId="2" fillId="2" borderId="0" xfId="0" applyNumberFormat="1" applyFont="1" applyFill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left" vertical="center" wrapText="1"/>
    </xf>
    <xf numFmtId="0" fontId="0" fillId="0" borderId="5" xfId="0" applyBorder="1" applyProtection="1"/>
    <xf numFmtId="0" fontId="0" fillId="0" borderId="0" xfId="0" applyFont="1" applyAlignment="1">
      <alignment vertical="center"/>
    </xf>
    <xf numFmtId="0" fontId="0" fillId="0" borderId="4" xfId="0" applyFont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18" fillId="0" borderId="6" xfId="0" applyFont="1" applyBorder="1" applyAlignment="1" applyProtection="1">
      <alignment horizontal="left" vertical="center"/>
    </xf>
    <xf numFmtId="0" fontId="0" fillId="0" borderId="6" xfId="0" applyFont="1" applyBorder="1" applyAlignment="1" applyProtection="1">
      <alignment vertical="center"/>
    </xf>
    <xf numFmtId="0" fontId="0" fillId="0" borderId="4" xfId="0" applyFont="1" applyBorder="1" applyAlignment="1">
      <alignment vertical="center"/>
    </xf>
    <xf numFmtId="0" fontId="1" fillId="0" borderId="4" xfId="0" applyFont="1" applyBorder="1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1" fillId="0" borderId="4" xfId="0" applyFont="1" applyBorder="1" applyAlignment="1">
      <alignment vertical="center"/>
    </xf>
    <xf numFmtId="0" fontId="0" fillId="3" borderId="0" xfId="0" applyFont="1" applyFill="1" applyAlignment="1" applyProtection="1">
      <alignment vertical="center"/>
    </xf>
    <xf numFmtId="0" fontId="4" fillId="3" borderId="7" xfId="0" applyFont="1" applyFill="1" applyBorder="1" applyAlignment="1" applyProtection="1">
      <alignment horizontal="left" vertical="center"/>
    </xf>
    <xf numFmtId="0" fontId="0" fillId="3" borderId="8" xfId="0" applyFont="1" applyFill="1" applyBorder="1" applyAlignment="1" applyProtection="1">
      <alignment vertical="center"/>
    </xf>
    <xf numFmtId="0" fontId="4" fillId="3" borderId="8" xfId="0" applyFont="1" applyFill="1" applyBorder="1" applyAlignment="1" applyProtection="1">
      <alignment horizontal="center" vertical="center"/>
    </xf>
    <xf numFmtId="0" fontId="0" fillId="0" borderId="10" xfId="0" applyFont="1" applyBorder="1" applyAlignment="1" applyProtection="1">
      <alignment vertical="center"/>
    </xf>
    <xf numFmtId="0" fontId="0" fillId="0" borderId="11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0" fillId="0" borderId="3" xfId="0" applyFont="1" applyBorder="1" applyAlignment="1" applyProtection="1">
      <alignment vertical="center"/>
    </xf>
    <xf numFmtId="0" fontId="2" fillId="0" borderId="4" xfId="0" applyFont="1" applyBorder="1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2" fillId="0" borderId="4" xfId="0" applyFont="1" applyBorder="1" applyAlignment="1">
      <alignment vertical="center"/>
    </xf>
    <xf numFmtId="0" fontId="3" fillId="0" borderId="4" xfId="0" applyFont="1" applyBorder="1" applyAlignment="1" applyProtection="1">
      <alignment vertical="center"/>
    </xf>
    <xf numFmtId="0" fontId="3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vertical="center"/>
    </xf>
    <xf numFmtId="0" fontId="3" fillId="0" borderId="4" xfId="0" applyFont="1" applyBorder="1" applyAlignment="1">
      <alignment vertical="center"/>
    </xf>
    <xf numFmtId="0" fontId="18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0" fillId="0" borderId="13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0" fillId="0" borderId="0" xfId="0" applyFont="1" applyBorder="1" applyAlignment="1" applyProtection="1">
      <alignment vertical="center"/>
    </xf>
    <xf numFmtId="0" fontId="0" fillId="0" borderId="16" xfId="0" applyFont="1" applyBorder="1" applyAlignment="1" applyProtection="1">
      <alignment vertical="center"/>
    </xf>
    <xf numFmtId="0" fontId="0" fillId="4" borderId="8" xfId="0" applyFont="1" applyFill="1" applyBorder="1" applyAlignment="1" applyProtection="1">
      <alignment vertical="center"/>
    </xf>
    <xf numFmtId="0" fontId="22" fillId="4" borderId="9" xfId="0" applyFont="1" applyFill="1" applyBorder="1" applyAlignment="1" applyProtection="1">
      <alignment horizontal="center" vertical="center"/>
    </xf>
    <xf numFmtId="0" fontId="23" fillId="0" borderId="17" xfId="0" applyFont="1" applyBorder="1" applyAlignment="1" applyProtection="1">
      <alignment horizontal="center" vertical="center" wrapText="1"/>
    </xf>
    <xf numFmtId="0" fontId="23" fillId="0" borderId="18" xfId="0" applyFont="1" applyBorder="1" applyAlignment="1" applyProtection="1">
      <alignment horizontal="center" vertical="center" wrapText="1"/>
    </xf>
    <xf numFmtId="0" fontId="23" fillId="0" borderId="19" xfId="0" applyFont="1" applyBorder="1" applyAlignment="1" applyProtection="1">
      <alignment horizontal="center" vertical="center" wrapText="1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0" fillId="0" borderId="14" xfId="0" applyFont="1" applyBorder="1" applyAlignment="1" applyProtection="1">
      <alignment vertical="center"/>
    </xf>
    <xf numFmtId="0" fontId="4" fillId="0" borderId="4" xfId="0" applyFont="1" applyBorder="1" applyAlignment="1" applyProtection="1">
      <alignment vertical="center"/>
    </xf>
    <xf numFmtId="0" fontId="24" fillId="0" borderId="0" xfId="0" applyFont="1" applyAlignment="1" applyProtection="1">
      <alignment horizontal="left" vertical="center"/>
    </xf>
    <xf numFmtId="0" fontId="24" fillId="0" borderId="0" xfId="0" applyFont="1" applyAlignment="1" applyProtection="1">
      <alignment vertical="center"/>
    </xf>
    <xf numFmtId="4" fontId="24" fillId="0" borderId="0" xfId="0" applyNumberFormat="1" applyFont="1" applyAlignment="1" applyProtection="1">
      <alignment vertical="center"/>
    </xf>
    <xf numFmtId="0" fontId="4" fillId="0" borderId="0" xfId="0" applyFont="1" applyAlignment="1" applyProtection="1">
      <alignment horizontal="center" vertical="center"/>
    </xf>
    <xf numFmtId="0" fontId="4" fillId="0" borderId="4" xfId="0" applyFont="1" applyBorder="1" applyAlignment="1">
      <alignment vertical="center"/>
    </xf>
    <xf numFmtId="4" fontId="20" fillId="0" borderId="15" xfId="0" applyNumberFormat="1" applyFont="1" applyBorder="1" applyAlignment="1" applyProtection="1">
      <alignment vertical="center"/>
    </xf>
    <xf numFmtId="4" fontId="20" fillId="0" borderId="0" xfId="0" applyNumberFormat="1" applyFont="1" applyBorder="1" applyAlignment="1" applyProtection="1">
      <alignment vertical="center"/>
    </xf>
    <xf numFmtId="166" fontId="20" fillId="0" borderId="0" xfId="0" applyNumberFormat="1" applyFont="1" applyBorder="1" applyAlignment="1" applyProtection="1">
      <alignment vertical="center"/>
    </xf>
    <xf numFmtId="4" fontId="20" fillId="0" borderId="16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0" fontId="25" fillId="0" borderId="0" xfId="0" applyFont="1" applyAlignment="1">
      <alignment horizontal="left" vertical="center"/>
    </xf>
    <xf numFmtId="0" fontId="26" fillId="0" borderId="0" xfId="1" applyFont="1" applyAlignment="1">
      <alignment horizontal="center" vertical="center"/>
    </xf>
    <xf numFmtId="0" fontId="5" fillId="0" borderId="4" xfId="0" applyFont="1" applyBorder="1" applyAlignment="1" applyProtection="1">
      <alignment vertical="center"/>
    </xf>
    <xf numFmtId="0" fontId="27" fillId="0" borderId="0" xfId="0" applyFont="1" applyAlignment="1" applyProtection="1">
      <alignment vertical="center"/>
    </xf>
    <xf numFmtId="0" fontId="28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center" vertical="center"/>
    </xf>
    <xf numFmtId="0" fontId="5" fillId="0" borderId="4" xfId="0" applyFont="1" applyBorder="1" applyAlignment="1">
      <alignment vertical="center"/>
    </xf>
    <xf numFmtId="4" fontId="29" fillId="0" borderId="15" xfId="0" applyNumberFormat="1" applyFont="1" applyBorder="1" applyAlignment="1" applyProtection="1">
      <alignment vertical="center"/>
    </xf>
    <xf numFmtId="4" fontId="29" fillId="0" borderId="0" xfId="0" applyNumberFormat="1" applyFont="1" applyBorder="1" applyAlignment="1" applyProtection="1">
      <alignment vertical="center"/>
    </xf>
    <xf numFmtId="166" fontId="29" fillId="0" borderId="0" xfId="0" applyNumberFormat="1" applyFont="1" applyBorder="1" applyAlignment="1" applyProtection="1">
      <alignment vertical="center"/>
    </xf>
    <xf numFmtId="4" fontId="29" fillId="0" borderId="16" xfId="0" applyNumberFormat="1" applyFont="1" applyBorder="1" applyAlignment="1" applyProtection="1">
      <alignment vertical="center"/>
    </xf>
    <xf numFmtId="0" fontId="5" fillId="0" borderId="0" xfId="0" applyFont="1" applyAlignment="1">
      <alignment horizontal="left" vertical="center"/>
    </xf>
    <xf numFmtId="4" fontId="29" fillId="0" borderId="20" xfId="0" applyNumberFormat="1" applyFont="1" applyBorder="1" applyAlignment="1" applyProtection="1">
      <alignment vertical="center"/>
    </xf>
    <xf numFmtId="4" fontId="29" fillId="0" borderId="21" xfId="0" applyNumberFormat="1" applyFont="1" applyBorder="1" applyAlignment="1" applyProtection="1">
      <alignment vertical="center"/>
    </xf>
    <xf numFmtId="166" fontId="29" fillId="0" borderId="21" xfId="0" applyNumberFormat="1" applyFont="1" applyBorder="1" applyAlignment="1" applyProtection="1">
      <alignment vertical="center"/>
    </xf>
    <xf numFmtId="4" fontId="29" fillId="0" borderId="22" xfId="0" applyNumberFormat="1" applyFont="1" applyBorder="1" applyAlignment="1" applyProtection="1">
      <alignment vertical="center"/>
    </xf>
    <xf numFmtId="0" fontId="0" fillId="0" borderId="0" xfId="0" applyProtection="1">
      <protection locked="0"/>
    </xf>
    <xf numFmtId="0" fontId="0" fillId="0" borderId="2" xfId="0" applyBorder="1"/>
    <xf numFmtId="0" fontId="0" fillId="0" borderId="3" xfId="0" applyBorder="1"/>
    <xf numFmtId="0" fontId="0" fillId="0" borderId="3" xfId="0" applyBorder="1" applyProtection="1">
      <protection locked="0"/>
    </xf>
    <xf numFmtId="0" fontId="14" fillId="0" borderId="0" xfId="0" applyFont="1" applyAlignment="1">
      <alignment horizontal="left" vertical="center"/>
    </xf>
    <xf numFmtId="0" fontId="30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0" borderId="0" xfId="0" applyFont="1" applyAlignment="1" applyProtection="1">
      <alignment vertical="center"/>
      <protection locked="0"/>
    </xf>
    <xf numFmtId="0" fontId="0" fillId="0" borderId="4" xfId="0" applyBorder="1" applyAlignment="1">
      <alignment vertic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center"/>
      <protection locked="0"/>
    </xf>
    <xf numFmtId="165" fontId="2" fillId="0" borderId="0" xfId="0" applyNumberFormat="1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0" fillId="0" borderId="4" xfId="0" applyFont="1" applyBorder="1" applyAlignment="1">
      <alignment vertical="center" wrapText="1"/>
    </xf>
    <xf numFmtId="0" fontId="0" fillId="0" borderId="0" xfId="0" applyFont="1" applyAlignment="1" applyProtection="1">
      <alignment vertical="center" wrapText="1"/>
      <protection locked="0"/>
    </xf>
    <xf numFmtId="0" fontId="0" fillId="0" borderId="4" xfId="0" applyBorder="1" applyAlignment="1">
      <alignment vertical="center" wrapText="1"/>
    </xf>
    <xf numFmtId="0" fontId="0" fillId="0" borderId="13" xfId="0" applyFont="1" applyBorder="1" applyAlignment="1">
      <alignment vertical="center"/>
    </xf>
    <xf numFmtId="0" fontId="0" fillId="0" borderId="13" xfId="0" applyFont="1" applyBorder="1" applyAlignment="1" applyProtection="1">
      <alignment vertical="center"/>
      <protection locked="0"/>
    </xf>
    <xf numFmtId="0" fontId="18" fillId="0" borderId="0" xfId="0" applyFont="1" applyAlignment="1">
      <alignment horizontal="left" vertical="center"/>
    </xf>
    <xf numFmtId="4" fontId="24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 applyProtection="1">
      <alignment horizontal="right" vertical="center"/>
      <protection locked="0"/>
    </xf>
    <xf numFmtId="0" fontId="21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 applyProtection="1">
      <alignment horizontal="right" vertical="center"/>
      <protection locked="0"/>
    </xf>
    <xf numFmtId="0" fontId="0" fillId="4" borderId="0" xfId="0" applyFont="1" applyFill="1" applyAlignment="1">
      <alignment vertical="center"/>
    </xf>
    <xf numFmtId="0" fontId="4" fillId="4" borderId="7" xfId="0" applyFont="1" applyFill="1" applyBorder="1" applyAlignment="1">
      <alignment horizontal="left" vertical="center"/>
    </xf>
    <xf numFmtId="0" fontId="0" fillId="4" borderId="8" xfId="0" applyFont="1" applyFill="1" applyBorder="1" applyAlignment="1">
      <alignment vertical="center"/>
    </xf>
    <xf numFmtId="0" fontId="4" fillId="4" borderId="8" xfId="0" applyFont="1" applyFill="1" applyBorder="1" applyAlignment="1">
      <alignment horizontal="right" vertical="center"/>
    </xf>
    <xf numFmtId="0" fontId="4" fillId="4" borderId="8" xfId="0" applyFont="1" applyFill="1" applyBorder="1" applyAlignment="1">
      <alignment horizontal="center" vertical="center"/>
    </xf>
    <xf numFmtId="0" fontId="0" fillId="4" borderId="8" xfId="0" applyFont="1" applyFill="1" applyBorder="1" applyAlignment="1" applyProtection="1">
      <alignment vertical="center"/>
      <protection locked="0"/>
    </xf>
    <xf numFmtId="4" fontId="4" fillId="4" borderId="8" xfId="0" applyNumberFormat="1" applyFont="1" applyFill="1" applyBorder="1" applyAlignment="1">
      <alignment vertical="center"/>
    </xf>
    <xf numFmtId="0" fontId="0" fillId="4" borderId="9" xfId="0" applyFont="1" applyFill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11" xfId="0" applyFont="1" applyBorder="1" applyAlignment="1" applyProtection="1">
      <alignment vertical="center"/>
      <protection locked="0"/>
    </xf>
    <xf numFmtId="0" fontId="0" fillId="0" borderId="2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0" fontId="0" fillId="0" borderId="3" xfId="0" applyFont="1" applyBorder="1" applyAlignment="1" applyProtection="1">
      <alignment vertical="center"/>
      <protection locked="0"/>
    </xf>
    <xf numFmtId="0" fontId="22" fillId="4" borderId="0" xfId="0" applyFont="1" applyFill="1" applyAlignment="1" applyProtection="1">
      <alignment horizontal="left" vertical="center"/>
    </xf>
    <xf numFmtId="0" fontId="0" fillId="4" borderId="0" xfId="0" applyFont="1" applyFill="1" applyAlignment="1" applyProtection="1">
      <alignment vertical="center"/>
    </xf>
    <xf numFmtId="0" fontId="0" fillId="4" borderId="0" xfId="0" applyFont="1" applyFill="1" applyAlignment="1" applyProtection="1">
      <alignment vertical="center"/>
      <protection locked="0"/>
    </xf>
    <xf numFmtId="0" fontId="22" fillId="4" borderId="0" xfId="0" applyFont="1" applyFill="1" applyAlignment="1" applyProtection="1">
      <alignment horizontal="right" vertical="center"/>
    </xf>
    <xf numFmtId="0" fontId="31" fillId="0" borderId="0" xfId="0" applyFont="1" applyAlignment="1" applyProtection="1">
      <alignment horizontal="left" vertical="center"/>
    </xf>
    <xf numFmtId="0" fontId="6" fillId="0" borderId="4" xfId="0" applyFont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6" fillId="0" borderId="21" xfId="0" applyFont="1" applyBorder="1" applyAlignment="1" applyProtection="1">
      <alignment horizontal="left" vertical="center"/>
    </xf>
    <xf numFmtId="0" fontId="6" fillId="0" borderId="21" xfId="0" applyFont="1" applyBorder="1" applyAlignment="1" applyProtection="1">
      <alignment vertical="center"/>
    </xf>
    <xf numFmtId="0" fontId="6" fillId="0" borderId="21" xfId="0" applyFont="1" applyBorder="1" applyAlignment="1" applyProtection="1">
      <alignment vertical="center"/>
      <protection locked="0"/>
    </xf>
    <xf numFmtId="4" fontId="6" fillId="0" borderId="21" xfId="0" applyNumberFormat="1" applyFont="1" applyBorder="1" applyAlignment="1" applyProtection="1">
      <alignment vertical="center"/>
    </xf>
    <xf numFmtId="0" fontId="6" fillId="0" borderId="4" xfId="0" applyFont="1" applyBorder="1" applyAlignment="1">
      <alignment vertical="center"/>
    </xf>
    <xf numFmtId="0" fontId="7" fillId="0" borderId="4" xfId="0" applyFont="1" applyBorder="1" applyAlignment="1" applyProtection="1">
      <alignment vertical="center"/>
    </xf>
    <xf numFmtId="0" fontId="7" fillId="0" borderId="0" xfId="0" applyFont="1" applyAlignment="1" applyProtection="1">
      <alignment vertical="center"/>
    </xf>
    <xf numFmtId="0" fontId="7" fillId="0" borderId="21" xfId="0" applyFont="1" applyBorder="1" applyAlignment="1" applyProtection="1">
      <alignment horizontal="left" vertical="center"/>
    </xf>
    <xf numFmtId="0" fontId="7" fillId="0" borderId="21" xfId="0" applyFont="1" applyBorder="1" applyAlignment="1" applyProtection="1">
      <alignment vertical="center"/>
    </xf>
    <xf numFmtId="0" fontId="7" fillId="0" borderId="21" xfId="0" applyFont="1" applyBorder="1" applyAlignment="1" applyProtection="1">
      <alignment vertical="center"/>
      <protection locked="0"/>
    </xf>
    <xf numFmtId="4" fontId="7" fillId="0" borderId="21" xfId="0" applyNumberFormat="1" applyFont="1" applyBorder="1" applyAlignment="1" applyProtection="1">
      <alignment vertical="center"/>
    </xf>
    <xf numFmtId="0" fontId="7" fillId="0" borderId="4" xfId="0" applyFont="1" applyBorder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4" xfId="0" applyFont="1" applyBorder="1" applyAlignment="1" applyProtection="1">
      <alignment horizontal="center" vertical="center" wrapText="1"/>
    </xf>
    <xf numFmtId="0" fontId="22" fillId="4" borderId="17" xfId="0" applyFont="1" applyFill="1" applyBorder="1" applyAlignment="1" applyProtection="1">
      <alignment horizontal="center" vertical="center" wrapText="1"/>
    </xf>
    <xf numFmtId="0" fontId="22" fillId="4" borderId="18" xfId="0" applyFont="1" applyFill="1" applyBorder="1" applyAlignment="1" applyProtection="1">
      <alignment horizontal="center" vertical="center" wrapText="1"/>
    </xf>
    <xf numFmtId="0" fontId="22" fillId="4" borderId="18" xfId="0" applyFont="1" applyFill="1" applyBorder="1" applyAlignment="1" applyProtection="1">
      <alignment horizontal="center" vertical="center" wrapText="1"/>
      <protection locked="0"/>
    </xf>
    <xf numFmtId="0" fontId="22" fillId="4" borderId="19" xfId="0" applyFont="1" applyFill="1" applyBorder="1" applyAlignment="1" applyProtection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4" fontId="24" fillId="0" borderId="0" xfId="0" applyNumberFormat="1" applyFont="1" applyAlignment="1" applyProtection="1"/>
    <xf numFmtId="0" fontId="0" fillId="0" borderId="13" xfId="0" applyBorder="1" applyAlignment="1" applyProtection="1">
      <alignment vertical="center"/>
    </xf>
    <xf numFmtId="166" fontId="32" fillId="0" borderId="13" xfId="0" applyNumberFormat="1" applyFont="1" applyBorder="1" applyAlignment="1" applyProtection="1"/>
    <xf numFmtId="166" fontId="32" fillId="0" borderId="14" xfId="0" applyNumberFormat="1" applyFont="1" applyBorder="1" applyAlignment="1" applyProtection="1"/>
    <xf numFmtId="4" fontId="33" fillId="0" borderId="0" xfId="0" applyNumberFormat="1" applyFont="1" applyAlignment="1">
      <alignment vertical="center"/>
    </xf>
    <xf numFmtId="0" fontId="8" fillId="0" borderId="4" xfId="0" applyFont="1" applyBorder="1" applyAlignment="1" applyProtection="1"/>
    <xf numFmtId="0" fontId="8" fillId="0" borderId="0" xfId="0" applyFont="1" applyAlignment="1" applyProtection="1"/>
    <xf numFmtId="0" fontId="8" fillId="0" borderId="0" xfId="0" applyFont="1" applyAlignment="1" applyProtection="1">
      <alignment horizontal="left"/>
    </xf>
    <xf numFmtId="0" fontId="6" fillId="0" borderId="0" xfId="0" applyFont="1" applyAlignment="1" applyProtection="1">
      <alignment horizontal="left"/>
    </xf>
    <xf numFmtId="0" fontId="8" fillId="0" borderId="0" xfId="0" applyFont="1" applyAlignment="1" applyProtection="1">
      <protection locked="0"/>
    </xf>
    <xf numFmtId="4" fontId="6" fillId="0" borderId="0" xfId="0" applyNumberFormat="1" applyFont="1" applyAlignment="1" applyProtection="1"/>
    <xf numFmtId="0" fontId="8" fillId="0" borderId="4" xfId="0" applyFont="1" applyBorder="1" applyAlignment="1"/>
    <xf numFmtId="0" fontId="8" fillId="0" borderId="15" xfId="0" applyFont="1" applyBorder="1" applyAlignment="1" applyProtection="1"/>
    <xf numFmtId="0" fontId="8" fillId="0" borderId="0" xfId="0" applyFont="1" applyBorder="1" applyAlignment="1" applyProtection="1"/>
    <xf numFmtId="166" fontId="8" fillId="0" borderId="0" xfId="0" applyNumberFormat="1" applyFont="1" applyBorder="1" applyAlignment="1" applyProtection="1"/>
    <xf numFmtId="166" fontId="8" fillId="0" borderId="16" xfId="0" applyNumberFormat="1" applyFont="1" applyBorder="1" applyAlignment="1" applyProtection="1"/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 applyProtection="1">
      <alignment horizontal="left"/>
    </xf>
    <xf numFmtId="4" fontId="7" fillId="0" borderId="0" xfId="0" applyNumberFormat="1" applyFont="1" applyAlignment="1" applyProtection="1"/>
    <xf numFmtId="0" fontId="22" fillId="0" borderId="23" xfId="0" applyFont="1" applyBorder="1" applyAlignment="1" applyProtection="1">
      <alignment horizontal="center" vertical="center"/>
    </xf>
    <xf numFmtId="49" fontId="22" fillId="0" borderId="23" xfId="0" applyNumberFormat="1" applyFont="1" applyBorder="1" applyAlignment="1" applyProtection="1">
      <alignment horizontal="left" vertical="center" wrapText="1"/>
    </xf>
    <xf numFmtId="0" fontId="22" fillId="0" borderId="23" xfId="0" applyFont="1" applyBorder="1" applyAlignment="1" applyProtection="1">
      <alignment horizontal="left" vertical="center" wrapText="1"/>
    </xf>
    <xf numFmtId="0" fontId="22" fillId="0" borderId="23" xfId="0" applyFont="1" applyBorder="1" applyAlignment="1" applyProtection="1">
      <alignment horizontal="center" vertical="center" wrapText="1"/>
    </xf>
    <xf numFmtId="167" fontId="22" fillId="0" borderId="23" xfId="0" applyNumberFormat="1" applyFont="1" applyBorder="1" applyAlignment="1" applyProtection="1">
      <alignment vertical="center"/>
    </xf>
    <xf numFmtId="4" fontId="22" fillId="2" borderId="23" xfId="0" applyNumberFormat="1" applyFont="1" applyFill="1" applyBorder="1" applyAlignment="1" applyProtection="1">
      <alignment vertical="center"/>
      <protection locked="0"/>
    </xf>
    <xf numFmtId="4" fontId="22" fillId="0" borderId="23" xfId="0" applyNumberFormat="1" applyFont="1" applyBorder="1" applyAlignment="1" applyProtection="1">
      <alignment vertical="center"/>
    </xf>
    <xf numFmtId="0" fontId="23" fillId="2" borderId="15" xfId="0" applyFont="1" applyFill="1" applyBorder="1" applyAlignment="1" applyProtection="1">
      <alignment horizontal="left" vertical="center"/>
      <protection locked="0"/>
    </xf>
    <xf numFmtId="0" fontId="23" fillId="0" borderId="0" xfId="0" applyFont="1" applyBorder="1" applyAlignment="1" applyProtection="1">
      <alignment horizontal="center" vertical="center"/>
    </xf>
    <xf numFmtId="166" fontId="23" fillId="0" borderId="0" xfId="0" applyNumberFormat="1" applyFont="1" applyBorder="1" applyAlignment="1" applyProtection="1">
      <alignment vertical="center"/>
    </xf>
    <xf numFmtId="166" fontId="23" fillId="0" borderId="16" xfId="0" applyNumberFormat="1" applyFont="1" applyBorder="1" applyAlignment="1" applyProtection="1">
      <alignment vertical="center"/>
    </xf>
    <xf numFmtId="0" fontId="22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0" fontId="34" fillId="0" borderId="0" xfId="0" applyFont="1" applyAlignment="1" applyProtection="1">
      <alignment horizontal="left" vertical="center"/>
    </xf>
    <xf numFmtId="0" fontId="35" fillId="0" borderId="0" xfId="0" applyFont="1" applyAlignment="1" applyProtection="1">
      <alignment horizontal="left" vertical="center" wrapText="1"/>
    </xf>
    <xf numFmtId="0" fontId="0" fillId="0" borderId="15" xfId="0" applyFon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9" fillId="0" borderId="4" xfId="0" applyFont="1" applyBorder="1" applyAlignment="1" applyProtection="1">
      <alignment vertical="center"/>
    </xf>
    <xf numFmtId="0" fontId="9" fillId="0" borderId="0" xfId="0" applyFont="1" applyAlignment="1" applyProtection="1">
      <alignment vertical="center"/>
    </xf>
    <xf numFmtId="0" fontId="9" fillId="0" borderId="0" xfId="0" applyFont="1" applyAlignment="1" applyProtection="1">
      <alignment horizontal="left" vertical="center"/>
    </xf>
    <xf numFmtId="0" fontId="9" fillId="0" borderId="0" xfId="0" applyFont="1" applyAlignment="1" applyProtection="1">
      <alignment horizontal="left" vertical="center" wrapText="1"/>
    </xf>
    <xf numFmtId="0" fontId="9" fillId="0" borderId="0" xfId="0" applyFont="1" applyAlignment="1" applyProtection="1">
      <alignment vertical="center"/>
      <protection locked="0"/>
    </xf>
    <xf numFmtId="0" fontId="9" fillId="0" borderId="4" xfId="0" applyFont="1" applyBorder="1" applyAlignment="1">
      <alignment vertical="center"/>
    </xf>
    <xf numFmtId="0" fontId="9" fillId="0" borderId="15" xfId="0" applyFont="1" applyBorder="1" applyAlignment="1" applyProtection="1">
      <alignment vertical="center"/>
    </xf>
    <xf numFmtId="0" fontId="9" fillId="0" borderId="0" xfId="0" applyFont="1" applyBorder="1" applyAlignment="1" applyProtection="1">
      <alignment vertical="center"/>
    </xf>
    <xf numFmtId="0" fontId="9" fillId="0" borderId="16" xfId="0" applyFont="1" applyBorder="1" applyAlignment="1" applyProtection="1">
      <alignment vertical="center"/>
    </xf>
    <xf numFmtId="0" fontId="9" fillId="0" borderId="0" xfId="0" applyFont="1" applyAlignment="1">
      <alignment horizontal="left" vertical="center"/>
    </xf>
    <xf numFmtId="0" fontId="10" fillId="0" borderId="4" xfId="0" applyFont="1" applyBorder="1" applyAlignment="1" applyProtection="1">
      <alignment vertical="center"/>
    </xf>
    <xf numFmtId="0" fontId="10" fillId="0" borderId="0" xfId="0" applyFont="1" applyAlignment="1" applyProtection="1">
      <alignment vertical="center"/>
    </xf>
    <xf numFmtId="0" fontId="10" fillId="0" borderId="0" xfId="0" applyFont="1" applyAlignment="1" applyProtection="1">
      <alignment horizontal="left" vertical="center"/>
    </xf>
    <xf numFmtId="0" fontId="10" fillId="0" borderId="0" xfId="0" applyFont="1" applyAlignment="1" applyProtection="1">
      <alignment horizontal="left" vertical="center" wrapText="1"/>
    </xf>
    <xf numFmtId="167" fontId="10" fillId="0" borderId="0" xfId="0" applyNumberFormat="1" applyFont="1" applyAlignment="1" applyProtection="1">
      <alignment vertical="center"/>
    </xf>
    <xf numFmtId="0" fontId="10" fillId="0" borderId="0" xfId="0" applyFont="1" applyAlignment="1" applyProtection="1">
      <alignment vertical="center"/>
      <protection locked="0"/>
    </xf>
    <xf numFmtId="0" fontId="10" fillId="0" borderId="4" xfId="0" applyFont="1" applyBorder="1" applyAlignment="1">
      <alignment vertical="center"/>
    </xf>
    <xf numFmtId="0" fontId="10" fillId="0" borderId="15" xfId="0" applyFont="1" applyBorder="1" applyAlignment="1" applyProtection="1">
      <alignment vertical="center"/>
    </xf>
    <xf numFmtId="0" fontId="10" fillId="0" borderId="0" xfId="0" applyFont="1" applyBorder="1" applyAlignment="1" applyProtection="1">
      <alignment vertical="center"/>
    </xf>
    <xf numFmtId="0" fontId="10" fillId="0" borderId="16" xfId="0" applyFont="1" applyBorder="1" applyAlignment="1" applyProtection="1">
      <alignment vertical="center"/>
    </xf>
    <xf numFmtId="0" fontId="10" fillId="0" borderId="0" xfId="0" applyFont="1" applyAlignment="1">
      <alignment horizontal="left" vertical="center"/>
    </xf>
    <xf numFmtId="0" fontId="11" fillId="0" borderId="4" xfId="0" applyFont="1" applyBorder="1" applyAlignment="1" applyProtection="1">
      <alignment vertical="center"/>
    </xf>
    <xf numFmtId="0" fontId="11" fillId="0" borderId="0" xfId="0" applyFont="1" applyAlignment="1" applyProtection="1">
      <alignment vertical="center"/>
    </xf>
    <xf numFmtId="0" fontId="11" fillId="0" borderId="0" xfId="0" applyFont="1" applyAlignment="1" applyProtection="1">
      <alignment horizontal="left" vertical="center"/>
    </xf>
    <xf numFmtId="0" fontId="11" fillId="0" borderId="0" xfId="0" applyFont="1" applyAlignment="1" applyProtection="1">
      <alignment horizontal="left" vertical="center" wrapText="1"/>
    </xf>
    <xf numFmtId="167" fontId="11" fillId="0" borderId="0" xfId="0" applyNumberFormat="1" applyFont="1" applyAlignment="1" applyProtection="1">
      <alignment vertical="center"/>
    </xf>
    <xf numFmtId="0" fontId="11" fillId="0" borderId="0" xfId="0" applyFont="1" applyAlignment="1" applyProtection="1">
      <alignment vertical="center"/>
      <protection locked="0"/>
    </xf>
    <xf numFmtId="0" fontId="11" fillId="0" borderId="4" xfId="0" applyFont="1" applyBorder="1" applyAlignment="1">
      <alignment vertical="center"/>
    </xf>
    <xf numFmtId="0" fontId="11" fillId="0" borderId="15" xfId="0" applyFont="1" applyBorder="1" applyAlignment="1" applyProtection="1">
      <alignment vertical="center"/>
    </xf>
    <xf numFmtId="0" fontId="11" fillId="0" borderId="0" xfId="0" applyFont="1" applyBorder="1" applyAlignment="1" applyProtection="1">
      <alignment vertical="center"/>
    </xf>
    <xf numFmtId="0" fontId="11" fillId="0" borderId="16" xfId="0" applyFont="1" applyBorder="1" applyAlignment="1" applyProtection="1">
      <alignment vertical="center"/>
    </xf>
    <xf numFmtId="0" fontId="11" fillId="0" borderId="0" xfId="0" applyFont="1" applyAlignment="1">
      <alignment horizontal="left" vertical="center"/>
    </xf>
    <xf numFmtId="0" fontId="12" fillId="0" borderId="4" xfId="0" applyFont="1" applyBorder="1" applyAlignment="1" applyProtection="1">
      <alignment vertical="center"/>
    </xf>
    <xf numFmtId="0" fontId="12" fillId="0" borderId="0" xfId="0" applyFont="1" applyAlignment="1" applyProtection="1">
      <alignment vertical="center"/>
    </xf>
    <xf numFmtId="0" fontId="12" fillId="0" borderId="0" xfId="0" applyFont="1" applyAlignment="1" applyProtection="1">
      <alignment horizontal="left" vertical="center"/>
    </xf>
    <xf numFmtId="0" fontId="12" fillId="0" borderId="0" xfId="0" applyFont="1" applyAlignment="1" applyProtection="1">
      <alignment horizontal="left" vertical="center" wrapText="1"/>
    </xf>
    <xf numFmtId="167" fontId="12" fillId="0" borderId="0" xfId="0" applyNumberFormat="1" applyFont="1" applyAlignment="1" applyProtection="1">
      <alignment vertical="center"/>
    </xf>
    <xf numFmtId="0" fontId="12" fillId="0" borderId="0" xfId="0" applyFont="1" applyAlignment="1" applyProtection="1">
      <alignment vertical="center"/>
      <protection locked="0"/>
    </xf>
    <xf numFmtId="0" fontId="12" fillId="0" borderId="4" xfId="0" applyFont="1" applyBorder="1" applyAlignment="1">
      <alignment vertical="center"/>
    </xf>
    <xf numFmtId="0" fontId="12" fillId="0" borderId="15" xfId="0" applyFont="1" applyBorder="1" applyAlignment="1" applyProtection="1">
      <alignment vertical="center"/>
    </xf>
    <xf numFmtId="0" fontId="12" fillId="0" borderId="0" xfId="0" applyFont="1" applyBorder="1" applyAlignment="1" applyProtection="1">
      <alignment vertical="center"/>
    </xf>
    <xf numFmtId="0" fontId="12" fillId="0" borderId="16" xfId="0" applyFont="1" applyBorder="1" applyAlignment="1" applyProtection="1">
      <alignment vertical="center"/>
    </xf>
    <xf numFmtId="0" fontId="12" fillId="0" borderId="0" xfId="0" applyFont="1" applyAlignment="1">
      <alignment horizontal="left" vertical="center"/>
    </xf>
    <xf numFmtId="0" fontId="36" fillId="0" borderId="23" xfId="0" applyFont="1" applyBorder="1" applyAlignment="1" applyProtection="1">
      <alignment horizontal="center" vertical="center"/>
    </xf>
    <xf numFmtId="49" fontId="36" fillId="0" borderId="23" xfId="0" applyNumberFormat="1" applyFont="1" applyBorder="1" applyAlignment="1" applyProtection="1">
      <alignment horizontal="left" vertical="center" wrapText="1"/>
    </xf>
    <xf numFmtId="0" fontId="36" fillId="0" borderId="23" xfId="0" applyFont="1" applyBorder="1" applyAlignment="1" applyProtection="1">
      <alignment horizontal="left" vertical="center" wrapText="1"/>
    </xf>
    <xf numFmtId="0" fontId="36" fillId="0" borderId="23" xfId="0" applyFont="1" applyBorder="1" applyAlignment="1" applyProtection="1">
      <alignment horizontal="center" vertical="center" wrapText="1"/>
    </xf>
    <xf numFmtId="167" fontId="36" fillId="0" borderId="23" xfId="0" applyNumberFormat="1" applyFont="1" applyBorder="1" applyAlignment="1" applyProtection="1">
      <alignment vertical="center"/>
    </xf>
    <xf numFmtId="4" fontId="36" fillId="2" borderId="23" xfId="0" applyNumberFormat="1" applyFont="1" applyFill="1" applyBorder="1" applyAlignment="1" applyProtection="1">
      <alignment vertical="center"/>
      <protection locked="0"/>
    </xf>
    <xf numFmtId="4" fontId="36" fillId="0" borderId="23" xfId="0" applyNumberFormat="1" applyFont="1" applyBorder="1" applyAlignment="1" applyProtection="1">
      <alignment vertical="center"/>
    </xf>
    <xf numFmtId="0" fontId="37" fillId="0" borderId="4" xfId="0" applyFont="1" applyBorder="1" applyAlignment="1">
      <alignment vertical="center"/>
    </xf>
    <xf numFmtId="0" fontId="36" fillId="2" borderId="15" xfId="0" applyFont="1" applyFill="1" applyBorder="1" applyAlignment="1" applyProtection="1">
      <alignment horizontal="left" vertical="center"/>
      <protection locked="0"/>
    </xf>
    <xf numFmtId="0" fontId="36" fillId="0" borderId="0" xfId="0" applyFont="1" applyBorder="1" applyAlignment="1" applyProtection="1">
      <alignment horizontal="center" vertical="center"/>
    </xf>
    <xf numFmtId="0" fontId="10" fillId="0" borderId="20" xfId="0" applyFont="1" applyBorder="1" applyAlignment="1" applyProtection="1">
      <alignment vertical="center"/>
    </xf>
    <xf numFmtId="0" fontId="10" fillId="0" borderId="21" xfId="0" applyFont="1" applyBorder="1" applyAlignment="1" applyProtection="1">
      <alignment vertical="center"/>
    </xf>
    <xf numFmtId="0" fontId="10" fillId="0" borderId="22" xfId="0" applyFont="1" applyBorder="1" applyAlignment="1" applyProtection="1">
      <alignment vertical="center"/>
    </xf>
    <xf numFmtId="0" fontId="23" fillId="2" borderId="20" xfId="0" applyFont="1" applyFill="1" applyBorder="1" applyAlignment="1" applyProtection="1">
      <alignment horizontal="left" vertical="center"/>
      <protection locked="0"/>
    </xf>
    <xf numFmtId="0" fontId="23" fillId="0" borderId="21" xfId="0" applyFont="1" applyBorder="1" applyAlignment="1" applyProtection="1">
      <alignment horizontal="center" vertical="center"/>
    </xf>
    <xf numFmtId="0" fontId="0" fillId="0" borderId="21" xfId="0" applyFont="1" applyBorder="1" applyAlignment="1" applyProtection="1">
      <alignment vertical="center"/>
    </xf>
    <xf numFmtId="166" fontId="23" fillId="0" borderId="21" xfId="0" applyNumberFormat="1" applyFont="1" applyBorder="1" applyAlignment="1" applyProtection="1">
      <alignment vertical="center"/>
    </xf>
    <xf numFmtId="166" fontId="23" fillId="0" borderId="22" xfId="0" applyNumberFormat="1" applyFont="1" applyBorder="1" applyAlignment="1" applyProtection="1">
      <alignment vertical="center"/>
    </xf>
    <xf numFmtId="0" fontId="0" fillId="0" borderId="0" xfId="0" applyAlignment="1">
      <alignment vertical="top"/>
    </xf>
    <xf numFmtId="0" fontId="38" fillId="0" borderId="24" xfId="0" applyFont="1" applyBorder="1" applyAlignment="1">
      <alignment vertical="center" wrapText="1"/>
    </xf>
    <xf numFmtId="0" fontId="38" fillId="0" borderId="25" xfId="0" applyFont="1" applyBorder="1" applyAlignment="1">
      <alignment vertical="center" wrapText="1"/>
    </xf>
    <xf numFmtId="0" fontId="38" fillId="0" borderId="26" xfId="0" applyFont="1" applyBorder="1" applyAlignment="1">
      <alignment vertical="center" wrapText="1"/>
    </xf>
    <xf numFmtId="0" fontId="38" fillId="0" borderId="27" xfId="0" applyFont="1" applyBorder="1" applyAlignment="1">
      <alignment horizontal="center" vertical="center" wrapText="1"/>
    </xf>
    <xf numFmtId="0" fontId="38" fillId="0" borderId="28" xfId="0" applyFont="1" applyBorder="1" applyAlignment="1">
      <alignment horizontal="center" vertical="center" wrapText="1"/>
    </xf>
    <xf numFmtId="0" fontId="38" fillId="0" borderId="27" xfId="0" applyFont="1" applyBorder="1" applyAlignment="1">
      <alignment vertical="center" wrapText="1"/>
    </xf>
    <xf numFmtId="0" fontId="38" fillId="0" borderId="28" xfId="0" applyFont="1" applyBorder="1" applyAlignment="1">
      <alignment vertical="center" wrapText="1"/>
    </xf>
    <xf numFmtId="0" fontId="40" fillId="0" borderId="1" xfId="0" applyFont="1" applyBorder="1" applyAlignment="1">
      <alignment horizontal="left" vertical="center" wrapText="1"/>
    </xf>
    <xf numFmtId="0" fontId="41" fillId="0" borderId="1" xfId="0" applyFont="1" applyBorder="1" applyAlignment="1">
      <alignment horizontal="left" vertical="center" wrapText="1"/>
    </xf>
    <xf numFmtId="0" fontId="41" fillId="0" borderId="27" xfId="0" applyFont="1" applyBorder="1" applyAlignment="1">
      <alignment vertical="center" wrapText="1"/>
    </xf>
    <xf numFmtId="0" fontId="41" fillId="0" borderId="1" xfId="0" applyFont="1" applyBorder="1" applyAlignment="1">
      <alignment vertical="center" wrapText="1"/>
    </xf>
    <xf numFmtId="0" fontId="41" fillId="0" borderId="1" xfId="0" applyFont="1" applyBorder="1" applyAlignment="1">
      <alignment horizontal="left" vertical="center"/>
    </xf>
    <xf numFmtId="0" fontId="41" fillId="0" borderId="1" xfId="0" applyFont="1" applyBorder="1" applyAlignment="1">
      <alignment vertical="center"/>
    </xf>
    <xf numFmtId="49" fontId="41" fillId="0" borderId="1" xfId="0" applyNumberFormat="1" applyFont="1" applyBorder="1" applyAlignment="1">
      <alignment vertical="center" wrapText="1"/>
    </xf>
    <xf numFmtId="0" fontId="38" fillId="0" borderId="30" xfId="0" applyFont="1" applyBorder="1" applyAlignment="1">
      <alignment vertical="center" wrapText="1"/>
    </xf>
    <xf numFmtId="0" fontId="42" fillId="0" borderId="29" xfId="0" applyFont="1" applyBorder="1" applyAlignment="1">
      <alignment vertical="center" wrapText="1"/>
    </xf>
    <xf numFmtId="0" fontId="38" fillId="0" borderId="31" xfId="0" applyFont="1" applyBorder="1" applyAlignment="1">
      <alignment vertical="center" wrapText="1"/>
    </xf>
    <xf numFmtId="0" fontId="38" fillId="0" borderId="1" xfId="0" applyFont="1" applyBorder="1" applyAlignment="1">
      <alignment vertical="top"/>
    </xf>
    <xf numFmtId="0" fontId="38" fillId="0" borderId="0" xfId="0" applyFont="1" applyAlignment="1">
      <alignment vertical="top"/>
    </xf>
    <xf numFmtId="0" fontId="38" fillId="0" borderId="24" xfId="0" applyFont="1" applyBorder="1" applyAlignment="1">
      <alignment horizontal="left" vertical="center"/>
    </xf>
    <xf numFmtId="0" fontId="38" fillId="0" borderId="25" xfId="0" applyFont="1" applyBorder="1" applyAlignment="1">
      <alignment horizontal="left" vertical="center"/>
    </xf>
    <xf numFmtId="0" fontId="38" fillId="0" borderId="26" xfId="0" applyFont="1" applyBorder="1" applyAlignment="1">
      <alignment horizontal="left" vertical="center"/>
    </xf>
    <xf numFmtId="0" fontId="38" fillId="0" borderId="27" xfId="0" applyFont="1" applyBorder="1" applyAlignment="1">
      <alignment horizontal="left" vertical="center"/>
    </xf>
    <xf numFmtId="0" fontId="38" fillId="0" borderId="28" xfId="0" applyFont="1" applyBorder="1" applyAlignment="1">
      <alignment horizontal="left" vertical="center"/>
    </xf>
    <xf numFmtId="0" fontId="40" fillId="0" borderId="1" xfId="0" applyFont="1" applyBorder="1" applyAlignment="1">
      <alignment horizontal="left" vertical="center"/>
    </xf>
    <xf numFmtId="0" fontId="43" fillId="0" borderId="0" xfId="0" applyFont="1" applyAlignment="1">
      <alignment horizontal="left" vertical="center"/>
    </xf>
    <xf numFmtId="0" fontId="40" fillId="0" borderId="29" xfId="0" applyFont="1" applyBorder="1" applyAlignment="1">
      <alignment horizontal="left" vertical="center"/>
    </xf>
    <xf numFmtId="0" fontId="40" fillId="0" borderId="29" xfId="0" applyFont="1" applyBorder="1" applyAlignment="1">
      <alignment horizontal="center" vertical="center"/>
    </xf>
    <xf numFmtId="0" fontId="43" fillId="0" borderId="29" xfId="0" applyFont="1" applyBorder="1" applyAlignment="1">
      <alignment horizontal="left" vertical="center"/>
    </xf>
    <xf numFmtId="0" fontId="44" fillId="0" borderId="1" xfId="0" applyFont="1" applyBorder="1" applyAlignment="1">
      <alignment horizontal="left" vertical="center"/>
    </xf>
    <xf numFmtId="0" fontId="41" fillId="0" borderId="0" xfId="0" applyFont="1" applyAlignment="1">
      <alignment horizontal="left" vertical="center"/>
    </xf>
    <xf numFmtId="0" fontId="41" fillId="0" borderId="1" xfId="0" applyFont="1" applyBorder="1" applyAlignment="1">
      <alignment horizontal="center" vertical="center"/>
    </xf>
    <xf numFmtId="0" fontId="41" fillId="0" borderId="27" xfId="0" applyFont="1" applyBorder="1" applyAlignment="1">
      <alignment horizontal="left" vertical="center"/>
    </xf>
    <xf numFmtId="0" fontId="41" fillId="0" borderId="1" xfId="0" applyFont="1" applyFill="1" applyBorder="1" applyAlignment="1">
      <alignment horizontal="left" vertical="center"/>
    </xf>
    <xf numFmtId="0" fontId="41" fillId="0" borderId="1" xfId="0" applyFont="1" applyFill="1" applyBorder="1" applyAlignment="1">
      <alignment horizontal="center" vertical="center"/>
    </xf>
    <xf numFmtId="0" fontId="38" fillId="0" borderId="30" xfId="0" applyFont="1" applyBorder="1" applyAlignment="1">
      <alignment horizontal="left" vertical="center"/>
    </xf>
    <xf numFmtId="0" fontId="42" fillId="0" borderId="29" xfId="0" applyFont="1" applyBorder="1" applyAlignment="1">
      <alignment horizontal="left" vertical="center"/>
    </xf>
    <xf numFmtId="0" fontId="38" fillId="0" borderId="31" xfId="0" applyFont="1" applyBorder="1" applyAlignment="1">
      <alignment horizontal="left" vertical="center"/>
    </xf>
    <xf numFmtId="0" fontId="38" fillId="0" borderId="1" xfId="0" applyFont="1" applyBorder="1" applyAlignment="1">
      <alignment horizontal="left" vertical="center"/>
    </xf>
    <xf numFmtId="0" fontId="42" fillId="0" borderId="1" xfId="0" applyFont="1" applyBorder="1" applyAlignment="1">
      <alignment horizontal="left" vertical="center"/>
    </xf>
    <xf numFmtId="0" fontId="43" fillId="0" borderId="1" xfId="0" applyFont="1" applyBorder="1" applyAlignment="1">
      <alignment horizontal="left" vertical="center"/>
    </xf>
    <xf numFmtId="0" fontId="41" fillId="0" borderId="29" xfId="0" applyFont="1" applyBorder="1" applyAlignment="1">
      <alignment horizontal="left" vertical="center"/>
    </xf>
    <xf numFmtId="0" fontId="38" fillId="0" borderId="1" xfId="0" applyFont="1" applyBorder="1" applyAlignment="1">
      <alignment horizontal="left" vertical="center" wrapText="1"/>
    </xf>
    <xf numFmtId="0" fontId="41" fillId="0" borderId="1" xfId="0" applyFont="1" applyBorder="1" applyAlignment="1">
      <alignment horizontal="center" vertical="center" wrapText="1"/>
    </xf>
    <xf numFmtId="0" fontId="38" fillId="0" borderId="24" xfId="0" applyFont="1" applyBorder="1" applyAlignment="1">
      <alignment horizontal="left" vertical="center" wrapText="1"/>
    </xf>
    <xf numFmtId="0" fontId="38" fillId="0" borderId="25" xfId="0" applyFont="1" applyBorder="1" applyAlignment="1">
      <alignment horizontal="left" vertical="center" wrapText="1"/>
    </xf>
    <xf numFmtId="0" fontId="38" fillId="0" borderId="26" xfId="0" applyFont="1" applyBorder="1" applyAlignment="1">
      <alignment horizontal="left" vertical="center" wrapText="1"/>
    </xf>
    <xf numFmtId="0" fontId="38" fillId="0" borderId="27" xfId="0" applyFont="1" applyBorder="1" applyAlignment="1">
      <alignment horizontal="left" vertical="center" wrapText="1"/>
    </xf>
    <xf numFmtId="0" fontId="38" fillId="0" borderId="28" xfId="0" applyFont="1" applyBorder="1" applyAlignment="1">
      <alignment horizontal="left" vertical="center" wrapText="1"/>
    </xf>
    <xf numFmtId="0" fontId="43" fillId="0" borderId="27" xfId="0" applyFont="1" applyBorder="1" applyAlignment="1">
      <alignment horizontal="left" vertical="center" wrapText="1"/>
    </xf>
    <xf numFmtId="0" fontId="43" fillId="0" borderId="28" xfId="0" applyFont="1" applyBorder="1" applyAlignment="1">
      <alignment horizontal="left" vertical="center" wrapText="1"/>
    </xf>
    <xf numFmtId="0" fontId="41" fillId="0" borderId="27" xfId="0" applyFont="1" applyBorder="1" applyAlignment="1">
      <alignment horizontal="left" vertical="center" wrapText="1"/>
    </xf>
    <xf numFmtId="0" fontId="41" fillId="0" borderId="28" xfId="0" applyFont="1" applyBorder="1" applyAlignment="1">
      <alignment horizontal="left" vertical="center" wrapText="1"/>
    </xf>
    <xf numFmtId="0" fontId="41" fillId="0" borderId="28" xfId="0" applyFont="1" applyBorder="1" applyAlignment="1">
      <alignment horizontal="left" vertical="center"/>
    </xf>
    <xf numFmtId="0" fontId="41" fillId="0" borderId="30" xfId="0" applyFont="1" applyBorder="1" applyAlignment="1">
      <alignment horizontal="left" vertical="center" wrapText="1"/>
    </xf>
    <xf numFmtId="0" fontId="41" fillId="0" borderId="29" xfId="0" applyFont="1" applyBorder="1" applyAlignment="1">
      <alignment horizontal="left" vertical="center" wrapText="1"/>
    </xf>
    <xf numFmtId="0" fontId="41" fillId="0" borderId="31" xfId="0" applyFont="1" applyBorder="1" applyAlignment="1">
      <alignment horizontal="left" vertical="center" wrapText="1"/>
    </xf>
    <xf numFmtId="0" fontId="41" fillId="0" borderId="1" xfId="0" applyFont="1" applyBorder="1" applyAlignment="1">
      <alignment horizontal="left" vertical="top"/>
    </xf>
    <xf numFmtId="0" fontId="41" fillId="0" borderId="1" xfId="0" applyFont="1" applyBorder="1" applyAlignment="1">
      <alignment horizontal="center" vertical="top"/>
    </xf>
    <xf numFmtId="0" fontId="41" fillId="0" borderId="30" xfId="0" applyFont="1" applyBorder="1" applyAlignment="1">
      <alignment horizontal="left" vertical="center"/>
    </xf>
    <xf numFmtId="0" fontId="41" fillId="0" borderId="31" xfId="0" applyFont="1" applyBorder="1" applyAlignment="1">
      <alignment horizontal="left" vertical="center"/>
    </xf>
    <xf numFmtId="0" fontId="43" fillId="0" borderId="0" xfId="0" applyFont="1" applyAlignment="1">
      <alignment vertical="center"/>
    </xf>
    <xf numFmtId="0" fontId="40" fillId="0" borderId="1" xfId="0" applyFont="1" applyBorder="1" applyAlignment="1">
      <alignment vertical="center"/>
    </xf>
    <xf numFmtId="0" fontId="43" fillId="0" borderId="29" xfId="0" applyFont="1" applyBorder="1" applyAlignment="1">
      <alignment vertical="center"/>
    </xf>
    <xf numFmtId="0" fontId="40" fillId="0" borderId="29" xfId="0" applyFont="1" applyBorder="1" applyAlignment="1">
      <alignment vertical="center"/>
    </xf>
    <xf numFmtId="0" fontId="0" fillId="0" borderId="1" xfId="0" applyBorder="1" applyAlignment="1">
      <alignment vertical="top"/>
    </xf>
    <xf numFmtId="49" fontId="41" fillId="0" borderId="1" xfId="0" applyNumberFormat="1" applyFont="1" applyBorder="1" applyAlignment="1">
      <alignment horizontal="left" vertical="center"/>
    </xf>
    <xf numFmtId="0" fontId="0" fillId="0" borderId="29" xfId="0" applyBorder="1" applyAlignment="1">
      <alignment vertical="top"/>
    </xf>
    <xf numFmtId="0" fontId="40" fillId="0" borderId="29" xfId="0" applyFont="1" applyBorder="1" applyAlignment="1">
      <alignment horizontal="left"/>
    </xf>
    <xf numFmtId="0" fontId="43" fillId="0" borderId="29" xfId="0" applyFont="1" applyBorder="1" applyAlignment="1"/>
    <xf numFmtId="0" fontId="38" fillId="0" borderId="27" xfId="0" applyFont="1" applyBorder="1" applyAlignment="1">
      <alignment vertical="top"/>
    </xf>
    <xf numFmtId="0" fontId="38" fillId="0" borderId="28" xfId="0" applyFont="1" applyBorder="1" applyAlignment="1">
      <alignment vertical="top"/>
    </xf>
    <xf numFmtId="0" fontId="38" fillId="0" borderId="1" xfId="0" applyFont="1" applyBorder="1" applyAlignment="1">
      <alignment horizontal="center" vertical="center"/>
    </xf>
    <xf numFmtId="0" fontId="38" fillId="0" borderId="1" xfId="0" applyFont="1" applyBorder="1" applyAlignment="1">
      <alignment horizontal="left" vertical="top"/>
    </xf>
    <xf numFmtId="0" fontId="38" fillId="0" borderId="30" xfId="0" applyFont="1" applyBorder="1" applyAlignment="1">
      <alignment vertical="top"/>
    </xf>
    <xf numFmtId="0" fontId="38" fillId="0" borderId="29" xfId="0" applyFont="1" applyBorder="1" applyAlignment="1">
      <alignment vertical="top"/>
    </xf>
    <xf numFmtId="0" fontId="38" fillId="0" borderId="31" xfId="0" applyFont="1" applyBorder="1" applyAlignment="1">
      <alignment vertical="top"/>
    </xf>
    <xf numFmtId="0" fontId="17" fillId="0" borderId="0" xfId="0" applyFont="1" applyAlignment="1">
      <alignment horizontal="left" vertical="top" wrapText="1"/>
    </xf>
    <xf numFmtId="0" fontId="17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2" fillId="0" borderId="0" xfId="0" applyFont="1" applyAlignment="1" applyProtection="1">
      <alignment horizontal="left" vertical="center"/>
    </xf>
    <xf numFmtId="0" fontId="0" fillId="0" borderId="0" xfId="0" applyProtection="1"/>
    <xf numFmtId="0" fontId="3" fillId="0" borderId="0" xfId="0" applyFont="1" applyAlignment="1" applyProtection="1">
      <alignment horizontal="left" vertical="top" wrapText="1"/>
    </xf>
    <xf numFmtId="49" fontId="2" fillId="2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 wrapText="1"/>
    </xf>
    <xf numFmtId="4" fontId="18" fillId="0" borderId="6" xfId="0" applyNumberFormat="1" applyFont="1" applyBorder="1" applyAlignment="1" applyProtection="1">
      <alignment vertical="center"/>
    </xf>
    <xf numFmtId="0" fontId="0" fillId="0" borderId="6" xfId="0" applyFont="1" applyBorder="1" applyAlignment="1" applyProtection="1">
      <alignment vertical="center"/>
    </xf>
    <xf numFmtId="0" fontId="1" fillId="0" borderId="0" xfId="0" applyFont="1" applyAlignment="1" applyProtection="1">
      <alignment horizontal="right" vertical="center"/>
    </xf>
    <xf numFmtId="4" fontId="19" fillId="0" borderId="0" xfId="0" applyNumberFormat="1" applyFont="1" applyAlignment="1" applyProtection="1">
      <alignment vertical="center"/>
    </xf>
    <xf numFmtId="0" fontId="1" fillId="0" borderId="0" xfId="0" applyFont="1" applyAlignment="1" applyProtection="1">
      <alignment vertical="center"/>
    </xf>
    <xf numFmtId="164" fontId="1" fillId="0" borderId="0" xfId="0" applyNumberFormat="1" applyFont="1" applyAlignment="1" applyProtection="1">
      <alignment horizontal="left" vertical="center"/>
    </xf>
    <xf numFmtId="0" fontId="4" fillId="3" borderId="8" xfId="0" applyFont="1" applyFill="1" applyBorder="1" applyAlignment="1" applyProtection="1">
      <alignment horizontal="left" vertical="center"/>
    </xf>
    <xf numFmtId="0" fontId="0" fillId="3" borderId="8" xfId="0" applyFont="1" applyFill="1" applyBorder="1" applyAlignment="1" applyProtection="1">
      <alignment vertical="center"/>
    </xf>
    <xf numFmtId="4" fontId="4" fillId="3" borderId="8" xfId="0" applyNumberFormat="1" applyFont="1" applyFill="1" applyBorder="1" applyAlignment="1" applyProtection="1">
      <alignment vertical="center"/>
    </xf>
    <xf numFmtId="0" fontId="0" fillId="3" borderId="9" xfId="0" applyFont="1" applyFill="1" applyBorder="1" applyAlignment="1" applyProtection="1">
      <alignment vertical="center"/>
    </xf>
    <xf numFmtId="0" fontId="3" fillId="0" borderId="0" xfId="0" applyFont="1" applyAlignment="1" applyProtection="1">
      <alignment horizontal="left" vertical="center" wrapText="1"/>
    </xf>
    <xf numFmtId="0" fontId="3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vertical="center" wrapText="1"/>
    </xf>
    <xf numFmtId="0" fontId="2" fillId="0" borderId="0" xfId="0" applyFont="1" applyAlignment="1" applyProtection="1">
      <alignment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left" vertical="center"/>
    </xf>
    <xf numFmtId="0" fontId="21" fillId="0" borderId="15" xfId="0" applyFont="1" applyBorder="1" applyAlignment="1">
      <alignment horizontal="left" vertical="center"/>
    </xf>
    <xf numFmtId="0" fontId="21" fillId="0" borderId="0" xfId="0" applyFont="1" applyBorder="1" applyAlignment="1">
      <alignment horizontal="left" vertical="center"/>
    </xf>
    <xf numFmtId="0" fontId="21" fillId="0" borderId="15" xfId="0" applyFont="1" applyBorder="1" applyAlignment="1" applyProtection="1">
      <alignment horizontal="left" vertical="center"/>
    </xf>
    <xf numFmtId="0" fontId="21" fillId="0" borderId="0" xfId="0" applyFont="1" applyBorder="1" applyAlignment="1" applyProtection="1">
      <alignment horizontal="left" vertical="center"/>
    </xf>
    <xf numFmtId="0" fontId="22" fillId="4" borderId="7" xfId="0" applyFont="1" applyFill="1" applyBorder="1" applyAlignment="1" applyProtection="1">
      <alignment horizontal="center" vertical="center"/>
    </xf>
    <xf numFmtId="0" fontId="22" fillId="4" borderId="8" xfId="0" applyFont="1" applyFill="1" applyBorder="1" applyAlignment="1" applyProtection="1">
      <alignment horizontal="left" vertical="center"/>
    </xf>
    <xf numFmtId="0" fontId="22" fillId="4" borderId="8" xfId="0" applyFont="1" applyFill="1" applyBorder="1" applyAlignment="1" applyProtection="1">
      <alignment horizontal="center" vertical="center"/>
    </xf>
    <xf numFmtId="0" fontId="22" fillId="4" borderId="8" xfId="0" applyFont="1" applyFill="1" applyBorder="1" applyAlignment="1" applyProtection="1">
      <alignment horizontal="right" vertical="center"/>
    </xf>
    <xf numFmtId="4" fontId="28" fillId="0" borderId="0" xfId="0" applyNumberFormat="1" applyFont="1" applyAlignment="1" applyProtection="1">
      <alignment vertical="center"/>
    </xf>
    <xf numFmtId="0" fontId="28" fillId="0" borderId="0" xfId="0" applyFont="1" applyAlignment="1" applyProtection="1">
      <alignment vertical="center"/>
    </xf>
    <xf numFmtId="0" fontId="27" fillId="0" borderId="0" xfId="0" applyFont="1" applyAlignment="1" applyProtection="1">
      <alignment horizontal="left" vertical="center" wrapText="1"/>
    </xf>
    <xf numFmtId="4" fontId="24" fillId="0" borderId="0" xfId="0" applyNumberFormat="1" applyFont="1" applyAlignment="1" applyProtection="1">
      <alignment horizontal="right" vertical="center"/>
    </xf>
    <xf numFmtId="4" fontId="24" fillId="0" borderId="0" xfId="0" applyNumberFormat="1" applyFont="1" applyAlignment="1" applyProtection="1">
      <alignment vertical="center"/>
    </xf>
    <xf numFmtId="0" fontId="0" fillId="0" borderId="0" xfId="0"/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0" fillId="0" borderId="0" xfId="0" applyFont="1" applyAlignment="1">
      <alignment vertical="center"/>
    </xf>
    <xf numFmtId="0" fontId="2" fillId="2" borderId="0" xfId="0" applyFont="1" applyFill="1" applyAlignment="1" applyProtection="1">
      <alignment horizontal="left" vertical="center"/>
      <protection locked="0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left" vertical="center"/>
    </xf>
    <xf numFmtId="0" fontId="0" fillId="0" borderId="0" xfId="0" applyFont="1" applyAlignment="1" applyProtection="1">
      <alignment vertical="center"/>
    </xf>
    <xf numFmtId="0" fontId="39" fillId="0" borderId="1" xfId="0" applyFont="1" applyBorder="1" applyAlignment="1">
      <alignment horizontal="center" vertical="center"/>
    </xf>
    <xf numFmtId="0" fontId="39" fillId="0" borderId="1" xfId="0" applyFont="1" applyBorder="1" applyAlignment="1">
      <alignment horizontal="center" vertical="center" wrapText="1"/>
    </xf>
    <xf numFmtId="0" fontId="40" fillId="0" borderId="29" xfId="0" applyFont="1" applyBorder="1" applyAlignment="1">
      <alignment horizontal="left"/>
    </xf>
    <xf numFmtId="0" fontId="41" fillId="0" borderId="1" xfId="0" applyFont="1" applyBorder="1" applyAlignment="1">
      <alignment horizontal="left" vertical="center"/>
    </xf>
    <xf numFmtId="0" fontId="41" fillId="0" borderId="1" xfId="0" applyFont="1" applyBorder="1" applyAlignment="1">
      <alignment horizontal="left" vertical="top"/>
    </xf>
    <xf numFmtId="0" fontId="41" fillId="0" borderId="1" xfId="0" applyFont="1" applyBorder="1" applyAlignment="1">
      <alignment horizontal="left" vertical="center" wrapText="1"/>
    </xf>
    <xf numFmtId="0" fontId="40" fillId="0" borderId="29" xfId="0" applyFont="1" applyBorder="1" applyAlignment="1">
      <alignment horizontal="left" wrapText="1"/>
    </xf>
    <xf numFmtId="49" fontId="41" fillId="0" borderId="1" xfId="0" applyNumberFormat="1" applyFont="1" applyBorder="1" applyAlignment="1">
      <alignment horizontal="left" vertical="center" wrapText="1"/>
    </xf>
  </cellXfs>
  <cellStyles count="2">
    <cellStyle name="Hypertextový odkaz" xfId="1" builtinId="8"/>
    <cellStyle name="normální" xfId="0" builtinId="0" customBuiltin="1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M59"/>
  <sheetViews>
    <sheetView showGridLines="0" tabSelected="1" workbookViewId="0">
      <selection activeCell="E23" sqref="E23:AN23"/>
    </sheetView>
  </sheetViews>
  <sheetFormatPr defaultRowHeight="15"/>
  <cols>
    <col min="1" max="1" width="8.33203125" style="1" customWidth="1"/>
    <col min="2" max="2" width="1.6640625" style="1" customWidth="1"/>
    <col min="3" max="3" width="4.1640625" style="1" customWidth="1"/>
    <col min="4" max="33" width="2.6640625" style="1" customWidth="1"/>
    <col min="34" max="34" width="3.33203125" style="1" customWidth="1"/>
    <col min="35" max="35" width="31.6640625" style="1" customWidth="1"/>
    <col min="36" max="37" width="2.5" style="1" customWidth="1"/>
    <col min="38" max="38" width="8.33203125" style="1" customWidth="1"/>
    <col min="39" max="39" width="3.33203125" style="1" customWidth="1"/>
    <col min="40" max="40" width="13.33203125" style="1" customWidth="1"/>
    <col min="41" max="41" width="7.5" style="1" customWidth="1"/>
    <col min="42" max="42" width="4.1640625" style="1" customWidth="1"/>
    <col min="43" max="43" width="15.6640625" style="1" customWidth="1"/>
    <col min="44" max="44" width="13.6640625" style="1" customWidth="1"/>
    <col min="45" max="47" width="25.83203125" style="1" hidden="1" customWidth="1"/>
    <col min="48" max="49" width="21.6640625" style="1" hidden="1" customWidth="1"/>
    <col min="50" max="51" width="25" style="1" hidden="1" customWidth="1"/>
    <col min="52" max="52" width="21.6640625" style="1" hidden="1" customWidth="1"/>
    <col min="53" max="53" width="19.1640625" style="1" hidden="1" customWidth="1"/>
    <col min="54" max="54" width="25" style="1" hidden="1" customWidth="1"/>
    <col min="55" max="55" width="21.6640625" style="1" hidden="1" customWidth="1"/>
    <col min="56" max="56" width="19.1640625" style="1" hidden="1" customWidth="1"/>
    <col min="57" max="57" width="66.5" style="1" customWidth="1"/>
    <col min="71" max="91" width="9.33203125" style="1" hidden="1"/>
  </cols>
  <sheetData>
    <row r="1" spans="1:74" ht="11.25">
      <c r="A1" s="18" t="s">
        <v>0</v>
      </c>
      <c r="AZ1" s="18" t="s">
        <v>1</v>
      </c>
      <c r="BA1" s="18" t="s">
        <v>2</v>
      </c>
      <c r="BB1" s="18" t="s">
        <v>3</v>
      </c>
      <c r="BT1" s="18" t="s">
        <v>4</v>
      </c>
      <c r="BU1" s="18" t="s">
        <v>4</v>
      </c>
      <c r="BV1" s="18" t="s">
        <v>5</v>
      </c>
    </row>
    <row r="2" spans="1:74" s="1" customFormat="1" ht="36.950000000000003" customHeight="1">
      <c r="AR2" s="384"/>
      <c r="AS2" s="384"/>
      <c r="AT2" s="384"/>
      <c r="AU2" s="384"/>
      <c r="AV2" s="384"/>
      <c r="AW2" s="384"/>
      <c r="AX2" s="384"/>
      <c r="AY2" s="384"/>
      <c r="AZ2" s="384"/>
      <c r="BA2" s="384"/>
      <c r="BB2" s="384"/>
      <c r="BC2" s="384"/>
      <c r="BD2" s="384"/>
      <c r="BE2" s="384"/>
      <c r="BS2" s="19" t="s">
        <v>6</v>
      </c>
      <c r="BT2" s="19" t="s">
        <v>7</v>
      </c>
    </row>
    <row r="3" spans="1:74" s="1" customFormat="1" ht="6.95" customHeight="1">
      <c r="B3" s="20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2"/>
      <c r="BS3" s="19" t="s">
        <v>6</v>
      </c>
      <c r="BT3" s="19" t="s">
        <v>8</v>
      </c>
    </row>
    <row r="4" spans="1:74" s="1" customFormat="1" ht="24.95" customHeight="1">
      <c r="B4" s="23"/>
      <c r="C4" s="24"/>
      <c r="D4" s="25" t="s">
        <v>9</v>
      </c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2"/>
      <c r="AS4" s="26" t="s">
        <v>10</v>
      </c>
      <c r="BE4" s="27" t="s">
        <v>11</v>
      </c>
      <c r="BS4" s="19" t="s">
        <v>12</v>
      </c>
    </row>
    <row r="5" spans="1:74" s="1" customFormat="1" ht="12" customHeight="1">
      <c r="B5" s="23"/>
      <c r="C5" s="24"/>
      <c r="D5" s="28" t="s">
        <v>13</v>
      </c>
      <c r="E5" s="24"/>
      <c r="F5" s="24"/>
      <c r="G5" s="24"/>
      <c r="H5" s="24"/>
      <c r="I5" s="24"/>
      <c r="J5" s="24"/>
      <c r="K5" s="348" t="s">
        <v>14</v>
      </c>
      <c r="L5" s="349"/>
      <c r="M5" s="349"/>
      <c r="N5" s="349"/>
      <c r="O5" s="349"/>
      <c r="P5" s="349"/>
      <c r="Q5" s="349"/>
      <c r="R5" s="349"/>
      <c r="S5" s="349"/>
      <c r="T5" s="349"/>
      <c r="U5" s="349"/>
      <c r="V5" s="349"/>
      <c r="W5" s="349"/>
      <c r="X5" s="349"/>
      <c r="Y5" s="349"/>
      <c r="Z5" s="349"/>
      <c r="AA5" s="349"/>
      <c r="AB5" s="349"/>
      <c r="AC5" s="349"/>
      <c r="AD5" s="349"/>
      <c r="AE5" s="349"/>
      <c r="AF5" s="349"/>
      <c r="AG5" s="349"/>
      <c r="AH5" s="349"/>
      <c r="AI5" s="349"/>
      <c r="AJ5" s="349"/>
      <c r="AK5" s="349"/>
      <c r="AL5" s="349"/>
      <c r="AM5" s="349"/>
      <c r="AN5" s="349"/>
      <c r="AO5" s="349"/>
      <c r="AP5" s="24"/>
      <c r="AQ5" s="24"/>
      <c r="AR5" s="22"/>
      <c r="BE5" s="345" t="s">
        <v>15</v>
      </c>
      <c r="BS5" s="19" t="s">
        <v>6</v>
      </c>
    </row>
    <row r="6" spans="1:74" s="1" customFormat="1" ht="36.950000000000003" customHeight="1">
      <c r="B6" s="23"/>
      <c r="C6" s="24"/>
      <c r="D6" s="30" t="s">
        <v>16</v>
      </c>
      <c r="E6" s="24"/>
      <c r="F6" s="24"/>
      <c r="G6" s="24"/>
      <c r="H6" s="24"/>
      <c r="I6" s="24"/>
      <c r="J6" s="24"/>
      <c r="K6" s="350" t="s">
        <v>17</v>
      </c>
      <c r="L6" s="349"/>
      <c r="M6" s="349"/>
      <c r="N6" s="349"/>
      <c r="O6" s="349"/>
      <c r="P6" s="349"/>
      <c r="Q6" s="349"/>
      <c r="R6" s="349"/>
      <c r="S6" s="349"/>
      <c r="T6" s="349"/>
      <c r="U6" s="349"/>
      <c r="V6" s="349"/>
      <c r="W6" s="349"/>
      <c r="X6" s="349"/>
      <c r="Y6" s="349"/>
      <c r="Z6" s="349"/>
      <c r="AA6" s="349"/>
      <c r="AB6" s="349"/>
      <c r="AC6" s="349"/>
      <c r="AD6" s="349"/>
      <c r="AE6" s="349"/>
      <c r="AF6" s="349"/>
      <c r="AG6" s="349"/>
      <c r="AH6" s="349"/>
      <c r="AI6" s="349"/>
      <c r="AJ6" s="349"/>
      <c r="AK6" s="349"/>
      <c r="AL6" s="349"/>
      <c r="AM6" s="349"/>
      <c r="AN6" s="349"/>
      <c r="AO6" s="349"/>
      <c r="AP6" s="24"/>
      <c r="AQ6" s="24"/>
      <c r="AR6" s="22"/>
      <c r="BE6" s="346"/>
      <c r="BS6" s="19" t="s">
        <v>18</v>
      </c>
    </row>
    <row r="7" spans="1:74" s="1" customFormat="1" ht="12" customHeight="1">
      <c r="B7" s="23"/>
      <c r="C7" s="24"/>
      <c r="D7" s="31" t="s">
        <v>19</v>
      </c>
      <c r="E7" s="24"/>
      <c r="F7" s="24"/>
      <c r="G7" s="24"/>
      <c r="H7" s="24"/>
      <c r="I7" s="24"/>
      <c r="J7" s="24"/>
      <c r="K7" s="29" t="s">
        <v>20</v>
      </c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24"/>
      <c r="AK7" s="31" t="s">
        <v>21</v>
      </c>
      <c r="AL7" s="24"/>
      <c r="AM7" s="24"/>
      <c r="AN7" s="29" t="s">
        <v>20</v>
      </c>
      <c r="AO7" s="24"/>
      <c r="AP7" s="24"/>
      <c r="AQ7" s="24"/>
      <c r="AR7" s="22"/>
      <c r="BE7" s="346"/>
      <c r="BS7" s="19" t="s">
        <v>22</v>
      </c>
    </row>
    <row r="8" spans="1:74" s="1" customFormat="1" ht="12" customHeight="1">
      <c r="B8" s="23"/>
      <c r="C8" s="24"/>
      <c r="D8" s="31" t="s">
        <v>23</v>
      </c>
      <c r="E8" s="24"/>
      <c r="F8" s="24"/>
      <c r="G8" s="24"/>
      <c r="H8" s="24"/>
      <c r="I8" s="24"/>
      <c r="J8" s="24"/>
      <c r="K8" s="29" t="s">
        <v>24</v>
      </c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31" t="s">
        <v>25</v>
      </c>
      <c r="AL8" s="24"/>
      <c r="AM8" s="24"/>
      <c r="AN8" s="32" t="s">
        <v>26</v>
      </c>
      <c r="AO8" s="24"/>
      <c r="AP8" s="24"/>
      <c r="AQ8" s="24"/>
      <c r="AR8" s="22"/>
      <c r="BE8" s="346"/>
      <c r="BS8" s="19" t="s">
        <v>27</v>
      </c>
    </row>
    <row r="9" spans="1:74" s="1" customFormat="1" ht="14.45" customHeight="1">
      <c r="B9" s="23"/>
      <c r="C9" s="24"/>
      <c r="D9" s="24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2"/>
      <c r="BE9" s="346"/>
      <c r="BS9" s="19" t="s">
        <v>28</v>
      </c>
    </row>
    <row r="10" spans="1:74" s="1" customFormat="1" ht="12" customHeight="1">
      <c r="B10" s="23"/>
      <c r="C10" s="24"/>
      <c r="D10" s="31" t="s">
        <v>29</v>
      </c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31" t="s">
        <v>30</v>
      </c>
      <c r="AL10" s="24"/>
      <c r="AM10" s="24"/>
      <c r="AN10" s="29" t="s">
        <v>20</v>
      </c>
      <c r="AO10" s="24"/>
      <c r="AP10" s="24"/>
      <c r="AQ10" s="24"/>
      <c r="AR10" s="22"/>
      <c r="BE10" s="346"/>
      <c r="BS10" s="19" t="s">
        <v>18</v>
      </c>
    </row>
    <row r="11" spans="1:74" s="1" customFormat="1" ht="18.399999999999999" customHeight="1">
      <c r="B11" s="23"/>
      <c r="C11" s="24"/>
      <c r="D11" s="24"/>
      <c r="E11" s="29" t="s">
        <v>31</v>
      </c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24"/>
      <c r="AI11" s="24"/>
      <c r="AJ11" s="24"/>
      <c r="AK11" s="31" t="s">
        <v>32</v>
      </c>
      <c r="AL11" s="24"/>
      <c r="AM11" s="24"/>
      <c r="AN11" s="29" t="s">
        <v>20</v>
      </c>
      <c r="AO11" s="24"/>
      <c r="AP11" s="24"/>
      <c r="AQ11" s="24"/>
      <c r="AR11" s="22"/>
      <c r="BE11" s="346"/>
      <c r="BS11" s="19" t="s">
        <v>18</v>
      </c>
    </row>
    <row r="12" spans="1:74" s="1" customFormat="1" ht="6.95" customHeight="1">
      <c r="B12" s="23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2"/>
      <c r="BE12" s="346"/>
      <c r="BS12" s="19" t="s">
        <v>18</v>
      </c>
    </row>
    <row r="13" spans="1:74" s="1" customFormat="1" ht="12" customHeight="1">
      <c r="B13" s="23"/>
      <c r="C13" s="24"/>
      <c r="D13" s="31" t="s">
        <v>33</v>
      </c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4"/>
      <c r="AH13" s="24"/>
      <c r="AI13" s="24"/>
      <c r="AJ13" s="24"/>
      <c r="AK13" s="31" t="s">
        <v>30</v>
      </c>
      <c r="AL13" s="24"/>
      <c r="AM13" s="24"/>
      <c r="AN13" s="33" t="s">
        <v>34</v>
      </c>
      <c r="AO13" s="24"/>
      <c r="AP13" s="24"/>
      <c r="AQ13" s="24"/>
      <c r="AR13" s="22"/>
      <c r="BE13" s="346"/>
      <c r="BS13" s="19" t="s">
        <v>18</v>
      </c>
    </row>
    <row r="14" spans="1:74" ht="12.75">
      <c r="B14" s="23"/>
      <c r="C14" s="24"/>
      <c r="D14" s="24"/>
      <c r="E14" s="351" t="s">
        <v>34</v>
      </c>
      <c r="F14" s="352"/>
      <c r="G14" s="352"/>
      <c r="H14" s="352"/>
      <c r="I14" s="352"/>
      <c r="J14" s="352"/>
      <c r="K14" s="352"/>
      <c r="L14" s="352"/>
      <c r="M14" s="352"/>
      <c r="N14" s="352"/>
      <c r="O14" s="352"/>
      <c r="P14" s="352"/>
      <c r="Q14" s="352"/>
      <c r="R14" s="352"/>
      <c r="S14" s="352"/>
      <c r="T14" s="352"/>
      <c r="U14" s="352"/>
      <c r="V14" s="352"/>
      <c r="W14" s="352"/>
      <c r="X14" s="352"/>
      <c r="Y14" s="352"/>
      <c r="Z14" s="352"/>
      <c r="AA14" s="352"/>
      <c r="AB14" s="352"/>
      <c r="AC14" s="352"/>
      <c r="AD14" s="352"/>
      <c r="AE14" s="352"/>
      <c r="AF14" s="352"/>
      <c r="AG14" s="352"/>
      <c r="AH14" s="352"/>
      <c r="AI14" s="352"/>
      <c r="AJ14" s="352"/>
      <c r="AK14" s="31" t="s">
        <v>32</v>
      </c>
      <c r="AL14" s="24"/>
      <c r="AM14" s="24"/>
      <c r="AN14" s="33" t="s">
        <v>34</v>
      </c>
      <c r="AO14" s="24"/>
      <c r="AP14" s="24"/>
      <c r="AQ14" s="24"/>
      <c r="AR14" s="22"/>
      <c r="BE14" s="346"/>
      <c r="BS14" s="19" t="s">
        <v>18</v>
      </c>
    </row>
    <row r="15" spans="1:74" s="1" customFormat="1" ht="6.95" customHeight="1">
      <c r="B15" s="23"/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4"/>
      <c r="AH15" s="24"/>
      <c r="AI15" s="24"/>
      <c r="AJ15" s="24"/>
      <c r="AK15" s="24"/>
      <c r="AL15" s="24"/>
      <c r="AM15" s="24"/>
      <c r="AN15" s="24"/>
      <c r="AO15" s="24"/>
      <c r="AP15" s="24"/>
      <c r="AQ15" s="24"/>
      <c r="AR15" s="22"/>
      <c r="BE15" s="346"/>
      <c r="BS15" s="19" t="s">
        <v>4</v>
      </c>
    </row>
    <row r="16" spans="1:74" s="1" customFormat="1" ht="12" customHeight="1">
      <c r="B16" s="23"/>
      <c r="C16" s="24"/>
      <c r="D16" s="31" t="s">
        <v>35</v>
      </c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24"/>
      <c r="AI16" s="24"/>
      <c r="AJ16" s="24"/>
      <c r="AK16" s="31" t="s">
        <v>30</v>
      </c>
      <c r="AL16" s="24"/>
      <c r="AM16" s="24"/>
      <c r="AN16" s="29" t="s">
        <v>20</v>
      </c>
      <c r="AO16" s="24"/>
      <c r="AP16" s="24"/>
      <c r="AQ16" s="24"/>
      <c r="AR16" s="22"/>
      <c r="BE16" s="346"/>
      <c r="BS16" s="19" t="s">
        <v>4</v>
      </c>
    </row>
    <row r="17" spans="1:71" s="1" customFormat="1" ht="18.399999999999999" customHeight="1">
      <c r="B17" s="23"/>
      <c r="C17" s="24"/>
      <c r="D17" s="24"/>
      <c r="E17" s="29" t="s">
        <v>36</v>
      </c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4"/>
      <c r="AJ17" s="24"/>
      <c r="AK17" s="31" t="s">
        <v>32</v>
      </c>
      <c r="AL17" s="24"/>
      <c r="AM17" s="24"/>
      <c r="AN17" s="29" t="s">
        <v>20</v>
      </c>
      <c r="AO17" s="24"/>
      <c r="AP17" s="24"/>
      <c r="AQ17" s="24"/>
      <c r="AR17" s="22"/>
      <c r="BE17" s="346"/>
      <c r="BS17" s="19" t="s">
        <v>37</v>
      </c>
    </row>
    <row r="18" spans="1:71" s="1" customFormat="1" ht="6.95" customHeight="1">
      <c r="B18" s="23"/>
      <c r="C18" s="24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24"/>
      <c r="AI18" s="24"/>
      <c r="AJ18" s="24"/>
      <c r="AK18" s="24"/>
      <c r="AL18" s="24"/>
      <c r="AM18" s="24"/>
      <c r="AN18" s="24"/>
      <c r="AO18" s="24"/>
      <c r="AP18" s="24"/>
      <c r="AQ18" s="24"/>
      <c r="AR18" s="22"/>
      <c r="BE18" s="346"/>
      <c r="BS18" s="19" t="s">
        <v>6</v>
      </c>
    </row>
    <row r="19" spans="1:71" s="1" customFormat="1" ht="12" customHeight="1">
      <c r="B19" s="23"/>
      <c r="C19" s="24"/>
      <c r="D19" s="31" t="s">
        <v>38</v>
      </c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31" t="s">
        <v>30</v>
      </c>
      <c r="AL19" s="24"/>
      <c r="AM19" s="24"/>
      <c r="AN19" s="29" t="s">
        <v>20</v>
      </c>
      <c r="AO19" s="24"/>
      <c r="AP19" s="24"/>
      <c r="AQ19" s="24"/>
      <c r="AR19" s="22"/>
      <c r="BE19" s="346"/>
      <c r="BS19" s="19" t="s">
        <v>6</v>
      </c>
    </row>
    <row r="20" spans="1:71" s="1" customFormat="1" ht="18.399999999999999" customHeight="1">
      <c r="B20" s="23"/>
      <c r="C20" s="24"/>
      <c r="D20" s="24"/>
      <c r="E20" s="29" t="s">
        <v>39</v>
      </c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4"/>
      <c r="AJ20" s="24"/>
      <c r="AK20" s="31" t="s">
        <v>32</v>
      </c>
      <c r="AL20" s="24"/>
      <c r="AM20" s="24"/>
      <c r="AN20" s="29" t="s">
        <v>20</v>
      </c>
      <c r="AO20" s="24"/>
      <c r="AP20" s="24"/>
      <c r="AQ20" s="24"/>
      <c r="AR20" s="22"/>
      <c r="BE20" s="346"/>
      <c r="BS20" s="19" t="s">
        <v>37</v>
      </c>
    </row>
    <row r="21" spans="1:71" s="1" customFormat="1" ht="6.95" customHeight="1">
      <c r="B21" s="23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24"/>
      <c r="AL21" s="24"/>
      <c r="AM21" s="24"/>
      <c r="AN21" s="24"/>
      <c r="AO21" s="24"/>
      <c r="AP21" s="24"/>
      <c r="AQ21" s="24"/>
      <c r="AR21" s="22"/>
      <c r="BE21" s="346"/>
    </row>
    <row r="22" spans="1:71" s="1" customFormat="1" ht="12" customHeight="1">
      <c r="B22" s="23"/>
      <c r="C22" s="24"/>
      <c r="D22" s="31" t="s">
        <v>40</v>
      </c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24"/>
      <c r="AJ22" s="24"/>
      <c r="AK22" s="24"/>
      <c r="AL22" s="24"/>
      <c r="AM22" s="24"/>
      <c r="AN22" s="24"/>
      <c r="AO22" s="24"/>
      <c r="AP22" s="24"/>
      <c r="AQ22" s="24"/>
      <c r="AR22" s="22"/>
      <c r="BE22" s="346"/>
    </row>
    <row r="23" spans="1:71" s="1" customFormat="1" ht="40.5" customHeight="1">
      <c r="B23" s="23"/>
      <c r="C23" s="24"/>
      <c r="D23" s="24"/>
      <c r="E23" s="353" t="s">
        <v>41</v>
      </c>
      <c r="F23" s="353"/>
      <c r="G23" s="353"/>
      <c r="H23" s="353"/>
      <c r="I23" s="353"/>
      <c r="J23" s="353"/>
      <c r="K23" s="353"/>
      <c r="L23" s="353"/>
      <c r="M23" s="353"/>
      <c r="N23" s="353"/>
      <c r="O23" s="353"/>
      <c r="P23" s="353"/>
      <c r="Q23" s="353"/>
      <c r="R23" s="353"/>
      <c r="S23" s="353"/>
      <c r="T23" s="353"/>
      <c r="U23" s="353"/>
      <c r="V23" s="353"/>
      <c r="W23" s="353"/>
      <c r="X23" s="353"/>
      <c r="Y23" s="353"/>
      <c r="Z23" s="353"/>
      <c r="AA23" s="353"/>
      <c r="AB23" s="353"/>
      <c r="AC23" s="353"/>
      <c r="AD23" s="353"/>
      <c r="AE23" s="353"/>
      <c r="AF23" s="353"/>
      <c r="AG23" s="353"/>
      <c r="AH23" s="353"/>
      <c r="AI23" s="353"/>
      <c r="AJ23" s="353"/>
      <c r="AK23" s="353"/>
      <c r="AL23" s="353"/>
      <c r="AM23" s="353"/>
      <c r="AN23" s="353"/>
      <c r="AO23" s="24"/>
      <c r="AP23" s="24"/>
      <c r="AQ23" s="24"/>
      <c r="AR23" s="22"/>
      <c r="BE23" s="346"/>
    </row>
    <row r="24" spans="1:71" s="1" customFormat="1" ht="6.95" customHeight="1">
      <c r="B24" s="23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4"/>
      <c r="AJ24" s="24"/>
      <c r="AK24" s="24"/>
      <c r="AL24" s="24"/>
      <c r="AM24" s="24"/>
      <c r="AN24" s="24"/>
      <c r="AO24" s="24"/>
      <c r="AP24" s="24"/>
      <c r="AQ24" s="24"/>
      <c r="AR24" s="22"/>
      <c r="BE24" s="346"/>
    </row>
    <row r="25" spans="1:71" s="1" customFormat="1" ht="6.95" customHeight="1">
      <c r="B25" s="23"/>
      <c r="C25" s="24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5"/>
      <c r="Q25" s="35"/>
      <c r="R25" s="35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  <c r="AF25" s="35"/>
      <c r="AG25" s="35"/>
      <c r="AH25" s="35"/>
      <c r="AI25" s="35"/>
      <c r="AJ25" s="35"/>
      <c r="AK25" s="35"/>
      <c r="AL25" s="35"/>
      <c r="AM25" s="35"/>
      <c r="AN25" s="35"/>
      <c r="AO25" s="35"/>
      <c r="AP25" s="24"/>
      <c r="AQ25" s="24"/>
      <c r="AR25" s="22"/>
      <c r="BE25" s="346"/>
    </row>
    <row r="26" spans="1:71" s="2" customFormat="1" ht="25.9" customHeight="1">
      <c r="A26" s="36"/>
      <c r="B26" s="37"/>
      <c r="C26" s="38"/>
      <c r="D26" s="39" t="s">
        <v>42</v>
      </c>
      <c r="E26" s="40"/>
      <c r="F26" s="40"/>
      <c r="G26" s="40"/>
      <c r="H26" s="40"/>
      <c r="I26" s="40"/>
      <c r="J26" s="40"/>
      <c r="K26" s="40"/>
      <c r="L26" s="40"/>
      <c r="M26" s="40"/>
      <c r="N26" s="40"/>
      <c r="O26" s="40"/>
      <c r="P26" s="40"/>
      <c r="Q26" s="40"/>
      <c r="R26" s="40"/>
      <c r="S26" s="40"/>
      <c r="T26" s="40"/>
      <c r="U26" s="40"/>
      <c r="V26" s="40"/>
      <c r="W26" s="40"/>
      <c r="X26" s="40"/>
      <c r="Y26" s="40"/>
      <c r="Z26" s="40"/>
      <c r="AA26" s="40"/>
      <c r="AB26" s="40"/>
      <c r="AC26" s="40"/>
      <c r="AD26" s="40"/>
      <c r="AE26" s="40"/>
      <c r="AF26" s="40"/>
      <c r="AG26" s="40"/>
      <c r="AH26" s="40"/>
      <c r="AI26" s="40"/>
      <c r="AJ26" s="40"/>
      <c r="AK26" s="354">
        <f>ROUND(AG54,2)</f>
        <v>0</v>
      </c>
      <c r="AL26" s="355"/>
      <c r="AM26" s="355"/>
      <c r="AN26" s="355"/>
      <c r="AO26" s="355"/>
      <c r="AP26" s="38"/>
      <c r="AQ26" s="38"/>
      <c r="AR26" s="41"/>
      <c r="BE26" s="346"/>
    </row>
    <row r="27" spans="1:71" s="2" customFormat="1" ht="6.95" customHeight="1">
      <c r="A27" s="36"/>
      <c r="B27" s="37"/>
      <c r="C27" s="38"/>
      <c r="D27" s="38"/>
      <c r="E27" s="38"/>
      <c r="F27" s="38"/>
      <c r="G27" s="38"/>
      <c r="H27" s="38"/>
      <c r="I27" s="38"/>
      <c r="J27" s="38"/>
      <c r="K27" s="38"/>
      <c r="L27" s="38"/>
      <c r="M27" s="38"/>
      <c r="N27" s="38"/>
      <c r="O27" s="38"/>
      <c r="P27" s="38"/>
      <c r="Q27" s="38"/>
      <c r="R27" s="38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  <c r="AF27" s="38"/>
      <c r="AG27" s="38"/>
      <c r="AH27" s="38"/>
      <c r="AI27" s="38"/>
      <c r="AJ27" s="38"/>
      <c r="AK27" s="38"/>
      <c r="AL27" s="38"/>
      <c r="AM27" s="38"/>
      <c r="AN27" s="38"/>
      <c r="AO27" s="38"/>
      <c r="AP27" s="38"/>
      <c r="AQ27" s="38"/>
      <c r="AR27" s="41"/>
      <c r="BE27" s="346"/>
    </row>
    <row r="28" spans="1:71" s="2" customFormat="1" ht="12.75">
      <c r="A28" s="36"/>
      <c r="B28" s="37"/>
      <c r="C28" s="38"/>
      <c r="D28" s="38"/>
      <c r="E28" s="38"/>
      <c r="F28" s="38"/>
      <c r="G28" s="38"/>
      <c r="H28" s="38"/>
      <c r="I28" s="38"/>
      <c r="J28" s="38"/>
      <c r="K28" s="38"/>
      <c r="L28" s="356" t="s">
        <v>43</v>
      </c>
      <c r="M28" s="356"/>
      <c r="N28" s="356"/>
      <c r="O28" s="356"/>
      <c r="P28" s="356"/>
      <c r="Q28" s="38"/>
      <c r="R28" s="38"/>
      <c r="S28" s="38"/>
      <c r="T28" s="38"/>
      <c r="U28" s="38"/>
      <c r="V28" s="38"/>
      <c r="W28" s="356" t="s">
        <v>44</v>
      </c>
      <c r="X28" s="356"/>
      <c r="Y28" s="356"/>
      <c r="Z28" s="356"/>
      <c r="AA28" s="356"/>
      <c r="AB28" s="356"/>
      <c r="AC28" s="356"/>
      <c r="AD28" s="356"/>
      <c r="AE28" s="356"/>
      <c r="AF28" s="38"/>
      <c r="AG28" s="38"/>
      <c r="AH28" s="38"/>
      <c r="AI28" s="38"/>
      <c r="AJ28" s="38"/>
      <c r="AK28" s="356" t="s">
        <v>45</v>
      </c>
      <c r="AL28" s="356"/>
      <c r="AM28" s="356"/>
      <c r="AN28" s="356"/>
      <c r="AO28" s="356"/>
      <c r="AP28" s="38"/>
      <c r="AQ28" s="38"/>
      <c r="AR28" s="41"/>
      <c r="BE28" s="346"/>
    </row>
    <row r="29" spans="1:71" s="3" customFormat="1" ht="14.45" customHeight="1">
      <c r="B29" s="42"/>
      <c r="C29" s="43"/>
      <c r="D29" s="31" t="s">
        <v>46</v>
      </c>
      <c r="E29" s="43"/>
      <c r="F29" s="31" t="s">
        <v>47</v>
      </c>
      <c r="G29" s="43"/>
      <c r="H29" s="43"/>
      <c r="I29" s="43"/>
      <c r="J29" s="43"/>
      <c r="K29" s="43"/>
      <c r="L29" s="359">
        <v>0.21</v>
      </c>
      <c r="M29" s="358"/>
      <c r="N29" s="358"/>
      <c r="O29" s="358"/>
      <c r="P29" s="358"/>
      <c r="Q29" s="43"/>
      <c r="R29" s="43"/>
      <c r="S29" s="43"/>
      <c r="T29" s="43"/>
      <c r="U29" s="43"/>
      <c r="V29" s="43"/>
      <c r="W29" s="357">
        <f>ROUND(AZ54, 2)</f>
        <v>0</v>
      </c>
      <c r="X29" s="358"/>
      <c r="Y29" s="358"/>
      <c r="Z29" s="358"/>
      <c r="AA29" s="358"/>
      <c r="AB29" s="358"/>
      <c r="AC29" s="358"/>
      <c r="AD29" s="358"/>
      <c r="AE29" s="358"/>
      <c r="AF29" s="43"/>
      <c r="AG29" s="43"/>
      <c r="AH29" s="43"/>
      <c r="AI29" s="43"/>
      <c r="AJ29" s="43"/>
      <c r="AK29" s="357">
        <f>ROUND(AV54, 2)</f>
        <v>0</v>
      </c>
      <c r="AL29" s="358"/>
      <c r="AM29" s="358"/>
      <c r="AN29" s="358"/>
      <c r="AO29" s="358"/>
      <c r="AP29" s="43"/>
      <c r="AQ29" s="43"/>
      <c r="AR29" s="44"/>
      <c r="BE29" s="347"/>
    </row>
    <row r="30" spans="1:71" s="3" customFormat="1" ht="14.45" customHeight="1">
      <c r="B30" s="42"/>
      <c r="C30" s="43"/>
      <c r="D30" s="43"/>
      <c r="E30" s="43"/>
      <c r="F30" s="31" t="s">
        <v>48</v>
      </c>
      <c r="G30" s="43"/>
      <c r="H30" s="43"/>
      <c r="I30" s="43"/>
      <c r="J30" s="43"/>
      <c r="K30" s="43"/>
      <c r="L30" s="359">
        <v>0.15</v>
      </c>
      <c r="M30" s="358"/>
      <c r="N30" s="358"/>
      <c r="O30" s="358"/>
      <c r="P30" s="358"/>
      <c r="Q30" s="43"/>
      <c r="R30" s="43"/>
      <c r="S30" s="43"/>
      <c r="T30" s="43"/>
      <c r="U30" s="43"/>
      <c r="V30" s="43"/>
      <c r="W30" s="357">
        <f>ROUND(BA54, 2)</f>
        <v>0</v>
      </c>
      <c r="X30" s="358"/>
      <c r="Y30" s="358"/>
      <c r="Z30" s="358"/>
      <c r="AA30" s="358"/>
      <c r="AB30" s="358"/>
      <c r="AC30" s="358"/>
      <c r="AD30" s="358"/>
      <c r="AE30" s="358"/>
      <c r="AF30" s="43"/>
      <c r="AG30" s="43"/>
      <c r="AH30" s="43"/>
      <c r="AI30" s="43"/>
      <c r="AJ30" s="43"/>
      <c r="AK30" s="357">
        <f>ROUND(AW54, 2)</f>
        <v>0</v>
      </c>
      <c r="AL30" s="358"/>
      <c r="AM30" s="358"/>
      <c r="AN30" s="358"/>
      <c r="AO30" s="358"/>
      <c r="AP30" s="43"/>
      <c r="AQ30" s="43"/>
      <c r="AR30" s="44"/>
      <c r="BE30" s="347"/>
    </row>
    <row r="31" spans="1:71" s="3" customFormat="1" ht="14.45" hidden="1" customHeight="1">
      <c r="B31" s="42"/>
      <c r="C31" s="43"/>
      <c r="D31" s="43"/>
      <c r="E31" s="43"/>
      <c r="F31" s="31" t="s">
        <v>49</v>
      </c>
      <c r="G31" s="43"/>
      <c r="H31" s="43"/>
      <c r="I31" s="43"/>
      <c r="J31" s="43"/>
      <c r="K31" s="43"/>
      <c r="L31" s="359">
        <v>0.21</v>
      </c>
      <c r="M31" s="358"/>
      <c r="N31" s="358"/>
      <c r="O31" s="358"/>
      <c r="P31" s="358"/>
      <c r="Q31" s="43"/>
      <c r="R31" s="43"/>
      <c r="S31" s="43"/>
      <c r="T31" s="43"/>
      <c r="U31" s="43"/>
      <c r="V31" s="43"/>
      <c r="W31" s="357">
        <f>ROUND(BB54, 2)</f>
        <v>0</v>
      </c>
      <c r="X31" s="358"/>
      <c r="Y31" s="358"/>
      <c r="Z31" s="358"/>
      <c r="AA31" s="358"/>
      <c r="AB31" s="358"/>
      <c r="AC31" s="358"/>
      <c r="AD31" s="358"/>
      <c r="AE31" s="358"/>
      <c r="AF31" s="43"/>
      <c r="AG31" s="43"/>
      <c r="AH31" s="43"/>
      <c r="AI31" s="43"/>
      <c r="AJ31" s="43"/>
      <c r="AK31" s="357">
        <v>0</v>
      </c>
      <c r="AL31" s="358"/>
      <c r="AM31" s="358"/>
      <c r="AN31" s="358"/>
      <c r="AO31" s="358"/>
      <c r="AP31" s="43"/>
      <c r="AQ31" s="43"/>
      <c r="AR31" s="44"/>
      <c r="BE31" s="347"/>
    </row>
    <row r="32" spans="1:71" s="3" customFormat="1" ht="14.45" hidden="1" customHeight="1">
      <c r="B32" s="42"/>
      <c r="C32" s="43"/>
      <c r="D32" s="43"/>
      <c r="E32" s="43"/>
      <c r="F32" s="31" t="s">
        <v>50</v>
      </c>
      <c r="G32" s="43"/>
      <c r="H32" s="43"/>
      <c r="I32" s="43"/>
      <c r="J32" s="43"/>
      <c r="K32" s="43"/>
      <c r="L32" s="359">
        <v>0.15</v>
      </c>
      <c r="M32" s="358"/>
      <c r="N32" s="358"/>
      <c r="O32" s="358"/>
      <c r="P32" s="358"/>
      <c r="Q32" s="43"/>
      <c r="R32" s="43"/>
      <c r="S32" s="43"/>
      <c r="T32" s="43"/>
      <c r="U32" s="43"/>
      <c r="V32" s="43"/>
      <c r="W32" s="357">
        <f>ROUND(BC54, 2)</f>
        <v>0</v>
      </c>
      <c r="X32" s="358"/>
      <c r="Y32" s="358"/>
      <c r="Z32" s="358"/>
      <c r="AA32" s="358"/>
      <c r="AB32" s="358"/>
      <c r="AC32" s="358"/>
      <c r="AD32" s="358"/>
      <c r="AE32" s="358"/>
      <c r="AF32" s="43"/>
      <c r="AG32" s="43"/>
      <c r="AH32" s="43"/>
      <c r="AI32" s="43"/>
      <c r="AJ32" s="43"/>
      <c r="AK32" s="357">
        <v>0</v>
      </c>
      <c r="AL32" s="358"/>
      <c r="AM32" s="358"/>
      <c r="AN32" s="358"/>
      <c r="AO32" s="358"/>
      <c r="AP32" s="43"/>
      <c r="AQ32" s="43"/>
      <c r="AR32" s="44"/>
      <c r="BE32" s="347"/>
    </row>
    <row r="33" spans="1:57" s="3" customFormat="1" ht="14.45" hidden="1" customHeight="1">
      <c r="B33" s="42"/>
      <c r="C33" s="43"/>
      <c r="D33" s="43"/>
      <c r="E33" s="43"/>
      <c r="F33" s="31" t="s">
        <v>51</v>
      </c>
      <c r="G33" s="43"/>
      <c r="H33" s="43"/>
      <c r="I33" s="43"/>
      <c r="J33" s="43"/>
      <c r="K33" s="43"/>
      <c r="L33" s="359">
        <v>0</v>
      </c>
      <c r="M33" s="358"/>
      <c r="N33" s="358"/>
      <c r="O33" s="358"/>
      <c r="P33" s="358"/>
      <c r="Q33" s="43"/>
      <c r="R33" s="43"/>
      <c r="S33" s="43"/>
      <c r="T33" s="43"/>
      <c r="U33" s="43"/>
      <c r="V33" s="43"/>
      <c r="W33" s="357">
        <f>ROUND(BD54, 2)</f>
        <v>0</v>
      </c>
      <c r="X33" s="358"/>
      <c r="Y33" s="358"/>
      <c r="Z33" s="358"/>
      <c r="AA33" s="358"/>
      <c r="AB33" s="358"/>
      <c r="AC33" s="358"/>
      <c r="AD33" s="358"/>
      <c r="AE33" s="358"/>
      <c r="AF33" s="43"/>
      <c r="AG33" s="43"/>
      <c r="AH33" s="43"/>
      <c r="AI33" s="43"/>
      <c r="AJ33" s="43"/>
      <c r="AK33" s="357">
        <v>0</v>
      </c>
      <c r="AL33" s="358"/>
      <c r="AM33" s="358"/>
      <c r="AN33" s="358"/>
      <c r="AO33" s="358"/>
      <c r="AP33" s="43"/>
      <c r="AQ33" s="43"/>
      <c r="AR33" s="44"/>
    </row>
    <row r="34" spans="1:57" s="2" customFormat="1" ht="6.95" customHeight="1">
      <c r="A34" s="36"/>
      <c r="B34" s="37"/>
      <c r="C34" s="38"/>
      <c r="D34" s="38"/>
      <c r="E34" s="38"/>
      <c r="F34" s="38"/>
      <c r="G34" s="38"/>
      <c r="H34" s="38"/>
      <c r="I34" s="38"/>
      <c r="J34" s="38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  <c r="AF34" s="38"/>
      <c r="AG34" s="38"/>
      <c r="AH34" s="38"/>
      <c r="AI34" s="38"/>
      <c r="AJ34" s="38"/>
      <c r="AK34" s="38"/>
      <c r="AL34" s="38"/>
      <c r="AM34" s="38"/>
      <c r="AN34" s="38"/>
      <c r="AO34" s="38"/>
      <c r="AP34" s="38"/>
      <c r="AQ34" s="38"/>
      <c r="AR34" s="41"/>
      <c r="BE34" s="36"/>
    </row>
    <row r="35" spans="1:57" s="2" customFormat="1" ht="25.9" customHeight="1">
      <c r="A35" s="36"/>
      <c r="B35" s="37"/>
      <c r="C35" s="45"/>
      <c r="D35" s="46" t="s">
        <v>52</v>
      </c>
      <c r="E35" s="47"/>
      <c r="F35" s="47"/>
      <c r="G35" s="47"/>
      <c r="H35" s="47"/>
      <c r="I35" s="47"/>
      <c r="J35" s="47"/>
      <c r="K35" s="47"/>
      <c r="L35" s="47"/>
      <c r="M35" s="47"/>
      <c r="N35" s="47"/>
      <c r="O35" s="47"/>
      <c r="P35" s="47"/>
      <c r="Q35" s="47"/>
      <c r="R35" s="47"/>
      <c r="S35" s="47"/>
      <c r="T35" s="48" t="s">
        <v>53</v>
      </c>
      <c r="U35" s="47"/>
      <c r="V35" s="47"/>
      <c r="W35" s="47"/>
      <c r="X35" s="360" t="s">
        <v>54</v>
      </c>
      <c r="Y35" s="361"/>
      <c r="Z35" s="361"/>
      <c r="AA35" s="361"/>
      <c r="AB35" s="361"/>
      <c r="AC35" s="47"/>
      <c r="AD35" s="47"/>
      <c r="AE35" s="47"/>
      <c r="AF35" s="47"/>
      <c r="AG35" s="47"/>
      <c r="AH35" s="47"/>
      <c r="AI35" s="47"/>
      <c r="AJ35" s="47"/>
      <c r="AK35" s="362">
        <f>SUM(AK26:AK33)</f>
        <v>0</v>
      </c>
      <c r="AL35" s="361"/>
      <c r="AM35" s="361"/>
      <c r="AN35" s="361"/>
      <c r="AO35" s="363"/>
      <c r="AP35" s="45"/>
      <c r="AQ35" s="45"/>
      <c r="AR35" s="41"/>
      <c r="BE35" s="36"/>
    </row>
    <row r="36" spans="1:57" s="2" customFormat="1" ht="6.95" customHeight="1">
      <c r="A36" s="36"/>
      <c r="B36" s="37"/>
      <c r="C36" s="38"/>
      <c r="D36" s="38"/>
      <c r="E36" s="38"/>
      <c r="F36" s="38"/>
      <c r="G36" s="38"/>
      <c r="H36" s="38"/>
      <c r="I36" s="38"/>
      <c r="J36" s="38"/>
      <c r="K36" s="38"/>
      <c r="L36" s="38"/>
      <c r="M36" s="38"/>
      <c r="N36" s="38"/>
      <c r="O36" s="38"/>
      <c r="P36" s="38"/>
      <c r="Q36" s="38"/>
      <c r="R36" s="38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  <c r="AF36" s="38"/>
      <c r="AG36" s="38"/>
      <c r="AH36" s="38"/>
      <c r="AI36" s="38"/>
      <c r="AJ36" s="38"/>
      <c r="AK36" s="38"/>
      <c r="AL36" s="38"/>
      <c r="AM36" s="38"/>
      <c r="AN36" s="38"/>
      <c r="AO36" s="38"/>
      <c r="AP36" s="38"/>
      <c r="AQ36" s="38"/>
      <c r="AR36" s="41"/>
      <c r="BE36" s="36"/>
    </row>
    <row r="37" spans="1:57" s="2" customFormat="1" ht="6.95" customHeight="1">
      <c r="A37" s="36"/>
      <c r="B37" s="49"/>
      <c r="C37" s="50"/>
      <c r="D37" s="50"/>
      <c r="E37" s="50"/>
      <c r="F37" s="50"/>
      <c r="G37" s="50"/>
      <c r="H37" s="50"/>
      <c r="I37" s="50"/>
      <c r="J37" s="50"/>
      <c r="K37" s="50"/>
      <c r="L37" s="50"/>
      <c r="M37" s="50"/>
      <c r="N37" s="50"/>
      <c r="O37" s="50"/>
      <c r="P37" s="50"/>
      <c r="Q37" s="50"/>
      <c r="R37" s="50"/>
      <c r="S37" s="50"/>
      <c r="T37" s="50"/>
      <c r="U37" s="50"/>
      <c r="V37" s="50"/>
      <c r="W37" s="50"/>
      <c r="X37" s="50"/>
      <c r="Y37" s="50"/>
      <c r="Z37" s="50"/>
      <c r="AA37" s="50"/>
      <c r="AB37" s="50"/>
      <c r="AC37" s="50"/>
      <c r="AD37" s="50"/>
      <c r="AE37" s="50"/>
      <c r="AF37" s="50"/>
      <c r="AG37" s="50"/>
      <c r="AH37" s="50"/>
      <c r="AI37" s="50"/>
      <c r="AJ37" s="50"/>
      <c r="AK37" s="50"/>
      <c r="AL37" s="50"/>
      <c r="AM37" s="50"/>
      <c r="AN37" s="50"/>
      <c r="AO37" s="50"/>
      <c r="AP37" s="50"/>
      <c r="AQ37" s="50"/>
      <c r="AR37" s="41"/>
      <c r="BE37" s="36"/>
    </row>
    <row r="41" spans="1:57" s="2" customFormat="1" ht="6.95" customHeight="1">
      <c r="A41" s="36"/>
      <c r="B41" s="51"/>
      <c r="C41" s="52"/>
      <c r="D41" s="52"/>
      <c r="E41" s="52"/>
      <c r="F41" s="52"/>
      <c r="G41" s="52"/>
      <c r="H41" s="52"/>
      <c r="I41" s="52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2"/>
      <c r="AE41" s="52"/>
      <c r="AF41" s="52"/>
      <c r="AG41" s="52"/>
      <c r="AH41" s="52"/>
      <c r="AI41" s="52"/>
      <c r="AJ41" s="52"/>
      <c r="AK41" s="52"/>
      <c r="AL41" s="52"/>
      <c r="AM41" s="52"/>
      <c r="AN41" s="52"/>
      <c r="AO41" s="52"/>
      <c r="AP41" s="52"/>
      <c r="AQ41" s="52"/>
      <c r="AR41" s="41"/>
      <c r="BE41" s="36"/>
    </row>
    <row r="42" spans="1:57" s="2" customFormat="1" ht="24.95" customHeight="1">
      <c r="A42" s="36"/>
      <c r="B42" s="37"/>
      <c r="C42" s="25" t="s">
        <v>55</v>
      </c>
      <c r="D42" s="38"/>
      <c r="E42" s="38"/>
      <c r="F42" s="38"/>
      <c r="G42" s="38"/>
      <c r="H42" s="38"/>
      <c r="I42" s="38"/>
      <c r="J42" s="38"/>
      <c r="K42" s="38"/>
      <c r="L42" s="38"/>
      <c r="M42" s="38"/>
      <c r="N42" s="38"/>
      <c r="O42" s="38"/>
      <c r="P42" s="38"/>
      <c r="Q42" s="38"/>
      <c r="R42" s="38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41"/>
      <c r="BE42" s="36"/>
    </row>
    <row r="43" spans="1:57" s="2" customFormat="1" ht="6.95" customHeight="1">
      <c r="A43" s="36"/>
      <c r="B43" s="37"/>
      <c r="C43" s="38"/>
      <c r="D43" s="38"/>
      <c r="E43" s="38"/>
      <c r="F43" s="38"/>
      <c r="G43" s="38"/>
      <c r="H43" s="38"/>
      <c r="I43" s="38"/>
      <c r="J43" s="38"/>
      <c r="K43" s="38"/>
      <c r="L43" s="38"/>
      <c r="M43" s="38"/>
      <c r="N43" s="38"/>
      <c r="O43" s="38"/>
      <c r="P43" s="38"/>
      <c r="Q43" s="38"/>
      <c r="R43" s="38"/>
      <c r="S43" s="38"/>
      <c r="T43" s="38"/>
      <c r="U43" s="38"/>
      <c r="V43" s="38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41"/>
      <c r="BE43" s="36"/>
    </row>
    <row r="44" spans="1:57" s="4" customFormat="1" ht="12" customHeight="1">
      <c r="B44" s="53"/>
      <c r="C44" s="31" t="s">
        <v>13</v>
      </c>
      <c r="D44" s="54"/>
      <c r="E44" s="54"/>
      <c r="F44" s="54"/>
      <c r="G44" s="54"/>
      <c r="H44" s="54"/>
      <c r="I44" s="54"/>
      <c r="J44" s="54"/>
      <c r="K44" s="54"/>
      <c r="L44" s="54" t="str">
        <f>K5</f>
        <v>TAVOD180</v>
      </c>
      <c r="M44" s="54"/>
      <c r="N44" s="54"/>
      <c r="O44" s="54"/>
      <c r="P44" s="54"/>
      <c r="Q44" s="54"/>
      <c r="R44" s="54"/>
      <c r="S44" s="54"/>
      <c r="T44" s="54"/>
      <c r="U44" s="54"/>
      <c r="V44" s="54"/>
      <c r="W44" s="54"/>
      <c r="X44" s="54"/>
      <c r="Y44" s="54"/>
      <c r="Z44" s="54"/>
      <c r="AA44" s="54"/>
      <c r="AB44" s="54"/>
      <c r="AC44" s="54"/>
      <c r="AD44" s="54"/>
      <c r="AE44" s="54"/>
      <c r="AF44" s="54"/>
      <c r="AG44" s="54"/>
      <c r="AH44" s="54"/>
      <c r="AI44" s="54"/>
      <c r="AJ44" s="54"/>
      <c r="AK44" s="54"/>
      <c r="AL44" s="54"/>
      <c r="AM44" s="54"/>
      <c r="AN44" s="54"/>
      <c r="AO44" s="54"/>
      <c r="AP44" s="54"/>
      <c r="AQ44" s="54"/>
      <c r="AR44" s="55"/>
    </row>
    <row r="45" spans="1:57" s="5" customFormat="1" ht="36.950000000000003" customHeight="1">
      <c r="B45" s="56"/>
      <c r="C45" s="57" t="s">
        <v>16</v>
      </c>
      <c r="D45" s="58"/>
      <c r="E45" s="58"/>
      <c r="F45" s="58"/>
      <c r="G45" s="58"/>
      <c r="H45" s="58"/>
      <c r="I45" s="58"/>
      <c r="J45" s="58"/>
      <c r="K45" s="58"/>
      <c r="L45" s="364" t="str">
        <f>K6</f>
        <v>Mimoň, Smetanova - kanalizace</v>
      </c>
      <c r="M45" s="365"/>
      <c r="N45" s="365"/>
      <c r="O45" s="365"/>
      <c r="P45" s="365"/>
      <c r="Q45" s="365"/>
      <c r="R45" s="365"/>
      <c r="S45" s="365"/>
      <c r="T45" s="365"/>
      <c r="U45" s="365"/>
      <c r="V45" s="365"/>
      <c r="W45" s="365"/>
      <c r="X45" s="365"/>
      <c r="Y45" s="365"/>
      <c r="Z45" s="365"/>
      <c r="AA45" s="365"/>
      <c r="AB45" s="365"/>
      <c r="AC45" s="365"/>
      <c r="AD45" s="365"/>
      <c r="AE45" s="365"/>
      <c r="AF45" s="365"/>
      <c r="AG45" s="365"/>
      <c r="AH45" s="365"/>
      <c r="AI45" s="365"/>
      <c r="AJ45" s="365"/>
      <c r="AK45" s="365"/>
      <c r="AL45" s="365"/>
      <c r="AM45" s="365"/>
      <c r="AN45" s="365"/>
      <c r="AO45" s="365"/>
      <c r="AP45" s="58"/>
      <c r="AQ45" s="58"/>
      <c r="AR45" s="59"/>
    </row>
    <row r="46" spans="1:57" s="2" customFormat="1" ht="6.95" customHeight="1">
      <c r="A46" s="36"/>
      <c r="B46" s="37"/>
      <c r="C46" s="38"/>
      <c r="D46" s="38"/>
      <c r="E46" s="38"/>
      <c r="F46" s="38"/>
      <c r="G46" s="38"/>
      <c r="H46" s="38"/>
      <c r="I46" s="38"/>
      <c r="J46" s="38"/>
      <c r="K46" s="38"/>
      <c r="L46" s="38"/>
      <c r="M46" s="38"/>
      <c r="N46" s="38"/>
      <c r="O46" s="38"/>
      <c r="P46" s="38"/>
      <c r="Q46" s="38"/>
      <c r="R46" s="38"/>
      <c r="S46" s="38"/>
      <c r="T46" s="38"/>
      <c r="U46" s="38"/>
      <c r="V46" s="38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41"/>
      <c r="BE46" s="36"/>
    </row>
    <row r="47" spans="1:57" s="2" customFormat="1" ht="12" customHeight="1">
      <c r="A47" s="36"/>
      <c r="B47" s="37"/>
      <c r="C47" s="31" t="s">
        <v>23</v>
      </c>
      <c r="D47" s="38"/>
      <c r="E47" s="38"/>
      <c r="F47" s="38"/>
      <c r="G47" s="38"/>
      <c r="H47" s="38"/>
      <c r="I47" s="38"/>
      <c r="J47" s="38"/>
      <c r="K47" s="38"/>
      <c r="L47" s="60" t="str">
        <f>IF(K8="","",K8)</f>
        <v>Mimoň</v>
      </c>
      <c r="M47" s="38"/>
      <c r="N47" s="38"/>
      <c r="O47" s="38"/>
      <c r="P47" s="38"/>
      <c r="Q47" s="38"/>
      <c r="R47" s="38"/>
      <c r="S47" s="38"/>
      <c r="T47" s="38"/>
      <c r="U47" s="38"/>
      <c r="V47" s="38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1" t="s">
        <v>25</v>
      </c>
      <c r="AJ47" s="38"/>
      <c r="AK47" s="38"/>
      <c r="AL47" s="38"/>
      <c r="AM47" s="366" t="str">
        <f>IF(AN8= "","",AN8)</f>
        <v>24. 5. 2020</v>
      </c>
      <c r="AN47" s="366"/>
      <c r="AO47" s="38"/>
      <c r="AP47" s="38"/>
      <c r="AQ47" s="38"/>
      <c r="AR47" s="41"/>
      <c r="BE47" s="36"/>
    </row>
    <row r="48" spans="1:57" s="2" customFormat="1" ht="6.95" customHeight="1">
      <c r="A48" s="36"/>
      <c r="B48" s="37"/>
      <c r="C48" s="38"/>
      <c r="D48" s="38"/>
      <c r="E48" s="38"/>
      <c r="F48" s="38"/>
      <c r="G48" s="38"/>
      <c r="H48" s="38"/>
      <c r="I48" s="38"/>
      <c r="J48" s="38"/>
      <c r="K48" s="38"/>
      <c r="L48" s="38"/>
      <c r="M48" s="38"/>
      <c r="N48" s="38"/>
      <c r="O48" s="38"/>
      <c r="P48" s="38"/>
      <c r="Q48" s="38"/>
      <c r="R48" s="38"/>
      <c r="S48" s="38"/>
      <c r="T48" s="38"/>
      <c r="U48" s="38"/>
      <c r="V48" s="38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41"/>
      <c r="BE48" s="36"/>
    </row>
    <row r="49" spans="1:91" s="2" customFormat="1" ht="25.7" customHeight="1">
      <c r="A49" s="36"/>
      <c r="B49" s="37"/>
      <c r="C49" s="31" t="s">
        <v>29</v>
      </c>
      <c r="D49" s="38"/>
      <c r="E49" s="38"/>
      <c r="F49" s="38"/>
      <c r="G49" s="38"/>
      <c r="H49" s="38"/>
      <c r="I49" s="38"/>
      <c r="J49" s="38"/>
      <c r="K49" s="38"/>
      <c r="L49" s="54" t="str">
        <f>IF(E11= "","",E11)</f>
        <v>Město Mimoň</v>
      </c>
      <c r="M49" s="38"/>
      <c r="N49" s="38"/>
      <c r="O49" s="38"/>
      <c r="P49" s="38"/>
      <c r="Q49" s="38"/>
      <c r="R49" s="38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1" t="s">
        <v>35</v>
      </c>
      <c r="AJ49" s="38"/>
      <c r="AK49" s="38"/>
      <c r="AL49" s="38"/>
      <c r="AM49" s="367" t="str">
        <f>IF(E17="","",E17)</f>
        <v>Vodohospodářské projekty s.r.o.</v>
      </c>
      <c r="AN49" s="368"/>
      <c r="AO49" s="368"/>
      <c r="AP49" s="368"/>
      <c r="AQ49" s="38"/>
      <c r="AR49" s="41"/>
      <c r="AS49" s="369" t="s">
        <v>56</v>
      </c>
      <c r="AT49" s="370"/>
      <c r="AU49" s="62"/>
      <c r="AV49" s="62"/>
      <c r="AW49" s="62"/>
      <c r="AX49" s="62"/>
      <c r="AY49" s="62"/>
      <c r="AZ49" s="62"/>
      <c r="BA49" s="62"/>
      <c r="BB49" s="62"/>
      <c r="BC49" s="62"/>
      <c r="BD49" s="63"/>
      <c r="BE49" s="36"/>
    </row>
    <row r="50" spans="1:91" s="2" customFormat="1" ht="15.2" customHeight="1">
      <c r="A50" s="36"/>
      <c r="B50" s="37"/>
      <c r="C50" s="31" t="s">
        <v>33</v>
      </c>
      <c r="D50" s="38"/>
      <c r="E50" s="38"/>
      <c r="F50" s="38"/>
      <c r="G50" s="38"/>
      <c r="H50" s="38"/>
      <c r="I50" s="38"/>
      <c r="J50" s="38"/>
      <c r="K50" s="38"/>
      <c r="L50" s="54" t="str">
        <f>IF(E14= "Vyplň údaj","",E14)</f>
        <v/>
      </c>
      <c r="M50" s="38"/>
      <c r="N50" s="38"/>
      <c r="O50" s="38"/>
      <c r="P50" s="38"/>
      <c r="Q50" s="38"/>
      <c r="R50" s="38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1" t="s">
        <v>38</v>
      </c>
      <c r="AJ50" s="38"/>
      <c r="AK50" s="38"/>
      <c r="AL50" s="38"/>
      <c r="AM50" s="367" t="str">
        <f>IF(E20="","",E20)</f>
        <v>Martin Růžička</v>
      </c>
      <c r="AN50" s="368"/>
      <c r="AO50" s="368"/>
      <c r="AP50" s="368"/>
      <c r="AQ50" s="38"/>
      <c r="AR50" s="41"/>
      <c r="AS50" s="371"/>
      <c r="AT50" s="372"/>
      <c r="AU50" s="64"/>
      <c r="AV50" s="64"/>
      <c r="AW50" s="64"/>
      <c r="AX50" s="64"/>
      <c r="AY50" s="64"/>
      <c r="AZ50" s="64"/>
      <c r="BA50" s="64"/>
      <c r="BB50" s="64"/>
      <c r="BC50" s="64"/>
      <c r="BD50" s="65"/>
      <c r="BE50" s="36"/>
    </row>
    <row r="51" spans="1:91" s="2" customFormat="1" ht="10.9" customHeight="1">
      <c r="A51" s="36"/>
      <c r="B51" s="37"/>
      <c r="C51" s="38"/>
      <c r="D51" s="38"/>
      <c r="E51" s="38"/>
      <c r="F51" s="38"/>
      <c r="G51" s="38"/>
      <c r="H51" s="38"/>
      <c r="I51" s="38"/>
      <c r="J51" s="38"/>
      <c r="K51" s="38"/>
      <c r="L51" s="38"/>
      <c r="M51" s="38"/>
      <c r="N51" s="38"/>
      <c r="O51" s="38"/>
      <c r="P51" s="38"/>
      <c r="Q51" s="38"/>
      <c r="R51" s="38"/>
      <c r="S51" s="38"/>
      <c r="T51" s="38"/>
      <c r="U51" s="38"/>
      <c r="V51" s="38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41"/>
      <c r="AS51" s="373"/>
      <c r="AT51" s="374"/>
      <c r="AU51" s="66"/>
      <c r="AV51" s="66"/>
      <c r="AW51" s="66"/>
      <c r="AX51" s="66"/>
      <c r="AY51" s="66"/>
      <c r="AZ51" s="66"/>
      <c r="BA51" s="66"/>
      <c r="BB51" s="66"/>
      <c r="BC51" s="66"/>
      <c r="BD51" s="67"/>
      <c r="BE51" s="36"/>
    </row>
    <row r="52" spans="1:91" s="2" customFormat="1" ht="29.25" customHeight="1">
      <c r="A52" s="36"/>
      <c r="B52" s="37"/>
      <c r="C52" s="375" t="s">
        <v>57</v>
      </c>
      <c r="D52" s="376"/>
      <c r="E52" s="376"/>
      <c r="F52" s="376"/>
      <c r="G52" s="376"/>
      <c r="H52" s="68"/>
      <c r="I52" s="377" t="s">
        <v>58</v>
      </c>
      <c r="J52" s="376"/>
      <c r="K52" s="376"/>
      <c r="L52" s="376"/>
      <c r="M52" s="376"/>
      <c r="N52" s="376"/>
      <c r="O52" s="376"/>
      <c r="P52" s="376"/>
      <c r="Q52" s="376"/>
      <c r="R52" s="376"/>
      <c r="S52" s="376"/>
      <c r="T52" s="376"/>
      <c r="U52" s="376"/>
      <c r="V52" s="376"/>
      <c r="W52" s="376"/>
      <c r="X52" s="376"/>
      <c r="Y52" s="376"/>
      <c r="Z52" s="376"/>
      <c r="AA52" s="376"/>
      <c r="AB52" s="376"/>
      <c r="AC52" s="376"/>
      <c r="AD52" s="376"/>
      <c r="AE52" s="376"/>
      <c r="AF52" s="376"/>
      <c r="AG52" s="378" t="s">
        <v>59</v>
      </c>
      <c r="AH52" s="376"/>
      <c r="AI52" s="376"/>
      <c r="AJ52" s="376"/>
      <c r="AK52" s="376"/>
      <c r="AL52" s="376"/>
      <c r="AM52" s="376"/>
      <c r="AN52" s="377" t="s">
        <v>60</v>
      </c>
      <c r="AO52" s="376"/>
      <c r="AP52" s="376"/>
      <c r="AQ52" s="69" t="s">
        <v>61</v>
      </c>
      <c r="AR52" s="41"/>
      <c r="AS52" s="70" t="s">
        <v>62</v>
      </c>
      <c r="AT52" s="71" t="s">
        <v>63</v>
      </c>
      <c r="AU52" s="71" t="s">
        <v>64</v>
      </c>
      <c r="AV52" s="71" t="s">
        <v>65</v>
      </c>
      <c r="AW52" s="71" t="s">
        <v>66</v>
      </c>
      <c r="AX52" s="71" t="s">
        <v>67</v>
      </c>
      <c r="AY52" s="71" t="s">
        <v>68</v>
      </c>
      <c r="AZ52" s="71" t="s">
        <v>69</v>
      </c>
      <c r="BA52" s="71" t="s">
        <v>70</v>
      </c>
      <c r="BB52" s="71" t="s">
        <v>71</v>
      </c>
      <c r="BC52" s="71" t="s">
        <v>72</v>
      </c>
      <c r="BD52" s="72" t="s">
        <v>73</v>
      </c>
      <c r="BE52" s="36"/>
    </row>
    <row r="53" spans="1:91" s="2" customFormat="1" ht="10.9" customHeight="1">
      <c r="A53" s="36"/>
      <c r="B53" s="37"/>
      <c r="C53" s="38"/>
      <c r="D53" s="38"/>
      <c r="E53" s="38"/>
      <c r="F53" s="38"/>
      <c r="G53" s="38"/>
      <c r="H53" s="38"/>
      <c r="I53" s="38"/>
      <c r="J53" s="38"/>
      <c r="K53" s="38"/>
      <c r="L53" s="38"/>
      <c r="M53" s="38"/>
      <c r="N53" s="38"/>
      <c r="O53" s="38"/>
      <c r="P53" s="38"/>
      <c r="Q53" s="38"/>
      <c r="R53" s="38"/>
      <c r="S53" s="38"/>
      <c r="T53" s="38"/>
      <c r="U53" s="38"/>
      <c r="V53" s="38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38"/>
      <c r="AK53" s="38"/>
      <c r="AL53" s="38"/>
      <c r="AM53" s="38"/>
      <c r="AN53" s="38"/>
      <c r="AO53" s="38"/>
      <c r="AP53" s="38"/>
      <c r="AQ53" s="38"/>
      <c r="AR53" s="41"/>
      <c r="AS53" s="73"/>
      <c r="AT53" s="74"/>
      <c r="AU53" s="74"/>
      <c r="AV53" s="74"/>
      <c r="AW53" s="74"/>
      <c r="AX53" s="74"/>
      <c r="AY53" s="74"/>
      <c r="AZ53" s="74"/>
      <c r="BA53" s="74"/>
      <c r="BB53" s="74"/>
      <c r="BC53" s="74"/>
      <c r="BD53" s="75"/>
      <c r="BE53" s="36"/>
    </row>
    <row r="54" spans="1:91" s="6" customFormat="1" ht="32.450000000000003" customHeight="1">
      <c r="B54" s="76"/>
      <c r="C54" s="77" t="s">
        <v>74</v>
      </c>
      <c r="D54" s="78"/>
      <c r="E54" s="78"/>
      <c r="F54" s="78"/>
      <c r="G54" s="78"/>
      <c r="H54" s="78"/>
      <c r="I54" s="78"/>
      <c r="J54" s="78"/>
      <c r="K54" s="78"/>
      <c r="L54" s="78"/>
      <c r="M54" s="78"/>
      <c r="N54" s="78"/>
      <c r="O54" s="78"/>
      <c r="P54" s="78"/>
      <c r="Q54" s="78"/>
      <c r="R54" s="78"/>
      <c r="S54" s="78"/>
      <c r="T54" s="78"/>
      <c r="U54" s="78"/>
      <c r="V54" s="78"/>
      <c r="W54" s="78"/>
      <c r="X54" s="78"/>
      <c r="Y54" s="78"/>
      <c r="Z54" s="78"/>
      <c r="AA54" s="78"/>
      <c r="AB54" s="78"/>
      <c r="AC54" s="78"/>
      <c r="AD54" s="78"/>
      <c r="AE54" s="78"/>
      <c r="AF54" s="78"/>
      <c r="AG54" s="382">
        <f>ROUND(SUM(AG55:AG57),2)</f>
        <v>0</v>
      </c>
      <c r="AH54" s="382"/>
      <c r="AI54" s="382"/>
      <c r="AJ54" s="382"/>
      <c r="AK54" s="382"/>
      <c r="AL54" s="382"/>
      <c r="AM54" s="382"/>
      <c r="AN54" s="383">
        <f>SUM(AG54,AT54)</f>
        <v>0</v>
      </c>
      <c r="AO54" s="383"/>
      <c r="AP54" s="383"/>
      <c r="AQ54" s="80" t="s">
        <v>20</v>
      </c>
      <c r="AR54" s="81"/>
      <c r="AS54" s="82">
        <f>ROUND(SUM(AS55:AS57),2)</f>
        <v>0</v>
      </c>
      <c r="AT54" s="83">
        <f>ROUND(SUM(AV54:AW54),2)</f>
        <v>0</v>
      </c>
      <c r="AU54" s="84">
        <f>ROUND(SUM(AU55:AU57),5)</f>
        <v>0</v>
      </c>
      <c r="AV54" s="83">
        <f>ROUND(AZ54*L29,2)</f>
        <v>0</v>
      </c>
      <c r="AW54" s="83">
        <f>ROUND(BA54*L30,2)</f>
        <v>0</v>
      </c>
      <c r="AX54" s="83">
        <f>ROUND(BB54*L29,2)</f>
        <v>0</v>
      </c>
      <c r="AY54" s="83">
        <f>ROUND(BC54*L30,2)</f>
        <v>0</v>
      </c>
      <c r="AZ54" s="83">
        <f>ROUND(SUM(AZ55:AZ57),2)</f>
        <v>0</v>
      </c>
      <c r="BA54" s="83">
        <f>ROUND(SUM(BA55:BA57),2)</f>
        <v>0</v>
      </c>
      <c r="BB54" s="83">
        <f>ROUND(SUM(BB55:BB57),2)</f>
        <v>0</v>
      </c>
      <c r="BC54" s="83">
        <f>ROUND(SUM(BC55:BC57),2)</f>
        <v>0</v>
      </c>
      <c r="BD54" s="85">
        <f>ROUND(SUM(BD55:BD57),2)</f>
        <v>0</v>
      </c>
      <c r="BS54" s="86" t="s">
        <v>75</v>
      </c>
      <c r="BT54" s="86" t="s">
        <v>76</v>
      </c>
      <c r="BU54" s="87" t="s">
        <v>77</v>
      </c>
      <c r="BV54" s="86" t="s">
        <v>78</v>
      </c>
      <c r="BW54" s="86" t="s">
        <v>5</v>
      </c>
      <c r="BX54" s="86" t="s">
        <v>79</v>
      </c>
      <c r="CL54" s="86" t="s">
        <v>20</v>
      </c>
    </row>
    <row r="55" spans="1:91" s="7" customFormat="1" ht="16.5" customHeight="1">
      <c r="A55" s="88" t="s">
        <v>80</v>
      </c>
      <c r="B55" s="89"/>
      <c r="C55" s="90"/>
      <c r="D55" s="381" t="s">
        <v>81</v>
      </c>
      <c r="E55" s="381"/>
      <c r="F55" s="381"/>
      <c r="G55" s="381"/>
      <c r="H55" s="381"/>
      <c r="I55" s="91"/>
      <c r="J55" s="381" t="s">
        <v>82</v>
      </c>
      <c r="K55" s="381"/>
      <c r="L55" s="381"/>
      <c r="M55" s="381"/>
      <c r="N55" s="381"/>
      <c r="O55" s="381"/>
      <c r="P55" s="381"/>
      <c r="Q55" s="381"/>
      <c r="R55" s="381"/>
      <c r="S55" s="381"/>
      <c r="T55" s="381"/>
      <c r="U55" s="381"/>
      <c r="V55" s="381"/>
      <c r="W55" s="381"/>
      <c r="X55" s="381"/>
      <c r="Y55" s="381"/>
      <c r="Z55" s="381"/>
      <c r="AA55" s="381"/>
      <c r="AB55" s="381"/>
      <c r="AC55" s="381"/>
      <c r="AD55" s="381"/>
      <c r="AE55" s="381"/>
      <c r="AF55" s="381"/>
      <c r="AG55" s="379">
        <f>'IO 01 - Tlaková kanalizač...'!J30</f>
        <v>0</v>
      </c>
      <c r="AH55" s="380"/>
      <c r="AI55" s="380"/>
      <c r="AJ55" s="380"/>
      <c r="AK55" s="380"/>
      <c r="AL55" s="380"/>
      <c r="AM55" s="380"/>
      <c r="AN55" s="379">
        <f>SUM(AG55,AT55)</f>
        <v>0</v>
      </c>
      <c r="AO55" s="380"/>
      <c r="AP55" s="380"/>
      <c r="AQ55" s="92" t="s">
        <v>83</v>
      </c>
      <c r="AR55" s="93"/>
      <c r="AS55" s="94">
        <v>0</v>
      </c>
      <c r="AT55" s="95">
        <f>ROUND(SUM(AV55:AW55),2)</f>
        <v>0</v>
      </c>
      <c r="AU55" s="96">
        <f>'IO 01 - Tlaková kanalizač...'!P86</f>
        <v>0</v>
      </c>
      <c r="AV55" s="95">
        <f>'IO 01 - Tlaková kanalizač...'!J33</f>
        <v>0</v>
      </c>
      <c r="AW55" s="95">
        <f>'IO 01 - Tlaková kanalizač...'!J34</f>
        <v>0</v>
      </c>
      <c r="AX55" s="95">
        <f>'IO 01 - Tlaková kanalizač...'!J35</f>
        <v>0</v>
      </c>
      <c r="AY55" s="95">
        <f>'IO 01 - Tlaková kanalizač...'!J36</f>
        <v>0</v>
      </c>
      <c r="AZ55" s="95">
        <f>'IO 01 - Tlaková kanalizač...'!F33</f>
        <v>0</v>
      </c>
      <c r="BA55" s="95">
        <f>'IO 01 - Tlaková kanalizač...'!F34</f>
        <v>0</v>
      </c>
      <c r="BB55" s="95">
        <f>'IO 01 - Tlaková kanalizač...'!F35</f>
        <v>0</v>
      </c>
      <c r="BC55" s="95">
        <f>'IO 01 - Tlaková kanalizač...'!F36</f>
        <v>0</v>
      </c>
      <c r="BD55" s="97">
        <f>'IO 01 - Tlaková kanalizač...'!F37</f>
        <v>0</v>
      </c>
      <c r="BT55" s="98" t="s">
        <v>22</v>
      </c>
      <c r="BV55" s="98" t="s">
        <v>78</v>
      </c>
      <c r="BW55" s="98" t="s">
        <v>84</v>
      </c>
      <c r="BX55" s="98" t="s">
        <v>5</v>
      </c>
      <c r="CL55" s="98" t="s">
        <v>85</v>
      </c>
      <c r="CM55" s="98" t="s">
        <v>86</v>
      </c>
    </row>
    <row r="56" spans="1:91" s="7" customFormat="1" ht="29.25" customHeight="1">
      <c r="A56" s="88" t="s">
        <v>80</v>
      </c>
      <c r="B56" s="89"/>
      <c r="C56" s="90"/>
      <c r="D56" s="381" t="s">
        <v>87</v>
      </c>
      <c r="E56" s="381"/>
      <c r="F56" s="381"/>
      <c r="G56" s="381"/>
      <c r="H56" s="381"/>
      <c r="I56" s="91"/>
      <c r="J56" s="381" t="s">
        <v>88</v>
      </c>
      <c r="K56" s="381"/>
      <c r="L56" s="381"/>
      <c r="M56" s="381"/>
      <c r="N56" s="381"/>
      <c r="O56" s="381"/>
      <c r="P56" s="381"/>
      <c r="Q56" s="381"/>
      <c r="R56" s="381"/>
      <c r="S56" s="381"/>
      <c r="T56" s="381"/>
      <c r="U56" s="381"/>
      <c r="V56" s="381"/>
      <c r="W56" s="381"/>
      <c r="X56" s="381"/>
      <c r="Y56" s="381"/>
      <c r="Z56" s="381"/>
      <c r="AA56" s="381"/>
      <c r="AB56" s="381"/>
      <c r="AC56" s="381"/>
      <c r="AD56" s="381"/>
      <c r="AE56" s="381"/>
      <c r="AF56" s="381"/>
      <c r="AG56" s="379">
        <f>'IO 02 - Kanalizační přípo...'!J30</f>
        <v>0</v>
      </c>
      <c r="AH56" s="380"/>
      <c r="AI56" s="380"/>
      <c r="AJ56" s="380"/>
      <c r="AK56" s="380"/>
      <c r="AL56" s="380"/>
      <c r="AM56" s="380"/>
      <c r="AN56" s="379">
        <f>SUM(AG56,AT56)</f>
        <v>0</v>
      </c>
      <c r="AO56" s="380"/>
      <c r="AP56" s="380"/>
      <c r="AQ56" s="92" t="s">
        <v>83</v>
      </c>
      <c r="AR56" s="93"/>
      <c r="AS56" s="94">
        <v>0</v>
      </c>
      <c r="AT56" s="95">
        <f>ROUND(SUM(AV56:AW56),2)</f>
        <v>0</v>
      </c>
      <c r="AU56" s="96">
        <f>'IO 02 - Kanalizační přípo...'!P87</f>
        <v>0</v>
      </c>
      <c r="AV56" s="95">
        <f>'IO 02 - Kanalizační přípo...'!J33</f>
        <v>0</v>
      </c>
      <c r="AW56" s="95">
        <f>'IO 02 - Kanalizační přípo...'!J34</f>
        <v>0</v>
      </c>
      <c r="AX56" s="95">
        <f>'IO 02 - Kanalizační přípo...'!J35</f>
        <v>0</v>
      </c>
      <c r="AY56" s="95">
        <f>'IO 02 - Kanalizační přípo...'!J36</f>
        <v>0</v>
      </c>
      <c r="AZ56" s="95">
        <f>'IO 02 - Kanalizační přípo...'!F33</f>
        <v>0</v>
      </c>
      <c r="BA56" s="95">
        <f>'IO 02 - Kanalizační přípo...'!F34</f>
        <v>0</v>
      </c>
      <c r="BB56" s="95">
        <f>'IO 02 - Kanalizační přípo...'!F35</f>
        <v>0</v>
      </c>
      <c r="BC56" s="95">
        <f>'IO 02 - Kanalizační přípo...'!F36</f>
        <v>0</v>
      </c>
      <c r="BD56" s="97">
        <f>'IO 02 - Kanalizační přípo...'!F37</f>
        <v>0</v>
      </c>
      <c r="BT56" s="98" t="s">
        <v>22</v>
      </c>
      <c r="BV56" s="98" t="s">
        <v>78</v>
      </c>
      <c r="BW56" s="98" t="s">
        <v>89</v>
      </c>
      <c r="BX56" s="98" t="s">
        <v>5</v>
      </c>
      <c r="CL56" s="98" t="s">
        <v>85</v>
      </c>
      <c r="CM56" s="98" t="s">
        <v>86</v>
      </c>
    </row>
    <row r="57" spans="1:91" s="7" customFormat="1" ht="16.5" customHeight="1">
      <c r="A57" s="88" t="s">
        <v>80</v>
      </c>
      <c r="B57" s="89"/>
      <c r="C57" s="90"/>
      <c r="D57" s="381" t="s">
        <v>90</v>
      </c>
      <c r="E57" s="381"/>
      <c r="F57" s="381"/>
      <c r="G57" s="381"/>
      <c r="H57" s="381"/>
      <c r="I57" s="91"/>
      <c r="J57" s="381" t="s">
        <v>91</v>
      </c>
      <c r="K57" s="381"/>
      <c r="L57" s="381"/>
      <c r="M57" s="381"/>
      <c r="N57" s="381"/>
      <c r="O57" s="381"/>
      <c r="P57" s="381"/>
      <c r="Q57" s="381"/>
      <c r="R57" s="381"/>
      <c r="S57" s="381"/>
      <c r="T57" s="381"/>
      <c r="U57" s="381"/>
      <c r="V57" s="381"/>
      <c r="W57" s="381"/>
      <c r="X57" s="381"/>
      <c r="Y57" s="381"/>
      <c r="Z57" s="381"/>
      <c r="AA57" s="381"/>
      <c r="AB57" s="381"/>
      <c r="AC57" s="381"/>
      <c r="AD57" s="381"/>
      <c r="AE57" s="381"/>
      <c r="AF57" s="381"/>
      <c r="AG57" s="379">
        <f>'VON - Vedlejší a ostatní ...'!J30</f>
        <v>0</v>
      </c>
      <c r="AH57" s="380"/>
      <c r="AI57" s="380"/>
      <c r="AJ57" s="380"/>
      <c r="AK57" s="380"/>
      <c r="AL57" s="380"/>
      <c r="AM57" s="380"/>
      <c r="AN57" s="379">
        <f>SUM(AG57,AT57)</f>
        <v>0</v>
      </c>
      <c r="AO57" s="380"/>
      <c r="AP57" s="380"/>
      <c r="AQ57" s="92" t="s">
        <v>90</v>
      </c>
      <c r="AR57" s="93"/>
      <c r="AS57" s="99">
        <v>0</v>
      </c>
      <c r="AT57" s="100">
        <f>ROUND(SUM(AV57:AW57),2)</f>
        <v>0</v>
      </c>
      <c r="AU57" s="101">
        <f>'VON - Vedlejší a ostatní ...'!P87</f>
        <v>0</v>
      </c>
      <c r="AV57" s="100">
        <f>'VON - Vedlejší a ostatní ...'!J33</f>
        <v>0</v>
      </c>
      <c r="AW57" s="100">
        <f>'VON - Vedlejší a ostatní ...'!J34</f>
        <v>0</v>
      </c>
      <c r="AX57" s="100">
        <f>'VON - Vedlejší a ostatní ...'!J35</f>
        <v>0</v>
      </c>
      <c r="AY57" s="100">
        <f>'VON - Vedlejší a ostatní ...'!J36</f>
        <v>0</v>
      </c>
      <c r="AZ57" s="100">
        <f>'VON - Vedlejší a ostatní ...'!F33</f>
        <v>0</v>
      </c>
      <c r="BA57" s="100">
        <f>'VON - Vedlejší a ostatní ...'!F34</f>
        <v>0</v>
      </c>
      <c r="BB57" s="100">
        <f>'VON - Vedlejší a ostatní ...'!F35</f>
        <v>0</v>
      </c>
      <c r="BC57" s="100">
        <f>'VON - Vedlejší a ostatní ...'!F36</f>
        <v>0</v>
      </c>
      <c r="BD57" s="102">
        <f>'VON - Vedlejší a ostatní ...'!F37</f>
        <v>0</v>
      </c>
      <c r="BT57" s="98" t="s">
        <v>22</v>
      </c>
      <c r="BV57" s="98" t="s">
        <v>78</v>
      </c>
      <c r="BW57" s="98" t="s">
        <v>92</v>
      </c>
      <c r="BX57" s="98" t="s">
        <v>5</v>
      </c>
      <c r="CL57" s="98" t="s">
        <v>20</v>
      </c>
      <c r="CM57" s="98" t="s">
        <v>86</v>
      </c>
    </row>
    <row r="58" spans="1:91" s="2" customFormat="1" ht="30" customHeight="1">
      <c r="A58" s="36"/>
      <c r="B58" s="37"/>
      <c r="C58" s="38"/>
      <c r="D58" s="38"/>
      <c r="E58" s="38"/>
      <c r="F58" s="38"/>
      <c r="G58" s="38"/>
      <c r="H58" s="38"/>
      <c r="I58" s="38"/>
      <c r="J58" s="38"/>
      <c r="K58" s="38"/>
      <c r="L58" s="38"/>
      <c r="M58" s="38"/>
      <c r="N58" s="38"/>
      <c r="O58" s="38"/>
      <c r="P58" s="38"/>
      <c r="Q58" s="38"/>
      <c r="R58" s="38"/>
      <c r="S58" s="38"/>
      <c r="T58" s="38"/>
      <c r="U58" s="38"/>
      <c r="V58" s="38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41"/>
      <c r="AS58" s="36"/>
      <c r="AT58" s="36"/>
      <c r="AU58" s="36"/>
      <c r="AV58" s="36"/>
      <c r="AW58" s="36"/>
      <c r="AX58" s="36"/>
      <c r="AY58" s="36"/>
      <c r="AZ58" s="36"/>
      <c r="BA58" s="36"/>
      <c r="BB58" s="36"/>
      <c r="BC58" s="36"/>
      <c r="BD58" s="36"/>
      <c r="BE58" s="36"/>
    </row>
    <row r="59" spans="1:91" s="2" customFormat="1" ht="6.95" customHeight="1">
      <c r="A59" s="36"/>
      <c r="B59" s="49"/>
      <c r="C59" s="50"/>
      <c r="D59" s="50"/>
      <c r="E59" s="50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50"/>
      <c r="T59" s="50"/>
      <c r="U59" s="50"/>
      <c r="V59" s="50"/>
      <c r="W59" s="50"/>
      <c r="X59" s="50"/>
      <c r="Y59" s="50"/>
      <c r="Z59" s="50"/>
      <c r="AA59" s="50"/>
      <c r="AB59" s="50"/>
      <c r="AC59" s="50"/>
      <c r="AD59" s="50"/>
      <c r="AE59" s="50"/>
      <c r="AF59" s="50"/>
      <c r="AG59" s="50"/>
      <c r="AH59" s="50"/>
      <c r="AI59" s="50"/>
      <c r="AJ59" s="50"/>
      <c r="AK59" s="50"/>
      <c r="AL59" s="50"/>
      <c r="AM59" s="50"/>
      <c r="AN59" s="50"/>
      <c r="AO59" s="50"/>
      <c r="AP59" s="50"/>
      <c r="AQ59" s="50"/>
      <c r="AR59" s="41"/>
      <c r="AS59" s="36"/>
      <c r="AT59" s="36"/>
      <c r="AU59" s="36"/>
      <c r="AV59" s="36"/>
      <c r="AW59" s="36"/>
      <c r="AX59" s="36"/>
      <c r="AY59" s="36"/>
      <c r="AZ59" s="36"/>
      <c r="BA59" s="36"/>
      <c r="BB59" s="36"/>
      <c r="BC59" s="36"/>
      <c r="BD59" s="36"/>
      <c r="BE59" s="36"/>
    </row>
  </sheetData>
  <sheetProtection password="CC35" sheet="1" objects="1" scenarios="1" formatColumns="0" formatRows="0"/>
  <mergeCells count="50">
    <mergeCell ref="AR2:BE2"/>
    <mergeCell ref="AN56:AP56"/>
    <mergeCell ref="AG56:AM56"/>
    <mergeCell ref="D56:H56"/>
    <mergeCell ref="J56:AF56"/>
    <mergeCell ref="AN57:AP57"/>
    <mergeCell ref="AG57:AM57"/>
    <mergeCell ref="D57:H57"/>
    <mergeCell ref="J57:AF57"/>
    <mergeCell ref="C52:G52"/>
    <mergeCell ref="I52:AF52"/>
    <mergeCell ref="AG52:AM52"/>
    <mergeCell ref="AN52:AP52"/>
    <mergeCell ref="AN55:AP55"/>
    <mergeCell ref="AG55:AM55"/>
    <mergeCell ref="D55:H55"/>
    <mergeCell ref="J55:AF55"/>
    <mergeCell ref="AG54:AM54"/>
    <mergeCell ref="AN54:AP54"/>
    <mergeCell ref="L45:AO45"/>
    <mergeCell ref="AM47:AN47"/>
    <mergeCell ref="AM49:AP49"/>
    <mergeCell ref="AS49:AT51"/>
    <mergeCell ref="AM50:AP50"/>
    <mergeCell ref="W33:AE33"/>
    <mergeCell ref="AK33:AO33"/>
    <mergeCell ref="L33:P33"/>
    <mergeCell ref="X35:AB35"/>
    <mergeCell ref="AK35:AO35"/>
    <mergeCell ref="AK31:AO31"/>
    <mergeCell ref="L31:P31"/>
    <mergeCell ref="W32:AE32"/>
    <mergeCell ref="AK32:AO32"/>
    <mergeCell ref="L32:P32"/>
    <mergeCell ref="BE5:BE32"/>
    <mergeCell ref="K5:AO5"/>
    <mergeCell ref="K6:AO6"/>
    <mergeCell ref="E14:AJ14"/>
    <mergeCell ref="E23:AN23"/>
    <mergeCell ref="AK26:AO26"/>
    <mergeCell ref="L28:P28"/>
    <mergeCell ref="W28:AE28"/>
    <mergeCell ref="AK28:AO28"/>
    <mergeCell ref="W29:AE29"/>
    <mergeCell ref="AK29:AO29"/>
    <mergeCell ref="L29:P29"/>
    <mergeCell ref="W30:AE30"/>
    <mergeCell ref="AK30:AO30"/>
    <mergeCell ref="L30:P30"/>
    <mergeCell ref="W31:AE31"/>
  </mergeCells>
  <hyperlinks>
    <hyperlink ref="A55" location="'IO 01 - Tlaková kanalizač...'!C2" display="/"/>
    <hyperlink ref="A56" location="'IO 02 - Kanalizační přípo...'!C2" display="/"/>
    <hyperlink ref="A57" location="'VON - Vedlejší a ostatní ...'!C2" display="/"/>
  </hyperlinks>
  <pageMargins left="0.39374999999999999" right="0.39374999999999999" top="0.39374999999999999" bottom="0.39374999999999999" header="0" footer="0"/>
  <pageSetup paperSize="9" fitToHeight="100" orientation="landscape" blackAndWhite="1"/>
  <headerFooter>
    <oddFooter>&amp;CStrana &amp;P z 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2:BM396"/>
  <sheetViews>
    <sheetView showGridLines="0" workbookViewId="0"/>
  </sheetViews>
  <sheetFormatPr defaultRowHeight="15"/>
  <cols>
    <col min="1" max="1" width="8.33203125" style="1" customWidth="1"/>
    <col min="2" max="2" width="1.6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100.83203125" style="1" customWidth="1"/>
    <col min="7" max="7" width="7" style="1" customWidth="1"/>
    <col min="8" max="8" width="11.5" style="1" customWidth="1"/>
    <col min="9" max="9" width="20.1640625" style="103" customWidth="1"/>
    <col min="10" max="11" width="20.1640625" style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>
      <c r="I2" s="103"/>
      <c r="L2" s="384"/>
      <c r="M2" s="384"/>
      <c r="N2" s="384"/>
      <c r="O2" s="384"/>
      <c r="P2" s="384"/>
      <c r="Q2" s="384"/>
      <c r="R2" s="384"/>
      <c r="S2" s="384"/>
      <c r="T2" s="384"/>
      <c r="U2" s="384"/>
      <c r="V2" s="384"/>
      <c r="AT2" s="19" t="s">
        <v>84</v>
      </c>
    </row>
    <row r="3" spans="1:46" s="1" customFormat="1" ht="6.95" customHeight="1">
      <c r="B3" s="104"/>
      <c r="C3" s="105"/>
      <c r="D3" s="105"/>
      <c r="E3" s="105"/>
      <c r="F3" s="105"/>
      <c r="G3" s="105"/>
      <c r="H3" s="105"/>
      <c r="I3" s="106"/>
      <c r="J3" s="105"/>
      <c r="K3" s="105"/>
      <c r="L3" s="22"/>
      <c r="AT3" s="19" t="s">
        <v>86</v>
      </c>
    </row>
    <row r="4" spans="1:46" s="1" customFormat="1" ht="24.95" customHeight="1">
      <c r="B4" s="22"/>
      <c r="D4" s="107" t="s">
        <v>93</v>
      </c>
      <c r="I4" s="103"/>
      <c r="L4" s="22"/>
      <c r="M4" s="108" t="s">
        <v>10</v>
      </c>
      <c r="AT4" s="19" t="s">
        <v>4</v>
      </c>
    </row>
    <row r="5" spans="1:46" s="1" customFormat="1" ht="6.95" customHeight="1">
      <c r="B5" s="22"/>
      <c r="I5" s="103"/>
      <c r="L5" s="22"/>
    </row>
    <row r="6" spans="1:46" s="1" customFormat="1" ht="12" customHeight="1">
      <c r="B6" s="22"/>
      <c r="D6" s="109" t="s">
        <v>16</v>
      </c>
      <c r="I6" s="103"/>
      <c r="L6" s="22"/>
    </row>
    <row r="7" spans="1:46" s="1" customFormat="1" ht="16.5" customHeight="1">
      <c r="B7" s="22"/>
      <c r="E7" s="385" t="str">
        <f>'Rekapitulace stavby'!K6</f>
        <v>Mimoň, Smetanova - kanalizace</v>
      </c>
      <c r="F7" s="386"/>
      <c r="G7" s="386"/>
      <c r="H7" s="386"/>
      <c r="I7" s="103"/>
      <c r="L7" s="22"/>
    </row>
    <row r="8" spans="1:46" s="2" customFormat="1" ht="12" customHeight="1">
      <c r="A8" s="36"/>
      <c r="B8" s="41"/>
      <c r="C8" s="36"/>
      <c r="D8" s="109" t="s">
        <v>94</v>
      </c>
      <c r="E8" s="36"/>
      <c r="F8" s="36"/>
      <c r="G8" s="36"/>
      <c r="H8" s="36"/>
      <c r="I8" s="110"/>
      <c r="J8" s="36"/>
      <c r="K8" s="36"/>
      <c r="L8" s="111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</row>
    <row r="9" spans="1:46" s="2" customFormat="1" ht="16.5" customHeight="1">
      <c r="A9" s="36"/>
      <c r="B9" s="41"/>
      <c r="C9" s="36"/>
      <c r="D9" s="36"/>
      <c r="E9" s="387" t="s">
        <v>95</v>
      </c>
      <c r="F9" s="388"/>
      <c r="G9" s="388"/>
      <c r="H9" s="388"/>
      <c r="I9" s="110"/>
      <c r="J9" s="36"/>
      <c r="K9" s="36"/>
      <c r="L9" s="111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</row>
    <row r="10" spans="1:46" s="2" customFormat="1" ht="11.25">
      <c r="A10" s="36"/>
      <c r="B10" s="41"/>
      <c r="C10" s="36"/>
      <c r="D10" s="36"/>
      <c r="E10" s="36"/>
      <c r="F10" s="36"/>
      <c r="G10" s="36"/>
      <c r="H10" s="36"/>
      <c r="I10" s="110"/>
      <c r="J10" s="36"/>
      <c r="K10" s="36"/>
      <c r="L10" s="111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</row>
    <row r="11" spans="1:46" s="2" customFormat="1" ht="12" customHeight="1">
      <c r="A11" s="36"/>
      <c r="B11" s="41"/>
      <c r="C11" s="36"/>
      <c r="D11" s="109" t="s">
        <v>19</v>
      </c>
      <c r="E11" s="36"/>
      <c r="F11" s="112" t="s">
        <v>85</v>
      </c>
      <c r="G11" s="36"/>
      <c r="H11" s="36"/>
      <c r="I11" s="113" t="s">
        <v>21</v>
      </c>
      <c r="J11" s="112" t="s">
        <v>96</v>
      </c>
      <c r="K11" s="36"/>
      <c r="L11" s="111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</row>
    <row r="12" spans="1:46" s="2" customFormat="1" ht="12" customHeight="1">
      <c r="A12" s="36"/>
      <c r="B12" s="41"/>
      <c r="C12" s="36"/>
      <c r="D12" s="109" t="s">
        <v>23</v>
      </c>
      <c r="E12" s="36"/>
      <c r="F12" s="112" t="s">
        <v>24</v>
      </c>
      <c r="G12" s="36"/>
      <c r="H12" s="36"/>
      <c r="I12" s="113" t="s">
        <v>25</v>
      </c>
      <c r="J12" s="114" t="str">
        <f>'Rekapitulace stavby'!AN8</f>
        <v>24. 5. 2020</v>
      </c>
      <c r="K12" s="36"/>
      <c r="L12" s="111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</row>
    <row r="13" spans="1:46" s="2" customFormat="1" ht="10.9" customHeight="1">
      <c r="A13" s="36"/>
      <c r="B13" s="41"/>
      <c r="C13" s="36"/>
      <c r="D13" s="36"/>
      <c r="E13" s="36"/>
      <c r="F13" s="36"/>
      <c r="G13" s="36"/>
      <c r="H13" s="36"/>
      <c r="I13" s="110"/>
      <c r="J13" s="36"/>
      <c r="K13" s="36"/>
      <c r="L13" s="111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</row>
    <row r="14" spans="1:46" s="2" customFormat="1" ht="12" customHeight="1">
      <c r="A14" s="36"/>
      <c r="B14" s="41"/>
      <c r="C14" s="36"/>
      <c r="D14" s="109" t="s">
        <v>29</v>
      </c>
      <c r="E14" s="36"/>
      <c r="F14" s="36"/>
      <c r="G14" s="36"/>
      <c r="H14" s="36"/>
      <c r="I14" s="113" t="s">
        <v>30</v>
      </c>
      <c r="J14" s="112" t="s">
        <v>20</v>
      </c>
      <c r="K14" s="36"/>
      <c r="L14" s="111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</row>
    <row r="15" spans="1:46" s="2" customFormat="1" ht="18" customHeight="1">
      <c r="A15" s="36"/>
      <c r="B15" s="41"/>
      <c r="C15" s="36"/>
      <c r="D15" s="36"/>
      <c r="E15" s="112" t="s">
        <v>31</v>
      </c>
      <c r="F15" s="36"/>
      <c r="G15" s="36"/>
      <c r="H15" s="36"/>
      <c r="I15" s="113" t="s">
        <v>32</v>
      </c>
      <c r="J15" s="112" t="s">
        <v>20</v>
      </c>
      <c r="K15" s="36"/>
      <c r="L15" s="111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</row>
    <row r="16" spans="1:46" s="2" customFormat="1" ht="6.95" customHeight="1">
      <c r="A16" s="36"/>
      <c r="B16" s="41"/>
      <c r="C16" s="36"/>
      <c r="D16" s="36"/>
      <c r="E16" s="36"/>
      <c r="F16" s="36"/>
      <c r="G16" s="36"/>
      <c r="H16" s="36"/>
      <c r="I16" s="110"/>
      <c r="J16" s="36"/>
      <c r="K16" s="36"/>
      <c r="L16" s="111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</row>
    <row r="17" spans="1:31" s="2" customFormat="1" ht="12" customHeight="1">
      <c r="A17" s="36"/>
      <c r="B17" s="41"/>
      <c r="C17" s="36"/>
      <c r="D17" s="109" t="s">
        <v>33</v>
      </c>
      <c r="E17" s="36"/>
      <c r="F17" s="36"/>
      <c r="G17" s="36"/>
      <c r="H17" s="36"/>
      <c r="I17" s="113" t="s">
        <v>30</v>
      </c>
      <c r="J17" s="32" t="str">
        <f>'Rekapitulace stavby'!AN13</f>
        <v>Vyplň údaj</v>
      </c>
      <c r="K17" s="36"/>
      <c r="L17" s="111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</row>
    <row r="18" spans="1:31" s="2" customFormat="1" ht="18" customHeight="1">
      <c r="A18" s="36"/>
      <c r="B18" s="41"/>
      <c r="C18" s="36"/>
      <c r="D18" s="36"/>
      <c r="E18" s="389" t="str">
        <f>'Rekapitulace stavby'!E14</f>
        <v>Vyplň údaj</v>
      </c>
      <c r="F18" s="390"/>
      <c r="G18" s="390"/>
      <c r="H18" s="390"/>
      <c r="I18" s="113" t="s">
        <v>32</v>
      </c>
      <c r="J18" s="32" t="str">
        <f>'Rekapitulace stavby'!AN14</f>
        <v>Vyplň údaj</v>
      </c>
      <c r="K18" s="36"/>
      <c r="L18" s="111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</row>
    <row r="19" spans="1:31" s="2" customFormat="1" ht="6.95" customHeight="1">
      <c r="A19" s="36"/>
      <c r="B19" s="41"/>
      <c r="C19" s="36"/>
      <c r="D19" s="36"/>
      <c r="E19" s="36"/>
      <c r="F19" s="36"/>
      <c r="G19" s="36"/>
      <c r="H19" s="36"/>
      <c r="I19" s="110"/>
      <c r="J19" s="36"/>
      <c r="K19" s="36"/>
      <c r="L19" s="111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</row>
    <row r="20" spans="1:31" s="2" customFormat="1" ht="12" customHeight="1">
      <c r="A20" s="36"/>
      <c r="B20" s="41"/>
      <c r="C20" s="36"/>
      <c r="D20" s="109" t="s">
        <v>35</v>
      </c>
      <c r="E20" s="36"/>
      <c r="F20" s="36"/>
      <c r="G20" s="36"/>
      <c r="H20" s="36"/>
      <c r="I20" s="113" t="s">
        <v>30</v>
      </c>
      <c r="J20" s="112" t="s">
        <v>20</v>
      </c>
      <c r="K20" s="36"/>
      <c r="L20" s="111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</row>
    <row r="21" spans="1:31" s="2" customFormat="1" ht="18" customHeight="1">
      <c r="A21" s="36"/>
      <c r="B21" s="41"/>
      <c r="C21" s="36"/>
      <c r="D21" s="36"/>
      <c r="E21" s="112" t="s">
        <v>36</v>
      </c>
      <c r="F21" s="36"/>
      <c r="G21" s="36"/>
      <c r="H21" s="36"/>
      <c r="I21" s="113" t="s">
        <v>32</v>
      </c>
      <c r="J21" s="112" t="s">
        <v>20</v>
      </c>
      <c r="K21" s="36"/>
      <c r="L21" s="111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</row>
    <row r="22" spans="1:31" s="2" customFormat="1" ht="6.95" customHeight="1">
      <c r="A22" s="36"/>
      <c r="B22" s="41"/>
      <c r="C22" s="36"/>
      <c r="D22" s="36"/>
      <c r="E22" s="36"/>
      <c r="F22" s="36"/>
      <c r="G22" s="36"/>
      <c r="H22" s="36"/>
      <c r="I22" s="110"/>
      <c r="J22" s="36"/>
      <c r="K22" s="36"/>
      <c r="L22" s="111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</row>
    <row r="23" spans="1:31" s="2" customFormat="1" ht="12" customHeight="1">
      <c r="A23" s="36"/>
      <c r="B23" s="41"/>
      <c r="C23" s="36"/>
      <c r="D23" s="109" t="s">
        <v>38</v>
      </c>
      <c r="E23" s="36"/>
      <c r="F23" s="36"/>
      <c r="G23" s="36"/>
      <c r="H23" s="36"/>
      <c r="I23" s="113" t="s">
        <v>30</v>
      </c>
      <c r="J23" s="112" t="s">
        <v>20</v>
      </c>
      <c r="K23" s="36"/>
      <c r="L23" s="111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</row>
    <row r="24" spans="1:31" s="2" customFormat="1" ht="18" customHeight="1">
      <c r="A24" s="36"/>
      <c r="B24" s="41"/>
      <c r="C24" s="36"/>
      <c r="D24" s="36"/>
      <c r="E24" s="112" t="s">
        <v>39</v>
      </c>
      <c r="F24" s="36"/>
      <c r="G24" s="36"/>
      <c r="H24" s="36"/>
      <c r="I24" s="113" t="s">
        <v>32</v>
      </c>
      <c r="J24" s="112" t="s">
        <v>20</v>
      </c>
      <c r="K24" s="36"/>
      <c r="L24" s="111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</row>
    <row r="25" spans="1:31" s="2" customFormat="1" ht="6.95" customHeight="1">
      <c r="A25" s="36"/>
      <c r="B25" s="41"/>
      <c r="C25" s="36"/>
      <c r="D25" s="36"/>
      <c r="E25" s="36"/>
      <c r="F25" s="36"/>
      <c r="G25" s="36"/>
      <c r="H25" s="36"/>
      <c r="I25" s="110"/>
      <c r="J25" s="36"/>
      <c r="K25" s="36"/>
      <c r="L25" s="111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</row>
    <row r="26" spans="1:31" s="2" customFormat="1" ht="12" customHeight="1">
      <c r="A26" s="36"/>
      <c r="B26" s="41"/>
      <c r="C26" s="36"/>
      <c r="D26" s="109" t="s">
        <v>40</v>
      </c>
      <c r="E26" s="36"/>
      <c r="F26" s="36"/>
      <c r="G26" s="36"/>
      <c r="H26" s="36"/>
      <c r="I26" s="110"/>
      <c r="J26" s="36"/>
      <c r="K26" s="36"/>
      <c r="L26" s="111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</row>
    <row r="27" spans="1:31" s="8" customFormat="1" ht="47.25" customHeight="1">
      <c r="A27" s="115"/>
      <c r="B27" s="116"/>
      <c r="C27" s="115"/>
      <c r="D27" s="115"/>
      <c r="E27" s="391" t="s">
        <v>41</v>
      </c>
      <c r="F27" s="391"/>
      <c r="G27" s="391"/>
      <c r="H27" s="391"/>
      <c r="I27" s="117"/>
      <c r="J27" s="115"/>
      <c r="K27" s="115"/>
      <c r="L27" s="118"/>
      <c r="S27" s="115"/>
      <c r="T27" s="115"/>
      <c r="U27" s="115"/>
      <c r="V27" s="115"/>
      <c r="W27" s="115"/>
      <c r="X27" s="115"/>
      <c r="Y27" s="115"/>
      <c r="Z27" s="115"/>
      <c r="AA27" s="115"/>
      <c r="AB27" s="115"/>
      <c r="AC27" s="115"/>
      <c r="AD27" s="115"/>
      <c r="AE27" s="115"/>
    </row>
    <row r="28" spans="1:31" s="2" customFormat="1" ht="6.95" customHeight="1">
      <c r="A28" s="36"/>
      <c r="B28" s="41"/>
      <c r="C28" s="36"/>
      <c r="D28" s="36"/>
      <c r="E28" s="36"/>
      <c r="F28" s="36"/>
      <c r="G28" s="36"/>
      <c r="H28" s="36"/>
      <c r="I28" s="110"/>
      <c r="J28" s="36"/>
      <c r="K28" s="36"/>
      <c r="L28" s="111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</row>
    <row r="29" spans="1:31" s="2" customFormat="1" ht="6.95" customHeight="1">
      <c r="A29" s="36"/>
      <c r="B29" s="41"/>
      <c r="C29" s="36"/>
      <c r="D29" s="119"/>
      <c r="E29" s="119"/>
      <c r="F29" s="119"/>
      <c r="G29" s="119"/>
      <c r="H29" s="119"/>
      <c r="I29" s="120"/>
      <c r="J29" s="119"/>
      <c r="K29" s="119"/>
      <c r="L29" s="111"/>
      <c r="S29" s="36"/>
      <c r="T29" s="36"/>
      <c r="U29" s="36"/>
      <c r="V29" s="36"/>
      <c r="W29" s="36"/>
      <c r="X29" s="36"/>
      <c r="Y29" s="36"/>
      <c r="Z29" s="36"/>
      <c r="AA29" s="36"/>
      <c r="AB29" s="36"/>
      <c r="AC29" s="36"/>
      <c r="AD29" s="36"/>
      <c r="AE29" s="36"/>
    </row>
    <row r="30" spans="1:31" s="2" customFormat="1" ht="25.35" customHeight="1">
      <c r="A30" s="36"/>
      <c r="B30" s="41"/>
      <c r="C30" s="36"/>
      <c r="D30" s="121" t="s">
        <v>42</v>
      </c>
      <c r="E30" s="36"/>
      <c r="F30" s="36"/>
      <c r="G30" s="36"/>
      <c r="H30" s="36"/>
      <c r="I30" s="110"/>
      <c r="J30" s="122">
        <f>ROUND(J86, 2)</f>
        <v>0</v>
      </c>
      <c r="K30" s="36"/>
      <c r="L30" s="111"/>
      <c r="S30" s="36"/>
      <c r="T30" s="36"/>
      <c r="U30" s="36"/>
      <c r="V30" s="36"/>
      <c r="W30" s="36"/>
      <c r="X30" s="36"/>
      <c r="Y30" s="36"/>
      <c r="Z30" s="36"/>
      <c r="AA30" s="36"/>
      <c r="AB30" s="36"/>
      <c r="AC30" s="36"/>
      <c r="AD30" s="36"/>
      <c r="AE30" s="36"/>
    </row>
    <row r="31" spans="1:31" s="2" customFormat="1" ht="6.95" customHeight="1">
      <c r="A31" s="36"/>
      <c r="B31" s="41"/>
      <c r="C31" s="36"/>
      <c r="D31" s="119"/>
      <c r="E31" s="119"/>
      <c r="F31" s="119"/>
      <c r="G31" s="119"/>
      <c r="H31" s="119"/>
      <c r="I31" s="120"/>
      <c r="J31" s="119"/>
      <c r="K31" s="119"/>
      <c r="L31" s="111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</row>
    <row r="32" spans="1:31" s="2" customFormat="1" ht="14.45" customHeight="1">
      <c r="A32" s="36"/>
      <c r="B32" s="41"/>
      <c r="C32" s="36"/>
      <c r="D32" s="36"/>
      <c r="E32" s="36"/>
      <c r="F32" s="123" t="s">
        <v>44</v>
      </c>
      <c r="G32" s="36"/>
      <c r="H32" s="36"/>
      <c r="I32" s="124" t="s">
        <v>43</v>
      </c>
      <c r="J32" s="123" t="s">
        <v>45</v>
      </c>
      <c r="K32" s="36"/>
      <c r="L32" s="111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36"/>
    </row>
    <row r="33" spans="1:31" s="2" customFormat="1" ht="14.45" customHeight="1">
      <c r="A33" s="36"/>
      <c r="B33" s="41"/>
      <c r="C33" s="36"/>
      <c r="D33" s="125" t="s">
        <v>46</v>
      </c>
      <c r="E33" s="109" t="s">
        <v>47</v>
      </c>
      <c r="F33" s="126">
        <f>ROUND((SUM(BE86:BE395)),  2)</f>
        <v>0</v>
      </c>
      <c r="G33" s="36"/>
      <c r="H33" s="36"/>
      <c r="I33" s="127">
        <v>0.21</v>
      </c>
      <c r="J33" s="126">
        <f>ROUND(((SUM(BE86:BE395))*I33),  2)</f>
        <v>0</v>
      </c>
      <c r="K33" s="36"/>
      <c r="L33" s="111"/>
      <c r="S33" s="36"/>
      <c r="T33" s="36"/>
      <c r="U33" s="36"/>
      <c r="V33" s="36"/>
      <c r="W33" s="36"/>
      <c r="X33" s="36"/>
      <c r="Y33" s="36"/>
      <c r="Z33" s="36"/>
      <c r="AA33" s="36"/>
      <c r="AB33" s="36"/>
      <c r="AC33" s="36"/>
      <c r="AD33" s="36"/>
      <c r="AE33" s="36"/>
    </row>
    <row r="34" spans="1:31" s="2" customFormat="1" ht="14.45" customHeight="1">
      <c r="A34" s="36"/>
      <c r="B34" s="41"/>
      <c r="C34" s="36"/>
      <c r="D34" s="36"/>
      <c r="E34" s="109" t="s">
        <v>48</v>
      </c>
      <c r="F34" s="126">
        <f>ROUND((SUM(BF86:BF395)),  2)</f>
        <v>0</v>
      </c>
      <c r="G34" s="36"/>
      <c r="H34" s="36"/>
      <c r="I34" s="127">
        <v>0.15</v>
      </c>
      <c r="J34" s="126">
        <f>ROUND(((SUM(BF86:BF395))*I34),  2)</f>
        <v>0</v>
      </c>
      <c r="K34" s="36"/>
      <c r="L34" s="111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36"/>
    </row>
    <row r="35" spans="1:31" s="2" customFormat="1" ht="14.45" hidden="1" customHeight="1">
      <c r="A35" s="36"/>
      <c r="B35" s="41"/>
      <c r="C35" s="36"/>
      <c r="D35" s="36"/>
      <c r="E35" s="109" t="s">
        <v>49</v>
      </c>
      <c r="F35" s="126">
        <f>ROUND((SUM(BG86:BG395)),  2)</f>
        <v>0</v>
      </c>
      <c r="G35" s="36"/>
      <c r="H35" s="36"/>
      <c r="I35" s="127">
        <v>0.21</v>
      </c>
      <c r="J35" s="126">
        <f>0</f>
        <v>0</v>
      </c>
      <c r="K35" s="36"/>
      <c r="L35" s="111"/>
      <c r="S35" s="36"/>
      <c r="T35" s="36"/>
      <c r="U35" s="36"/>
      <c r="V35" s="36"/>
      <c r="W35" s="36"/>
      <c r="X35" s="36"/>
      <c r="Y35" s="36"/>
      <c r="Z35" s="36"/>
      <c r="AA35" s="36"/>
      <c r="AB35" s="36"/>
      <c r="AC35" s="36"/>
      <c r="AD35" s="36"/>
      <c r="AE35" s="36"/>
    </row>
    <row r="36" spans="1:31" s="2" customFormat="1" ht="14.45" hidden="1" customHeight="1">
      <c r="A36" s="36"/>
      <c r="B36" s="41"/>
      <c r="C36" s="36"/>
      <c r="D36" s="36"/>
      <c r="E36" s="109" t="s">
        <v>50</v>
      </c>
      <c r="F36" s="126">
        <f>ROUND((SUM(BH86:BH395)),  2)</f>
        <v>0</v>
      </c>
      <c r="G36" s="36"/>
      <c r="H36" s="36"/>
      <c r="I36" s="127">
        <v>0.15</v>
      </c>
      <c r="J36" s="126">
        <f>0</f>
        <v>0</v>
      </c>
      <c r="K36" s="36"/>
      <c r="L36" s="111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</row>
    <row r="37" spans="1:31" s="2" customFormat="1" ht="14.45" hidden="1" customHeight="1">
      <c r="A37" s="36"/>
      <c r="B37" s="41"/>
      <c r="C37" s="36"/>
      <c r="D37" s="36"/>
      <c r="E37" s="109" t="s">
        <v>51</v>
      </c>
      <c r="F37" s="126">
        <f>ROUND((SUM(BI86:BI395)),  2)</f>
        <v>0</v>
      </c>
      <c r="G37" s="36"/>
      <c r="H37" s="36"/>
      <c r="I37" s="127">
        <v>0</v>
      </c>
      <c r="J37" s="126">
        <f>0</f>
        <v>0</v>
      </c>
      <c r="K37" s="36"/>
      <c r="L37" s="111"/>
      <c r="S37" s="36"/>
      <c r="T37" s="36"/>
      <c r="U37" s="36"/>
      <c r="V37" s="36"/>
      <c r="W37" s="36"/>
      <c r="X37" s="36"/>
      <c r="Y37" s="36"/>
      <c r="Z37" s="36"/>
      <c r="AA37" s="36"/>
      <c r="AB37" s="36"/>
      <c r="AC37" s="36"/>
      <c r="AD37" s="36"/>
      <c r="AE37" s="36"/>
    </row>
    <row r="38" spans="1:31" s="2" customFormat="1" ht="6.95" customHeight="1">
      <c r="A38" s="36"/>
      <c r="B38" s="41"/>
      <c r="C38" s="36"/>
      <c r="D38" s="36"/>
      <c r="E38" s="36"/>
      <c r="F38" s="36"/>
      <c r="G38" s="36"/>
      <c r="H38" s="36"/>
      <c r="I38" s="110"/>
      <c r="J38" s="36"/>
      <c r="K38" s="36"/>
      <c r="L38" s="111"/>
      <c r="S38" s="36"/>
      <c r="T38" s="36"/>
      <c r="U38" s="36"/>
      <c r="V38" s="36"/>
      <c r="W38" s="36"/>
      <c r="X38" s="36"/>
      <c r="Y38" s="36"/>
      <c r="Z38" s="36"/>
      <c r="AA38" s="36"/>
      <c r="AB38" s="36"/>
      <c r="AC38" s="36"/>
      <c r="AD38" s="36"/>
      <c r="AE38" s="36"/>
    </row>
    <row r="39" spans="1:31" s="2" customFormat="1" ht="25.35" customHeight="1">
      <c r="A39" s="36"/>
      <c r="B39" s="41"/>
      <c r="C39" s="128"/>
      <c r="D39" s="129" t="s">
        <v>52</v>
      </c>
      <c r="E39" s="130"/>
      <c r="F39" s="130"/>
      <c r="G39" s="131" t="s">
        <v>53</v>
      </c>
      <c r="H39" s="132" t="s">
        <v>54</v>
      </c>
      <c r="I39" s="133"/>
      <c r="J39" s="134">
        <f>SUM(J30:J37)</f>
        <v>0</v>
      </c>
      <c r="K39" s="135"/>
      <c r="L39" s="111"/>
      <c r="S39" s="36"/>
      <c r="T39" s="36"/>
      <c r="U39" s="36"/>
      <c r="V39" s="36"/>
      <c r="W39" s="36"/>
      <c r="X39" s="36"/>
      <c r="Y39" s="36"/>
      <c r="Z39" s="36"/>
      <c r="AA39" s="36"/>
      <c r="AB39" s="36"/>
      <c r="AC39" s="36"/>
      <c r="AD39" s="36"/>
      <c r="AE39" s="36"/>
    </row>
    <row r="40" spans="1:31" s="2" customFormat="1" ht="14.45" customHeight="1">
      <c r="A40" s="36"/>
      <c r="B40" s="136"/>
      <c r="C40" s="137"/>
      <c r="D40" s="137"/>
      <c r="E40" s="137"/>
      <c r="F40" s="137"/>
      <c r="G40" s="137"/>
      <c r="H40" s="137"/>
      <c r="I40" s="138"/>
      <c r="J40" s="137"/>
      <c r="K40" s="137"/>
      <c r="L40" s="111"/>
      <c r="S40" s="36"/>
      <c r="T40" s="36"/>
      <c r="U40" s="36"/>
      <c r="V40" s="36"/>
      <c r="W40" s="36"/>
      <c r="X40" s="36"/>
      <c r="Y40" s="36"/>
      <c r="Z40" s="36"/>
      <c r="AA40" s="36"/>
      <c r="AB40" s="36"/>
      <c r="AC40" s="36"/>
      <c r="AD40" s="36"/>
      <c r="AE40" s="36"/>
    </row>
    <row r="44" spans="1:31" s="2" customFormat="1" ht="6.95" customHeight="1">
      <c r="A44" s="36"/>
      <c r="B44" s="139"/>
      <c r="C44" s="140"/>
      <c r="D44" s="140"/>
      <c r="E44" s="140"/>
      <c r="F44" s="140"/>
      <c r="G44" s="140"/>
      <c r="H44" s="140"/>
      <c r="I44" s="141"/>
      <c r="J44" s="140"/>
      <c r="K44" s="140"/>
      <c r="L44" s="111"/>
      <c r="S44" s="36"/>
      <c r="T44" s="36"/>
      <c r="U44" s="36"/>
      <c r="V44" s="36"/>
      <c r="W44" s="36"/>
      <c r="X44" s="36"/>
      <c r="Y44" s="36"/>
      <c r="Z44" s="36"/>
      <c r="AA44" s="36"/>
      <c r="AB44" s="36"/>
      <c r="AC44" s="36"/>
      <c r="AD44" s="36"/>
      <c r="AE44" s="36"/>
    </row>
    <row r="45" spans="1:31" s="2" customFormat="1" ht="24.95" customHeight="1">
      <c r="A45" s="36"/>
      <c r="B45" s="37"/>
      <c r="C45" s="25" t="s">
        <v>97</v>
      </c>
      <c r="D45" s="38"/>
      <c r="E45" s="38"/>
      <c r="F45" s="38"/>
      <c r="G45" s="38"/>
      <c r="H45" s="38"/>
      <c r="I45" s="110"/>
      <c r="J45" s="38"/>
      <c r="K45" s="38"/>
      <c r="L45" s="111"/>
      <c r="S45" s="36"/>
      <c r="T45" s="36"/>
      <c r="U45" s="36"/>
      <c r="V45" s="36"/>
      <c r="W45" s="36"/>
      <c r="X45" s="36"/>
      <c r="Y45" s="36"/>
      <c r="Z45" s="36"/>
      <c r="AA45" s="36"/>
      <c r="AB45" s="36"/>
      <c r="AC45" s="36"/>
      <c r="AD45" s="36"/>
      <c r="AE45" s="36"/>
    </row>
    <row r="46" spans="1:31" s="2" customFormat="1" ht="6.95" customHeight="1">
      <c r="A46" s="36"/>
      <c r="B46" s="37"/>
      <c r="C46" s="38"/>
      <c r="D46" s="38"/>
      <c r="E46" s="38"/>
      <c r="F46" s="38"/>
      <c r="G46" s="38"/>
      <c r="H46" s="38"/>
      <c r="I46" s="110"/>
      <c r="J46" s="38"/>
      <c r="K46" s="38"/>
      <c r="L46" s="111"/>
      <c r="S46" s="36"/>
      <c r="T46" s="36"/>
      <c r="U46" s="36"/>
      <c r="V46" s="36"/>
      <c r="W46" s="36"/>
      <c r="X46" s="36"/>
      <c r="Y46" s="36"/>
      <c r="Z46" s="36"/>
      <c r="AA46" s="36"/>
      <c r="AB46" s="36"/>
      <c r="AC46" s="36"/>
      <c r="AD46" s="36"/>
      <c r="AE46" s="36"/>
    </row>
    <row r="47" spans="1:31" s="2" customFormat="1" ht="12" customHeight="1">
      <c r="A47" s="36"/>
      <c r="B47" s="37"/>
      <c r="C47" s="31" t="s">
        <v>16</v>
      </c>
      <c r="D47" s="38"/>
      <c r="E47" s="38"/>
      <c r="F47" s="38"/>
      <c r="G47" s="38"/>
      <c r="H47" s="38"/>
      <c r="I47" s="110"/>
      <c r="J47" s="38"/>
      <c r="K47" s="38"/>
      <c r="L47" s="111"/>
      <c r="S47" s="36"/>
      <c r="T47" s="36"/>
      <c r="U47" s="36"/>
      <c r="V47" s="36"/>
      <c r="W47" s="36"/>
      <c r="X47" s="36"/>
      <c r="Y47" s="36"/>
      <c r="Z47" s="36"/>
      <c r="AA47" s="36"/>
      <c r="AB47" s="36"/>
      <c r="AC47" s="36"/>
      <c r="AD47" s="36"/>
      <c r="AE47" s="36"/>
    </row>
    <row r="48" spans="1:31" s="2" customFormat="1" ht="16.5" customHeight="1">
      <c r="A48" s="36"/>
      <c r="B48" s="37"/>
      <c r="C48" s="38"/>
      <c r="D48" s="38"/>
      <c r="E48" s="392" t="str">
        <f>E7</f>
        <v>Mimoň, Smetanova - kanalizace</v>
      </c>
      <c r="F48" s="393"/>
      <c r="G48" s="393"/>
      <c r="H48" s="393"/>
      <c r="I48" s="110"/>
      <c r="J48" s="38"/>
      <c r="K48" s="38"/>
      <c r="L48" s="111"/>
      <c r="S48" s="36"/>
      <c r="T48" s="36"/>
      <c r="U48" s="36"/>
      <c r="V48" s="36"/>
      <c r="W48" s="36"/>
      <c r="X48" s="36"/>
      <c r="Y48" s="36"/>
      <c r="Z48" s="36"/>
      <c r="AA48" s="36"/>
      <c r="AB48" s="36"/>
      <c r="AC48" s="36"/>
      <c r="AD48" s="36"/>
      <c r="AE48" s="36"/>
    </row>
    <row r="49" spans="1:47" s="2" customFormat="1" ht="12" customHeight="1">
      <c r="A49" s="36"/>
      <c r="B49" s="37"/>
      <c r="C49" s="31" t="s">
        <v>94</v>
      </c>
      <c r="D49" s="38"/>
      <c r="E49" s="38"/>
      <c r="F49" s="38"/>
      <c r="G49" s="38"/>
      <c r="H49" s="38"/>
      <c r="I49" s="110"/>
      <c r="J49" s="38"/>
      <c r="K49" s="38"/>
      <c r="L49" s="111"/>
      <c r="S49" s="36"/>
      <c r="T49" s="36"/>
      <c r="U49" s="36"/>
      <c r="V49" s="36"/>
      <c r="W49" s="36"/>
      <c r="X49" s="36"/>
      <c r="Y49" s="36"/>
      <c r="Z49" s="36"/>
      <c r="AA49" s="36"/>
      <c r="AB49" s="36"/>
      <c r="AC49" s="36"/>
      <c r="AD49" s="36"/>
      <c r="AE49" s="36"/>
    </row>
    <row r="50" spans="1:47" s="2" customFormat="1" ht="16.5" customHeight="1">
      <c r="A50" s="36"/>
      <c r="B50" s="37"/>
      <c r="C50" s="38"/>
      <c r="D50" s="38"/>
      <c r="E50" s="364" t="str">
        <f>E9</f>
        <v>IO 01 - Tlaková kanalizační stoka</v>
      </c>
      <c r="F50" s="394"/>
      <c r="G50" s="394"/>
      <c r="H50" s="394"/>
      <c r="I50" s="110"/>
      <c r="J50" s="38"/>
      <c r="K50" s="38"/>
      <c r="L50" s="111"/>
      <c r="S50" s="36"/>
      <c r="T50" s="36"/>
      <c r="U50" s="36"/>
      <c r="V50" s="36"/>
      <c r="W50" s="36"/>
      <c r="X50" s="36"/>
      <c r="Y50" s="36"/>
      <c r="Z50" s="36"/>
      <c r="AA50" s="36"/>
      <c r="AB50" s="36"/>
      <c r="AC50" s="36"/>
      <c r="AD50" s="36"/>
      <c r="AE50" s="36"/>
    </row>
    <row r="51" spans="1:47" s="2" customFormat="1" ht="6.95" customHeight="1">
      <c r="A51" s="36"/>
      <c r="B51" s="37"/>
      <c r="C51" s="38"/>
      <c r="D51" s="38"/>
      <c r="E51" s="38"/>
      <c r="F51" s="38"/>
      <c r="G51" s="38"/>
      <c r="H51" s="38"/>
      <c r="I51" s="110"/>
      <c r="J51" s="38"/>
      <c r="K51" s="38"/>
      <c r="L51" s="111"/>
      <c r="S51" s="36"/>
      <c r="T51" s="36"/>
      <c r="U51" s="36"/>
      <c r="V51" s="36"/>
      <c r="W51" s="36"/>
      <c r="X51" s="36"/>
      <c r="Y51" s="36"/>
      <c r="Z51" s="36"/>
      <c r="AA51" s="36"/>
      <c r="AB51" s="36"/>
      <c r="AC51" s="36"/>
      <c r="AD51" s="36"/>
      <c r="AE51" s="36"/>
    </row>
    <row r="52" spans="1:47" s="2" customFormat="1" ht="12" customHeight="1">
      <c r="A52" s="36"/>
      <c r="B52" s="37"/>
      <c r="C52" s="31" t="s">
        <v>23</v>
      </c>
      <c r="D52" s="38"/>
      <c r="E52" s="38"/>
      <c r="F52" s="29" t="str">
        <f>F12</f>
        <v>Mimoň</v>
      </c>
      <c r="G52" s="38"/>
      <c r="H52" s="38"/>
      <c r="I52" s="113" t="s">
        <v>25</v>
      </c>
      <c r="J52" s="61" t="str">
        <f>IF(J12="","",J12)</f>
        <v>24. 5. 2020</v>
      </c>
      <c r="K52" s="38"/>
      <c r="L52" s="111"/>
      <c r="S52" s="36"/>
      <c r="T52" s="36"/>
      <c r="U52" s="36"/>
      <c r="V52" s="36"/>
      <c r="W52" s="36"/>
      <c r="X52" s="36"/>
      <c r="Y52" s="36"/>
      <c r="Z52" s="36"/>
      <c r="AA52" s="36"/>
      <c r="AB52" s="36"/>
      <c r="AC52" s="36"/>
      <c r="AD52" s="36"/>
      <c r="AE52" s="36"/>
    </row>
    <row r="53" spans="1:47" s="2" customFormat="1" ht="6.95" customHeight="1">
      <c r="A53" s="36"/>
      <c r="B53" s="37"/>
      <c r="C53" s="38"/>
      <c r="D53" s="38"/>
      <c r="E53" s="38"/>
      <c r="F53" s="38"/>
      <c r="G53" s="38"/>
      <c r="H53" s="38"/>
      <c r="I53" s="110"/>
      <c r="J53" s="38"/>
      <c r="K53" s="38"/>
      <c r="L53" s="111"/>
      <c r="S53" s="36"/>
      <c r="T53" s="36"/>
      <c r="U53" s="36"/>
      <c r="V53" s="36"/>
      <c r="W53" s="36"/>
      <c r="X53" s="36"/>
      <c r="Y53" s="36"/>
      <c r="Z53" s="36"/>
      <c r="AA53" s="36"/>
      <c r="AB53" s="36"/>
      <c r="AC53" s="36"/>
      <c r="AD53" s="36"/>
      <c r="AE53" s="36"/>
    </row>
    <row r="54" spans="1:47" s="2" customFormat="1" ht="25.7" customHeight="1">
      <c r="A54" s="36"/>
      <c r="B54" s="37"/>
      <c r="C54" s="31" t="s">
        <v>29</v>
      </c>
      <c r="D54" s="38"/>
      <c r="E54" s="38"/>
      <c r="F54" s="29" t="str">
        <f>E15</f>
        <v>Město Mimoň</v>
      </c>
      <c r="G54" s="38"/>
      <c r="H54" s="38"/>
      <c r="I54" s="113" t="s">
        <v>35</v>
      </c>
      <c r="J54" s="34" t="str">
        <f>E21</f>
        <v>Vodohospodářské projekty s.r.o.</v>
      </c>
      <c r="K54" s="38"/>
      <c r="L54" s="111"/>
      <c r="S54" s="36"/>
      <c r="T54" s="36"/>
      <c r="U54" s="36"/>
      <c r="V54" s="36"/>
      <c r="W54" s="36"/>
      <c r="X54" s="36"/>
      <c r="Y54" s="36"/>
      <c r="Z54" s="36"/>
      <c r="AA54" s="36"/>
      <c r="AB54" s="36"/>
      <c r="AC54" s="36"/>
      <c r="AD54" s="36"/>
      <c r="AE54" s="36"/>
    </row>
    <row r="55" spans="1:47" s="2" customFormat="1" ht="15.2" customHeight="1">
      <c r="A55" s="36"/>
      <c r="B55" s="37"/>
      <c r="C55" s="31" t="s">
        <v>33</v>
      </c>
      <c r="D55" s="38"/>
      <c r="E55" s="38"/>
      <c r="F55" s="29" t="str">
        <f>IF(E18="","",E18)</f>
        <v>Vyplň údaj</v>
      </c>
      <c r="G55" s="38"/>
      <c r="H55" s="38"/>
      <c r="I55" s="113" t="s">
        <v>38</v>
      </c>
      <c r="J55" s="34" t="str">
        <f>E24</f>
        <v>Martin Růžička</v>
      </c>
      <c r="K55" s="38"/>
      <c r="L55" s="111"/>
      <c r="S55" s="36"/>
      <c r="T55" s="36"/>
      <c r="U55" s="36"/>
      <c r="V55" s="36"/>
      <c r="W55" s="36"/>
      <c r="X55" s="36"/>
      <c r="Y55" s="36"/>
      <c r="Z55" s="36"/>
      <c r="AA55" s="36"/>
      <c r="AB55" s="36"/>
      <c r="AC55" s="36"/>
      <c r="AD55" s="36"/>
      <c r="AE55" s="36"/>
    </row>
    <row r="56" spans="1:47" s="2" customFormat="1" ht="10.35" customHeight="1">
      <c r="A56" s="36"/>
      <c r="B56" s="37"/>
      <c r="C56" s="38"/>
      <c r="D56" s="38"/>
      <c r="E56" s="38"/>
      <c r="F56" s="38"/>
      <c r="G56" s="38"/>
      <c r="H56" s="38"/>
      <c r="I56" s="110"/>
      <c r="J56" s="38"/>
      <c r="K56" s="38"/>
      <c r="L56" s="111"/>
      <c r="S56" s="36"/>
      <c r="T56" s="36"/>
      <c r="U56" s="36"/>
      <c r="V56" s="36"/>
      <c r="W56" s="36"/>
      <c r="X56" s="36"/>
      <c r="Y56" s="36"/>
      <c r="Z56" s="36"/>
      <c r="AA56" s="36"/>
      <c r="AB56" s="36"/>
      <c r="AC56" s="36"/>
      <c r="AD56" s="36"/>
      <c r="AE56" s="36"/>
    </row>
    <row r="57" spans="1:47" s="2" customFormat="1" ht="29.25" customHeight="1">
      <c r="A57" s="36"/>
      <c r="B57" s="37"/>
      <c r="C57" s="142" t="s">
        <v>98</v>
      </c>
      <c r="D57" s="143"/>
      <c r="E57" s="143"/>
      <c r="F57" s="143"/>
      <c r="G57" s="143"/>
      <c r="H57" s="143"/>
      <c r="I57" s="144"/>
      <c r="J57" s="145" t="s">
        <v>99</v>
      </c>
      <c r="K57" s="143"/>
      <c r="L57" s="111"/>
      <c r="S57" s="36"/>
      <c r="T57" s="36"/>
      <c r="U57" s="36"/>
      <c r="V57" s="36"/>
      <c r="W57" s="36"/>
      <c r="X57" s="36"/>
      <c r="Y57" s="36"/>
      <c r="Z57" s="36"/>
      <c r="AA57" s="36"/>
      <c r="AB57" s="36"/>
      <c r="AC57" s="36"/>
      <c r="AD57" s="36"/>
      <c r="AE57" s="36"/>
    </row>
    <row r="58" spans="1:47" s="2" customFormat="1" ht="10.35" customHeight="1">
      <c r="A58" s="36"/>
      <c r="B58" s="37"/>
      <c r="C58" s="38"/>
      <c r="D58" s="38"/>
      <c r="E58" s="38"/>
      <c r="F58" s="38"/>
      <c r="G58" s="38"/>
      <c r="H58" s="38"/>
      <c r="I58" s="110"/>
      <c r="J58" s="38"/>
      <c r="K58" s="38"/>
      <c r="L58" s="111"/>
      <c r="S58" s="36"/>
      <c r="T58" s="36"/>
      <c r="U58" s="36"/>
      <c r="V58" s="36"/>
      <c r="W58" s="36"/>
      <c r="X58" s="36"/>
      <c r="Y58" s="36"/>
      <c r="Z58" s="36"/>
      <c r="AA58" s="36"/>
      <c r="AB58" s="36"/>
      <c r="AC58" s="36"/>
      <c r="AD58" s="36"/>
      <c r="AE58" s="36"/>
    </row>
    <row r="59" spans="1:47" s="2" customFormat="1" ht="22.9" customHeight="1">
      <c r="A59" s="36"/>
      <c r="B59" s="37"/>
      <c r="C59" s="146" t="s">
        <v>74</v>
      </c>
      <c r="D59" s="38"/>
      <c r="E59" s="38"/>
      <c r="F59" s="38"/>
      <c r="G59" s="38"/>
      <c r="H59" s="38"/>
      <c r="I59" s="110"/>
      <c r="J59" s="79">
        <f>J86</f>
        <v>0</v>
      </c>
      <c r="K59" s="38"/>
      <c r="L59" s="111"/>
      <c r="S59" s="36"/>
      <c r="T59" s="36"/>
      <c r="U59" s="36"/>
      <c r="V59" s="36"/>
      <c r="W59" s="36"/>
      <c r="X59" s="36"/>
      <c r="Y59" s="36"/>
      <c r="Z59" s="36"/>
      <c r="AA59" s="36"/>
      <c r="AB59" s="36"/>
      <c r="AC59" s="36"/>
      <c r="AD59" s="36"/>
      <c r="AE59" s="36"/>
      <c r="AU59" s="19" t="s">
        <v>100</v>
      </c>
    </row>
    <row r="60" spans="1:47" s="9" customFormat="1" ht="24.95" customHeight="1">
      <c r="B60" s="147"/>
      <c r="C60" s="148"/>
      <c r="D60" s="149" t="s">
        <v>101</v>
      </c>
      <c r="E60" s="150"/>
      <c r="F60" s="150"/>
      <c r="G60" s="150"/>
      <c r="H60" s="150"/>
      <c r="I60" s="151"/>
      <c r="J60" s="152">
        <f>J87</f>
        <v>0</v>
      </c>
      <c r="K60" s="148"/>
      <c r="L60" s="153"/>
    </row>
    <row r="61" spans="1:47" s="10" customFormat="1" ht="19.899999999999999" customHeight="1">
      <c r="B61" s="154"/>
      <c r="C61" s="155"/>
      <c r="D61" s="156" t="s">
        <v>102</v>
      </c>
      <c r="E61" s="157"/>
      <c r="F61" s="157"/>
      <c r="G61" s="157"/>
      <c r="H61" s="157"/>
      <c r="I61" s="158"/>
      <c r="J61" s="159">
        <f>J88</f>
        <v>0</v>
      </c>
      <c r="K61" s="155"/>
      <c r="L61" s="160"/>
    </row>
    <row r="62" spans="1:47" s="10" customFormat="1" ht="19.899999999999999" customHeight="1">
      <c r="B62" s="154"/>
      <c r="C62" s="155"/>
      <c r="D62" s="156" t="s">
        <v>103</v>
      </c>
      <c r="E62" s="157"/>
      <c r="F62" s="157"/>
      <c r="G62" s="157"/>
      <c r="H62" s="157"/>
      <c r="I62" s="158"/>
      <c r="J62" s="159">
        <f>J211</f>
        <v>0</v>
      </c>
      <c r="K62" s="155"/>
      <c r="L62" s="160"/>
    </row>
    <row r="63" spans="1:47" s="10" customFormat="1" ht="19.899999999999999" customHeight="1">
      <c r="B63" s="154"/>
      <c r="C63" s="155"/>
      <c r="D63" s="156" t="s">
        <v>104</v>
      </c>
      <c r="E63" s="157"/>
      <c r="F63" s="157"/>
      <c r="G63" s="157"/>
      <c r="H63" s="157"/>
      <c r="I63" s="158"/>
      <c r="J63" s="159">
        <f>J226</f>
        <v>0</v>
      </c>
      <c r="K63" s="155"/>
      <c r="L63" s="160"/>
    </row>
    <row r="64" spans="1:47" s="10" customFormat="1" ht="19.899999999999999" customHeight="1">
      <c r="B64" s="154"/>
      <c r="C64" s="155"/>
      <c r="D64" s="156" t="s">
        <v>105</v>
      </c>
      <c r="E64" s="157"/>
      <c r="F64" s="157"/>
      <c r="G64" s="157"/>
      <c r="H64" s="157"/>
      <c r="I64" s="158"/>
      <c r="J64" s="159">
        <f>J299</f>
        <v>0</v>
      </c>
      <c r="K64" s="155"/>
      <c r="L64" s="160"/>
    </row>
    <row r="65" spans="1:31" s="10" customFormat="1" ht="19.899999999999999" customHeight="1">
      <c r="B65" s="154"/>
      <c r="C65" s="155"/>
      <c r="D65" s="156" t="s">
        <v>106</v>
      </c>
      <c r="E65" s="157"/>
      <c r="F65" s="157"/>
      <c r="G65" s="157"/>
      <c r="H65" s="157"/>
      <c r="I65" s="158"/>
      <c r="J65" s="159">
        <f>J302</f>
        <v>0</v>
      </c>
      <c r="K65" s="155"/>
      <c r="L65" s="160"/>
    </row>
    <row r="66" spans="1:31" s="10" customFormat="1" ht="19.899999999999999" customHeight="1">
      <c r="B66" s="154"/>
      <c r="C66" s="155"/>
      <c r="D66" s="156" t="s">
        <v>107</v>
      </c>
      <c r="E66" s="157"/>
      <c r="F66" s="157"/>
      <c r="G66" s="157"/>
      <c r="H66" s="157"/>
      <c r="I66" s="158"/>
      <c r="J66" s="159">
        <f>J346</f>
        <v>0</v>
      </c>
      <c r="K66" s="155"/>
      <c r="L66" s="160"/>
    </row>
    <row r="67" spans="1:31" s="2" customFormat="1" ht="21.75" customHeight="1">
      <c r="A67" s="36"/>
      <c r="B67" s="37"/>
      <c r="C67" s="38"/>
      <c r="D67" s="38"/>
      <c r="E67" s="38"/>
      <c r="F67" s="38"/>
      <c r="G67" s="38"/>
      <c r="H67" s="38"/>
      <c r="I67" s="110"/>
      <c r="J67" s="38"/>
      <c r="K67" s="38"/>
      <c r="L67" s="111"/>
      <c r="S67" s="36"/>
      <c r="T67" s="36"/>
      <c r="U67" s="36"/>
      <c r="V67" s="36"/>
      <c r="W67" s="36"/>
      <c r="X67" s="36"/>
      <c r="Y67" s="36"/>
      <c r="Z67" s="36"/>
      <c r="AA67" s="36"/>
      <c r="AB67" s="36"/>
      <c r="AC67" s="36"/>
      <c r="AD67" s="36"/>
      <c r="AE67" s="36"/>
    </row>
    <row r="68" spans="1:31" s="2" customFormat="1" ht="6.95" customHeight="1">
      <c r="A68" s="36"/>
      <c r="B68" s="49"/>
      <c r="C68" s="50"/>
      <c r="D68" s="50"/>
      <c r="E68" s="50"/>
      <c r="F68" s="50"/>
      <c r="G68" s="50"/>
      <c r="H68" s="50"/>
      <c r="I68" s="138"/>
      <c r="J68" s="50"/>
      <c r="K68" s="50"/>
      <c r="L68" s="111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</row>
    <row r="72" spans="1:31" s="2" customFormat="1" ht="6.95" customHeight="1">
      <c r="A72" s="36"/>
      <c r="B72" s="51"/>
      <c r="C72" s="52"/>
      <c r="D72" s="52"/>
      <c r="E72" s="52"/>
      <c r="F72" s="52"/>
      <c r="G72" s="52"/>
      <c r="H72" s="52"/>
      <c r="I72" s="141"/>
      <c r="J72" s="52"/>
      <c r="K72" s="52"/>
      <c r="L72" s="111"/>
      <c r="S72" s="36"/>
      <c r="T72" s="36"/>
      <c r="U72" s="36"/>
      <c r="V72" s="36"/>
      <c r="W72" s="36"/>
      <c r="X72" s="36"/>
      <c r="Y72" s="36"/>
      <c r="Z72" s="36"/>
      <c r="AA72" s="36"/>
      <c r="AB72" s="36"/>
      <c r="AC72" s="36"/>
      <c r="AD72" s="36"/>
      <c r="AE72" s="36"/>
    </row>
    <row r="73" spans="1:31" s="2" customFormat="1" ht="24.95" customHeight="1">
      <c r="A73" s="36"/>
      <c r="B73" s="37"/>
      <c r="C73" s="25" t="s">
        <v>108</v>
      </c>
      <c r="D73" s="38"/>
      <c r="E73" s="38"/>
      <c r="F73" s="38"/>
      <c r="G73" s="38"/>
      <c r="H73" s="38"/>
      <c r="I73" s="110"/>
      <c r="J73" s="38"/>
      <c r="K73" s="38"/>
      <c r="L73" s="111"/>
      <c r="S73" s="36"/>
      <c r="T73" s="36"/>
      <c r="U73" s="36"/>
      <c r="V73" s="36"/>
      <c r="W73" s="36"/>
      <c r="X73" s="36"/>
      <c r="Y73" s="36"/>
      <c r="Z73" s="36"/>
      <c r="AA73" s="36"/>
      <c r="AB73" s="36"/>
      <c r="AC73" s="36"/>
      <c r="AD73" s="36"/>
      <c r="AE73" s="36"/>
    </row>
    <row r="74" spans="1:31" s="2" customFormat="1" ht="6.95" customHeight="1">
      <c r="A74" s="36"/>
      <c r="B74" s="37"/>
      <c r="C74" s="38"/>
      <c r="D74" s="38"/>
      <c r="E74" s="38"/>
      <c r="F74" s="38"/>
      <c r="G74" s="38"/>
      <c r="H74" s="38"/>
      <c r="I74" s="110"/>
      <c r="J74" s="38"/>
      <c r="K74" s="38"/>
      <c r="L74" s="111"/>
      <c r="S74" s="36"/>
      <c r="T74" s="36"/>
      <c r="U74" s="36"/>
      <c r="V74" s="36"/>
      <c r="W74" s="36"/>
      <c r="X74" s="36"/>
      <c r="Y74" s="36"/>
      <c r="Z74" s="36"/>
      <c r="AA74" s="36"/>
      <c r="AB74" s="36"/>
      <c r="AC74" s="36"/>
      <c r="AD74" s="36"/>
      <c r="AE74" s="36"/>
    </row>
    <row r="75" spans="1:31" s="2" customFormat="1" ht="12" customHeight="1">
      <c r="A75" s="36"/>
      <c r="B75" s="37"/>
      <c r="C75" s="31" t="s">
        <v>16</v>
      </c>
      <c r="D75" s="38"/>
      <c r="E75" s="38"/>
      <c r="F75" s="38"/>
      <c r="G75" s="38"/>
      <c r="H75" s="38"/>
      <c r="I75" s="110"/>
      <c r="J75" s="38"/>
      <c r="K75" s="38"/>
      <c r="L75" s="111"/>
      <c r="S75" s="36"/>
      <c r="T75" s="36"/>
      <c r="U75" s="36"/>
      <c r="V75" s="36"/>
      <c r="W75" s="36"/>
      <c r="X75" s="36"/>
      <c r="Y75" s="36"/>
      <c r="Z75" s="36"/>
      <c r="AA75" s="36"/>
      <c r="AB75" s="36"/>
      <c r="AC75" s="36"/>
      <c r="AD75" s="36"/>
      <c r="AE75" s="36"/>
    </row>
    <row r="76" spans="1:31" s="2" customFormat="1" ht="16.5" customHeight="1">
      <c r="A76" s="36"/>
      <c r="B76" s="37"/>
      <c r="C76" s="38"/>
      <c r="D76" s="38"/>
      <c r="E76" s="392" t="str">
        <f>E7</f>
        <v>Mimoň, Smetanova - kanalizace</v>
      </c>
      <c r="F76" s="393"/>
      <c r="G76" s="393"/>
      <c r="H76" s="393"/>
      <c r="I76" s="110"/>
      <c r="J76" s="38"/>
      <c r="K76" s="38"/>
      <c r="L76" s="111"/>
      <c r="S76" s="36"/>
      <c r="T76" s="36"/>
      <c r="U76" s="36"/>
      <c r="V76" s="36"/>
      <c r="W76" s="36"/>
      <c r="X76" s="36"/>
      <c r="Y76" s="36"/>
      <c r="Z76" s="36"/>
      <c r="AA76" s="36"/>
      <c r="AB76" s="36"/>
      <c r="AC76" s="36"/>
      <c r="AD76" s="36"/>
      <c r="AE76" s="36"/>
    </row>
    <row r="77" spans="1:31" s="2" customFormat="1" ht="12" customHeight="1">
      <c r="A77" s="36"/>
      <c r="B77" s="37"/>
      <c r="C77" s="31" t="s">
        <v>94</v>
      </c>
      <c r="D77" s="38"/>
      <c r="E77" s="38"/>
      <c r="F77" s="38"/>
      <c r="G77" s="38"/>
      <c r="H77" s="38"/>
      <c r="I77" s="110"/>
      <c r="J77" s="38"/>
      <c r="K77" s="38"/>
      <c r="L77" s="111"/>
      <c r="S77" s="36"/>
      <c r="T77" s="36"/>
      <c r="U77" s="36"/>
      <c r="V77" s="36"/>
      <c r="W77" s="36"/>
      <c r="X77" s="36"/>
      <c r="Y77" s="36"/>
      <c r="Z77" s="36"/>
      <c r="AA77" s="36"/>
      <c r="AB77" s="36"/>
      <c r="AC77" s="36"/>
      <c r="AD77" s="36"/>
      <c r="AE77" s="36"/>
    </row>
    <row r="78" spans="1:31" s="2" customFormat="1" ht="16.5" customHeight="1">
      <c r="A78" s="36"/>
      <c r="B78" s="37"/>
      <c r="C78" s="38"/>
      <c r="D78" s="38"/>
      <c r="E78" s="364" t="str">
        <f>E9</f>
        <v>IO 01 - Tlaková kanalizační stoka</v>
      </c>
      <c r="F78" s="394"/>
      <c r="G78" s="394"/>
      <c r="H78" s="394"/>
      <c r="I78" s="110"/>
      <c r="J78" s="38"/>
      <c r="K78" s="38"/>
      <c r="L78" s="111"/>
      <c r="S78" s="36"/>
      <c r="T78" s="36"/>
      <c r="U78" s="36"/>
      <c r="V78" s="36"/>
      <c r="W78" s="36"/>
      <c r="X78" s="36"/>
      <c r="Y78" s="36"/>
      <c r="Z78" s="36"/>
      <c r="AA78" s="36"/>
      <c r="AB78" s="36"/>
      <c r="AC78" s="36"/>
      <c r="AD78" s="36"/>
      <c r="AE78" s="36"/>
    </row>
    <row r="79" spans="1:31" s="2" customFormat="1" ht="6.95" customHeight="1">
      <c r="A79" s="36"/>
      <c r="B79" s="37"/>
      <c r="C79" s="38"/>
      <c r="D79" s="38"/>
      <c r="E79" s="38"/>
      <c r="F79" s="38"/>
      <c r="G79" s="38"/>
      <c r="H79" s="38"/>
      <c r="I79" s="110"/>
      <c r="J79" s="38"/>
      <c r="K79" s="38"/>
      <c r="L79" s="111"/>
      <c r="S79" s="36"/>
      <c r="T79" s="36"/>
      <c r="U79" s="36"/>
      <c r="V79" s="36"/>
      <c r="W79" s="36"/>
      <c r="X79" s="36"/>
      <c r="Y79" s="36"/>
      <c r="Z79" s="36"/>
      <c r="AA79" s="36"/>
      <c r="AB79" s="36"/>
      <c r="AC79" s="36"/>
      <c r="AD79" s="36"/>
      <c r="AE79" s="36"/>
    </row>
    <row r="80" spans="1:31" s="2" customFormat="1" ht="12" customHeight="1">
      <c r="A80" s="36"/>
      <c r="B80" s="37"/>
      <c r="C80" s="31" t="s">
        <v>23</v>
      </c>
      <c r="D80" s="38"/>
      <c r="E80" s="38"/>
      <c r="F80" s="29" t="str">
        <f>F12</f>
        <v>Mimoň</v>
      </c>
      <c r="G80" s="38"/>
      <c r="H80" s="38"/>
      <c r="I80" s="113" t="s">
        <v>25</v>
      </c>
      <c r="J80" s="61" t="str">
        <f>IF(J12="","",J12)</f>
        <v>24. 5. 2020</v>
      </c>
      <c r="K80" s="38"/>
      <c r="L80" s="111"/>
      <c r="S80" s="36"/>
      <c r="T80" s="36"/>
      <c r="U80" s="36"/>
      <c r="V80" s="36"/>
      <c r="W80" s="36"/>
      <c r="X80" s="36"/>
      <c r="Y80" s="36"/>
      <c r="Z80" s="36"/>
      <c r="AA80" s="36"/>
      <c r="AB80" s="36"/>
      <c r="AC80" s="36"/>
      <c r="AD80" s="36"/>
      <c r="AE80" s="36"/>
    </row>
    <row r="81" spans="1:65" s="2" customFormat="1" ht="6.95" customHeight="1">
      <c r="A81" s="36"/>
      <c r="B81" s="37"/>
      <c r="C81" s="38"/>
      <c r="D81" s="38"/>
      <c r="E81" s="38"/>
      <c r="F81" s="38"/>
      <c r="G81" s="38"/>
      <c r="H81" s="38"/>
      <c r="I81" s="110"/>
      <c r="J81" s="38"/>
      <c r="K81" s="38"/>
      <c r="L81" s="111"/>
      <c r="S81" s="36"/>
      <c r="T81" s="36"/>
      <c r="U81" s="36"/>
      <c r="V81" s="36"/>
      <c r="W81" s="36"/>
      <c r="X81" s="36"/>
      <c r="Y81" s="36"/>
      <c r="Z81" s="36"/>
      <c r="AA81" s="36"/>
      <c r="AB81" s="36"/>
      <c r="AC81" s="36"/>
      <c r="AD81" s="36"/>
      <c r="AE81" s="36"/>
    </row>
    <row r="82" spans="1:65" s="2" customFormat="1" ht="25.7" customHeight="1">
      <c r="A82" s="36"/>
      <c r="B82" s="37"/>
      <c r="C82" s="31" t="s">
        <v>29</v>
      </c>
      <c r="D82" s="38"/>
      <c r="E82" s="38"/>
      <c r="F82" s="29" t="str">
        <f>E15</f>
        <v>Město Mimoň</v>
      </c>
      <c r="G82" s="38"/>
      <c r="H82" s="38"/>
      <c r="I82" s="113" t="s">
        <v>35</v>
      </c>
      <c r="J82" s="34" t="str">
        <f>E21</f>
        <v>Vodohospodářské projekty s.r.o.</v>
      </c>
      <c r="K82" s="38"/>
      <c r="L82" s="111"/>
      <c r="S82" s="36"/>
      <c r="T82" s="36"/>
      <c r="U82" s="36"/>
      <c r="V82" s="36"/>
      <c r="W82" s="36"/>
      <c r="X82" s="36"/>
      <c r="Y82" s="36"/>
      <c r="Z82" s="36"/>
      <c r="AA82" s="36"/>
      <c r="AB82" s="36"/>
      <c r="AC82" s="36"/>
      <c r="AD82" s="36"/>
      <c r="AE82" s="36"/>
    </row>
    <row r="83" spans="1:65" s="2" customFormat="1" ht="15.2" customHeight="1">
      <c r="A83" s="36"/>
      <c r="B83" s="37"/>
      <c r="C83" s="31" t="s">
        <v>33</v>
      </c>
      <c r="D83" s="38"/>
      <c r="E83" s="38"/>
      <c r="F83" s="29" t="str">
        <f>IF(E18="","",E18)</f>
        <v>Vyplň údaj</v>
      </c>
      <c r="G83" s="38"/>
      <c r="H83" s="38"/>
      <c r="I83" s="113" t="s">
        <v>38</v>
      </c>
      <c r="J83" s="34" t="str">
        <f>E24</f>
        <v>Martin Růžička</v>
      </c>
      <c r="K83" s="38"/>
      <c r="L83" s="111"/>
      <c r="S83" s="36"/>
      <c r="T83" s="36"/>
      <c r="U83" s="36"/>
      <c r="V83" s="36"/>
      <c r="W83" s="36"/>
      <c r="X83" s="36"/>
      <c r="Y83" s="36"/>
      <c r="Z83" s="36"/>
      <c r="AA83" s="36"/>
      <c r="AB83" s="36"/>
      <c r="AC83" s="36"/>
      <c r="AD83" s="36"/>
      <c r="AE83" s="36"/>
    </row>
    <row r="84" spans="1:65" s="2" customFormat="1" ht="10.35" customHeight="1">
      <c r="A84" s="36"/>
      <c r="B84" s="37"/>
      <c r="C84" s="38"/>
      <c r="D84" s="38"/>
      <c r="E84" s="38"/>
      <c r="F84" s="38"/>
      <c r="G84" s="38"/>
      <c r="H84" s="38"/>
      <c r="I84" s="110"/>
      <c r="J84" s="38"/>
      <c r="K84" s="38"/>
      <c r="L84" s="111"/>
      <c r="S84" s="36"/>
      <c r="T84" s="36"/>
      <c r="U84" s="36"/>
      <c r="V84" s="36"/>
      <c r="W84" s="36"/>
      <c r="X84" s="36"/>
      <c r="Y84" s="36"/>
      <c r="Z84" s="36"/>
      <c r="AA84" s="36"/>
      <c r="AB84" s="36"/>
      <c r="AC84" s="36"/>
      <c r="AD84" s="36"/>
      <c r="AE84" s="36"/>
    </row>
    <row r="85" spans="1:65" s="11" customFormat="1" ht="29.25" customHeight="1">
      <c r="A85" s="161"/>
      <c r="B85" s="162"/>
      <c r="C85" s="163" t="s">
        <v>109</v>
      </c>
      <c r="D85" s="164" t="s">
        <v>61</v>
      </c>
      <c r="E85" s="164" t="s">
        <v>57</v>
      </c>
      <c r="F85" s="164" t="s">
        <v>58</v>
      </c>
      <c r="G85" s="164" t="s">
        <v>110</v>
      </c>
      <c r="H85" s="164" t="s">
        <v>111</v>
      </c>
      <c r="I85" s="165" t="s">
        <v>112</v>
      </c>
      <c r="J85" s="164" t="s">
        <v>99</v>
      </c>
      <c r="K85" s="166" t="s">
        <v>113</v>
      </c>
      <c r="L85" s="167"/>
      <c r="M85" s="70" t="s">
        <v>20</v>
      </c>
      <c r="N85" s="71" t="s">
        <v>46</v>
      </c>
      <c r="O85" s="71" t="s">
        <v>114</v>
      </c>
      <c r="P85" s="71" t="s">
        <v>115</v>
      </c>
      <c r="Q85" s="71" t="s">
        <v>116</v>
      </c>
      <c r="R85" s="71" t="s">
        <v>117</v>
      </c>
      <c r="S85" s="71" t="s">
        <v>118</v>
      </c>
      <c r="T85" s="72" t="s">
        <v>119</v>
      </c>
      <c r="U85" s="161"/>
      <c r="V85" s="161"/>
      <c r="W85" s="161"/>
      <c r="X85" s="161"/>
      <c r="Y85" s="161"/>
      <c r="Z85" s="161"/>
      <c r="AA85" s="161"/>
      <c r="AB85" s="161"/>
      <c r="AC85" s="161"/>
      <c r="AD85" s="161"/>
      <c r="AE85" s="161"/>
    </row>
    <row r="86" spans="1:65" s="2" customFormat="1" ht="22.9" customHeight="1">
      <c r="A86" s="36"/>
      <c r="B86" s="37"/>
      <c r="C86" s="77" t="s">
        <v>120</v>
      </c>
      <c r="D86" s="38"/>
      <c r="E86" s="38"/>
      <c r="F86" s="38"/>
      <c r="G86" s="38"/>
      <c r="H86" s="38"/>
      <c r="I86" s="110"/>
      <c r="J86" s="168">
        <f>BK86</f>
        <v>0</v>
      </c>
      <c r="K86" s="38"/>
      <c r="L86" s="41"/>
      <c r="M86" s="73"/>
      <c r="N86" s="169"/>
      <c r="O86" s="74"/>
      <c r="P86" s="170">
        <f>P87</f>
        <v>0</v>
      </c>
      <c r="Q86" s="74"/>
      <c r="R86" s="170">
        <f>R87</f>
        <v>326.02657595000005</v>
      </c>
      <c r="S86" s="74"/>
      <c r="T86" s="171">
        <f>T87</f>
        <v>215.61944</v>
      </c>
      <c r="U86" s="36"/>
      <c r="V86" s="36"/>
      <c r="W86" s="36"/>
      <c r="X86" s="36"/>
      <c r="Y86" s="36"/>
      <c r="Z86" s="36"/>
      <c r="AA86" s="36"/>
      <c r="AB86" s="36"/>
      <c r="AC86" s="36"/>
      <c r="AD86" s="36"/>
      <c r="AE86" s="36"/>
      <c r="AT86" s="19" t="s">
        <v>75</v>
      </c>
      <c r="AU86" s="19" t="s">
        <v>100</v>
      </c>
      <c r="BK86" s="172">
        <f>BK87</f>
        <v>0</v>
      </c>
    </row>
    <row r="87" spans="1:65" s="12" customFormat="1" ht="25.9" customHeight="1">
      <c r="B87" s="173"/>
      <c r="C87" s="174"/>
      <c r="D87" s="175" t="s">
        <v>75</v>
      </c>
      <c r="E87" s="176" t="s">
        <v>121</v>
      </c>
      <c r="F87" s="176" t="s">
        <v>122</v>
      </c>
      <c r="G87" s="174"/>
      <c r="H87" s="174"/>
      <c r="I87" s="177"/>
      <c r="J87" s="178">
        <f>BK87</f>
        <v>0</v>
      </c>
      <c r="K87" s="174"/>
      <c r="L87" s="179"/>
      <c r="M87" s="180"/>
      <c r="N87" s="181"/>
      <c r="O87" s="181"/>
      <c r="P87" s="182">
        <f>P88+P211+P226+P299+P302+P346</f>
        <v>0</v>
      </c>
      <c r="Q87" s="181"/>
      <c r="R87" s="182">
        <f>R88+R211+R226+R299+R302+R346</f>
        <v>326.02657595000005</v>
      </c>
      <c r="S87" s="181"/>
      <c r="T87" s="183">
        <f>T88+T211+T226+T299+T302+T346</f>
        <v>215.61944</v>
      </c>
      <c r="AR87" s="184" t="s">
        <v>22</v>
      </c>
      <c r="AT87" s="185" t="s">
        <v>75</v>
      </c>
      <c r="AU87" s="185" t="s">
        <v>76</v>
      </c>
      <c r="AY87" s="184" t="s">
        <v>123</v>
      </c>
      <c r="BK87" s="186">
        <f>BK88+BK211+BK226+BK299+BK302+BK346</f>
        <v>0</v>
      </c>
    </row>
    <row r="88" spans="1:65" s="12" customFormat="1" ht="22.9" customHeight="1">
      <c r="B88" s="173"/>
      <c r="C88" s="174"/>
      <c r="D88" s="175" t="s">
        <v>75</v>
      </c>
      <c r="E88" s="187" t="s">
        <v>22</v>
      </c>
      <c r="F88" s="187" t="s">
        <v>124</v>
      </c>
      <c r="G88" s="174"/>
      <c r="H88" s="174"/>
      <c r="I88" s="177"/>
      <c r="J88" s="188">
        <f>BK88</f>
        <v>0</v>
      </c>
      <c r="K88" s="174"/>
      <c r="L88" s="179"/>
      <c r="M88" s="180"/>
      <c r="N88" s="181"/>
      <c r="O88" s="181"/>
      <c r="P88" s="182">
        <f>SUM(P89:P210)</f>
        <v>0</v>
      </c>
      <c r="Q88" s="181"/>
      <c r="R88" s="182">
        <f>SUM(R89:R210)</f>
        <v>0.72122740000000007</v>
      </c>
      <c r="S88" s="181"/>
      <c r="T88" s="183">
        <f>SUM(T89:T210)</f>
        <v>0</v>
      </c>
      <c r="AR88" s="184" t="s">
        <v>22</v>
      </c>
      <c r="AT88" s="185" t="s">
        <v>75</v>
      </c>
      <c r="AU88" s="185" t="s">
        <v>22</v>
      </c>
      <c r="AY88" s="184" t="s">
        <v>123</v>
      </c>
      <c r="BK88" s="186">
        <f>SUM(BK89:BK210)</f>
        <v>0</v>
      </c>
    </row>
    <row r="89" spans="1:65" s="2" customFormat="1" ht="16.5" customHeight="1">
      <c r="A89" s="36"/>
      <c r="B89" s="37"/>
      <c r="C89" s="189" t="s">
        <v>22</v>
      </c>
      <c r="D89" s="189" t="s">
        <v>125</v>
      </c>
      <c r="E89" s="190" t="s">
        <v>126</v>
      </c>
      <c r="F89" s="191" t="s">
        <v>127</v>
      </c>
      <c r="G89" s="192" t="s">
        <v>128</v>
      </c>
      <c r="H89" s="193">
        <v>60</v>
      </c>
      <c r="I89" s="194"/>
      <c r="J89" s="195">
        <f>ROUND(I89*H89,2)</f>
        <v>0</v>
      </c>
      <c r="K89" s="191" t="s">
        <v>129</v>
      </c>
      <c r="L89" s="41"/>
      <c r="M89" s="196" t="s">
        <v>20</v>
      </c>
      <c r="N89" s="197" t="s">
        <v>47</v>
      </c>
      <c r="O89" s="66"/>
      <c r="P89" s="198">
        <f>O89*H89</f>
        <v>0</v>
      </c>
      <c r="Q89" s="198">
        <v>3.0000000000000001E-5</v>
      </c>
      <c r="R89" s="198">
        <f>Q89*H89</f>
        <v>1.8E-3</v>
      </c>
      <c r="S89" s="198">
        <v>0</v>
      </c>
      <c r="T89" s="199">
        <f>S89*H89</f>
        <v>0</v>
      </c>
      <c r="U89" s="36"/>
      <c r="V89" s="36"/>
      <c r="W89" s="36"/>
      <c r="X89" s="36"/>
      <c r="Y89" s="36"/>
      <c r="Z89" s="36"/>
      <c r="AA89" s="36"/>
      <c r="AB89" s="36"/>
      <c r="AC89" s="36"/>
      <c r="AD89" s="36"/>
      <c r="AE89" s="36"/>
      <c r="AR89" s="200" t="s">
        <v>130</v>
      </c>
      <c r="AT89" s="200" t="s">
        <v>125</v>
      </c>
      <c r="AU89" s="200" t="s">
        <v>86</v>
      </c>
      <c r="AY89" s="19" t="s">
        <v>123</v>
      </c>
      <c r="BE89" s="201">
        <f>IF(N89="základní",J89,0)</f>
        <v>0</v>
      </c>
      <c r="BF89" s="201">
        <f>IF(N89="snížená",J89,0)</f>
        <v>0</v>
      </c>
      <c r="BG89" s="201">
        <f>IF(N89="zákl. přenesená",J89,0)</f>
        <v>0</v>
      </c>
      <c r="BH89" s="201">
        <f>IF(N89="sníž. přenesená",J89,0)</f>
        <v>0</v>
      </c>
      <c r="BI89" s="201">
        <f>IF(N89="nulová",J89,0)</f>
        <v>0</v>
      </c>
      <c r="BJ89" s="19" t="s">
        <v>22</v>
      </c>
      <c r="BK89" s="201">
        <f>ROUND(I89*H89,2)</f>
        <v>0</v>
      </c>
      <c r="BL89" s="19" t="s">
        <v>130</v>
      </c>
      <c r="BM89" s="200" t="s">
        <v>131</v>
      </c>
    </row>
    <row r="90" spans="1:65" s="2" customFormat="1" ht="11.25">
      <c r="A90" s="36"/>
      <c r="B90" s="37"/>
      <c r="C90" s="38"/>
      <c r="D90" s="202" t="s">
        <v>132</v>
      </c>
      <c r="E90" s="38"/>
      <c r="F90" s="203" t="s">
        <v>133</v>
      </c>
      <c r="G90" s="38"/>
      <c r="H90" s="38"/>
      <c r="I90" s="110"/>
      <c r="J90" s="38"/>
      <c r="K90" s="38"/>
      <c r="L90" s="41"/>
      <c r="M90" s="204"/>
      <c r="N90" s="205"/>
      <c r="O90" s="66"/>
      <c r="P90" s="66"/>
      <c r="Q90" s="66"/>
      <c r="R90" s="66"/>
      <c r="S90" s="66"/>
      <c r="T90" s="67"/>
      <c r="U90" s="36"/>
      <c r="V90" s="36"/>
      <c r="W90" s="36"/>
      <c r="X90" s="36"/>
      <c r="Y90" s="36"/>
      <c r="Z90" s="36"/>
      <c r="AA90" s="36"/>
      <c r="AB90" s="36"/>
      <c r="AC90" s="36"/>
      <c r="AD90" s="36"/>
      <c r="AE90" s="36"/>
      <c r="AT90" s="19" t="s">
        <v>132</v>
      </c>
      <c r="AU90" s="19" t="s">
        <v>86</v>
      </c>
    </row>
    <row r="91" spans="1:65" s="13" customFormat="1" ht="11.25">
      <c r="B91" s="206"/>
      <c r="C91" s="207"/>
      <c r="D91" s="202" t="s">
        <v>134</v>
      </c>
      <c r="E91" s="208" t="s">
        <v>20</v>
      </c>
      <c r="F91" s="209" t="s">
        <v>135</v>
      </c>
      <c r="G91" s="207"/>
      <c r="H91" s="208" t="s">
        <v>20</v>
      </c>
      <c r="I91" s="210"/>
      <c r="J91" s="207"/>
      <c r="K91" s="207"/>
      <c r="L91" s="211"/>
      <c r="M91" s="212"/>
      <c r="N91" s="213"/>
      <c r="O91" s="213"/>
      <c r="P91" s="213"/>
      <c r="Q91" s="213"/>
      <c r="R91" s="213"/>
      <c r="S91" s="213"/>
      <c r="T91" s="214"/>
      <c r="AT91" s="215" t="s">
        <v>134</v>
      </c>
      <c r="AU91" s="215" t="s">
        <v>86</v>
      </c>
      <c r="AV91" s="13" t="s">
        <v>22</v>
      </c>
      <c r="AW91" s="13" t="s">
        <v>37</v>
      </c>
      <c r="AX91" s="13" t="s">
        <v>76</v>
      </c>
      <c r="AY91" s="215" t="s">
        <v>123</v>
      </c>
    </row>
    <row r="92" spans="1:65" s="14" customFormat="1" ht="11.25">
      <c r="B92" s="216"/>
      <c r="C92" s="217"/>
      <c r="D92" s="202" t="s">
        <v>134</v>
      </c>
      <c r="E92" s="218" t="s">
        <v>20</v>
      </c>
      <c r="F92" s="219" t="s">
        <v>136</v>
      </c>
      <c r="G92" s="217"/>
      <c r="H92" s="220">
        <v>60</v>
      </c>
      <c r="I92" s="221"/>
      <c r="J92" s="217"/>
      <c r="K92" s="217"/>
      <c r="L92" s="222"/>
      <c r="M92" s="223"/>
      <c r="N92" s="224"/>
      <c r="O92" s="224"/>
      <c r="P92" s="224"/>
      <c r="Q92" s="224"/>
      <c r="R92" s="224"/>
      <c r="S92" s="224"/>
      <c r="T92" s="225"/>
      <c r="AT92" s="226" t="s">
        <v>134</v>
      </c>
      <c r="AU92" s="226" t="s">
        <v>86</v>
      </c>
      <c r="AV92" s="14" t="s">
        <v>86</v>
      </c>
      <c r="AW92" s="14" t="s">
        <v>37</v>
      </c>
      <c r="AX92" s="14" t="s">
        <v>22</v>
      </c>
      <c r="AY92" s="226" t="s">
        <v>123</v>
      </c>
    </row>
    <row r="93" spans="1:65" s="2" customFormat="1" ht="16.5" customHeight="1">
      <c r="A93" s="36"/>
      <c r="B93" s="37"/>
      <c r="C93" s="189" t="s">
        <v>86</v>
      </c>
      <c r="D93" s="189" t="s">
        <v>125</v>
      </c>
      <c r="E93" s="190" t="s">
        <v>137</v>
      </c>
      <c r="F93" s="191" t="s">
        <v>138</v>
      </c>
      <c r="G93" s="192" t="s">
        <v>139</v>
      </c>
      <c r="H93" s="193">
        <v>10</v>
      </c>
      <c r="I93" s="194"/>
      <c r="J93" s="195">
        <f>ROUND(I93*H93,2)</f>
        <v>0</v>
      </c>
      <c r="K93" s="191" t="s">
        <v>129</v>
      </c>
      <c r="L93" s="41"/>
      <c r="M93" s="196" t="s">
        <v>20</v>
      </c>
      <c r="N93" s="197" t="s">
        <v>47</v>
      </c>
      <c r="O93" s="66"/>
      <c r="P93" s="198">
        <f>O93*H93</f>
        <v>0</v>
      </c>
      <c r="Q93" s="198">
        <v>0</v>
      </c>
      <c r="R93" s="198">
        <f>Q93*H93</f>
        <v>0</v>
      </c>
      <c r="S93" s="198">
        <v>0</v>
      </c>
      <c r="T93" s="199">
        <f>S93*H93</f>
        <v>0</v>
      </c>
      <c r="U93" s="36"/>
      <c r="V93" s="36"/>
      <c r="W93" s="36"/>
      <c r="X93" s="36"/>
      <c r="Y93" s="36"/>
      <c r="Z93" s="36"/>
      <c r="AA93" s="36"/>
      <c r="AB93" s="36"/>
      <c r="AC93" s="36"/>
      <c r="AD93" s="36"/>
      <c r="AE93" s="36"/>
      <c r="AR93" s="200" t="s">
        <v>130</v>
      </c>
      <c r="AT93" s="200" t="s">
        <v>125</v>
      </c>
      <c r="AU93" s="200" t="s">
        <v>86</v>
      </c>
      <c r="AY93" s="19" t="s">
        <v>123</v>
      </c>
      <c r="BE93" s="201">
        <f>IF(N93="základní",J93,0)</f>
        <v>0</v>
      </c>
      <c r="BF93" s="201">
        <f>IF(N93="snížená",J93,0)</f>
        <v>0</v>
      </c>
      <c r="BG93" s="201">
        <f>IF(N93="zákl. přenesená",J93,0)</f>
        <v>0</v>
      </c>
      <c r="BH93" s="201">
        <f>IF(N93="sníž. přenesená",J93,0)</f>
        <v>0</v>
      </c>
      <c r="BI93" s="201">
        <f>IF(N93="nulová",J93,0)</f>
        <v>0</v>
      </c>
      <c r="BJ93" s="19" t="s">
        <v>22</v>
      </c>
      <c r="BK93" s="201">
        <f>ROUND(I93*H93,2)</f>
        <v>0</v>
      </c>
      <c r="BL93" s="19" t="s">
        <v>130</v>
      </c>
      <c r="BM93" s="200" t="s">
        <v>140</v>
      </c>
    </row>
    <row r="94" spans="1:65" s="2" customFormat="1" ht="11.25">
      <c r="A94" s="36"/>
      <c r="B94" s="37"/>
      <c r="C94" s="38"/>
      <c r="D94" s="202" t="s">
        <v>132</v>
      </c>
      <c r="E94" s="38"/>
      <c r="F94" s="203" t="s">
        <v>141</v>
      </c>
      <c r="G94" s="38"/>
      <c r="H94" s="38"/>
      <c r="I94" s="110"/>
      <c r="J94" s="38"/>
      <c r="K94" s="38"/>
      <c r="L94" s="41"/>
      <c r="M94" s="204"/>
      <c r="N94" s="205"/>
      <c r="O94" s="66"/>
      <c r="P94" s="66"/>
      <c r="Q94" s="66"/>
      <c r="R94" s="66"/>
      <c r="S94" s="66"/>
      <c r="T94" s="67"/>
      <c r="U94" s="36"/>
      <c r="V94" s="36"/>
      <c r="W94" s="36"/>
      <c r="X94" s="36"/>
      <c r="Y94" s="36"/>
      <c r="Z94" s="36"/>
      <c r="AA94" s="36"/>
      <c r="AB94" s="36"/>
      <c r="AC94" s="36"/>
      <c r="AD94" s="36"/>
      <c r="AE94" s="36"/>
      <c r="AT94" s="19" t="s">
        <v>132</v>
      </c>
      <c r="AU94" s="19" t="s">
        <v>86</v>
      </c>
    </row>
    <row r="95" spans="1:65" s="13" customFormat="1" ht="11.25">
      <c r="B95" s="206"/>
      <c r="C95" s="207"/>
      <c r="D95" s="202" t="s">
        <v>134</v>
      </c>
      <c r="E95" s="208" t="s">
        <v>20</v>
      </c>
      <c r="F95" s="209" t="s">
        <v>135</v>
      </c>
      <c r="G95" s="207"/>
      <c r="H95" s="208" t="s">
        <v>20</v>
      </c>
      <c r="I95" s="210"/>
      <c r="J95" s="207"/>
      <c r="K95" s="207"/>
      <c r="L95" s="211"/>
      <c r="M95" s="212"/>
      <c r="N95" s="213"/>
      <c r="O95" s="213"/>
      <c r="P95" s="213"/>
      <c r="Q95" s="213"/>
      <c r="R95" s="213"/>
      <c r="S95" s="213"/>
      <c r="T95" s="214"/>
      <c r="AT95" s="215" t="s">
        <v>134</v>
      </c>
      <c r="AU95" s="215" t="s">
        <v>86</v>
      </c>
      <c r="AV95" s="13" t="s">
        <v>22</v>
      </c>
      <c r="AW95" s="13" t="s">
        <v>37</v>
      </c>
      <c r="AX95" s="13" t="s">
        <v>76</v>
      </c>
      <c r="AY95" s="215" t="s">
        <v>123</v>
      </c>
    </row>
    <row r="96" spans="1:65" s="14" customFormat="1" ht="11.25">
      <c r="B96" s="216"/>
      <c r="C96" s="217"/>
      <c r="D96" s="202" t="s">
        <v>134</v>
      </c>
      <c r="E96" s="218" t="s">
        <v>20</v>
      </c>
      <c r="F96" s="219" t="s">
        <v>27</v>
      </c>
      <c r="G96" s="217"/>
      <c r="H96" s="220">
        <v>10</v>
      </c>
      <c r="I96" s="221"/>
      <c r="J96" s="217"/>
      <c r="K96" s="217"/>
      <c r="L96" s="222"/>
      <c r="M96" s="223"/>
      <c r="N96" s="224"/>
      <c r="O96" s="224"/>
      <c r="P96" s="224"/>
      <c r="Q96" s="224"/>
      <c r="R96" s="224"/>
      <c r="S96" s="224"/>
      <c r="T96" s="225"/>
      <c r="AT96" s="226" t="s">
        <v>134</v>
      </c>
      <c r="AU96" s="226" t="s">
        <v>86</v>
      </c>
      <c r="AV96" s="14" t="s">
        <v>86</v>
      </c>
      <c r="AW96" s="14" t="s">
        <v>37</v>
      </c>
      <c r="AX96" s="14" t="s">
        <v>22</v>
      </c>
      <c r="AY96" s="226" t="s">
        <v>123</v>
      </c>
    </row>
    <row r="97" spans="1:65" s="2" customFormat="1" ht="16.5" customHeight="1">
      <c r="A97" s="36"/>
      <c r="B97" s="37"/>
      <c r="C97" s="189" t="s">
        <v>142</v>
      </c>
      <c r="D97" s="189" t="s">
        <v>125</v>
      </c>
      <c r="E97" s="190" t="s">
        <v>143</v>
      </c>
      <c r="F97" s="191" t="s">
        <v>144</v>
      </c>
      <c r="G97" s="192" t="s">
        <v>145</v>
      </c>
      <c r="H97" s="193">
        <v>7</v>
      </c>
      <c r="I97" s="194"/>
      <c r="J97" s="195">
        <f>ROUND(I97*H97,2)</f>
        <v>0</v>
      </c>
      <c r="K97" s="191" t="s">
        <v>129</v>
      </c>
      <c r="L97" s="41"/>
      <c r="M97" s="196" t="s">
        <v>20</v>
      </c>
      <c r="N97" s="197" t="s">
        <v>47</v>
      </c>
      <c r="O97" s="66"/>
      <c r="P97" s="198">
        <f>O97*H97</f>
        <v>0</v>
      </c>
      <c r="Q97" s="198">
        <v>8.6800000000000002E-3</v>
      </c>
      <c r="R97" s="198">
        <f>Q97*H97</f>
        <v>6.0760000000000002E-2</v>
      </c>
      <c r="S97" s="198">
        <v>0</v>
      </c>
      <c r="T97" s="199">
        <f>S97*H97</f>
        <v>0</v>
      </c>
      <c r="U97" s="36"/>
      <c r="V97" s="36"/>
      <c r="W97" s="36"/>
      <c r="X97" s="36"/>
      <c r="Y97" s="36"/>
      <c r="Z97" s="36"/>
      <c r="AA97" s="36"/>
      <c r="AB97" s="36"/>
      <c r="AC97" s="36"/>
      <c r="AD97" s="36"/>
      <c r="AE97" s="36"/>
      <c r="AR97" s="200" t="s">
        <v>130</v>
      </c>
      <c r="AT97" s="200" t="s">
        <v>125</v>
      </c>
      <c r="AU97" s="200" t="s">
        <v>86</v>
      </c>
      <c r="AY97" s="19" t="s">
        <v>123</v>
      </c>
      <c r="BE97" s="201">
        <f>IF(N97="základní",J97,0)</f>
        <v>0</v>
      </c>
      <c r="BF97" s="201">
        <f>IF(N97="snížená",J97,0)</f>
        <v>0</v>
      </c>
      <c r="BG97" s="201">
        <f>IF(N97="zákl. přenesená",J97,0)</f>
        <v>0</v>
      </c>
      <c r="BH97" s="201">
        <f>IF(N97="sníž. přenesená",J97,0)</f>
        <v>0</v>
      </c>
      <c r="BI97" s="201">
        <f>IF(N97="nulová",J97,0)</f>
        <v>0</v>
      </c>
      <c r="BJ97" s="19" t="s">
        <v>22</v>
      </c>
      <c r="BK97" s="201">
        <f>ROUND(I97*H97,2)</f>
        <v>0</v>
      </c>
      <c r="BL97" s="19" t="s">
        <v>130</v>
      </c>
      <c r="BM97" s="200" t="s">
        <v>146</v>
      </c>
    </row>
    <row r="98" spans="1:65" s="2" customFormat="1" ht="29.25">
      <c r="A98" s="36"/>
      <c r="B98" s="37"/>
      <c r="C98" s="38"/>
      <c r="D98" s="202" t="s">
        <v>132</v>
      </c>
      <c r="E98" s="38"/>
      <c r="F98" s="203" t="s">
        <v>147</v>
      </c>
      <c r="G98" s="38"/>
      <c r="H98" s="38"/>
      <c r="I98" s="110"/>
      <c r="J98" s="38"/>
      <c r="K98" s="38"/>
      <c r="L98" s="41"/>
      <c r="M98" s="204"/>
      <c r="N98" s="205"/>
      <c r="O98" s="66"/>
      <c r="P98" s="66"/>
      <c r="Q98" s="66"/>
      <c r="R98" s="66"/>
      <c r="S98" s="66"/>
      <c r="T98" s="67"/>
      <c r="U98" s="36"/>
      <c r="V98" s="36"/>
      <c r="W98" s="36"/>
      <c r="X98" s="36"/>
      <c r="Y98" s="36"/>
      <c r="Z98" s="36"/>
      <c r="AA98" s="36"/>
      <c r="AB98" s="36"/>
      <c r="AC98" s="36"/>
      <c r="AD98" s="36"/>
      <c r="AE98" s="36"/>
      <c r="AT98" s="19" t="s">
        <v>132</v>
      </c>
      <c r="AU98" s="19" t="s">
        <v>86</v>
      </c>
    </row>
    <row r="99" spans="1:65" s="2" customFormat="1" ht="16.5" customHeight="1">
      <c r="A99" s="36"/>
      <c r="B99" s="37"/>
      <c r="C99" s="189" t="s">
        <v>130</v>
      </c>
      <c r="D99" s="189" t="s">
        <v>125</v>
      </c>
      <c r="E99" s="190" t="s">
        <v>148</v>
      </c>
      <c r="F99" s="191" t="s">
        <v>149</v>
      </c>
      <c r="G99" s="192" t="s">
        <v>145</v>
      </c>
      <c r="H99" s="193">
        <v>2</v>
      </c>
      <c r="I99" s="194"/>
      <c r="J99" s="195">
        <f>ROUND(I99*H99,2)</f>
        <v>0</v>
      </c>
      <c r="K99" s="191" t="s">
        <v>129</v>
      </c>
      <c r="L99" s="41"/>
      <c r="M99" s="196" t="s">
        <v>20</v>
      </c>
      <c r="N99" s="197" t="s">
        <v>47</v>
      </c>
      <c r="O99" s="66"/>
      <c r="P99" s="198">
        <f>O99*H99</f>
        <v>0</v>
      </c>
      <c r="Q99" s="198">
        <v>3.6900000000000002E-2</v>
      </c>
      <c r="R99" s="198">
        <f>Q99*H99</f>
        <v>7.3800000000000004E-2</v>
      </c>
      <c r="S99" s="198">
        <v>0</v>
      </c>
      <c r="T99" s="199">
        <f>S99*H99</f>
        <v>0</v>
      </c>
      <c r="U99" s="36"/>
      <c r="V99" s="36"/>
      <c r="W99" s="36"/>
      <c r="X99" s="36"/>
      <c r="Y99" s="36"/>
      <c r="Z99" s="36"/>
      <c r="AA99" s="36"/>
      <c r="AB99" s="36"/>
      <c r="AC99" s="36"/>
      <c r="AD99" s="36"/>
      <c r="AE99" s="36"/>
      <c r="AR99" s="200" t="s">
        <v>130</v>
      </c>
      <c r="AT99" s="200" t="s">
        <v>125</v>
      </c>
      <c r="AU99" s="200" t="s">
        <v>86</v>
      </c>
      <c r="AY99" s="19" t="s">
        <v>123</v>
      </c>
      <c r="BE99" s="201">
        <f>IF(N99="základní",J99,0)</f>
        <v>0</v>
      </c>
      <c r="BF99" s="201">
        <f>IF(N99="snížená",J99,0)</f>
        <v>0</v>
      </c>
      <c r="BG99" s="201">
        <f>IF(N99="zákl. přenesená",J99,0)</f>
        <v>0</v>
      </c>
      <c r="BH99" s="201">
        <f>IF(N99="sníž. přenesená",J99,0)</f>
        <v>0</v>
      </c>
      <c r="BI99" s="201">
        <f>IF(N99="nulová",J99,0)</f>
        <v>0</v>
      </c>
      <c r="BJ99" s="19" t="s">
        <v>22</v>
      </c>
      <c r="BK99" s="201">
        <f>ROUND(I99*H99,2)</f>
        <v>0</v>
      </c>
      <c r="BL99" s="19" t="s">
        <v>130</v>
      </c>
      <c r="BM99" s="200" t="s">
        <v>150</v>
      </c>
    </row>
    <row r="100" spans="1:65" s="2" customFormat="1" ht="29.25">
      <c r="A100" s="36"/>
      <c r="B100" s="37"/>
      <c r="C100" s="38"/>
      <c r="D100" s="202" t="s">
        <v>132</v>
      </c>
      <c r="E100" s="38"/>
      <c r="F100" s="203" t="s">
        <v>151</v>
      </c>
      <c r="G100" s="38"/>
      <c r="H100" s="38"/>
      <c r="I100" s="110"/>
      <c r="J100" s="38"/>
      <c r="K100" s="38"/>
      <c r="L100" s="41"/>
      <c r="M100" s="204"/>
      <c r="N100" s="205"/>
      <c r="O100" s="66"/>
      <c r="P100" s="66"/>
      <c r="Q100" s="66"/>
      <c r="R100" s="66"/>
      <c r="S100" s="66"/>
      <c r="T100" s="67"/>
      <c r="U100" s="36"/>
      <c r="V100" s="36"/>
      <c r="W100" s="36"/>
      <c r="X100" s="36"/>
      <c r="Y100" s="36"/>
      <c r="Z100" s="36"/>
      <c r="AA100" s="36"/>
      <c r="AB100" s="36"/>
      <c r="AC100" s="36"/>
      <c r="AD100" s="36"/>
      <c r="AE100" s="36"/>
      <c r="AT100" s="19" t="s">
        <v>132</v>
      </c>
      <c r="AU100" s="19" t="s">
        <v>86</v>
      </c>
    </row>
    <row r="101" spans="1:65" s="2" customFormat="1" ht="16.5" customHeight="1">
      <c r="A101" s="36"/>
      <c r="B101" s="37"/>
      <c r="C101" s="189" t="s">
        <v>152</v>
      </c>
      <c r="D101" s="189" t="s">
        <v>125</v>
      </c>
      <c r="E101" s="190" t="s">
        <v>153</v>
      </c>
      <c r="F101" s="191" t="s">
        <v>154</v>
      </c>
      <c r="G101" s="192" t="s">
        <v>155</v>
      </c>
      <c r="H101" s="193">
        <v>20.28</v>
      </c>
      <c r="I101" s="194"/>
      <c r="J101" s="195">
        <f>ROUND(I101*H101,2)</f>
        <v>0</v>
      </c>
      <c r="K101" s="191" t="s">
        <v>129</v>
      </c>
      <c r="L101" s="41"/>
      <c r="M101" s="196" t="s">
        <v>20</v>
      </c>
      <c r="N101" s="197" t="s">
        <v>47</v>
      </c>
      <c r="O101" s="66"/>
      <c r="P101" s="198">
        <f>O101*H101</f>
        <v>0</v>
      </c>
      <c r="Q101" s="198">
        <v>0</v>
      </c>
      <c r="R101" s="198">
        <f>Q101*H101</f>
        <v>0</v>
      </c>
      <c r="S101" s="198">
        <v>0</v>
      </c>
      <c r="T101" s="199">
        <f>S101*H101</f>
        <v>0</v>
      </c>
      <c r="U101" s="36"/>
      <c r="V101" s="36"/>
      <c r="W101" s="36"/>
      <c r="X101" s="36"/>
      <c r="Y101" s="36"/>
      <c r="Z101" s="36"/>
      <c r="AA101" s="36"/>
      <c r="AB101" s="36"/>
      <c r="AC101" s="36"/>
      <c r="AD101" s="36"/>
      <c r="AE101" s="36"/>
      <c r="AR101" s="200" t="s">
        <v>130</v>
      </c>
      <c r="AT101" s="200" t="s">
        <v>125</v>
      </c>
      <c r="AU101" s="200" t="s">
        <v>86</v>
      </c>
      <c r="AY101" s="19" t="s">
        <v>123</v>
      </c>
      <c r="BE101" s="201">
        <f>IF(N101="základní",J101,0)</f>
        <v>0</v>
      </c>
      <c r="BF101" s="201">
        <f>IF(N101="snížená",J101,0)</f>
        <v>0</v>
      </c>
      <c r="BG101" s="201">
        <f>IF(N101="zákl. přenesená",J101,0)</f>
        <v>0</v>
      </c>
      <c r="BH101" s="201">
        <f>IF(N101="sníž. přenesená",J101,0)</f>
        <v>0</v>
      </c>
      <c r="BI101" s="201">
        <f>IF(N101="nulová",J101,0)</f>
        <v>0</v>
      </c>
      <c r="BJ101" s="19" t="s">
        <v>22</v>
      </c>
      <c r="BK101" s="201">
        <f>ROUND(I101*H101,2)</f>
        <v>0</v>
      </c>
      <c r="BL101" s="19" t="s">
        <v>130</v>
      </c>
      <c r="BM101" s="200" t="s">
        <v>156</v>
      </c>
    </row>
    <row r="102" spans="1:65" s="2" customFormat="1" ht="11.25">
      <c r="A102" s="36"/>
      <c r="B102" s="37"/>
      <c r="C102" s="38"/>
      <c r="D102" s="202" t="s">
        <v>132</v>
      </c>
      <c r="E102" s="38"/>
      <c r="F102" s="203" t="s">
        <v>157</v>
      </c>
      <c r="G102" s="38"/>
      <c r="H102" s="38"/>
      <c r="I102" s="110"/>
      <c r="J102" s="38"/>
      <c r="K102" s="38"/>
      <c r="L102" s="41"/>
      <c r="M102" s="204"/>
      <c r="N102" s="205"/>
      <c r="O102" s="66"/>
      <c r="P102" s="66"/>
      <c r="Q102" s="66"/>
      <c r="R102" s="66"/>
      <c r="S102" s="66"/>
      <c r="T102" s="67"/>
      <c r="U102" s="36"/>
      <c r="V102" s="36"/>
      <c r="W102" s="36"/>
      <c r="X102" s="36"/>
      <c r="Y102" s="36"/>
      <c r="Z102" s="36"/>
      <c r="AA102" s="36"/>
      <c r="AB102" s="36"/>
      <c r="AC102" s="36"/>
      <c r="AD102" s="36"/>
      <c r="AE102" s="36"/>
      <c r="AT102" s="19" t="s">
        <v>132</v>
      </c>
      <c r="AU102" s="19" t="s">
        <v>86</v>
      </c>
    </row>
    <row r="103" spans="1:65" s="14" customFormat="1" ht="11.25">
      <c r="B103" s="216"/>
      <c r="C103" s="217"/>
      <c r="D103" s="202" t="s">
        <v>134</v>
      </c>
      <c r="E103" s="218" t="s">
        <v>20</v>
      </c>
      <c r="F103" s="219" t="s">
        <v>158</v>
      </c>
      <c r="G103" s="217"/>
      <c r="H103" s="220">
        <v>17.28</v>
      </c>
      <c r="I103" s="221"/>
      <c r="J103" s="217"/>
      <c r="K103" s="217"/>
      <c r="L103" s="222"/>
      <c r="M103" s="223"/>
      <c r="N103" s="224"/>
      <c r="O103" s="224"/>
      <c r="P103" s="224"/>
      <c r="Q103" s="224"/>
      <c r="R103" s="224"/>
      <c r="S103" s="224"/>
      <c r="T103" s="225"/>
      <c r="AT103" s="226" t="s">
        <v>134</v>
      </c>
      <c r="AU103" s="226" t="s">
        <v>86</v>
      </c>
      <c r="AV103" s="14" t="s">
        <v>86</v>
      </c>
      <c r="AW103" s="14" t="s">
        <v>37</v>
      </c>
      <c r="AX103" s="14" t="s">
        <v>76</v>
      </c>
      <c r="AY103" s="226" t="s">
        <v>123</v>
      </c>
    </row>
    <row r="104" spans="1:65" s="14" customFormat="1" ht="11.25">
      <c r="B104" s="216"/>
      <c r="C104" s="217"/>
      <c r="D104" s="202" t="s">
        <v>134</v>
      </c>
      <c r="E104" s="218" t="s">
        <v>20</v>
      </c>
      <c r="F104" s="219" t="s">
        <v>159</v>
      </c>
      <c r="G104" s="217"/>
      <c r="H104" s="220">
        <v>3</v>
      </c>
      <c r="I104" s="221"/>
      <c r="J104" s="217"/>
      <c r="K104" s="217"/>
      <c r="L104" s="222"/>
      <c r="M104" s="223"/>
      <c r="N104" s="224"/>
      <c r="O104" s="224"/>
      <c r="P104" s="224"/>
      <c r="Q104" s="224"/>
      <c r="R104" s="224"/>
      <c r="S104" s="224"/>
      <c r="T104" s="225"/>
      <c r="AT104" s="226" t="s">
        <v>134</v>
      </c>
      <c r="AU104" s="226" t="s">
        <v>86</v>
      </c>
      <c r="AV104" s="14" t="s">
        <v>86</v>
      </c>
      <c r="AW104" s="14" t="s">
        <v>37</v>
      </c>
      <c r="AX104" s="14" t="s">
        <v>76</v>
      </c>
      <c r="AY104" s="226" t="s">
        <v>123</v>
      </c>
    </row>
    <row r="105" spans="1:65" s="15" customFormat="1" ht="11.25">
      <c r="B105" s="227"/>
      <c r="C105" s="228"/>
      <c r="D105" s="202" t="s">
        <v>134</v>
      </c>
      <c r="E105" s="229" t="s">
        <v>20</v>
      </c>
      <c r="F105" s="230" t="s">
        <v>160</v>
      </c>
      <c r="G105" s="228"/>
      <c r="H105" s="231">
        <v>20.28</v>
      </c>
      <c r="I105" s="232"/>
      <c r="J105" s="228"/>
      <c r="K105" s="228"/>
      <c r="L105" s="233"/>
      <c r="M105" s="234"/>
      <c r="N105" s="235"/>
      <c r="O105" s="235"/>
      <c r="P105" s="235"/>
      <c r="Q105" s="235"/>
      <c r="R105" s="235"/>
      <c r="S105" s="235"/>
      <c r="T105" s="236"/>
      <c r="AT105" s="237" t="s">
        <v>134</v>
      </c>
      <c r="AU105" s="237" t="s">
        <v>86</v>
      </c>
      <c r="AV105" s="15" t="s">
        <v>130</v>
      </c>
      <c r="AW105" s="15" t="s">
        <v>37</v>
      </c>
      <c r="AX105" s="15" t="s">
        <v>22</v>
      </c>
      <c r="AY105" s="237" t="s">
        <v>123</v>
      </c>
    </row>
    <row r="106" spans="1:65" s="2" customFormat="1" ht="16.5" customHeight="1">
      <c r="A106" s="36"/>
      <c r="B106" s="37"/>
      <c r="C106" s="189" t="s">
        <v>161</v>
      </c>
      <c r="D106" s="189" t="s">
        <v>125</v>
      </c>
      <c r="E106" s="190" t="s">
        <v>162</v>
      </c>
      <c r="F106" s="191" t="s">
        <v>163</v>
      </c>
      <c r="G106" s="192" t="s">
        <v>155</v>
      </c>
      <c r="H106" s="193">
        <v>1.35</v>
      </c>
      <c r="I106" s="194"/>
      <c r="J106" s="195">
        <f>ROUND(I106*H106,2)</f>
        <v>0</v>
      </c>
      <c r="K106" s="191" t="s">
        <v>129</v>
      </c>
      <c r="L106" s="41"/>
      <c r="M106" s="196" t="s">
        <v>20</v>
      </c>
      <c r="N106" s="197" t="s">
        <v>47</v>
      </c>
      <c r="O106" s="66"/>
      <c r="P106" s="198">
        <f>O106*H106</f>
        <v>0</v>
      </c>
      <c r="Q106" s="198">
        <v>0</v>
      </c>
      <c r="R106" s="198">
        <f>Q106*H106</f>
        <v>0</v>
      </c>
      <c r="S106" s="198">
        <v>0</v>
      </c>
      <c r="T106" s="199">
        <f>S106*H106</f>
        <v>0</v>
      </c>
      <c r="U106" s="36"/>
      <c r="V106" s="36"/>
      <c r="W106" s="36"/>
      <c r="X106" s="36"/>
      <c r="Y106" s="36"/>
      <c r="Z106" s="36"/>
      <c r="AA106" s="36"/>
      <c r="AB106" s="36"/>
      <c r="AC106" s="36"/>
      <c r="AD106" s="36"/>
      <c r="AE106" s="36"/>
      <c r="AR106" s="200" t="s">
        <v>130</v>
      </c>
      <c r="AT106" s="200" t="s">
        <v>125</v>
      </c>
      <c r="AU106" s="200" t="s">
        <v>86</v>
      </c>
      <c r="AY106" s="19" t="s">
        <v>123</v>
      </c>
      <c r="BE106" s="201">
        <f>IF(N106="základní",J106,0)</f>
        <v>0</v>
      </c>
      <c r="BF106" s="201">
        <f>IF(N106="snížená",J106,0)</f>
        <v>0</v>
      </c>
      <c r="BG106" s="201">
        <f>IF(N106="zákl. přenesená",J106,0)</f>
        <v>0</v>
      </c>
      <c r="BH106" s="201">
        <f>IF(N106="sníž. přenesená",J106,0)</f>
        <v>0</v>
      </c>
      <c r="BI106" s="201">
        <f>IF(N106="nulová",J106,0)</f>
        <v>0</v>
      </c>
      <c r="BJ106" s="19" t="s">
        <v>22</v>
      </c>
      <c r="BK106" s="201">
        <f>ROUND(I106*H106,2)</f>
        <v>0</v>
      </c>
      <c r="BL106" s="19" t="s">
        <v>130</v>
      </c>
      <c r="BM106" s="200" t="s">
        <v>164</v>
      </c>
    </row>
    <row r="107" spans="1:65" s="2" customFormat="1" ht="19.5">
      <c r="A107" s="36"/>
      <c r="B107" s="37"/>
      <c r="C107" s="38"/>
      <c r="D107" s="202" t="s">
        <v>132</v>
      </c>
      <c r="E107" s="38"/>
      <c r="F107" s="203" t="s">
        <v>165</v>
      </c>
      <c r="G107" s="38"/>
      <c r="H107" s="38"/>
      <c r="I107" s="110"/>
      <c r="J107" s="38"/>
      <c r="K107" s="38"/>
      <c r="L107" s="41"/>
      <c r="M107" s="204"/>
      <c r="N107" s="205"/>
      <c r="O107" s="66"/>
      <c r="P107" s="66"/>
      <c r="Q107" s="66"/>
      <c r="R107" s="66"/>
      <c r="S107" s="66"/>
      <c r="T107" s="67"/>
      <c r="U107" s="36"/>
      <c r="V107" s="36"/>
      <c r="W107" s="36"/>
      <c r="X107" s="36"/>
      <c r="Y107" s="36"/>
      <c r="Z107" s="36"/>
      <c r="AA107" s="36"/>
      <c r="AB107" s="36"/>
      <c r="AC107" s="36"/>
      <c r="AD107" s="36"/>
      <c r="AE107" s="36"/>
      <c r="AT107" s="19" t="s">
        <v>132</v>
      </c>
      <c r="AU107" s="19" t="s">
        <v>86</v>
      </c>
    </row>
    <row r="108" spans="1:65" s="13" customFormat="1" ht="11.25">
      <c r="B108" s="206"/>
      <c r="C108" s="207"/>
      <c r="D108" s="202" t="s">
        <v>134</v>
      </c>
      <c r="E108" s="208" t="s">
        <v>20</v>
      </c>
      <c r="F108" s="209" t="s">
        <v>166</v>
      </c>
      <c r="G108" s="207"/>
      <c r="H108" s="208" t="s">
        <v>20</v>
      </c>
      <c r="I108" s="210"/>
      <c r="J108" s="207"/>
      <c r="K108" s="207"/>
      <c r="L108" s="211"/>
      <c r="M108" s="212"/>
      <c r="N108" s="213"/>
      <c r="O108" s="213"/>
      <c r="P108" s="213"/>
      <c r="Q108" s="213"/>
      <c r="R108" s="213"/>
      <c r="S108" s="213"/>
      <c r="T108" s="214"/>
      <c r="AT108" s="215" t="s">
        <v>134</v>
      </c>
      <c r="AU108" s="215" t="s">
        <v>86</v>
      </c>
      <c r="AV108" s="13" t="s">
        <v>22</v>
      </c>
      <c r="AW108" s="13" t="s">
        <v>37</v>
      </c>
      <c r="AX108" s="13" t="s">
        <v>76</v>
      </c>
      <c r="AY108" s="215" t="s">
        <v>123</v>
      </c>
    </row>
    <row r="109" spans="1:65" s="13" customFormat="1" ht="11.25">
      <c r="B109" s="206"/>
      <c r="C109" s="207"/>
      <c r="D109" s="202" t="s">
        <v>134</v>
      </c>
      <c r="E109" s="208" t="s">
        <v>20</v>
      </c>
      <c r="F109" s="209" t="s">
        <v>167</v>
      </c>
      <c r="G109" s="207"/>
      <c r="H109" s="208" t="s">
        <v>20</v>
      </c>
      <c r="I109" s="210"/>
      <c r="J109" s="207"/>
      <c r="K109" s="207"/>
      <c r="L109" s="211"/>
      <c r="M109" s="212"/>
      <c r="N109" s="213"/>
      <c r="O109" s="213"/>
      <c r="P109" s="213"/>
      <c r="Q109" s="213"/>
      <c r="R109" s="213"/>
      <c r="S109" s="213"/>
      <c r="T109" s="214"/>
      <c r="AT109" s="215" t="s">
        <v>134</v>
      </c>
      <c r="AU109" s="215" t="s">
        <v>86</v>
      </c>
      <c r="AV109" s="13" t="s">
        <v>22</v>
      </c>
      <c r="AW109" s="13" t="s">
        <v>37</v>
      </c>
      <c r="AX109" s="13" t="s">
        <v>76</v>
      </c>
      <c r="AY109" s="215" t="s">
        <v>123</v>
      </c>
    </row>
    <row r="110" spans="1:65" s="14" customFormat="1" ht="11.25">
      <c r="B110" s="216"/>
      <c r="C110" s="217"/>
      <c r="D110" s="202" t="s">
        <v>134</v>
      </c>
      <c r="E110" s="218" t="s">
        <v>20</v>
      </c>
      <c r="F110" s="219" t="s">
        <v>168</v>
      </c>
      <c r="G110" s="217"/>
      <c r="H110" s="220">
        <v>3.9</v>
      </c>
      <c r="I110" s="221"/>
      <c r="J110" s="217"/>
      <c r="K110" s="217"/>
      <c r="L110" s="222"/>
      <c r="M110" s="223"/>
      <c r="N110" s="224"/>
      <c r="O110" s="224"/>
      <c r="P110" s="224"/>
      <c r="Q110" s="224"/>
      <c r="R110" s="224"/>
      <c r="S110" s="224"/>
      <c r="T110" s="225"/>
      <c r="AT110" s="226" t="s">
        <v>134</v>
      </c>
      <c r="AU110" s="226" t="s">
        <v>86</v>
      </c>
      <c r="AV110" s="14" t="s">
        <v>86</v>
      </c>
      <c r="AW110" s="14" t="s">
        <v>37</v>
      </c>
      <c r="AX110" s="14" t="s">
        <v>76</v>
      </c>
      <c r="AY110" s="226" t="s">
        <v>123</v>
      </c>
    </row>
    <row r="111" spans="1:65" s="14" customFormat="1" ht="11.25">
      <c r="B111" s="216"/>
      <c r="C111" s="217"/>
      <c r="D111" s="202" t="s">
        <v>134</v>
      </c>
      <c r="E111" s="218" t="s">
        <v>20</v>
      </c>
      <c r="F111" s="219" t="s">
        <v>169</v>
      </c>
      <c r="G111" s="217"/>
      <c r="H111" s="220">
        <v>-1.2</v>
      </c>
      <c r="I111" s="221"/>
      <c r="J111" s="217"/>
      <c r="K111" s="217"/>
      <c r="L111" s="222"/>
      <c r="M111" s="223"/>
      <c r="N111" s="224"/>
      <c r="O111" s="224"/>
      <c r="P111" s="224"/>
      <c r="Q111" s="224"/>
      <c r="R111" s="224"/>
      <c r="S111" s="224"/>
      <c r="T111" s="225"/>
      <c r="AT111" s="226" t="s">
        <v>134</v>
      </c>
      <c r="AU111" s="226" t="s">
        <v>86</v>
      </c>
      <c r="AV111" s="14" t="s">
        <v>86</v>
      </c>
      <c r="AW111" s="14" t="s">
        <v>37</v>
      </c>
      <c r="AX111" s="14" t="s">
        <v>76</v>
      </c>
      <c r="AY111" s="226" t="s">
        <v>123</v>
      </c>
    </row>
    <row r="112" spans="1:65" s="16" customFormat="1" ht="11.25">
      <c r="B112" s="238"/>
      <c r="C112" s="239"/>
      <c r="D112" s="202" t="s">
        <v>134</v>
      </c>
      <c r="E112" s="240" t="s">
        <v>20</v>
      </c>
      <c r="F112" s="241" t="s">
        <v>170</v>
      </c>
      <c r="G112" s="239"/>
      <c r="H112" s="242">
        <v>2.7</v>
      </c>
      <c r="I112" s="243"/>
      <c r="J112" s="239"/>
      <c r="K112" s="239"/>
      <c r="L112" s="244"/>
      <c r="M112" s="245"/>
      <c r="N112" s="246"/>
      <c r="O112" s="246"/>
      <c r="P112" s="246"/>
      <c r="Q112" s="246"/>
      <c r="R112" s="246"/>
      <c r="S112" s="246"/>
      <c r="T112" s="247"/>
      <c r="AT112" s="248" t="s">
        <v>134</v>
      </c>
      <c r="AU112" s="248" t="s">
        <v>86</v>
      </c>
      <c r="AV112" s="16" t="s">
        <v>142</v>
      </c>
      <c r="AW112" s="16" t="s">
        <v>37</v>
      </c>
      <c r="AX112" s="16" t="s">
        <v>76</v>
      </c>
      <c r="AY112" s="248" t="s">
        <v>123</v>
      </c>
    </row>
    <row r="113" spans="1:65" s="14" customFormat="1" ht="11.25">
      <c r="B113" s="216"/>
      <c r="C113" s="217"/>
      <c r="D113" s="202" t="s">
        <v>134</v>
      </c>
      <c r="E113" s="218" t="s">
        <v>20</v>
      </c>
      <c r="F113" s="219" t="s">
        <v>171</v>
      </c>
      <c r="G113" s="217"/>
      <c r="H113" s="220">
        <v>-1.35</v>
      </c>
      <c r="I113" s="221"/>
      <c r="J113" s="217"/>
      <c r="K113" s="217"/>
      <c r="L113" s="222"/>
      <c r="M113" s="223"/>
      <c r="N113" s="224"/>
      <c r="O113" s="224"/>
      <c r="P113" s="224"/>
      <c r="Q113" s="224"/>
      <c r="R113" s="224"/>
      <c r="S113" s="224"/>
      <c r="T113" s="225"/>
      <c r="AT113" s="226" t="s">
        <v>134</v>
      </c>
      <c r="AU113" s="226" t="s">
        <v>86</v>
      </c>
      <c r="AV113" s="14" t="s">
        <v>86</v>
      </c>
      <c r="AW113" s="14" t="s">
        <v>37</v>
      </c>
      <c r="AX113" s="14" t="s">
        <v>76</v>
      </c>
      <c r="AY113" s="226" t="s">
        <v>123</v>
      </c>
    </row>
    <row r="114" spans="1:65" s="15" customFormat="1" ht="11.25">
      <c r="B114" s="227"/>
      <c r="C114" s="228"/>
      <c r="D114" s="202" t="s">
        <v>134</v>
      </c>
      <c r="E114" s="229" t="s">
        <v>20</v>
      </c>
      <c r="F114" s="230" t="s">
        <v>160</v>
      </c>
      <c r="G114" s="228"/>
      <c r="H114" s="231">
        <v>1.35</v>
      </c>
      <c r="I114" s="232"/>
      <c r="J114" s="228"/>
      <c r="K114" s="228"/>
      <c r="L114" s="233"/>
      <c r="M114" s="234"/>
      <c r="N114" s="235"/>
      <c r="O114" s="235"/>
      <c r="P114" s="235"/>
      <c r="Q114" s="235"/>
      <c r="R114" s="235"/>
      <c r="S114" s="235"/>
      <c r="T114" s="236"/>
      <c r="AT114" s="237" t="s">
        <v>134</v>
      </c>
      <c r="AU114" s="237" t="s">
        <v>86</v>
      </c>
      <c r="AV114" s="15" t="s">
        <v>130</v>
      </c>
      <c r="AW114" s="15" t="s">
        <v>37</v>
      </c>
      <c r="AX114" s="15" t="s">
        <v>22</v>
      </c>
      <c r="AY114" s="237" t="s">
        <v>123</v>
      </c>
    </row>
    <row r="115" spans="1:65" s="2" customFormat="1" ht="16.5" customHeight="1">
      <c r="A115" s="36"/>
      <c r="B115" s="37"/>
      <c r="C115" s="189" t="s">
        <v>172</v>
      </c>
      <c r="D115" s="189" t="s">
        <v>125</v>
      </c>
      <c r="E115" s="190" t="s">
        <v>173</v>
      </c>
      <c r="F115" s="191" t="s">
        <v>174</v>
      </c>
      <c r="G115" s="192" t="s">
        <v>155</v>
      </c>
      <c r="H115" s="193">
        <v>1.35</v>
      </c>
      <c r="I115" s="194"/>
      <c r="J115" s="195">
        <f>ROUND(I115*H115,2)</f>
        <v>0</v>
      </c>
      <c r="K115" s="191" t="s">
        <v>129</v>
      </c>
      <c r="L115" s="41"/>
      <c r="M115" s="196" t="s">
        <v>20</v>
      </c>
      <c r="N115" s="197" t="s">
        <v>47</v>
      </c>
      <c r="O115" s="66"/>
      <c r="P115" s="198">
        <f>O115*H115</f>
        <v>0</v>
      </c>
      <c r="Q115" s="198">
        <v>0</v>
      </c>
      <c r="R115" s="198">
        <f>Q115*H115</f>
        <v>0</v>
      </c>
      <c r="S115" s="198">
        <v>0</v>
      </c>
      <c r="T115" s="199">
        <f>S115*H115</f>
        <v>0</v>
      </c>
      <c r="U115" s="36"/>
      <c r="V115" s="36"/>
      <c r="W115" s="36"/>
      <c r="X115" s="36"/>
      <c r="Y115" s="36"/>
      <c r="Z115" s="36"/>
      <c r="AA115" s="36"/>
      <c r="AB115" s="36"/>
      <c r="AC115" s="36"/>
      <c r="AD115" s="36"/>
      <c r="AE115" s="36"/>
      <c r="AR115" s="200" t="s">
        <v>130</v>
      </c>
      <c r="AT115" s="200" t="s">
        <v>125</v>
      </c>
      <c r="AU115" s="200" t="s">
        <v>86</v>
      </c>
      <c r="AY115" s="19" t="s">
        <v>123</v>
      </c>
      <c r="BE115" s="201">
        <f>IF(N115="základní",J115,0)</f>
        <v>0</v>
      </c>
      <c r="BF115" s="201">
        <f>IF(N115="snížená",J115,0)</f>
        <v>0</v>
      </c>
      <c r="BG115" s="201">
        <f>IF(N115="zákl. přenesená",J115,0)</f>
        <v>0</v>
      </c>
      <c r="BH115" s="201">
        <f>IF(N115="sníž. přenesená",J115,0)</f>
        <v>0</v>
      </c>
      <c r="BI115" s="201">
        <f>IF(N115="nulová",J115,0)</f>
        <v>0</v>
      </c>
      <c r="BJ115" s="19" t="s">
        <v>22</v>
      </c>
      <c r="BK115" s="201">
        <f>ROUND(I115*H115,2)</f>
        <v>0</v>
      </c>
      <c r="BL115" s="19" t="s">
        <v>130</v>
      </c>
      <c r="BM115" s="200" t="s">
        <v>175</v>
      </c>
    </row>
    <row r="116" spans="1:65" s="2" customFormat="1" ht="19.5">
      <c r="A116" s="36"/>
      <c r="B116" s="37"/>
      <c r="C116" s="38"/>
      <c r="D116" s="202" t="s">
        <v>132</v>
      </c>
      <c r="E116" s="38"/>
      <c r="F116" s="203" t="s">
        <v>176</v>
      </c>
      <c r="G116" s="38"/>
      <c r="H116" s="38"/>
      <c r="I116" s="110"/>
      <c r="J116" s="38"/>
      <c r="K116" s="38"/>
      <c r="L116" s="41"/>
      <c r="M116" s="204"/>
      <c r="N116" s="205"/>
      <c r="O116" s="66"/>
      <c r="P116" s="66"/>
      <c r="Q116" s="66"/>
      <c r="R116" s="66"/>
      <c r="S116" s="66"/>
      <c r="T116" s="67"/>
      <c r="U116" s="36"/>
      <c r="V116" s="36"/>
      <c r="W116" s="36"/>
      <c r="X116" s="36"/>
      <c r="Y116" s="36"/>
      <c r="Z116" s="36"/>
      <c r="AA116" s="36"/>
      <c r="AB116" s="36"/>
      <c r="AC116" s="36"/>
      <c r="AD116" s="36"/>
      <c r="AE116" s="36"/>
      <c r="AT116" s="19" t="s">
        <v>132</v>
      </c>
      <c r="AU116" s="19" t="s">
        <v>86</v>
      </c>
    </row>
    <row r="117" spans="1:65" s="13" customFormat="1" ht="11.25">
      <c r="B117" s="206"/>
      <c r="C117" s="207"/>
      <c r="D117" s="202" t="s">
        <v>134</v>
      </c>
      <c r="E117" s="208" t="s">
        <v>20</v>
      </c>
      <c r="F117" s="209" t="s">
        <v>177</v>
      </c>
      <c r="G117" s="207"/>
      <c r="H117" s="208" t="s">
        <v>20</v>
      </c>
      <c r="I117" s="210"/>
      <c r="J117" s="207"/>
      <c r="K117" s="207"/>
      <c r="L117" s="211"/>
      <c r="M117" s="212"/>
      <c r="N117" s="213"/>
      <c r="O117" s="213"/>
      <c r="P117" s="213"/>
      <c r="Q117" s="213"/>
      <c r="R117" s="213"/>
      <c r="S117" s="213"/>
      <c r="T117" s="214"/>
      <c r="AT117" s="215" t="s">
        <v>134</v>
      </c>
      <c r="AU117" s="215" t="s">
        <v>86</v>
      </c>
      <c r="AV117" s="13" t="s">
        <v>22</v>
      </c>
      <c r="AW117" s="13" t="s">
        <v>37</v>
      </c>
      <c r="AX117" s="13" t="s">
        <v>76</v>
      </c>
      <c r="AY117" s="215" t="s">
        <v>123</v>
      </c>
    </row>
    <row r="118" spans="1:65" s="14" customFormat="1" ht="11.25">
      <c r="B118" s="216"/>
      <c r="C118" s="217"/>
      <c r="D118" s="202" t="s">
        <v>134</v>
      </c>
      <c r="E118" s="218" t="s">
        <v>20</v>
      </c>
      <c r="F118" s="219" t="s">
        <v>178</v>
      </c>
      <c r="G118" s="217"/>
      <c r="H118" s="220">
        <v>1.35</v>
      </c>
      <c r="I118" s="221"/>
      <c r="J118" s="217"/>
      <c r="K118" s="217"/>
      <c r="L118" s="222"/>
      <c r="M118" s="223"/>
      <c r="N118" s="224"/>
      <c r="O118" s="224"/>
      <c r="P118" s="224"/>
      <c r="Q118" s="224"/>
      <c r="R118" s="224"/>
      <c r="S118" s="224"/>
      <c r="T118" s="225"/>
      <c r="AT118" s="226" t="s">
        <v>134</v>
      </c>
      <c r="AU118" s="226" t="s">
        <v>86</v>
      </c>
      <c r="AV118" s="14" t="s">
        <v>86</v>
      </c>
      <c r="AW118" s="14" t="s">
        <v>37</v>
      </c>
      <c r="AX118" s="14" t="s">
        <v>22</v>
      </c>
      <c r="AY118" s="226" t="s">
        <v>123</v>
      </c>
    </row>
    <row r="119" spans="1:65" s="2" customFormat="1" ht="16.5" customHeight="1">
      <c r="A119" s="36"/>
      <c r="B119" s="37"/>
      <c r="C119" s="189" t="s">
        <v>179</v>
      </c>
      <c r="D119" s="189" t="s">
        <v>125</v>
      </c>
      <c r="E119" s="190" t="s">
        <v>180</v>
      </c>
      <c r="F119" s="191" t="s">
        <v>181</v>
      </c>
      <c r="G119" s="192" t="s">
        <v>155</v>
      </c>
      <c r="H119" s="193">
        <v>118.1</v>
      </c>
      <c r="I119" s="194"/>
      <c r="J119" s="195">
        <f>ROUND(I119*H119,2)</f>
        <v>0</v>
      </c>
      <c r="K119" s="191" t="s">
        <v>129</v>
      </c>
      <c r="L119" s="41"/>
      <c r="M119" s="196" t="s">
        <v>20</v>
      </c>
      <c r="N119" s="197" t="s">
        <v>47</v>
      </c>
      <c r="O119" s="66"/>
      <c r="P119" s="198">
        <f>O119*H119</f>
        <v>0</v>
      </c>
      <c r="Q119" s="198">
        <v>0</v>
      </c>
      <c r="R119" s="198">
        <f>Q119*H119</f>
        <v>0</v>
      </c>
      <c r="S119" s="198">
        <v>0</v>
      </c>
      <c r="T119" s="199">
        <f>S119*H119</f>
        <v>0</v>
      </c>
      <c r="U119" s="36"/>
      <c r="V119" s="36"/>
      <c r="W119" s="36"/>
      <c r="X119" s="36"/>
      <c r="Y119" s="36"/>
      <c r="Z119" s="36"/>
      <c r="AA119" s="36"/>
      <c r="AB119" s="36"/>
      <c r="AC119" s="36"/>
      <c r="AD119" s="36"/>
      <c r="AE119" s="36"/>
      <c r="AR119" s="200" t="s">
        <v>130</v>
      </c>
      <c r="AT119" s="200" t="s">
        <v>125</v>
      </c>
      <c r="AU119" s="200" t="s">
        <v>86</v>
      </c>
      <c r="AY119" s="19" t="s">
        <v>123</v>
      </c>
      <c r="BE119" s="201">
        <f>IF(N119="základní",J119,0)</f>
        <v>0</v>
      </c>
      <c r="BF119" s="201">
        <f>IF(N119="snížená",J119,0)</f>
        <v>0</v>
      </c>
      <c r="BG119" s="201">
        <f>IF(N119="zákl. přenesená",J119,0)</f>
        <v>0</v>
      </c>
      <c r="BH119" s="201">
        <f>IF(N119="sníž. přenesená",J119,0)</f>
        <v>0</v>
      </c>
      <c r="BI119" s="201">
        <f>IF(N119="nulová",J119,0)</f>
        <v>0</v>
      </c>
      <c r="BJ119" s="19" t="s">
        <v>22</v>
      </c>
      <c r="BK119" s="201">
        <f>ROUND(I119*H119,2)</f>
        <v>0</v>
      </c>
      <c r="BL119" s="19" t="s">
        <v>130</v>
      </c>
      <c r="BM119" s="200" t="s">
        <v>182</v>
      </c>
    </row>
    <row r="120" spans="1:65" s="2" customFormat="1" ht="19.5">
      <c r="A120" s="36"/>
      <c r="B120" s="37"/>
      <c r="C120" s="38"/>
      <c r="D120" s="202" t="s">
        <v>132</v>
      </c>
      <c r="E120" s="38"/>
      <c r="F120" s="203" t="s">
        <v>183</v>
      </c>
      <c r="G120" s="38"/>
      <c r="H120" s="38"/>
      <c r="I120" s="110"/>
      <c r="J120" s="38"/>
      <c r="K120" s="38"/>
      <c r="L120" s="41"/>
      <c r="M120" s="204"/>
      <c r="N120" s="205"/>
      <c r="O120" s="66"/>
      <c r="P120" s="66"/>
      <c r="Q120" s="66"/>
      <c r="R120" s="66"/>
      <c r="S120" s="66"/>
      <c r="T120" s="67"/>
      <c r="U120" s="36"/>
      <c r="V120" s="36"/>
      <c r="W120" s="36"/>
      <c r="X120" s="36"/>
      <c r="Y120" s="36"/>
      <c r="Z120" s="36"/>
      <c r="AA120" s="36"/>
      <c r="AB120" s="36"/>
      <c r="AC120" s="36"/>
      <c r="AD120" s="36"/>
      <c r="AE120" s="36"/>
      <c r="AT120" s="19" t="s">
        <v>132</v>
      </c>
      <c r="AU120" s="19" t="s">
        <v>86</v>
      </c>
    </row>
    <row r="121" spans="1:65" s="13" customFormat="1" ht="11.25">
      <c r="B121" s="206"/>
      <c r="C121" s="207"/>
      <c r="D121" s="202" t="s">
        <v>134</v>
      </c>
      <c r="E121" s="208" t="s">
        <v>20</v>
      </c>
      <c r="F121" s="209" t="s">
        <v>166</v>
      </c>
      <c r="G121" s="207"/>
      <c r="H121" s="208" t="s">
        <v>20</v>
      </c>
      <c r="I121" s="210"/>
      <c r="J121" s="207"/>
      <c r="K121" s="207"/>
      <c r="L121" s="211"/>
      <c r="M121" s="212"/>
      <c r="N121" s="213"/>
      <c r="O121" s="213"/>
      <c r="P121" s="213"/>
      <c r="Q121" s="213"/>
      <c r="R121" s="213"/>
      <c r="S121" s="213"/>
      <c r="T121" s="214"/>
      <c r="AT121" s="215" t="s">
        <v>134</v>
      </c>
      <c r="AU121" s="215" t="s">
        <v>86</v>
      </c>
      <c r="AV121" s="13" t="s">
        <v>22</v>
      </c>
      <c r="AW121" s="13" t="s">
        <v>37</v>
      </c>
      <c r="AX121" s="13" t="s">
        <v>76</v>
      </c>
      <c r="AY121" s="215" t="s">
        <v>123</v>
      </c>
    </row>
    <row r="122" spans="1:65" s="14" customFormat="1" ht="11.25">
      <c r="B122" s="216"/>
      <c r="C122" s="217"/>
      <c r="D122" s="202" t="s">
        <v>134</v>
      </c>
      <c r="E122" s="218" t="s">
        <v>20</v>
      </c>
      <c r="F122" s="219" t="s">
        <v>184</v>
      </c>
      <c r="G122" s="217"/>
      <c r="H122" s="220">
        <v>340.27499999999998</v>
      </c>
      <c r="I122" s="221"/>
      <c r="J122" s="217"/>
      <c r="K122" s="217"/>
      <c r="L122" s="222"/>
      <c r="M122" s="223"/>
      <c r="N122" s="224"/>
      <c r="O122" s="224"/>
      <c r="P122" s="224"/>
      <c r="Q122" s="224"/>
      <c r="R122" s="224"/>
      <c r="S122" s="224"/>
      <c r="T122" s="225"/>
      <c r="AT122" s="226" t="s">
        <v>134</v>
      </c>
      <c r="AU122" s="226" t="s">
        <v>86</v>
      </c>
      <c r="AV122" s="14" t="s">
        <v>86</v>
      </c>
      <c r="AW122" s="14" t="s">
        <v>37</v>
      </c>
      <c r="AX122" s="14" t="s">
        <v>76</v>
      </c>
      <c r="AY122" s="226" t="s">
        <v>123</v>
      </c>
    </row>
    <row r="123" spans="1:65" s="14" customFormat="1" ht="11.25">
      <c r="B123" s="216"/>
      <c r="C123" s="217"/>
      <c r="D123" s="202" t="s">
        <v>134</v>
      </c>
      <c r="E123" s="218" t="s">
        <v>20</v>
      </c>
      <c r="F123" s="219" t="s">
        <v>185</v>
      </c>
      <c r="G123" s="217"/>
      <c r="H123" s="220">
        <v>-104.7</v>
      </c>
      <c r="I123" s="221"/>
      <c r="J123" s="217"/>
      <c r="K123" s="217"/>
      <c r="L123" s="222"/>
      <c r="M123" s="223"/>
      <c r="N123" s="224"/>
      <c r="O123" s="224"/>
      <c r="P123" s="224"/>
      <c r="Q123" s="224"/>
      <c r="R123" s="224"/>
      <c r="S123" s="224"/>
      <c r="T123" s="225"/>
      <c r="AT123" s="226" t="s">
        <v>134</v>
      </c>
      <c r="AU123" s="226" t="s">
        <v>86</v>
      </c>
      <c r="AV123" s="14" t="s">
        <v>86</v>
      </c>
      <c r="AW123" s="14" t="s">
        <v>37</v>
      </c>
      <c r="AX123" s="14" t="s">
        <v>76</v>
      </c>
      <c r="AY123" s="226" t="s">
        <v>123</v>
      </c>
    </row>
    <row r="124" spans="1:65" s="13" customFormat="1" ht="11.25">
      <c r="B124" s="206"/>
      <c r="C124" s="207"/>
      <c r="D124" s="202" t="s">
        <v>134</v>
      </c>
      <c r="E124" s="208" t="s">
        <v>20</v>
      </c>
      <c r="F124" s="209" t="s">
        <v>186</v>
      </c>
      <c r="G124" s="207"/>
      <c r="H124" s="208" t="s">
        <v>20</v>
      </c>
      <c r="I124" s="210"/>
      <c r="J124" s="207"/>
      <c r="K124" s="207"/>
      <c r="L124" s="211"/>
      <c r="M124" s="212"/>
      <c r="N124" s="213"/>
      <c r="O124" s="213"/>
      <c r="P124" s="213"/>
      <c r="Q124" s="213"/>
      <c r="R124" s="213"/>
      <c r="S124" s="213"/>
      <c r="T124" s="214"/>
      <c r="AT124" s="215" t="s">
        <v>134</v>
      </c>
      <c r="AU124" s="215" t="s">
        <v>86</v>
      </c>
      <c r="AV124" s="13" t="s">
        <v>22</v>
      </c>
      <c r="AW124" s="13" t="s">
        <v>37</v>
      </c>
      <c r="AX124" s="13" t="s">
        <v>76</v>
      </c>
      <c r="AY124" s="215" t="s">
        <v>123</v>
      </c>
    </row>
    <row r="125" spans="1:65" s="14" customFormat="1" ht="11.25">
      <c r="B125" s="216"/>
      <c r="C125" s="217"/>
      <c r="D125" s="202" t="s">
        <v>134</v>
      </c>
      <c r="E125" s="218" t="s">
        <v>20</v>
      </c>
      <c r="F125" s="219" t="s">
        <v>187</v>
      </c>
      <c r="G125" s="217"/>
      <c r="H125" s="220">
        <v>0.625</v>
      </c>
      <c r="I125" s="221"/>
      <c r="J125" s="217"/>
      <c r="K125" s="217"/>
      <c r="L125" s="222"/>
      <c r="M125" s="223"/>
      <c r="N125" s="224"/>
      <c r="O125" s="224"/>
      <c r="P125" s="224"/>
      <c r="Q125" s="224"/>
      <c r="R125" s="224"/>
      <c r="S125" s="224"/>
      <c r="T125" s="225"/>
      <c r="AT125" s="226" t="s">
        <v>134</v>
      </c>
      <c r="AU125" s="226" t="s">
        <v>86</v>
      </c>
      <c r="AV125" s="14" t="s">
        <v>86</v>
      </c>
      <c r="AW125" s="14" t="s">
        <v>37</v>
      </c>
      <c r="AX125" s="14" t="s">
        <v>76</v>
      </c>
      <c r="AY125" s="226" t="s">
        <v>123</v>
      </c>
    </row>
    <row r="126" spans="1:65" s="16" customFormat="1" ht="11.25">
      <c r="B126" s="238"/>
      <c r="C126" s="239"/>
      <c r="D126" s="202" t="s">
        <v>134</v>
      </c>
      <c r="E126" s="240" t="s">
        <v>20</v>
      </c>
      <c r="F126" s="241" t="s">
        <v>170</v>
      </c>
      <c r="G126" s="239"/>
      <c r="H126" s="242">
        <v>236.2</v>
      </c>
      <c r="I126" s="243"/>
      <c r="J126" s="239"/>
      <c r="K126" s="239"/>
      <c r="L126" s="244"/>
      <c r="M126" s="245"/>
      <c r="N126" s="246"/>
      <c r="O126" s="246"/>
      <c r="P126" s="246"/>
      <c r="Q126" s="246"/>
      <c r="R126" s="246"/>
      <c r="S126" s="246"/>
      <c r="T126" s="247"/>
      <c r="AT126" s="248" t="s">
        <v>134</v>
      </c>
      <c r="AU126" s="248" t="s">
        <v>86</v>
      </c>
      <c r="AV126" s="16" t="s">
        <v>142</v>
      </c>
      <c r="AW126" s="16" t="s">
        <v>37</v>
      </c>
      <c r="AX126" s="16" t="s">
        <v>76</v>
      </c>
      <c r="AY126" s="248" t="s">
        <v>123</v>
      </c>
    </row>
    <row r="127" spans="1:65" s="14" customFormat="1" ht="11.25">
      <c r="B127" s="216"/>
      <c r="C127" s="217"/>
      <c r="D127" s="202" t="s">
        <v>134</v>
      </c>
      <c r="E127" s="218" t="s">
        <v>20</v>
      </c>
      <c r="F127" s="219" t="s">
        <v>188</v>
      </c>
      <c r="G127" s="217"/>
      <c r="H127" s="220">
        <v>-118.1</v>
      </c>
      <c r="I127" s="221"/>
      <c r="J127" s="217"/>
      <c r="K127" s="217"/>
      <c r="L127" s="222"/>
      <c r="M127" s="223"/>
      <c r="N127" s="224"/>
      <c r="O127" s="224"/>
      <c r="P127" s="224"/>
      <c r="Q127" s="224"/>
      <c r="R127" s="224"/>
      <c r="S127" s="224"/>
      <c r="T127" s="225"/>
      <c r="AT127" s="226" t="s">
        <v>134</v>
      </c>
      <c r="AU127" s="226" t="s">
        <v>86</v>
      </c>
      <c r="AV127" s="14" t="s">
        <v>86</v>
      </c>
      <c r="AW127" s="14" t="s">
        <v>37</v>
      </c>
      <c r="AX127" s="14" t="s">
        <v>76</v>
      </c>
      <c r="AY127" s="226" t="s">
        <v>123</v>
      </c>
    </row>
    <row r="128" spans="1:65" s="15" customFormat="1" ht="11.25">
      <c r="B128" s="227"/>
      <c r="C128" s="228"/>
      <c r="D128" s="202" t="s">
        <v>134</v>
      </c>
      <c r="E128" s="229" t="s">
        <v>20</v>
      </c>
      <c r="F128" s="230" t="s">
        <v>160</v>
      </c>
      <c r="G128" s="228"/>
      <c r="H128" s="231">
        <v>118.1</v>
      </c>
      <c r="I128" s="232"/>
      <c r="J128" s="228"/>
      <c r="K128" s="228"/>
      <c r="L128" s="233"/>
      <c r="M128" s="234"/>
      <c r="N128" s="235"/>
      <c r="O128" s="235"/>
      <c r="P128" s="235"/>
      <c r="Q128" s="235"/>
      <c r="R128" s="235"/>
      <c r="S128" s="235"/>
      <c r="T128" s="236"/>
      <c r="AT128" s="237" t="s">
        <v>134</v>
      </c>
      <c r="AU128" s="237" t="s">
        <v>86</v>
      </c>
      <c r="AV128" s="15" t="s">
        <v>130</v>
      </c>
      <c r="AW128" s="15" t="s">
        <v>37</v>
      </c>
      <c r="AX128" s="15" t="s">
        <v>22</v>
      </c>
      <c r="AY128" s="237" t="s">
        <v>123</v>
      </c>
    </row>
    <row r="129" spans="1:65" s="2" customFormat="1" ht="16.5" customHeight="1">
      <c r="A129" s="36"/>
      <c r="B129" s="37"/>
      <c r="C129" s="189" t="s">
        <v>189</v>
      </c>
      <c r="D129" s="189" t="s">
        <v>125</v>
      </c>
      <c r="E129" s="190" t="s">
        <v>190</v>
      </c>
      <c r="F129" s="191" t="s">
        <v>191</v>
      </c>
      <c r="G129" s="192" t="s">
        <v>155</v>
      </c>
      <c r="H129" s="193">
        <v>118.1</v>
      </c>
      <c r="I129" s="194"/>
      <c r="J129" s="195">
        <f>ROUND(I129*H129,2)</f>
        <v>0</v>
      </c>
      <c r="K129" s="191" t="s">
        <v>129</v>
      </c>
      <c r="L129" s="41"/>
      <c r="M129" s="196" t="s">
        <v>20</v>
      </c>
      <c r="N129" s="197" t="s">
        <v>47</v>
      </c>
      <c r="O129" s="66"/>
      <c r="P129" s="198">
        <f>O129*H129</f>
        <v>0</v>
      </c>
      <c r="Q129" s="198">
        <v>0</v>
      </c>
      <c r="R129" s="198">
        <f>Q129*H129</f>
        <v>0</v>
      </c>
      <c r="S129" s="198">
        <v>0</v>
      </c>
      <c r="T129" s="199">
        <f>S129*H129</f>
        <v>0</v>
      </c>
      <c r="U129" s="36"/>
      <c r="V129" s="36"/>
      <c r="W129" s="36"/>
      <c r="X129" s="36"/>
      <c r="Y129" s="36"/>
      <c r="Z129" s="36"/>
      <c r="AA129" s="36"/>
      <c r="AB129" s="36"/>
      <c r="AC129" s="36"/>
      <c r="AD129" s="36"/>
      <c r="AE129" s="36"/>
      <c r="AR129" s="200" t="s">
        <v>130</v>
      </c>
      <c r="AT129" s="200" t="s">
        <v>125</v>
      </c>
      <c r="AU129" s="200" t="s">
        <v>86</v>
      </c>
      <c r="AY129" s="19" t="s">
        <v>123</v>
      </c>
      <c r="BE129" s="201">
        <f>IF(N129="základní",J129,0)</f>
        <v>0</v>
      </c>
      <c r="BF129" s="201">
        <f>IF(N129="snížená",J129,0)</f>
        <v>0</v>
      </c>
      <c r="BG129" s="201">
        <f>IF(N129="zákl. přenesená",J129,0)</f>
        <v>0</v>
      </c>
      <c r="BH129" s="201">
        <f>IF(N129="sníž. přenesená",J129,0)</f>
        <v>0</v>
      </c>
      <c r="BI129" s="201">
        <f>IF(N129="nulová",J129,0)</f>
        <v>0</v>
      </c>
      <c r="BJ129" s="19" t="s">
        <v>22</v>
      </c>
      <c r="BK129" s="201">
        <f>ROUND(I129*H129,2)</f>
        <v>0</v>
      </c>
      <c r="BL129" s="19" t="s">
        <v>130</v>
      </c>
      <c r="BM129" s="200" t="s">
        <v>192</v>
      </c>
    </row>
    <row r="130" spans="1:65" s="2" customFormat="1" ht="19.5">
      <c r="A130" s="36"/>
      <c r="B130" s="37"/>
      <c r="C130" s="38"/>
      <c r="D130" s="202" t="s">
        <v>132</v>
      </c>
      <c r="E130" s="38"/>
      <c r="F130" s="203" t="s">
        <v>193</v>
      </c>
      <c r="G130" s="38"/>
      <c r="H130" s="38"/>
      <c r="I130" s="110"/>
      <c r="J130" s="38"/>
      <c r="K130" s="38"/>
      <c r="L130" s="41"/>
      <c r="M130" s="204"/>
      <c r="N130" s="205"/>
      <c r="O130" s="66"/>
      <c r="P130" s="66"/>
      <c r="Q130" s="66"/>
      <c r="R130" s="66"/>
      <c r="S130" s="66"/>
      <c r="T130" s="67"/>
      <c r="U130" s="36"/>
      <c r="V130" s="36"/>
      <c r="W130" s="36"/>
      <c r="X130" s="36"/>
      <c r="Y130" s="36"/>
      <c r="Z130" s="36"/>
      <c r="AA130" s="36"/>
      <c r="AB130" s="36"/>
      <c r="AC130" s="36"/>
      <c r="AD130" s="36"/>
      <c r="AE130" s="36"/>
      <c r="AT130" s="19" t="s">
        <v>132</v>
      </c>
      <c r="AU130" s="19" t="s">
        <v>86</v>
      </c>
    </row>
    <row r="131" spans="1:65" s="13" customFormat="1" ht="11.25">
      <c r="B131" s="206"/>
      <c r="C131" s="207"/>
      <c r="D131" s="202" t="s">
        <v>134</v>
      </c>
      <c r="E131" s="208" t="s">
        <v>20</v>
      </c>
      <c r="F131" s="209" t="s">
        <v>177</v>
      </c>
      <c r="G131" s="207"/>
      <c r="H131" s="208" t="s">
        <v>20</v>
      </c>
      <c r="I131" s="210"/>
      <c r="J131" s="207"/>
      <c r="K131" s="207"/>
      <c r="L131" s="211"/>
      <c r="M131" s="212"/>
      <c r="N131" s="213"/>
      <c r="O131" s="213"/>
      <c r="P131" s="213"/>
      <c r="Q131" s="213"/>
      <c r="R131" s="213"/>
      <c r="S131" s="213"/>
      <c r="T131" s="214"/>
      <c r="AT131" s="215" t="s">
        <v>134</v>
      </c>
      <c r="AU131" s="215" t="s">
        <v>86</v>
      </c>
      <c r="AV131" s="13" t="s">
        <v>22</v>
      </c>
      <c r="AW131" s="13" t="s">
        <v>37</v>
      </c>
      <c r="AX131" s="13" t="s">
        <v>76</v>
      </c>
      <c r="AY131" s="215" t="s">
        <v>123</v>
      </c>
    </row>
    <row r="132" spans="1:65" s="14" customFormat="1" ht="11.25">
      <c r="B132" s="216"/>
      <c r="C132" s="217"/>
      <c r="D132" s="202" t="s">
        <v>134</v>
      </c>
      <c r="E132" s="218" t="s">
        <v>20</v>
      </c>
      <c r="F132" s="219" t="s">
        <v>194</v>
      </c>
      <c r="G132" s="217"/>
      <c r="H132" s="220">
        <v>118.1</v>
      </c>
      <c r="I132" s="221"/>
      <c r="J132" s="217"/>
      <c r="K132" s="217"/>
      <c r="L132" s="222"/>
      <c r="M132" s="223"/>
      <c r="N132" s="224"/>
      <c r="O132" s="224"/>
      <c r="P132" s="224"/>
      <c r="Q132" s="224"/>
      <c r="R132" s="224"/>
      <c r="S132" s="224"/>
      <c r="T132" s="225"/>
      <c r="AT132" s="226" t="s">
        <v>134</v>
      </c>
      <c r="AU132" s="226" t="s">
        <v>86</v>
      </c>
      <c r="AV132" s="14" t="s">
        <v>86</v>
      </c>
      <c r="AW132" s="14" t="s">
        <v>37</v>
      </c>
      <c r="AX132" s="14" t="s">
        <v>22</v>
      </c>
      <c r="AY132" s="226" t="s">
        <v>123</v>
      </c>
    </row>
    <row r="133" spans="1:65" s="2" customFormat="1" ht="16.5" customHeight="1">
      <c r="A133" s="36"/>
      <c r="B133" s="37"/>
      <c r="C133" s="189" t="s">
        <v>27</v>
      </c>
      <c r="D133" s="189" t="s">
        <v>125</v>
      </c>
      <c r="E133" s="190" t="s">
        <v>195</v>
      </c>
      <c r="F133" s="191" t="s">
        <v>196</v>
      </c>
      <c r="G133" s="192" t="s">
        <v>197</v>
      </c>
      <c r="H133" s="193">
        <v>681.13499999999999</v>
      </c>
      <c r="I133" s="194"/>
      <c r="J133" s="195">
        <f>ROUND(I133*H133,2)</f>
        <v>0</v>
      </c>
      <c r="K133" s="191" t="s">
        <v>129</v>
      </c>
      <c r="L133" s="41"/>
      <c r="M133" s="196" t="s">
        <v>20</v>
      </c>
      <c r="N133" s="197" t="s">
        <v>47</v>
      </c>
      <c r="O133" s="66"/>
      <c r="P133" s="198">
        <f>O133*H133</f>
        <v>0</v>
      </c>
      <c r="Q133" s="198">
        <v>8.4000000000000003E-4</v>
      </c>
      <c r="R133" s="198">
        <f>Q133*H133</f>
        <v>0.57215340000000003</v>
      </c>
      <c r="S133" s="198">
        <v>0</v>
      </c>
      <c r="T133" s="199">
        <f>S133*H133</f>
        <v>0</v>
      </c>
      <c r="U133" s="36"/>
      <c r="V133" s="36"/>
      <c r="W133" s="36"/>
      <c r="X133" s="36"/>
      <c r="Y133" s="36"/>
      <c r="Z133" s="36"/>
      <c r="AA133" s="36"/>
      <c r="AB133" s="36"/>
      <c r="AC133" s="36"/>
      <c r="AD133" s="36"/>
      <c r="AE133" s="36"/>
      <c r="AR133" s="200" t="s">
        <v>130</v>
      </c>
      <c r="AT133" s="200" t="s">
        <v>125</v>
      </c>
      <c r="AU133" s="200" t="s">
        <v>86</v>
      </c>
      <c r="AY133" s="19" t="s">
        <v>123</v>
      </c>
      <c r="BE133" s="201">
        <f>IF(N133="základní",J133,0)</f>
        <v>0</v>
      </c>
      <c r="BF133" s="201">
        <f>IF(N133="snížená",J133,0)</f>
        <v>0</v>
      </c>
      <c r="BG133" s="201">
        <f>IF(N133="zákl. přenesená",J133,0)</f>
        <v>0</v>
      </c>
      <c r="BH133" s="201">
        <f>IF(N133="sníž. přenesená",J133,0)</f>
        <v>0</v>
      </c>
      <c r="BI133" s="201">
        <f>IF(N133="nulová",J133,0)</f>
        <v>0</v>
      </c>
      <c r="BJ133" s="19" t="s">
        <v>22</v>
      </c>
      <c r="BK133" s="201">
        <f>ROUND(I133*H133,2)</f>
        <v>0</v>
      </c>
      <c r="BL133" s="19" t="s">
        <v>130</v>
      </c>
      <c r="BM133" s="200" t="s">
        <v>198</v>
      </c>
    </row>
    <row r="134" spans="1:65" s="2" customFormat="1" ht="11.25">
      <c r="A134" s="36"/>
      <c r="B134" s="37"/>
      <c r="C134" s="38"/>
      <c r="D134" s="202" t="s">
        <v>132</v>
      </c>
      <c r="E134" s="38"/>
      <c r="F134" s="203" t="s">
        <v>199</v>
      </c>
      <c r="G134" s="38"/>
      <c r="H134" s="38"/>
      <c r="I134" s="110"/>
      <c r="J134" s="38"/>
      <c r="K134" s="38"/>
      <c r="L134" s="41"/>
      <c r="M134" s="204"/>
      <c r="N134" s="205"/>
      <c r="O134" s="66"/>
      <c r="P134" s="66"/>
      <c r="Q134" s="66"/>
      <c r="R134" s="66"/>
      <c r="S134" s="66"/>
      <c r="T134" s="67"/>
      <c r="U134" s="36"/>
      <c r="V134" s="36"/>
      <c r="W134" s="36"/>
      <c r="X134" s="36"/>
      <c r="Y134" s="36"/>
      <c r="Z134" s="36"/>
      <c r="AA134" s="36"/>
      <c r="AB134" s="36"/>
      <c r="AC134" s="36"/>
      <c r="AD134" s="36"/>
      <c r="AE134" s="36"/>
      <c r="AT134" s="19" t="s">
        <v>132</v>
      </c>
      <c r="AU134" s="19" t="s">
        <v>86</v>
      </c>
    </row>
    <row r="135" spans="1:65" s="14" customFormat="1" ht="11.25">
      <c r="B135" s="216"/>
      <c r="C135" s="217"/>
      <c r="D135" s="202" t="s">
        <v>134</v>
      </c>
      <c r="E135" s="218" t="s">
        <v>20</v>
      </c>
      <c r="F135" s="219" t="s">
        <v>200</v>
      </c>
      <c r="G135" s="217"/>
      <c r="H135" s="220">
        <v>681.13499999999999</v>
      </c>
      <c r="I135" s="221"/>
      <c r="J135" s="217"/>
      <c r="K135" s="217"/>
      <c r="L135" s="222"/>
      <c r="M135" s="223"/>
      <c r="N135" s="224"/>
      <c r="O135" s="224"/>
      <c r="P135" s="224"/>
      <c r="Q135" s="224"/>
      <c r="R135" s="224"/>
      <c r="S135" s="224"/>
      <c r="T135" s="225"/>
      <c r="AT135" s="226" t="s">
        <v>134</v>
      </c>
      <c r="AU135" s="226" t="s">
        <v>86</v>
      </c>
      <c r="AV135" s="14" t="s">
        <v>86</v>
      </c>
      <c r="AW135" s="14" t="s">
        <v>37</v>
      </c>
      <c r="AX135" s="14" t="s">
        <v>22</v>
      </c>
      <c r="AY135" s="226" t="s">
        <v>123</v>
      </c>
    </row>
    <row r="136" spans="1:65" s="2" customFormat="1" ht="16.5" customHeight="1">
      <c r="A136" s="36"/>
      <c r="B136" s="37"/>
      <c r="C136" s="189" t="s">
        <v>201</v>
      </c>
      <c r="D136" s="189" t="s">
        <v>125</v>
      </c>
      <c r="E136" s="190" t="s">
        <v>202</v>
      </c>
      <c r="F136" s="191" t="s">
        <v>203</v>
      </c>
      <c r="G136" s="192" t="s">
        <v>197</v>
      </c>
      <c r="H136" s="193">
        <v>681.13499999999999</v>
      </c>
      <c r="I136" s="194"/>
      <c r="J136" s="195">
        <f>ROUND(I136*H136,2)</f>
        <v>0</v>
      </c>
      <c r="K136" s="191" t="s">
        <v>129</v>
      </c>
      <c r="L136" s="41"/>
      <c r="M136" s="196" t="s">
        <v>20</v>
      </c>
      <c r="N136" s="197" t="s">
        <v>47</v>
      </c>
      <c r="O136" s="66"/>
      <c r="P136" s="198">
        <f>O136*H136</f>
        <v>0</v>
      </c>
      <c r="Q136" s="198">
        <v>0</v>
      </c>
      <c r="R136" s="198">
        <f>Q136*H136</f>
        <v>0</v>
      </c>
      <c r="S136" s="198">
        <v>0</v>
      </c>
      <c r="T136" s="199">
        <f>S136*H136</f>
        <v>0</v>
      </c>
      <c r="U136" s="36"/>
      <c r="V136" s="36"/>
      <c r="W136" s="36"/>
      <c r="X136" s="36"/>
      <c r="Y136" s="36"/>
      <c r="Z136" s="36"/>
      <c r="AA136" s="36"/>
      <c r="AB136" s="36"/>
      <c r="AC136" s="36"/>
      <c r="AD136" s="36"/>
      <c r="AE136" s="36"/>
      <c r="AR136" s="200" t="s">
        <v>130</v>
      </c>
      <c r="AT136" s="200" t="s">
        <v>125</v>
      </c>
      <c r="AU136" s="200" t="s">
        <v>86</v>
      </c>
      <c r="AY136" s="19" t="s">
        <v>123</v>
      </c>
      <c r="BE136" s="201">
        <f>IF(N136="základní",J136,0)</f>
        <v>0</v>
      </c>
      <c r="BF136" s="201">
        <f>IF(N136="snížená",J136,0)</f>
        <v>0</v>
      </c>
      <c r="BG136" s="201">
        <f>IF(N136="zákl. přenesená",J136,0)</f>
        <v>0</v>
      </c>
      <c r="BH136" s="201">
        <f>IF(N136="sníž. přenesená",J136,0)</f>
        <v>0</v>
      </c>
      <c r="BI136" s="201">
        <f>IF(N136="nulová",J136,0)</f>
        <v>0</v>
      </c>
      <c r="BJ136" s="19" t="s">
        <v>22</v>
      </c>
      <c r="BK136" s="201">
        <f>ROUND(I136*H136,2)</f>
        <v>0</v>
      </c>
      <c r="BL136" s="19" t="s">
        <v>130</v>
      </c>
      <c r="BM136" s="200" t="s">
        <v>204</v>
      </c>
    </row>
    <row r="137" spans="1:65" s="2" customFormat="1" ht="19.5">
      <c r="A137" s="36"/>
      <c r="B137" s="37"/>
      <c r="C137" s="38"/>
      <c r="D137" s="202" t="s">
        <v>132</v>
      </c>
      <c r="E137" s="38"/>
      <c r="F137" s="203" t="s">
        <v>205</v>
      </c>
      <c r="G137" s="38"/>
      <c r="H137" s="38"/>
      <c r="I137" s="110"/>
      <c r="J137" s="38"/>
      <c r="K137" s="38"/>
      <c r="L137" s="41"/>
      <c r="M137" s="204"/>
      <c r="N137" s="205"/>
      <c r="O137" s="66"/>
      <c r="P137" s="66"/>
      <c r="Q137" s="66"/>
      <c r="R137" s="66"/>
      <c r="S137" s="66"/>
      <c r="T137" s="67"/>
      <c r="U137" s="36"/>
      <c r="V137" s="36"/>
      <c r="W137" s="36"/>
      <c r="X137" s="36"/>
      <c r="Y137" s="36"/>
      <c r="Z137" s="36"/>
      <c r="AA137" s="36"/>
      <c r="AB137" s="36"/>
      <c r="AC137" s="36"/>
      <c r="AD137" s="36"/>
      <c r="AE137" s="36"/>
      <c r="AT137" s="19" t="s">
        <v>132</v>
      </c>
      <c r="AU137" s="19" t="s">
        <v>86</v>
      </c>
    </row>
    <row r="138" spans="1:65" s="2" customFormat="1" ht="16.5" customHeight="1">
      <c r="A138" s="36"/>
      <c r="B138" s="37"/>
      <c r="C138" s="189" t="s">
        <v>206</v>
      </c>
      <c r="D138" s="189" t="s">
        <v>125</v>
      </c>
      <c r="E138" s="190" t="s">
        <v>207</v>
      </c>
      <c r="F138" s="191" t="s">
        <v>208</v>
      </c>
      <c r="G138" s="192" t="s">
        <v>197</v>
      </c>
      <c r="H138" s="193">
        <v>15.6</v>
      </c>
      <c r="I138" s="194"/>
      <c r="J138" s="195">
        <f>ROUND(I138*H138,2)</f>
        <v>0</v>
      </c>
      <c r="K138" s="191" t="s">
        <v>129</v>
      </c>
      <c r="L138" s="41"/>
      <c r="M138" s="196" t="s">
        <v>20</v>
      </c>
      <c r="N138" s="197" t="s">
        <v>47</v>
      </c>
      <c r="O138" s="66"/>
      <c r="P138" s="198">
        <f>O138*H138</f>
        <v>0</v>
      </c>
      <c r="Q138" s="198">
        <v>6.9999999999999999E-4</v>
      </c>
      <c r="R138" s="198">
        <f>Q138*H138</f>
        <v>1.0919999999999999E-2</v>
      </c>
      <c r="S138" s="198">
        <v>0</v>
      </c>
      <c r="T138" s="199">
        <f>S138*H138</f>
        <v>0</v>
      </c>
      <c r="U138" s="36"/>
      <c r="V138" s="36"/>
      <c r="W138" s="36"/>
      <c r="X138" s="36"/>
      <c r="Y138" s="36"/>
      <c r="Z138" s="36"/>
      <c r="AA138" s="36"/>
      <c r="AB138" s="36"/>
      <c r="AC138" s="36"/>
      <c r="AD138" s="36"/>
      <c r="AE138" s="36"/>
      <c r="AR138" s="200" t="s">
        <v>130</v>
      </c>
      <c r="AT138" s="200" t="s">
        <v>125</v>
      </c>
      <c r="AU138" s="200" t="s">
        <v>86</v>
      </c>
      <c r="AY138" s="19" t="s">
        <v>123</v>
      </c>
      <c r="BE138" s="201">
        <f>IF(N138="základní",J138,0)</f>
        <v>0</v>
      </c>
      <c r="BF138" s="201">
        <f>IF(N138="snížená",J138,0)</f>
        <v>0</v>
      </c>
      <c r="BG138" s="201">
        <f>IF(N138="zákl. přenesená",J138,0)</f>
        <v>0</v>
      </c>
      <c r="BH138" s="201">
        <f>IF(N138="sníž. přenesená",J138,0)</f>
        <v>0</v>
      </c>
      <c r="BI138" s="201">
        <f>IF(N138="nulová",J138,0)</f>
        <v>0</v>
      </c>
      <c r="BJ138" s="19" t="s">
        <v>22</v>
      </c>
      <c r="BK138" s="201">
        <f>ROUND(I138*H138,2)</f>
        <v>0</v>
      </c>
      <c r="BL138" s="19" t="s">
        <v>130</v>
      </c>
      <c r="BM138" s="200" t="s">
        <v>209</v>
      </c>
    </row>
    <row r="139" spans="1:65" s="2" customFormat="1" ht="11.25">
      <c r="A139" s="36"/>
      <c r="B139" s="37"/>
      <c r="C139" s="38"/>
      <c r="D139" s="202" t="s">
        <v>132</v>
      </c>
      <c r="E139" s="38"/>
      <c r="F139" s="203" t="s">
        <v>210</v>
      </c>
      <c r="G139" s="38"/>
      <c r="H139" s="38"/>
      <c r="I139" s="110"/>
      <c r="J139" s="38"/>
      <c r="K139" s="38"/>
      <c r="L139" s="41"/>
      <c r="M139" s="204"/>
      <c r="N139" s="205"/>
      <c r="O139" s="66"/>
      <c r="P139" s="66"/>
      <c r="Q139" s="66"/>
      <c r="R139" s="66"/>
      <c r="S139" s="66"/>
      <c r="T139" s="67"/>
      <c r="U139" s="36"/>
      <c r="V139" s="36"/>
      <c r="W139" s="36"/>
      <c r="X139" s="36"/>
      <c r="Y139" s="36"/>
      <c r="Z139" s="36"/>
      <c r="AA139" s="36"/>
      <c r="AB139" s="36"/>
      <c r="AC139" s="36"/>
      <c r="AD139" s="36"/>
      <c r="AE139" s="36"/>
      <c r="AT139" s="19" t="s">
        <v>132</v>
      </c>
      <c r="AU139" s="19" t="s">
        <v>86</v>
      </c>
    </row>
    <row r="140" spans="1:65" s="13" customFormat="1" ht="11.25">
      <c r="B140" s="206"/>
      <c r="C140" s="207"/>
      <c r="D140" s="202" t="s">
        <v>134</v>
      </c>
      <c r="E140" s="208" t="s">
        <v>20</v>
      </c>
      <c r="F140" s="209" t="s">
        <v>211</v>
      </c>
      <c r="G140" s="207"/>
      <c r="H140" s="208" t="s">
        <v>20</v>
      </c>
      <c r="I140" s="210"/>
      <c r="J140" s="207"/>
      <c r="K140" s="207"/>
      <c r="L140" s="211"/>
      <c r="M140" s="212"/>
      <c r="N140" s="213"/>
      <c r="O140" s="213"/>
      <c r="P140" s="213"/>
      <c r="Q140" s="213"/>
      <c r="R140" s="213"/>
      <c r="S140" s="213"/>
      <c r="T140" s="214"/>
      <c r="AT140" s="215" t="s">
        <v>134</v>
      </c>
      <c r="AU140" s="215" t="s">
        <v>86</v>
      </c>
      <c r="AV140" s="13" t="s">
        <v>22</v>
      </c>
      <c r="AW140" s="13" t="s">
        <v>37</v>
      </c>
      <c r="AX140" s="13" t="s">
        <v>76</v>
      </c>
      <c r="AY140" s="215" t="s">
        <v>123</v>
      </c>
    </row>
    <row r="141" spans="1:65" s="14" customFormat="1" ht="11.25">
      <c r="B141" s="216"/>
      <c r="C141" s="217"/>
      <c r="D141" s="202" t="s">
        <v>134</v>
      </c>
      <c r="E141" s="218" t="s">
        <v>20</v>
      </c>
      <c r="F141" s="219" t="s">
        <v>212</v>
      </c>
      <c r="G141" s="217"/>
      <c r="H141" s="220">
        <v>15.6</v>
      </c>
      <c r="I141" s="221"/>
      <c r="J141" s="217"/>
      <c r="K141" s="217"/>
      <c r="L141" s="222"/>
      <c r="M141" s="223"/>
      <c r="N141" s="224"/>
      <c r="O141" s="224"/>
      <c r="P141" s="224"/>
      <c r="Q141" s="224"/>
      <c r="R141" s="224"/>
      <c r="S141" s="224"/>
      <c r="T141" s="225"/>
      <c r="AT141" s="226" t="s">
        <v>134</v>
      </c>
      <c r="AU141" s="226" t="s">
        <v>86</v>
      </c>
      <c r="AV141" s="14" t="s">
        <v>86</v>
      </c>
      <c r="AW141" s="14" t="s">
        <v>37</v>
      </c>
      <c r="AX141" s="14" t="s">
        <v>22</v>
      </c>
      <c r="AY141" s="226" t="s">
        <v>123</v>
      </c>
    </row>
    <row r="142" spans="1:65" s="2" customFormat="1" ht="16.5" customHeight="1">
      <c r="A142" s="36"/>
      <c r="B142" s="37"/>
      <c r="C142" s="189" t="s">
        <v>213</v>
      </c>
      <c r="D142" s="189" t="s">
        <v>125</v>
      </c>
      <c r="E142" s="190" t="s">
        <v>214</v>
      </c>
      <c r="F142" s="191" t="s">
        <v>215</v>
      </c>
      <c r="G142" s="192" t="s">
        <v>197</v>
      </c>
      <c r="H142" s="193">
        <v>15.6</v>
      </c>
      <c r="I142" s="194"/>
      <c r="J142" s="195">
        <f>ROUND(I142*H142,2)</f>
        <v>0</v>
      </c>
      <c r="K142" s="191" t="s">
        <v>129</v>
      </c>
      <c r="L142" s="41"/>
      <c r="M142" s="196" t="s">
        <v>20</v>
      </c>
      <c r="N142" s="197" t="s">
        <v>47</v>
      </c>
      <c r="O142" s="66"/>
      <c r="P142" s="198">
        <f>O142*H142</f>
        <v>0</v>
      </c>
      <c r="Q142" s="198">
        <v>0</v>
      </c>
      <c r="R142" s="198">
        <f>Q142*H142</f>
        <v>0</v>
      </c>
      <c r="S142" s="198">
        <v>0</v>
      </c>
      <c r="T142" s="199">
        <f>S142*H142</f>
        <v>0</v>
      </c>
      <c r="U142" s="36"/>
      <c r="V142" s="36"/>
      <c r="W142" s="36"/>
      <c r="X142" s="36"/>
      <c r="Y142" s="36"/>
      <c r="Z142" s="36"/>
      <c r="AA142" s="36"/>
      <c r="AB142" s="36"/>
      <c r="AC142" s="36"/>
      <c r="AD142" s="36"/>
      <c r="AE142" s="36"/>
      <c r="AR142" s="200" t="s">
        <v>130</v>
      </c>
      <c r="AT142" s="200" t="s">
        <v>125</v>
      </c>
      <c r="AU142" s="200" t="s">
        <v>86</v>
      </c>
      <c r="AY142" s="19" t="s">
        <v>123</v>
      </c>
      <c r="BE142" s="201">
        <f>IF(N142="základní",J142,0)</f>
        <v>0</v>
      </c>
      <c r="BF142" s="201">
        <f>IF(N142="snížená",J142,0)</f>
        <v>0</v>
      </c>
      <c r="BG142" s="201">
        <f>IF(N142="zákl. přenesená",J142,0)</f>
        <v>0</v>
      </c>
      <c r="BH142" s="201">
        <f>IF(N142="sníž. přenesená",J142,0)</f>
        <v>0</v>
      </c>
      <c r="BI142" s="201">
        <f>IF(N142="nulová",J142,0)</f>
        <v>0</v>
      </c>
      <c r="BJ142" s="19" t="s">
        <v>22</v>
      </c>
      <c r="BK142" s="201">
        <f>ROUND(I142*H142,2)</f>
        <v>0</v>
      </c>
      <c r="BL142" s="19" t="s">
        <v>130</v>
      </c>
      <c r="BM142" s="200" t="s">
        <v>216</v>
      </c>
    </row>
    <row r="143" spans="1:65" s="2" customFormat="1" ht="19.5">
      <c r="A143" s="36"/>
      <c r="B143" s="37"/>
      <c r="C143" s="38"/>
      <c r="D143" s="202" t="s">
        <v>132</v>
      </c>
      <c r="E143" s="38"/>
      <c r="F143" s="203" t="s">
        <v>217</v>
      </c>
      <c r="G143" s="38"/>
      <c r="H143" s="38"/>
      <c r="I143" s="110"/>
      <c r="J143" s="38"/>
      <c r="K143" s="38"/>
      <c r="L143" s="41"/>
      <c r="M143" s="204"/>
      <c r="N143" s="205"/>
      <c r="O143" s="66"/>
      <c r="P143" s="66"/>
      <c r="Q143" s="66"/>
      <c r="R143" s="66"/>
      <c r="S143" s="66"/>
      <c r="T143" s="67"/>
      <c r="U143" s="36"/>
      <c r="V143" s="36"/>
      <c r="W143" s="36"/>
      <c r="X143" s="36"/>
      <c r="Y143" s="36"/>
      <c r="Z143" s="36"/>
      <c r="AA143" s="36"/>
      <c r="AB143" s="36"/>
      <c r="AC143" s="36"/>
      <c r="AD143" s="36"/>
      <c r="AE143" s="36"/>
      <c r="AT143" s="19" t="s">
        <v>132</v>
      </c>
      <c r="AU143" s="19" t="s">
        <v>86</v>
      </c>
    </row>
    <row r="144" spans="1:65" s="2" customFormat="1" ht="16.5" customHeight="1">
      <c r="A144" s="36"/>
      <c r="B144" s="37"/>
      <c r="C144" s="189" t="s">
        <v>218</v>
      </c>
      <c r="D144" s="189" t="s">
        <v>125</v>
      </c>
      <c r="E144" s="190" t="s">
        <v>219</v>
      </c>
      <c r="F144" s="191" t="s">
        <v>220</v>
      </c>
      <c r="G144" s="192" t="s">
        <v>155</v>
      </c>
      <c r="H144" s="193">
        <v>3.9</v>
      </c>
      <c r="I144" s="194"/>
      <c r="J144" s="195">
        <f>ROUND(I144*H144,2)</f>
        <v>0</v>
      </c>
      <c r="K144" s="191" t="s">
        <v>129</v>
      </c>
      <c r="L144" s="41"/>
      <c r="M144" s="196" t="s">
        <v>20</v>
      </c>
      <c r="N144" s="197" t="s">
        <v>47</v>
      </c>
      <c r="O144" s="66"/>
      <c r="P144" s="198">
        <f>O144*H144</f>
        <v>0</v>
      </c>
      <c r="Q144" s="198">
        <v>4.6000000000000001E-4</v>
      </c>
      <c r="R144" s="198">
        <f>Q144*H144</f>
        <v>1.794E-3</v>
      </c>
      <c r="S144" s="198">
        <v>0</v>
      </c>
      <c r="T144" s="199">
        <f>S144*H144</f>
        <v>0</v>
      </c>
      <c r="U144" s="36"/>
      <c r="V144" s="36"/>
      <c r="W144" s="36"/>
      <c r="X144" s="36"/>
      <c r="Y144" s="36"/>
      <c r="Z144" s="36"/>
      <c r="AA144" s="36"/>
      <c r="AB144" s="36"/>
      <c r="AC144" s="36"/>
      <c r="AD144" s="36"/>
      <c r="AE144" s="36"/>
      <c r="AR144" s="200" t="s">
        <v>130</v>
      </c>
      <c r="AT144" s="200" t="s">
        <v>125</v>
      </c>
      <c r="AU144" s="200" t="s">
        <v>86</v>
      </c>
      <c r="AY144" s="19" t="s">
        <v>123</v>
      </c>
      <c r="BE144" s="201">
        <f>IF(N144="základní",J144,0)</f>
        <v>0</v>
      </c>
      <c r="BF144" s="201">
        <f>IF(N144="snížená",J144,0)</f>
        <v>0</v>
      </c>
      <c r="BG144" s="201">
        <f>IF(N144="zákl. přenesená",J144,0)</f>
        <v>0</v>
      </c>
      <c r="BH144" s="201">
        <f>IF(N144="sníž. přenesená",J144,0)</f>
        <v>0</v>
      </c>
      <c r="BI144" s="201">
        <f>IF(N144="nulová",J144,0)</f>
        <v>0</v>
      </c>
      <c r="BJ144" s="19" t="s">
        <v>22</v>
      </c>
      <c r="BK144" s="201">
        <f>ROUND(I144*H144,2)</f>
        <v>0</v>
      </c>
      <c r="BL144" s="19" t="s">
        <v>130</v>
      </c>
      <c r="BM144" s="200" t="s">
        <v>221</v>
      </c>
    </row>
    <row r="145" spans="1:65" s="2" customFormat="1" ht="11.25">
      <c r="A145" s="36"/>
      <c r="B145" s="37"/>
      <c r="C145" s="38"/>
      <c r="D145" s="202" t="s">
        <v>132</v>
      </c>
      <c r="E145" s="38"/>
      <c r="F145" s="203" t="s">
        <v>222</v>
      </c>
      <c r="G145" s="38"/>
      <c r="H145" s="38"/>
      <c r="I145" s="110"/>
      <c r="J145" s="38"/>
      <c r="K145" s="38"/>
      <c r="L145" s="41"/>
      <c r="M145" s="204"/>
      <c r="N145" s="205"/>
      <c r="O145" s="66"/>
      <c r="P145" s="66"/>
      <c r="Q145" s="66"/>
      <c r="R145" s="66"/>
      <c r="S145" s="66"/>
      <c r="T145" s="67"/>
      <c r="U145" s="36"/>
      <c r="V145" s="36"/>
      <c r="W145" s="36"/>
      <c r="X145" s="36"/>
      <c r="Y145" s="36"/>
      <c r="Z145" s="36"/>
      <c r="AA145" s="36"/>
      <c r="AB145" s="36"/>
      <c r="AC145" s="36"/>
      <c r="AD145" s="36"/>
      <c r="AE145" s="36"/>
      <c r="AT145" s="19" t="s">
        <v>132</v>
      </c>
      <c r="AU145" s="19" t="s">
        <v>86</v>
      </c>
    </row>
    <row r="146" spans="1:65" s="13" customFormat="1" ht="11.25">
      <c r="B146" s="206"/>
      <c r="C146" s="207"/>
      <c r="D146" s="202" t="s">
        <v>134</v>
      </c>
      <c r="E146" s="208" t="s">
        <v>20</v>
      </c>
      <c r="F146" s="209" t="s">
        <v>167</v>
      </c>
      <c r="G146" s="207"/>
      <c r="H146" s="208" t="s">
        <v>20</v>
      </c>
      <c r="I146" s="210"/>
      <c r="J146" s="207"/>
      <c r="K146" s="207"/>
      <c r="L146" s="211"/>
      <c r="M146" s="212"/>
      <c r="N146" s="213"/>
      <c r="O146" s="213"/>
      <c r="P146" s="213"/>
      <c r="Q146" s="213"/>
      <c r="R146" s="213"/>
      <c r="S146" s="213"/>
      <c r="T146" s="214"/>
      <c r="AT146" s="215" t="s">
        <v>134</v>
      </c>
      <c r="AU146" s="215" t="s">
        <v>86</v>
      </c>
      <c r="AV146" s="13" t="s">
        <v>22</v>
      </c>
      <c r="AW146" s="13" t="s">
        <v>37</v>
      </c>
      <c r="AX146" s="13" t="s">
        <v>76</v>
      </c>
      <c r="AY146" s="215" t="s">
        <v>123</v>
      </c>
    </row>
    <row r="147" spans="1:65" s="14" customFormat="1" ht="11.25">
      <c r="B147" s="216"/>
      <c r="C147" s="217"/>
      <c r="D147" s="202" t="s">
        <v>134</v>
      </c>
      <c r="E147" s="218" t="s">
        <v>20</v>
      </c>
      <c r="F147" s="219" t="s">
        <v>168</v>
      </c>
      <c r="G147" s="217"/>
      <c r="H147" s="220">
        <v>3.9</v>
      </c>
      <c r="I147" s="221"/>
      <c r="J147" s="217"/>
      <c r="K147" s="217"/>
      <c r="L147" s="222"/>
      <c r="M147" s="223"/>
      <c r="N147" s="224"/>
      <c r="O147" s="224"/>
      <c r="P147" s="224"/>
      <c r="Q147" s="224"/>
      <c r="R147" s="224"/>
      <c r="S147" s="224"/>
      <c r="T147" s="225"/>
      <c r="AT147" s="226" t="s">
        <v>134</v>
      </c>
      <c r="AU147" s="226" t="s">
        <v>86</v>
      </c>
      <c r="AV147" s="14" t="s">
        <v>86</v>
      </c>
      <c r="AW147" s="14" t="s">
        <v>37</v>
      </c>
      <c r="AX147" s="14" t="s">
        <v>22</v>
      </c>
      <c r="AY147" s="226" t="s">
        <v>123</v>
      </c>
    </row>
    <row r="148" spans="1:65" s="2" customFormat="1" ht="16.5" customHeight="1">
      <c r="A148" s="36"/>
      <c r="B148" s="37"/>
      <c r="C148" s="189" t="s">
        <v>8</v>
      </c>
      <c r="D148" s="189" t="s">
        <v>125</v>
      </c>
      <c r="E148" s="190" t="s">
        <v>223</v>
      </c>
      <c r="F148" s="191" t="s">
        <v>224</v>
      </c>
      <c r="G148" s="192" t="s">
        <v>155</v>
      </c>
      <c r="H148" s="193">
        <v>3.9</v>
      </c>
      <c r="I148" s="194"/>
      <c r="J148" s="195">
        <f>ROUND(I148*H148,2)</f>
        <v>0</v>
      </c>
      <c r="K148" s="191" t="s">
        <v>129</v>
      </c>
      <c r="L148" s="41"/>
      <c r="M148" s="196" t="s">
        <v>20</v>
      </c>
      <c r="N148" s="197" t="s">
        <v>47</v>
      </c>
      <c r="O148" s="66"/>
      <c r="P148" s="198">
        <f>O148*H148</f>
        <v>0</v>
      </c>
      <c r="Q148" s="198">
        <v>0</v>
      </c>
      <c r="R148" s="198">
        <f>Q148*H148</f>
        <v>0</v>
      </c>
      <c r="S148" s="198">
        <v>0</v>
      </c>
      <c r="T148" s="199">
        <f>S148*H148</f>
        <v>0</v>
      </c>
      <c r="U148" s="36"/>
      <c r="V148" s="36"/>
      <c r="W148" s="36"/>
      <c r="X148" s="36"/>
      <c r="Y148" s="36"/>
      <c r="Z148" s="36"/>
      <c r="AA148" s="36"/>
      <c r="AB148" s="36"/>
      <c r="AC148" s="36"/>
      <c r="AD148" s="36"/>
      <c r="AE148" s="36"/>
      <c r="AR148" s="200" t="s">
        <v>130</v>
      </c>
      <c r="AT148" s="200" t="s">
        <v>125</v>
      </c>
      <c r="AU148" s="200" t="s">
        <v>86</v>
      </c>
      <c r="AY148" s="19" t="s">
        <v>123</v>
      </c>
      <c r="BE148" s="201">
        <f>IF(N148="základní",J148,0)</f>
        <v>0</v>
      </c>
      <c r="BF148" s="201">
        <f>IF(N148="snížená",J148,0)</f>
        <v>0</v>
      </c>
      <c r="BG148" s="201">
        <f>IF(N148="zákl. přenesená",J148,0)</f>
        <v>0</v>
      </c>
      <c r="BH148" s="201">
        <f>IF(N148="sníž. přenesená",J148,0)</f>
        <v>0</v>
      </c>
      <c r="BI148" s="201">
        <f>IF(N148="nulová",J148,0)</f>
        <v>0</v>
      </c>
      <c r="BJ148" s="19" t="s">
        <v>22</v>
      </c>
      <c r="BK148" s="201">
        <f>ROUND(I148*H148,2)</f>
        <v>0</v>
      </c>
      <c r="BL148" s="19" t="s">
        <v>130</v>
      </c>
      <c r="BM148" s="200" t="s">
        <v>225</v>
      </c>
    </row>
    <row r="149" spans="1:65" s="2" customFormat="1" ht="11.25">
      <c r="A149" s="36"/>
      <c r="B149" s="37"/>
      <c r="C149" s="38"/>
      <c r="D149" s="202" t="s">
        <v>132</v>
      </c>
      <c r="E149" s="38"/>
      <c r="F149" s="203" t="s">
        <v>226</v>
      </c>
      <c r="G149" s="38"/>
      <c r="H149" s="38"/>
      <c r="I149" s="110"/>
      <c r="J149" s="38"/>
      <c r="K149" s="38"/>
      <c r="L149" s="41"/>
      <c r="M149" s="204"/>
      <c r="N149" s="205"/>
      <c r="O149" s="66"/>
      <c r="P149" s="66"/>
      <c r="Q149" s="66"/>
      <c r="R149" s="66"/>
      <c r="S149" s="66"/>
      <c r="T149" s="67"/>
      <c r="U149" s="36"/>
      <c r="V149" s="36"/>
      <c r="W149" s="36"/>
      <c r="X149" s="36"/>
      <c r="Y149" s="36"/>
      <c r="Z149" s="36"/>
      <c r="AA149" s="36"/>
      <c r="AB149" s="36"/>
      <c r="AC149" s="36"/>
      <c r="AD149" s="36"/>
      <c r="AE149" s="36"/>
      <c r="AT149" s="19" t="s">
        <v>132</v>
      </c>
      <c r="AU149" s="19" t="s">
        <v>86</v>
      </c>
    </row>
    <row r="150" spans="1:65" s="2" customFormat="1" ht="16.5" customHeight="1">
      <c r="A150" s="36"/>
      <c r="B150" s="37"/>
      <c r="C150" s="189" t="s">
        <v>227</v>
      </c>
      <c r="D150" s="189" t="s">
        <v>125</v>
      </c>
      <c r="E150" s="190" t="s">
        <v>228</v>
      </c>
      <c r="F150" s="191" t="s">
        <v>229</v>
      </c>
      <c r="G150" s="192" t="s">
        <v>155</v>
      </c>
      <c r="H150" s="193">
        <v>164.52199999999999</v>
      </c>
      <c r="I150" s="194"/>
      <c r="J150" s="195">
        <f>ROUND(I150*H150,2)</f>
        <v>0</v>
      </c>
      <c r="K150" s="191" t="s">
        <v>129</v>
      </c>
      <c r="L150" s="41"/>
      <c r="M150" s="196" t="s">
        <v>20</v>
      </c>
      <c r="N150" s="197" t="s">
        <v>47</v>
      </c>
      <c r="O150" s="66"/>
      <c r="P150" s="198">
        <f>O150*H150</f>
        <v>0</v>
      </c>
      <c r="Q150" s="198">
        <v>0</v>
      </c>
      <c r="R150" s="198">
        <f>Q150*H150</f>
        <v>0</v>
      </c>
      <c r="S150" s="198">
        <v>0</v>
      </c>
      <c r="T150" s="199">
        <f>S150*H150</f>
        <v>0</v>
      </c>
      <c r="U150" s="36"/>
      <c r="V150" s="36"/>
      <c r="W150" s="36"/>
      <c r="X150" s="36"/>
      <c r="Y150" s="36"/>
      <c r="Z150" s="36"/>
      <c r="AA150" s="36"/>
      <c r="AB150" s="36"/>
      <c r="AC150" s="36"/>
      <c r="AD150" s="36"/>
      <c r="AE150" s="36"/>
      <c r="AR150" s="200" t="s">
        <v>130</v>
      </c>
      <c r="AT150" s="200" t="s">
        <v>125</v>
      </c>
      <c r="AU150" s="200" t="s">
        <v>86</v>
      </c>
      <c r="AY150" s="19" t="s">
        <v>123</v>
      </c>
      <c r="BE150" s="201">
        <f>IF(N150="základní",J150,0)</f>
        <v>0</v>
      </c>
      <c r="BF150" s="201">
        <f>IF(N150="snížená",J150,0)</f>
        <v>0</v>
      </c>
      <c r="BG150" s="201">
        <f>IF(N150="zákl. přenesená",J150,0)</f>
        <v>0</v>
      </c>
      <c r="BH150" s="201">
        <f>IF(N150="sníž. přenesená",J150,0)</f>
        <v>0</v>
      </c>
      <c r="BI150" s="201">
        <f>IF(N150="nulová",J150,0)</f>
        <v>0</v>
      </c>
      <c r="BJ150" s="19" t="s">
        <v>22</v>
      </c>
      <c r="BK150" s="201">
        <f>ROUND(I150*H150,2)</f>
        <v>0</v>
      </c>
      <c r="BL150" s="19" t="s">
        <v>130</v>
      </c>
      <c r="BM150" s="200" t="s">
        <v>230</v>
      </c>
    </row>
    <row r="151" spans="1:65" s="2" customFormat="1" ht="19.5">
      <c r="A151" s="36"/>
      <c r="B151" s="37"/>
      <c r="C151" s="38"/>
      <c r="D151" s="202" t="s">
        <v>132</v>
      </c>
      <c r="E151" s="38"/>
      <c r="F151" s="203" t="s">
        <v>231</v>
      </c>
      <c r="G151" s="38"/>
      <c r="H151" s="38"/>
      <c r="I151" s="110"/>
      <c r="J151" s="38"/>
      <c r="K151" s="38"/>
      <c r="L151" s="41"/>
      <c r="M151" s="204"/>
      <c r="N151" s="205"/>
      <c r="O151" s="66"/>
      <c r="P151" s="66"/>
      <c r="Q151" s="66"/>
      <c r="R151" s="66"/>
      <c r="S151" s="66"/>
      <c r="T151" s="67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T151" s="19" t="s">
        <v>132</v>
      </c>
      <c r="AU151" s="19" t="s">
        <v>86</v>
      </c>
    </row>
    <row r="152" spans="1:65" s="13" customFormat="1" ht="11.25">
      <c r="B152" s="206"/>
      <c r="C152" s="207"/>
      <c r="D152" s="202" t="s">
        <v>134</v>
      </c>
      <c r="E152" s="208" t="s">
        <v>20</v>
      </c>
      <c r="F152" s="209" t="s">
        <v>232</v>
      </c>
      <c r="G152" s="207"/>
      <c r="H152" s="208" t="s">
        <v>20</v>
      </c>
      <c r="I152" s="210"/>
      <c r="J152" s="207"/>
      <c r="K152" s="207"/>
      <c r="L152" s="211"/>
      <c r="M152" s="212"/>
      <c r="N152" s="213"/>
      <c r="O152" s="213"/>
      <c r="P152" s="213"/>
      <c r="Q152" s="213"/>
      <c r="R152" s="213"/>
      <c r="S152" s="213"/>
      <c r="T152" s="214"/>
      <c r="AT152" s="215" t="s">
        <v>134</v>
      </c>
      <c r="AU152" s="215" t="s">
        <v>86</v>
      </c>
      <c r="AV152" s="13" t="s">
        <v>22</v>
      </c>
      <c r="AW152" s="13" t="s">
        <v>37</v>
      </c>
      <c r="AX152" s="13" t="s">
        <v>76</v>
      </c>
      <c r="AY152" s="215" t="s">
        <v>123</v>
      </c>
    </row>
    <row r="153" spans="1:65" s="14" customFormat="1" ht="11.25">
      <c r="B153" s="216"/>
      <c r="C153" s="217"/>
      <c r="D153" s="202" t="s">
        <v>134</v>
      </c>
      <c r="E153" s="218" t="s">
        <v>20</v>
      </c>
      <c r="F153" s="219" t="s">
        <v>233</v>
      </c>
      <c r="G153" s="217"/>
      <c r="H153" s="220">
        <v>63.344000000000001</v>
      </c>
      <c r="I153" s="221"/>
      <c r="J153" s="217"/>
      <c r="K153" s="217"/>
      <c r="L153" s="222"/>
      <c r="M153" s="223"/>
      <c r="N153" s="224"/>
      <c r="O153" s="224"/>
      <c r="P153" s="224"/>
      <c r="Q153" s="224"/>
      <c r="R153" s="224"/>
      <c r="S153" s="224"/>
      <c r="T153" s="225"/>
      <c r="AT153" s="226" t="s">
        <v>134</v>
      </c>
      <c r="AU153" s="226" t="s">
        <v>86</v>
      </c>
      <c r="AV153" s="14" t="s">
        <v>86</v>
      </c>
      <c r="AW153" s="14" t="s">
        <v>37</v>
      </c>
      <c r="AX153" s="14" t="s">
        <v>76</v>
      </c>
      <c r="AY153" s="226" t="s">
        <v>123</v>
      </c>
    </row>
    <row r="154" spans="1:65" s="14" customFormat="1" ht="11.25">
      <c r="B154" s="216"/>
      <c r="C154" s="217"/>
      <c r="D154" s="202" t="s">
        <v>134</v>
      </c>
      <c r="E154" s="218" t="s">
        <v>20</v>
      </c>
      <c r="F154" s="219" t="s">
        <v>234</v>
      </c>
      <c r="G154" s="217"/>
      <c r="H154" s="220">
        <v>26.8</v>
      </c>
      <c r="I154" s="221"/>
      <c r="J154" s="217"/>
      <c r="K154" s="217"/>
      <c r="L154" s="222"/>
      <c r="M154" s="223"/>
      <c r="N154" s="224"/>
      <c r="O154" s="224"/>
      <c r="P154" s="224"/>
      <c r="Q154" s="224"/>
      <c r="R154" s="224"/>
      <c r="S154" s="224"/>
      <c r="T154" s="225"/>
      <c r="AT154" s="226" t="s">
        <v>134</v>
      </c>
      <c r="AU154" s="226" t="s">
        <v>86</v>
      </c>
      <c r="AV154" s="14" t="s">
        <v>86</v>
      </c>
      <c r="AW154" s="14" t="s">
        <v>37</v>
      </c>
      <c r="AX154" s="14" t="s">
        <v>76</v>
      </c>
      <c r="AY154" s="226" t="s">
        <v>123</v>
      </c>
    </row>
    <row r="155" spans="1:65" s="14" customFormat="1" ht="11.25">
      <c r="B155" s="216"/>
      <c r="C155" s="217"/>
      <c r="D155" s="202" t="s">
        <v>134</v>
      </c>
      <c r="E155" s="218" t="s">
        <v>20</v>
      </c>
      <c r="F155" s="219" t="s">
        <v>235</v>
      </c>
      <c r="G155" s="217"/>
      <c r="H155" s="220">
        <v>74.378</v>
      </c>
      <c r="I155" s="221"/>
      <c r="J155" s="217"/>
      <c r="K155" s="217"/>
      <c r="L155" s="222"/>
      <c r="M155" s="223"/>
      <c r="N155" s="224"/>
      <c r="O155" s="224"/>
      <c r="P155" s="224"/>
      <c r="Q155" s="224"/>
      <c r="R155" s="224"/>
      <c r="S155" s="224"/>
      <c r="T155" s="225"/>
      <c r="AT155" s="226" t="s">
        <v>134</v>
      </c>
      <c r="AU155" s="226" t="s">
        <v>86</v>
      </c>
      <c r="AV155" s="14" t="s">
        <v>86</v>
      </c>
      <c r="AW155" s="14" t="s">
        <v>37</v>
      </c>
      <c r="AX155" s="14" t="s">
        <v>76</v>
      </c>
      <c r="AY155" s="226" t="s">
        <v>123</v>
      </c>
    </row>
    <row r="156" spans="1:65" s="15" customFormat="1" ht="11.25">
      <c r="B156" s="227"/>
      <c r="C156" s="228"/>
      <c r="D156" s="202" t="s">
        <v>134</v>
      </c>
      <c r="E156" s="229" t="s">
        <v>20</v>
      </c>
      <c r="F156" s="230" t="s">
        <v>160</v>
      </c>
      <c r="G156" s="228"/>
      <c r="H156" s="231">
        <v>164.52199999999999</v>
      </c>
      <c r="I156" s="232"/>
      <c r="J156" s="228"/>
      <c r="K156" s="228"/>
      <c r="L156" s="233"/>
      <c r="M156" s="234"/>
      <c r="N156" s="235"/>
      <c r="O156" s="235"/>
      <c r="P156" s="235"/>
      <c r="Q156" s="235"/>
      <c r="R156" s="235"/>
      <c r="S156" s="235"/>
      <c r="T156" s="236"/>
      <c r="AT156" s="237" t="s">
        <v>134</v>
      </c>
      <c r="AU156" s="237" t="s">
        <v>86</v>
      </c>
      <c r="AV156" s="15" t="s">
        <v>130</v>
      </c>
      <c r="AW156" s="15" t="s">
        <v>37</v>
      </c>
      <c r="AX156" s="15" t="s">
        <v>22</v>
      </c>
      <c r="AY156" s="237" t="s">
        <v>123</v>
      </c>
    </row>
    <row r="157" spans="1:65" s="2" customFormat="1" ht="16.5" customHeight="1">
      <c r="A157" s="36"/>
      <c r="B157" s="37"/>
      <c r="C157" s="189" t="s">
        <v>236</v>
      </c>
      <c r="D157" s="189" t="s">
        <v>125</v>
      </c>
      <c r="E157" s="190" t="s">
        <v>237</v>
      </c>
      <c r="F157" s="191" t="s">
        <v>238</v>
      </c>
      <c r="G157" s="192" t="s">
        <v>155</v>
      </c>
      <c r="H157" s="193">
        <v>164.52199999999999</v>
      </c>
      <c r="I157" s="194"/>
      <c r="J157" s="195">
        <f>ROUND(I157*H157,2)</f>
        <v>0</v>
      </c>
      <c r="K157" s="191" t="s">
        <v>129</v>
      </c>
      <c r="L157" s="41"/>
      <c r="M157" s="196" t="s">
        <v>20</v>
      </c>
      <c r="N157" s="197" t="s">
        <v>47</v>
      </c>
      <c r="O157" s="66"/>
      <c r="P157" s="198">
        <f>O157*H157</f>
        <v>0</v>
      </c>
      <c r="Q157" s="198">
        <v>0</v>
      </c>
      <c r="R157" s="198">
        <f>Q157*H157</f>
        <v>0</v>
      </c>
      <c r="S157" s="198">
        <v>0</v>
      </c>
      <c r="T157" s="199">
        <f>S157*H157</f>
        <v>0</v>
      </c>
      <c r="U157" s="36"/>
      <c r="V157" s="36"/>
      <c r="W157" s="36"/>
      <c r="X157" s="36"/>
      <c r="Y157" s="36"/>
      <c r="Z157" s="36"/>
      <c r="AA157" s="36"/>
      <c r="AB157" s="36"/>
      <c r="AC157" s="36"/>
      <c r="AD157" s="36"/>
      <c r="AE157" s="36"/>
      <c r="AR157" s="200" t="s">
        <v>130</v>
      </c>
      <c r="AT157" s="200" t="s">
        <v>125</v>
      </c>
      <c r="AU157" s="200" t="s">
        <v>86</v>
      </c>
      <c r="AY157" s="19" t="s">
        <v>123</v>
      </c>
      <c r="BE157" s="201">
        <f>IF(N157="základní",J157,0)</f>
        <v>0</v>
      </c>
      <c r="BF157" s="201">
        <f>IF(N157="snížená",J157,0)</f>
        <v>0</v>
      </c>
      <c r="BG157" s="201">
        <f>IF(N157="zákl. přenesená",J157,0)</f>
        <v>0</v>
      </c>
      <c r="BH157" s="201">
        <f>IF(N157="sníž. přenesená",J157,0)</f>
        <v>0</v>
      </c>
      <c r="BI157" s="201">
        <f>IF(N157="nulová",J157,0)</f>
        <v>0</v>
      </c>
      <c r="BJ157" s="19" t="s">
        <v>22</v>
      </c>
      <c r="BK157" s="201">
        <f>ROUND(I157*H157,2)</f>
        <v>0</v>
      </c>
      <c r="BL157" s="19" t="s">
        <v>130</v>
      </c>
      <c r="BM157" s="200" t="s">
        <v>239</v>
      </c>
    </row>
    <row r="158" spans="1:65" s="2" customFormat="1" ht="19.5">
      <c r="A158" s="36"/>
      <c r="B158" s="37"/>
      <c r="C158" s="38"/>
      <c r="D158" s="202" t="s">
        <v>132</v>
      </c>
      <c r="E158" s="38"/>
      <c r="F158" s="203" t="s">
        <v>240</v>
      </c>
      <c r="G158" s="38"/>
      <c r="H158" s="38"/>
      <c r="I158" s="110"/>
      <c r="J158" s="38"/>
      <c r="K158" s="38"/>
      <c r="L158" s="41"/>
      <c r="M158" s="204"/>
      <c r="N158" s="205"/>
      <c r="O158" s="66"/>
      <c r="P158" s="66"/>
      <c r="Q158" s="66"/>
      <c r="R158" s="66"/>
      <c r="S158" s="66"/>
      <c r="T158" s="67"/>
      <c r="U158" s="36"/>
      <c r="V158" s="36"/>
      <c r="W158" s="36"/>
      <c r="X158" s="36"/>
      <c r="Y158" s="36"/>
      <c r="Z158" s="36"/>
      <c r="AA158" s="36"/>
      <c r="AB158" s="36"/>
      <c r="AC158" s="36"/>
      <c r="AD158" s="36"/>
      <c r="AE158" s="36"/>
      <c r="AT158" s="19" t="s">
        <v>132</v>
      </c>
      <c r="AU158" s="19" t="s">
        <v>86</v>
      </c>
    </row>
    <row r="159" spans="1:65" s="13" customFormat="1" ht="11.25">
      <c r="B159" s="206"/>
      <c r="C159" s="207"/>
      <c r="D159" s="202" t="s">
        <v>134</v>
      </c>
      <c r="E159" s="208" t="s">
        <v>20</v>
      </c>
      <c r="F159" s="209" t="s">
        <v>232</v>
      </c>
      <c r="G159" s="207"/>
      <c r="H159" s="208" t="s">
        <v>20</v>
      </c>
      <c r="I159" s="210"/>
      <c r="J159" s="207"/>
      <c r="K159" s="207"/>
      <c r="L159" s="211"/>
      <c r="M159" s="212"/>
      <c r="N159" s="213"/>
      <c r="O159" s="213"/>
      <c r="P159" s="213"/>
      <c r="Q159" s="213"/>
      <c r="R159" s="213"/>
      <c r="S159" s="213"/>
      <c r="T159" s="214"/>
      <c r="AT159" s="215" t="s">
        <v>134</v>
      </c>
      <c r="AU159" s="215" t="s">
        <v>86</v>
      </c>
      <c r="AV159" s="13" t="s">
        <v>22</v>
      </c>
      <c r="AW159" s="13" t="s">
        <v>37</v>
      </c>
      <c r="AX159" s="13" t="s">
        <v>76</v>
      </c>
      <c r="AY159" s="215" t="s">
        <v>123</v>
      </c>
    </row>
    <row r="160" spans="1:65" s="14" customFormat="1" ht="11.25">
      <c r="B160" s="216"/>
      <c r="C160" s="217"/>
      <c r="D160" s="202" t="s">
        <v>134</v>
      </c>
      <c r="E160" s="218" t="s">
        <v>20</v>
      </c>
      <c r="F160" s="219" t="s">
        <v>233</v>
      </c>
      <c r="G160" s="217"/>
      <c r="H160" s="220">
        <v>63.344000000000001</v>
      </c>
      <c r="I160" s="221"/>
      <c r="J160" s="217"/>
      <c r="K160" s="217"/>
      <c r="L160" s="222"/>
      <c r="M160" s="223"/>
      <c r="N160" s="224"/>
      <c r="O160" s="224"/>
      <c r="P160" s="224"/>
      <c r="Q160" s="224"/>
      <c r="R160" s="224"/>
      <c r="S160" s="224"/>
      <c r="T160" s="225"/>
      <c r="AT160" s="226" t="s">
        <v>134</v>
      </c>
      <c r="AU160" s="226" t="s">
        <v>86</v>
      </c>
      <c r="AV160" s="14" t="s">
        <v>86</v>
      </c>
      <c r="AW160" s="14" t="s">
        <v>37</v>
      </c>
      <c r="AX160" s="14" t="s">
        <v>76</v>
      </c>
      <c r="AY160" s="226" t="s">
        <v>123</v>
      </c>
    </row>
    <row r="161" spans="1:65" s="14" customFormat="1" ht="11.25">
      <c r="B161" s="216"/>
      <c r="C161" s="217"/>
      <c r="D161" s="202" t="s">
        <v>134</v>
      </c>
      <c r="E161" s="218" t="s">
        <v>20</v>
      </c>
      <c r="F161" s="219" t="s">
        <v>234</v>
      </c>
      <c r="G161" s="217"/>
      <c r="H161" s="220">
        <v>26.8</v>
      </c>
      <c r="I161" s="221"/>
      <c r="J161" s="217"/>
      <c r="K161" s="217"/>
      <c r="L161" s="222"/>
      <c r="M161" s="223"/>
      <c r="N161" s="224"/>
      <c r="O161" s="224"/>
      <c r="P161" s="224"/>
      <c r="Q161" s="224"/>
      <c r="R161" s="224"/>
      <c r="S161" s="224"/>
      <c r="T161" s="225"/>
      <c r="AT161" s="226" t="s">
        <v>134</v>
      </c>
      <c r="AU161" s="226" t="s">
        <v>86</v>
      </c>
      <c r="AV161" s="14" t="s">
        <v>86</v>
      </c>
      <c r="AW161" s="14" t="s">
        <v>37</v>
      </c>
      <c r="AX161" s="14" t="s">
        <v>76</v>
      </c>
      <c r="AY161" s="226" t="s">
        <v>123</v>
      </c>
    </row>
    <row r="162" spans="1:65" s="14" customFormat="1" ht="11.25">
      <c r="B162" s="216"/>
      <c r="C162" s="217"/>
      <c r="D162" s="202" t="s">
        <v>134</v>
      </c>
      <c r="E162" s="218" t="s">
        <v>20</v>
      </c>
      <c r="F162" s="219" t="s">
        <v>235</v>
      </c>
      <c r="G162" s="217"/>
      <c r="H162" s="220">
        <v>74.378</v>
      </c>
      <c r="I162" s="221"/>
      <c r="J162" s="217"/>
      <c r="K162" s="217"/>
      <c r="L162" s="222"/>
      <c r="M162" s="223"/>
      <c r="N162" s="224"/>
      <c r="O162" s="224"/>
      <c r="P162" s="224"/>
      <c r="Q162" s="224"/>
      <c r="R162" s="224"/>
      <c r="S162" s="224"/>
      <c r="T162" s="225"/>
      <c r="AT162" s="226" t="s">
        <v>134</v>
      </c>
      <c r="AU162" s="226" t="s">
        <v>86</v>
      </c>
      <c r="AV162" s="14" t="s">
        <v>86</v>
      </c>
      <c r="AW162" s="14" t="s">
        <v>37</v>
      </c>
      <c r="AX162" s="14" t="s">
        <v>76</v>
      </c>
      <c r="AY162" s="226" t="s">
        <v>123</v>
      </c>
    </row>
    <row r="163" spans="1:65" s="15" customFormat="1" ht="11.25">
      <c r="B163" s="227"/>
      <c r="C163" s="228"/>
      <c r="D163" s="202" t="s">
        <v>134</v>
      </c>
      <c r="E163" s="229" t="s">
        <v>20</v>
      </c>
      <c r="F163" s="230" t="s">
        <v>160</v>
      </c>
      <c r="G163" s="228"/>
      <c r="H163" s="231">
        <v>164.52199999999999</v>
      </c>
      <c r="I163" s="232"/>
      <c r="J163" s="228"/>
      <c r="K163" s="228"/>
      <c r="L163" s="233"/>
      <c r="M163" s="234"/>
      <c r="N163" s="235"/>
      <c r="O163" s="235"/>
      <c r="P163" s="235"/>
      <c r="Q163" s="235"/>
      <c r="R163" s="235"/>
      <c r="S163" s="235"/>
      <c r="T163" s="236"/>
      <c r="AT163" s="237" t="s">
        <v>134</v>
      </c>
      <c r="AU163" s="237" t="s">
        <v>86</v>
      </c>
      <c r="AV163" s="15" t="s">
        <v>130</v>
      </c>
      <c r="AW163" s="15" t="s">
        <v>37</v>
      </c>
      <c r="AX163" s="15" t="s">
        <v>22</v>
      </c>
      <c r="AY163" s="237" t="s">
        <v>123</v>
      </c>
    </row>
    <row r="164" spans="1:65" s="2" customFormat="1" ht="16.5" customHeight="1">
      <c r="A164" s="36"/>
      <c r="B164" s="37"/>
      <c r="C164" s="189" t="s">
        <v>241</v>
      </c>
      <c r="D164" s="189" t="s">
        <v>125</v>
      </c>
      <c r="E164" s="190" t="s">
        <v>228</v>
      </c>
      <c r="F164" s="191" t="s">
        <v>229</v>
      </c>
      <c r="G164" s="192" t="s">
        <v>155</v>
      </c>
      <c r="H164" s="193">
        <v>148.756</v>
      </c>
      <c r="I164" s="194"/>
      <c r="J164" s="195">
        <f>ROUND(I164*H164,2)</f>
        <v>0</v>
      </c>
      <c r="K164" s="191" t="s">
        <v>129</v>
      </c>
      <c r="L164" s="41"/>
      <c r="M164" s="196" t="s">
        <v>20</v>
      </c>
      <c r="N164" s="197" t="s">
        <v>47</v>
      </c>
      <c r="O164" s="66"/>
      <c r="P164" s="198">
        <f>O164*H164</f>
        <v>0</v>
      </c>
      <c r="Q164" s="198">
        <v>0</v>
      </c>
      <c r="R164" s="198">
        <f>Q164*H164</f>
        <v>0</v>
      </c>
      <c r="S164" s="198">
        <v>0</v>
      </c>
      <c r="T164" s="199">
        <f>S164*H164</f>
        <v>0</v>
      </c>
      <c r="U164" s="36"/>
      <c r="V164" s="36"/>
      <c r="W164" s="36"/>
      <c r="X164" s="36"/>
      <c r="Y164" s="36"/>
      <c r="Z164" s="36"/>
      <c r="AA164" s="36"/>
      <c r="AB164" s="36"/>
      <c r="AC164" s="36"/>
      <c r="AD164" s="36"/>
      <c r="AE164" s="36"/>
      <c r="AR164" s="200" t="s">
        <v>130</v>
      </c>
      <c r="AT164" s="200" t="s">
        <v>125</v>
      </c>
      <c r="AU164" s="200" t="s">
        <v>86</v>
      </c>
      <c r="AY164" s="19" t="s">
        <v>123</v>
      </c>
      <c r="BE164" s="201">
        <f>IF(N164="základní",J164,0)</f>
        <v>0</v>
      </c>
      <c r="BF164" s="201">
        <f>IF(N164="snížená",J164,0)</f>
        <v>0</v>
      </c>
      <c r="BG164" s="201">
        <f>IF(N164="zákl. přenesená",J164,0)</f>
        <v>0</v>
      </c>
      <c r="BH164" s="201">
        <f>IF(N164="sníž. přenesená",J164,0)</f>
        <v>0</v>
      </c>
      <c r="BI164" s="201">
        <f>IF(N164="nulová",J164,0)</f>
        <v>0</v>
      </c>
      <c r="BJ164" s="19" t="s">
        <v>22</v>
      </c>
      <c r="BK164" s="201">
        <f>ROUND(I164*H164,2)</f>
        <v>0</v>
      </c>
      <c r="BL164" s="19" t="s">
        <v>130</v>
      </c>
      <c r="BM164" s="200" t="s">
        <v>242</v>
      </c>
    </row>
    <row r="165" spans="1:65" s="2" customFormat="1" ht="19.5">
      <c r="A165" s="36"/>
      <c r="B165" s="37"/>
      <c r="C165" s="38"/>
      <c r="D165" s="202" t="s">
        <v>132</v>
      </c>
      <c r="E165" s="38"/>
      <c r="F165" s="203" t="s">
        <v>231</v>
      </c>
      <c r="G165" s="38"/>
      <c r="H165" s="38"/>
      <c r="I165" s="110"/>
      <c r="J165" s="38"/>
      <c r="K165" s="38"/>
      <c r="L165" s="41"/>
      <c r="M165" s="204"/>
      <c r="N165" s="205"/>
      <c r="O165" s="66"/>
      <c r="P165" s="66"/>
      <c r="Q165" s="66"/>
      <c r="R165" s="66"/>
      <c r="S165" s="66"/>
      <c r="T165" s="67"/>
      <c r="U165" s="36"/>
      <c r="V165" s="36"/>
      <c r="W165" s="36"/>
      <c r="X165" s="36"/>
      <c r="Y165" s="36"/>
      <c r="Z165" s="36"/>
      <c r="AA165" s="36"/>
      <c r="AB165" s="36"/>
      <c r="AC165" s="36"/>
      <c r="AD165" s="36"/>
      <c r="AE165" s="36"/>
      <c r="AT165" s="19" t="s">
        <v>132</v>
      </c>
      <c r="AU165" s="19" t="s">
        <v>86</v>
      </c>
    </row>
    <row r="166" spans="1:65" s="13" customFormat="1" ht="11.25">
      <c r="B166" s="206"/>
      <c r="C166" s="207"/>
      <c r="D166" s="202" t="s">
        <v>134</v>
      </c>
      <c r="E166" s="208" t="s">
        <v>20</v>
      </c>
      <c r="F166" s="209" t="s">
        <v>243</v>
      </c>
      <c r="G166" s="207"/>
      <c r="H166" s="208" t="s">
        <v>20</v>
      </c>
      <c r="I166" s="210"/>
      <c r="J166" s="207"/>
      <c r="K166" s="207"/>
      <c r="L166" s="211"/>
      <c r="M166" s="212"/>
      <c r="N166" s="213"/>
      <c r="O166" s="213"/>
      <c r="P166" s="213"/>
      <c r="Q166" s="213"/>
      <c r="R166" s="213"/>
      <c r="S166" s="213"/>
      <c r="T166" s="214"/>
      <c r="AT166" s="215" t="s">
        <v>134</v>
      </c>
      <c r="AU166" s="215" t="s">
        <v>86</v>
      </c>
      <c r="AV166" s="13" t="s">
        <v>22</v>
      </c>
      <c r="AW166" s="13" t="s">
        <v>37</v>
      </c>
      <c r="AX166" s="13" t="s">
        <v>76</v>
      </c>
      <c r="AY166" s="215" t="s">
        <v>123</v>
      </c>
    </row>
    <row r="167" spans="1:65" s="14" customFormat="1" ht="11.25">
      <c r="B167" s="216"/>
      <c r="C167" s="217"/>
      <c r="D167" s="202" t="s">
        <v>134</v>
      </c>
      <c r="E167" s="218" t="s">
        <v>20</v>
      </c>
      <c r="F167" s="219" t="s">
        <v>244</v>
      </c>
      <c r="G167" s="217"/>
      <c r="H167" s="220">
        <v>148.756</v>
      </c>
      <c r="I167" s="221"/>
      <c r="J167" s="217"/>
      <c r="K167" s="217"/>
      <c r="L167" s="222"/>
      <c r="M167" s="223"/>
      <c r="N167" s="224"/>
      <c r="O167" s="224"/>
      <c r="P167" s="224"/>
      <c r="Q167" s="224"/>
      <c r="R167" s="224"/>
      <c r="S167" s="224"/>
      <c r="T167" s="225"/>
      <c r="AT167" s="226" t="s">
        <v>134</v>
      </c>
      <c r="AU167" s="226" t="s">
        <v>86</v>
      </c>
      <c r="AV167" s="14" t="s">
        <v>86</v>
      </c>
      <c r="AW167" s="14" t="s">
        <v>37</v>
      </c>
      <c r="AX167" s="14" t="s">
        <v>22</v>
      </c>
      <c r="AY167" s="226" t="s">
        <v>123</v>
      </c>
    </row>
    <row r="168" spans="1:65" s="2" customFormat="1" ht="16.5" customHeight="1">
      <c r="A168" s="36"/>
      <c r="B168" s="37"/>
      <c r="C168" s="189" t="s">
        <v>245</v>
      </c>
      <c r="D168" s="189" t="s">
        <v>125</v>
      </c>
      <c r="E168" s="190" t="s">
        <v>237</v>
      </c>
      <c r="F168" s="191" t="s">
        <v>238</v>
      </c>
      <c r="G168" s="192" t="s">
        <v>155</v>
      </c>
      <c r="H168" s="193">
        <v>74.378</v>
      </c>
      <c r="I168" s="194"/>
      <c r="J168" s="195">
        <f>ROUND(I168*H168,2)</f>
        <v>0</v>
      </c>
      <c r="K168" s="191" t="s">
        <v>129</v>
      </c>
      <c r="L168" s="41"/>
      <c r="M168" s="196" t="s">
        <v>20</v>
      </c>
      <c r="N168" s="197" t="s">
        <v>47</v>
      </c>
      <c r="O168" s="66"/>
      <c r="P168" s="198">
        <f>O168*H168</f>
        <v>0</v>
      </c>
      <c r="Q168" s="198">
        <v>0</v>
      </c>
      <c r="R168" s="198">
        <f>Q168*H168</f>
        <v>0</v>
      </c>
      <c r="S168" s="198">
        <v>0</v>
      </c>
      <c r="T168" s="199">
        <f>S168*H168</f>
        <v>0</v>
      </c>
      <c r="U168" s="36"/>
      <c r="V168" s="36"/>
      <c r="W168" s="36"/>
      <c r="X168" s="36"/>
      <c r="Y168" s="36"/>
      <c r="Z168" s="36"/>
      <c r="AA168" s="36"/>
      <c r="AB168" s="36"/>
      <c r="AC168" s="36"/>
      <c r="AD168" s="36"/>
      <c r="AE168" s="36"/>
      <c r="AR168" s="200" t="s">
        <v>130</v>
      </c>
      <c r="AT168" s="200" t="s">
        <v>125</v>
      </c>
      <c r="AU168" s="200" t="s">
        <v>86</v>
      </c>
      <c r="AY168" s="19" t="s">
        <v>123</v>
      </c>
      <c r="BE168" s="201">
        <f>IF(N168="základní",J168,0)</f>
        <v>0</v>
      </c>
      <c r="BF168" s="201">
        <f>IF(N168="snížená",J168,0)</f>
        <v>0</v>
      </c>
      <c r="BG168" s="201">
        <f>IF(N168="zákl. přenesená",J168,0)</f>
        <v>0</v>
      </c>
      <c r="BH168" s="201">
        <f>IF(N168="sníž. přenesená",J168,0)</f>
        <v>0</v>
      </c>
      <c r="BI168" s="201">
        <f>IF(N168="nulová",J168,0)</f>
        <v>0</v>
      </c>
      <c r="BJ168" s="19" t="s">
        <v>22</v>
      </c>
      <c r="BK168" s="201">
        <f>ROUND(I168*H168,2)</f>
        <v>0</v>
      </c>
      <c r="BL168" s="19" t="s">
        <v>130</v>
      </c>
      <c r="BM168" s="200" t="s">
        <v>246</v>
      </c>
    </row>
    <row r="169" spans="1:65" s="2" customFormat="1" ht="19.5">
      <c r="A169" s="36"/>
      <c r="B169" s="37"/>
      <c r="C169" s="38"/>
      <c r="D169" s="202" t="s">
        <v>132</v>
      </c>
      <c r="E169" s="38"/>
      <c r="F169" s="203" t="s">
        <v>240</v>
      </c>
      <c r="G169" s="38"/>
      <c r="H169" s="38"/>
      <c r="I169" s="110"/>
      <c r="J169" s="38"/>
      <c r="K169" s="38"/>
      <c r="L169" s="41"/>
      <c r="M169" s="204"/>
      <c r="N169" s="205"/>
      <c r="O169" s="66"/>
      <c r="P169" s="66"/>
      <c r="Q169" s="66"/>
      <c r="R169" s="66"/>
      <c r="S169" s="66"/>
      <c r="T169" s="67"/>
      <c r="U169" s="36"/>
      <c r="V169" s="36"/>
      <c r="W169" s="36"/>
      <c r="X169" s="36"/>
      <c r="Y169" s="36"/>
      <c r="Z169" s="36"/>
      <c r="AA169" s="36"/>
      <c r="AB169" s="36"/>
      <c r="AC169" s="36"/>
      <c r="AD169" s="36"/>
      <c r="AE169" s="36"/>
      <c r="AT169" s="19" t="s">
        <v>132</v>
      </c>
      <c r="AU169" s="19" t="s">
        <v>86</v>
      </c>
    </row>
    <row r="170" spans="1:65" s="13" customFormat="1" ht="11.25">
      <c r="B170" s="206"/>
      <c r="C170" s="207"/>
      <c r="D170" s="202" t="s">
        <v>134</v>
      </c>
      <c r="E170" s="208" t="s">
        <v>20</v>
      </c>
      <c r="F170" s="209" t="s">
        <v>247</v>
      </c>
      <c r="G170" s="207"/>
      <c r="H170" s="208" t="s">
        <v>20</v>
      </c>
      <c r="I170" s="210"/>
      <c r="J170" s="207"/>
      <c r="K170" s="207"/>
      <c r="L170" s="211"/>
      <c r="M170" s="212"/>
      <c r="N170" s="213"/>
      <c r="O170" s="213"/>
      <c r="P170" s="213"/>
      <c r="Q170" s="213"/>
      <c r="R170" s="213"/>
      <c r="S170" s="213"/>
      <c r="T170" s="214"/>
      <c r="AT170" s="215" t="s">
        <v>134</v>
      </c>
      <c r="AU170" s="215" t="s">
        <v>86</v>
      </c>
      <c r="AV170" s="13" t="s">
        <v>22</v>
      </c>
      <c r="AW170" s="13" t="s">
        <v>37</v>
      </c>
      <c r="AX170" s="13" t="s">
        <v>76</v>
      </c>
      <c r="AY170" s="215" t="s">
        <v>123</v>
      </c>
    </row>
    <row r="171" spans="1:65" s="14" customFormat="1" ht="11.25">
      <c r="B171" s="216"/>
      <c r="C171" s="217"/>
      <c r="D171" s="202" t="s">
        <v>134</v>
      </c>
      <c r="E171" s="218" t="s">
        <v>20</v>
      </c>
      <c r="F171" s="219" t="s">
        <v>248</v>
      </c>
      <c r="G171" s="217"/>
      <c r="H171" s="220">
        <v>74.378</v>
      </c>
      <c r="I171" s="221"/>
      <c r="J171" s="217"/>
      <c r="K171" s="217"/>
      <c r="L171" s="222"/>
      <c r="M171" s="223"/>
      <c r="N171" s="224"/>
      <c r="O171" s="224"/>
      <c r="P171" s="224"/>
      <c r="Q171" s="224"/>
      <c r="R171" s="224"/>
      <c r="S171" s="224"/>
      <c r="T171" s="225"/>
      <c r="AT171" s="226" t="s">
        <v>134</v>
      </c>
      <c r="AU171" s="226" t="s">
        <v>86</v>
      </c>
      <c r="AV171" s="14" t="s">
        <v>86</v>
      </c>
      <c r="AW171" s="14" t="s">
        <v>37</v>
      </c>
      <c r="AX171" s="14" t="s">
        <v>22</v>
      </c>
      <c r="AY171" s="226" t="s">
        <v>123</v>
      </c>
    </row>
    <row r="172" spans="1:65" s="2" customFormat="1" ht="16.5" customHeight="1">
      <c r="A172" s="36"/>
      <c r="B172" s="37"/>
      <c r="C172" s="189" t="s">
        <v>249</v>
      </c>
      <c r="D172" s="189" t="s">
        <v>125</v>
      </c>
      <c r="E172" s="190" t="s">
        <v>250</v>
      </c>
      <c r="F172" s="191" t="s">
        <v>251</v>
      </c>
      <c r="G172" s="192" t="s">
        <v>155</v>
      </c>
      <c r="H172" s="193">
        <v>45.072000000000003</v>
      </c>
      <c r="I172" s="194"/>
      <c r="J172" s="195">
        <f>ROUND(I172*H172,2)</f>
        <v>0</v>
      </c>
      <c r="K172" s="191" t="s">
        <v>129</v>
      </c>
      <c r="L172" s="41"/>
      <c r="M172" s="196" t="s">
        <v>20</v>
      </c>
      <c r="N172" s="197" t="s">
        <v>47</v>
      </c>
      <c r="O172" s="66"/>
      <c r="P172" s="198">
        <f>O172*H172</f>
        <v>0</v>
      </c>
      <c r="Q172" s="198">
        <v>0</v>
      </c>
      <c r="R172" s="198">
        <f>Q172*H172</f>
        <v>0</v>
      </c>
      <c r="S172" s="198">
        <v>0</v>
      </c>
      <c r="T172" s="199">
        <f>S172*H172</f>
        <v>0</v>
      </c>
      <c r="U172" s="36"/>
      <c r="V172" s="36"/>
      <c r="W172" s="36"/>
      <c r="X172" s="36"/>
      <c r="Y172" s="36"/>
      <c r="Z172" s="36"/>
      <c r="AA172" s="36"/>
      <c r="AB172" s="36"/>
      <c r="AC172" s="36"/>
      <c r="AD172" s="36"/>
      <c r="AE172" s="36"/>
      <c r="AR172" s="200" t="s">
        <v>130</v>
      </c>
      <c r="AT172" s="200" t="s">
        <v>125</v>
      </c>
      <c r="AU172" s="200" t="s">
        <v>86</v>
      </c>
      <c r="AY172" s="19" t="s">
        <v>123</v>
      </c>
      <c r="BE172" s="201">
        <f>IF(N172="základní",J172,0)</f>
        <v>0</v>
      </c>
      <c r="BF172" s="201">
        <f>IF(N172="snížená",J172,0)</f>
        <v>0</v>
      </c>
      <c r="BG172" s="201">
        <f>IF(N172="zákl. přenesená",J172,0)</f>
        <v>0</v>
      </c>
      <c r="BH172" s="201">
        <f>IF(N172="sníž. přenesená",J172,0)</f>
        <v>0</v>
      </c>
      <c r="BI172" s="201">
        <f>IF(N172="nulová",J172,0)</f>
        <v>0</v>
      </c>
      <c r="BJ172" s="19" t="s">
        <v>22</v>
      </c>
      <c r="BK172" s="201">
        <f>ROUND(I172*H172,2)</f>
        <v>0</v>
      </c>
      <c r="BL172" s="19" t="s">
        <v>130</v>
      </c>
      <c r="BM172" s="200" t="s">
        <v>252</v>
      </c>
    </row>
    <row r="173" spans="1:65" s="2" customFormat="1" ht="19.5">
      <c r="A173" s="36"/>
      <c r="B173" s="37"/>
      <c r="C173" s="38"/>
      <c r="D173" s="202" t="s">
        <v>132</v>
      </c>
      <c r="E173" s="38"/>
      <c r="F173" s="203" t="s">
        <v>253</v>
      </c>
      <c r="G173" s="38"/>
      <c r="H173" s="38"/>
      <c r="I173" s="110"/>
      <c r="J173" s="38"/>
      <c r="K173" s="38"/>
      <c r="L173" s="41"/>
      <c r="M173" s="204"/>
      <c r="N173" s="205"/>
      <c r="O173" s="66"/>
      <c r="P173" s="66"/>
      <c r="Q173" s="66"/>
      <c r="R173" s="66"/>
      <c r="S173" s="66"/>
      <c r="T173" s="67"/>
      <c r="U173" s="36"/>
      <c r="V173" s="36"/>
      <c r="W173" s="36"/>
      <c r="X173" s="36"/>
      <c r="Y173" s="36"/>
      <c r="Z173" s="36"/>
      <c r="AA173" s="36"/>
      <c r="AB173" s="36"/>
      <c r="AC173" s="36"/>
      <c r="AD173" s="36"/>
      <c r="AE173" s="36"/>
      <c r="AT173" s="19" t="s">
        <v>132</v>
      </c>
      <c r="AU173" s="19" t="s">
        <v>86</v>
      </c>
    </row>
    <row r="174" spans="1:65" s="14" customFormat="1" ht="11.25">
      <c r="B174" s="216"/>
      <c r="C174" s="217"/>
      <c r="D174" s="202" t="s">
        <v>134</v>
      </c>
      <c r="E174" s="218" t="s">
        <v>20</v>
      </c>
      <c r="F174" s="219" t="s">
        <v>254</v>
      </c>
      <c r="G174" s="217"/>
      <c r="H174" s="220">
        <v>119.45</v>
      </c>
      <c r="I174" s="221"/>
      <c r="J174" s="217"/>
      <c r="K174" s="217"/>
      <c r="L174" s="222"/>
      <c r="M174" s="223"/>
      <c r="N174" s="224"/>
      <c r="O174" s="224"/>
      <c r="P174" s="224"/>
      <c r="Q174" s="224"/>
      <c r="R174" s="224"/>
      <c r="S174" s="224"/>
      <c r="T174" s="225"/>
      <c r="AT174" s="226" t="s">
        <v>134</v>
      </c>
      <c r="AU174" s="226" t="s">
        <v>86</v>
      </c>
      <c r="AV174" s="14" t="s">
        <v>86</v>
      </c>
      <c r="AW174" s="14" t="s">
        <v>37</v>
      </c>
      <c r="AX174" s="14" t="s">
        <v>76</v>
      </c>
      <c r="AY174" s="226" t="s">
        <v>123</v>
      </c>
    </row>
    <row r="175" spans="1:65" s="14" customFormat="1" ht="11.25">
      <c r="B175" s="216"/>
      <c r="C175" s="217"/>
      <c r="D175" s="202" t="s">
        <v>134</v>
      </c>
      <c r="E175" s="218" t="s">
        <v>20</v>
      </c>
      <c r="F175" s="219" t="s">
        <v>255</v>
      </c>
      <c r="G175" s="217"/>
      <c r="H175" s="220">
        <v>-74.378</v>
      </c>
      <c r="I175" s="221"/>
      <c r="J175" s="217"/>
      <c r="K175" s="217"/>
      <c r="L175" s="222"/>
      <c r="M175" s="223"/>
      <c r="N175" s="224"/>
      <c r="O175" s="224"/>
      <c r="P175" s="224"/>
      <c r="Q175" s="224"/>
      <c r="R175" s="224"/>
      <c r="S175" s="224"/>
      <c r="T175" s="225"/>
      <c r="AT175" s="226" t="s">
        <v>134</v>
      </c>
      <c r="AU175" s="226" t="s">
        <v>86</v>
      </c>
      <c r="AV175" s="14" t="s">
        <v>86</v>
      </c>
      <c r="AW175" s="14" t="s">
        <v>37</v>
      </c>
      <c r="AX175" s="14" t="s">
        <v>76</v>
      </c>
      <c r="AY175" s="226" t="s">
        <v>123</v>
      </c>
    </row>
    <row r="176" spans="1:65" s="15" customFormat="1" ht="11.25">
      <c r="B176" s="227"/>
      <c r="C176" s="228"/>
      <c r="D176" s="202" t="s">
        <v>134</v>
      </c>
      <c r="E176" s="229" t="s">
        <v>20</v>
      </c>
      <c r="F176" s="230" t="s">
        <v>160</v>
      </c>
      <c r="G176" s="228"/>
      <c r="H176" s="231">
        <v>45.072000000000003</v>
      </c>
      <c r="I176" s="232"/>
      <c r="J176" s="228"/>
      <c r="K176" s="228"/>
      <c r="L176" s="233"/>
      <c r="M176" s="234"/>
      <c r="N176" s="235"/>
      <c r="O176" s="235"/>
      <c r="P176" s="235"/>
      <c r="Q176" s="235"/>
      <c r="R176" s="235"/>
      <c r="S176" s="235"/>
      <c r="T176" s="236"/>
      <c r="AT176" s="237" t="s">
        <v>134</v>
      </c>
      <c r="AU176" s="237" t="s">
        <v>86</v>
      </c>
      <c r="AV176" s="15" t="s">
        <v>130</v>
      </c>
      <c r="AW176" s="15" t="s">
        <v>37</v>
      </c>
      <c r="AX176" s="15" t="s">
        <v>22</v>
      </c>
      <c r="AY176" s="237" t="s">
        <v>123</v>
      </c>
    </row>
    <row r="177" spans="1:65" s="2" customFormat="1" ht="16.5" customHeight="1">
      <c r="A177" s="36"/>
      <c r="B177" s="37"/>
      <c r="C177" s="189" t="s">
        <v>7</v>
      </c>
      <c r="D177" s="189" t="s">
        <v>125</v>
      </c>
      <c r="E177" s="190" t="s">
        <v>256</v>
      </c>
      <c r="F177" s="191" t="s">
        <v>257</v>
      </c>
      <c r="G177" s="192" t="s">
        <v>155</v>
      </c>
      <c r="H177" s="193">
        <v>119.45</v>
      </c>
      <c r="I177" s="194"/>
      <c r="J177" s="195">
        <f>ROUND(I177*H177,2)</f>
        <v>0</v>
      </c>
      <c r="K177" s="191" t="s">
        <v>129</v>
      </c>
      <c r="L177" s="41"/>
      <c r="M177" s="196" t="s">
        <v>20</v>
      </c>
      <c r="N177" s="197" t="s">
        <v>47</v>
      </c>
      <c r="O177" s="66"/>
      <c r="P177" s="198">
        <f>O177*H177</f>
        <v>0</v>
      </c>
      <c r="Q177" s="198">
        <v>0</v>
      </c>
      <c r="R177" s="198">
        <f>Q177*H177</f>
        <v>0</v>
      </c>
      <c r="S177" s="198">
        <v>0</v>
      </c>
      <c r="T177" s="199">
        <f>S177*H177</f>
        <v>0</v>
      </c>
      <c r="U177" s="36"/>
      <c r="V177" s="36"/>
      <c r="W177" s="36"/>
      <c r="X177" s="36"/>
      <c r="Y177" s="36"/>
      <c r="Z177" s="36"/>
      <c r="AA177" s="36"/>
      <c r="AB177" s="36"/>
      <c r="AC177" s="36"/>
      <c r="AD177" s="36"/>
      <c r="AE177" s="36"/>
      <c r="AR177" s="200" t="s">
        <v>130</v>
      </c>
      <c r="AT177" s="200" t="s">
        <v>125</v>
      </c>
      <c r="AU177" s="200" t="s">
        <v>86</v>
      </c>
      <c r="AY177" s="19" t="s">
        <v>123</v>
      </c>
      <c r="BE177" s="201">
        <f>IF(N177="základní",J177,0)</f>
        <v>0</v>
      </c>
      <c r="BF177" s="201">
        <f>IF(N177="snížená",J177,0)</f>
        <v>0</v>
      </c>
      <c r="BG177" s="201">
        <f>IF(N177="zákl. přenesená",J177,0)</f>
        <v>0</v>
      </c>
      <c r="BH177" s="201">
        <f>IF(N177="sníž. přenesená",J177,0)</f>
        <v>0</v>
      </c>
      <c r="BI177" s="201">
        <f>IF(N177="nulová",J177,0)</f>
        <v>0</v>
      </c>
      <c r="BJ177" s="19" t="s">
        <v>22</v>
      </c>
      <c r="BK177" s="201">
        <f>ROUND(I177*H177,2)</f>
        <v>0</v>
      </c>
      <c r="BL177" s="19" t="s">
        <v>130</v>
      </c>
      <c r="BM177" s="200" t="s">
        <v>258</v>
      </c>
    </row>
    <row r="178" spans="1:65" s="2" customFormat="1" ht="19.5">
      <c r="A178" s="36"/>
      <c r="B178" s="37"/>
      <c r="C178" s="38"/>
      <c r="D178" s="202" t="s">
        <v>132</v>
      </c>
      <c r="E178" s="38"/>
      <c r="F178" s="203" t="s">
        <v>259</v>
      </c>
      <c r="G178" s="38"/>
      <c r="H178" s="38"/>
      <c r="I178" s="110"/>
      <c r="J178" s="38"/>
      <c r="K178" s="38"/>
      <c r="L178" s="41"/>
      <c r="M178" s="204"/>
      <c r="N178" s="205"/>
      <c r="O178" s="66"/>
      <c r="P178" s="66"/>
      <c r="Q178" s="66"/>
      <c r="R178" s="66"/>
      <c r="S178" s="66"/>
      <c r="T178" s="67"/>
      <c r="U178" s="36"/>
      <c r="V178" s="36"/>
      <c r="W178" s="36"/>
      <c r="X178" s="36"/>
      <c r="Y178" s="36"/>
      <c r="Z178" s="36"/>
      <c r="AA178" s="36"/>
      <c r="AB178" s="36"/>
      <c r="AC178" s="36"/>
      <c r="AD178" s="36"/>
      <c r="AE178" s="36"/>
      <c r="AT178" s="19" t="s">
        <v>132</v>
      </c>
      <c r="AU178" s="19" t="s">
        <v>86</v>
      </c>
    </row>
    <row r="179" spans="1:65" s="14" customFormat="1" ht="11.25">
      <c r="B179" s="216"/>
      <c r="C179" s="217"/>
      <c r="D179" s="202" t="s">
        <v>134</v>
      </c>
      <c r="E179" s="218" t="s">
        <v>20</v>
      </c>
      <c r="F179" s="219" t="s">
        <v>254</v>
      </c>
      <c r="G179" s="217"/>
      <c r="H179" s="220">
        <v>119.45</v>
      </c>
      <c r="I179" s="221"/>
      <c r="J179" s="217"/>
      <c r="K179" s="217"/>
      <c r="L179" s="222"/>
      <c r="M179" s="223"/>
      <c r="N179" s="224"/>
      <c r="O179" s="224"/>
      <c r="P179" s="224"/>
      <c r="Q179" s="224"/>
      <c r="R179" s="224"/>
      <c r="S179" s="224"/>
      <c r="T179" s="225"/>
      <c r="AT179" s="226" t="s">
        <v>134</v>
      </c>
      <c r="AU179" s="226" t="s">
        <v>86</v>
      </c>
      <c r="AV179" s="14" t="s">
        <v>86</v>
      </c>
      <c r="AW179" s="14" t="s">
        <v>37</v>
      </c>
      <c r="AX179" s="14" t="s">
        <v>76</v>
      </c>
      <c r="AY179" s="226" t="s">
        <v>123</v>
      </c>
    </row>
    <row r="180" spans="1:65" s="15" customFormat="1" ht="11.25">
      <c r="B180" s="227"/>
      <c r="C180" s="228"/>
      <c r="D180" s="202" t="s">
        <v>134</v>
      </c>
      <c r="E180" s="229" t="s">
        <v>20</v>
      </c>
      <c r="F180" s="230" t="s">
        <v>160</v>
      </c>
      <c r="G180" s="228"/>
      <c r="H180" s="231">
        <v>119.45</v>
      </c>
      <c r="I180" s="232"/>
      <c r="J180" s="228"/>
      <c r="K180" s="228"/>
      <c r="L180" s="233"/>
      <c r="M180" s="234"/>
      <c r="N180" s="235"/>
      <c r="O180" s="235"/>
      <c r="P180" s="235"/>
      <c r="Q180" s="235"/>
      <c r="R180" s="235"/>
      <c r="S180" s="235"/>
      <c r="T180" s="236"/>
      <c r="AT180" s="237" t="s">
        <v>134</v>
      </c>
      <c r="AU180" s="237" t="s">
        <v>86</v>
      </c>
      <c r="AV180" s="15" t="s">
        <v>130</v>
      </c>
      <c r="AW180" s="15" t="s">
        <v>37</v>
      </c>
      <c r="AX180" s="15" t="s">
        <v>22</v>
      </c>
      <c r="AY180" s="237" t="s">
        <v>123</v>
      </c>
    </row>
    <row r="181" spans="1:65" s="2" customFormat="1" ht="16.5" customHeight="1">
      <c r="A181" s="36"/>
      <c r="B181" s="37"/>
      <c r="C181" s="189" t="s">
        <v>260</v>
      </c>
      <c r="D181" s="189" t="s">
        <v>125</v>
      </c>
      <c r="E181" s="190" t="s">
        <v>261</v>
      </c>
      <c r="F181" s="191" t="s">
        <v>262</v>
      </c>
      <c r="G181" s="192" t="s">
        <v>263</v>
      </c>
      <c r="H181" s="193">
        <v>296.14</v>
      </c>
      <c r="I181" s="194"/>
      <c r="J181" s="195">
        <f>ROUND(I181*H181,2)</f>
        <v>0</v>
      </c>
      <c r="K181" s="191" t="s">
        <v>129</v>
      </c>
      <c r="L181" s="41"/>
      <c r="M181" s="196" t="s">
        <v>20</v>
      </c>
      <c r="N181" s="197" t="s">
        <v>47</v>
      </c>
      <c r="O181" s="66"/>
      <c r="P181" s="198">
        <f>O181*H181</f>
        <v>0</v>
      </c>
      <c r="Q181" s="198">
        <v>0</v>
      </c>
      <c r="R181" s="198">
        <f>Q181*H181</f>
        <v>0</v>
      </c>
      <c r="S181" s="198">
        <v>0</v>
      </c>
      <c r="T181" s="199">
        <f>S181*H181</f>
        <v>0</v>
      </c>
      <c r="U181" s="36"/>
      <c r="V181" s="36"/>
      <c r="W181" s="36"/>
      <c r="X181" s="36"/>
      <c r="Y181" s="36"/>
      <c r="Z181" s="36"/>
      <c r="AA181" s="36"/>
      <c r="AB181" s="36"/>
      <c r="AC181" s="36"/>
      <c r="AD181" s="36"/>
      <c r="AE181" s="36"/>
      <c r="AR181" s="200" t="s">
        <v>130</v>
      </c>
      <c r="AT181" s="200" t="s">
        <v>125</v>
      </c>
      <c r="AU181" s="200" t="s">
        <v>86</v>
      </c>
      <c r="AY181" s="19" t="s">
        <v>123</v>
      </c>
      <c r="BE181" s="201">
        <f>IF(N181="základní",J181,0)</f>
        <v>0</v>
      </c>
      <c r="BF181" s="201">
        <f>IF(N181="snížená",J181,0)</f>
        <v>0</v>
      </c>
      <c r="BG181" s="201">
        <f>IF(N181="zákl. přenesená",J181,0)</f>
        <v>0</v>
      </c>
      <c r="BH181" s="201">
        <f>IF(N181="sníž. přenesená",J181,0)</f>
        <v>0</v>
      </c>
      <c r="BI181" s="201">
        <f>IF(N181="nulová",J181,0)</f>
        <v>0</v>
      </c>
      <c r="BJ181" s="19" t="s">
        <v>22</v>
      </c>
      <c r="BK181" s="201">
        <f>ROUND(I181*H181,2)</f>
        <v>0</v>
      </c>
      <c r="BL181" s="19" t="s">
        <v>130</v>
      </c>
      <c r="BM181" s="200" t="s">
        <v>264</v>
      </c>
    </row>
    <row r="182" spans="1:65" s="2" customFormat="1" ht="19.5">
      <c r="A182" s="36"/>
      <c r="B182" s="37"/>
      <c r="C182" s="38"/>
      <c r="D182" s="202" t="s">
        <v>132</v>
      </c>
      <c r="E182" s="38"/>
      <c r="F182" s="203" t="s">
        <v>265</v>
      </c>
      <c r="G182" s="38"/>
      <c r="H182" s="38"/>
      <c r="I182" s="110"/>
      <c r="J182" s="38"/>
      <c r="K182" s="38"/>
      <c r="L182" s="41"/>
      <c r="M182" s="204"/>
      <c r="N182" s="205"/>
      <c r="O182" s="66"/>
      <c r="P182" s="66"/>
      <c r="Q182" s="66"/>
      <c r="R182" s="66"/>
      <c r="S182" s="66"/>
      <c r="T182" s="67"/>
      <c r="U182" s="36"/>
      <c r="V182" s="36"/>
      <c r="W182" s="36"/>
      <c r="X182" s="36"/>
      <c r="Y182" s="36"/>
      <c r="Z182" s="36"/>
      <c r="AA182" s="36"/>
      <c r="AB182" s="36"/>
      <c r="AC182" s="36"/>
      <c r="AD182" s="36"/>
      <c r="AE182" s="36"/>
      <c r="AT182" s="19" t="s">
        <v>132</v>
      </c>
      <c r="AU182" s="19" t="s">
        <v>86</v>
      </c>
    </row>
    <row r="183" spans="1:65" s="14" customFormat="1" ht="11.25">
      <c r="B183" s="216"/>
      <c r="C183" s="217"/>
      <c r="D183" s="202" t="s">
        <v>134</v>
      </c>
      <c r="E183" s="218" t="s">
        <v>20</v>
      </c>
      <c r="F183" s="219" t="s">
        <v>266</v>
      </c>
      <c r="G183" s="217"/>
      <c r="H183" s="220">
        <v>296.14</v>
      </c>
      <c r="I183" s="221"/>
      <c r="J183" s="217"/>
      <c r="K183" s="217"/>
      <c r="L183" s="222"/>
      <c r="M183" s="223"/>
      <c r="N183" s="224"/>
      <c r="O183" s="224"/>
      <c r="P183" s="224"/>
      <c r="Q183" s="224"/>
      <c r="R183" s="224"/>
      <c r="S183" s="224"/>
      <c r="T183" s="225"/>
      <c r="AT183" s="226" t="s">
        <v>134</v>
      </c>
      <c r="AU183" s="226" t="s">
        <v>86</v>
      </c>
      <c r="AV183" s="14" t="s">
        <v>86</v>
      </c>
      <c r="AW183" s="14" t="s">
        <v>37</v>
      </c>
      <c r="AX183" s="14" t="s">
        <v>22</v>
      </c>
      <c r="AY183" s="226" t="s">
        <v>123</v>
      </c>
    </row>
    <row r="184" spans="1:65" s="2" customFormat="1" ht="16.5" customHeight="1">
      <c r="A184" s="36"/>
      <c r="B184" s="37"/>
      <c r="C184" s="189" t="s">
        <v>267</v>
      </c>
      <c r="D184" s="189" t="s">
        <v>125</v>
      </c>
      <c r="E184" s="190" t="s">
        <v>268</v>
      </c>
      <c r="F184" s="191" t="s">
        <v>269</v>
      </c>
      <c r="G184" s="192" t="s">
        <v>155</v>
      </c>
      <c r="H184" s="193">
        <v>74.378</v>
      </c>
      <c r="I184" s="194"/>
      <c r="J184" s="195">
        <f>ROUND(I184*H184,2)</f>
        <v>0</v>
      </c>
      <c r="K184" s="191" t="s">
        <v>129</v>
      </c>
      <c r="L184" s="41"/>
      <c r="M184" s="196" t="s">
        <v>20</v>
      </c>
      <c r="N184" s="197" t="s">
        <v>47</v>
      </c>
      <c r="O184" s="66"/>
      <c r="P184" s="198">
        <f>O184*H184</f>
        <v>0</v>
      </c>
      <c r="Q184" s="198">
        <v>0</v>
      </c>
      <c r="R184" s="198">
        <f>Q184*H184</f>
        <v>0</v>
      </c>
      <c r="S184" s="198">
        <v>0</v>
      </c>
      <c r="T184" s="199">
        <f>S184*H184</f>
        <v>0</v>
      </c>
      <c r="U184" s="36"/>
      <c r="V184" s="36"/>
      <c r="W184" s="36"/>
      <c r="X184" s="36"/>
      <c r="Y184" s="36"/>
      <c r="Z184" s="36"/>
      <c r="AA184" s="36"/>
      <c r="AB184" s="36"/>
      <c r="AC184" s="36"/>
      <c r="AD184" s="36"/>
      <c r="AE184" s="36"/>
      <c r="AR184" s="200" t="s">
        <v>130</v>
      </c>
      <c r="AT184" s="200" t="s">
        <v>125</v>
      </c>
      <c r="AU184" s="200" t="s">
        <v>86</v>
      </c>
      <c r="AY184" s="19" t="s">
        <v>123</v>
      </c>
      <c r="BE184" s="201">
        <f>IF(N184="základní",J184,0)</f>
        <v>0</v>
      </c>
      <c r="BF184" s="201">
        <f>IF(N184="snížená",J184,0)</f>
        <v>0</v>
      </c>
      <c r="BG184" s="201">
        <f>IF(N184="zákl. přenesená",J184,0)</f>
        <v>0</v>
      </c>
      <c r="BH184" s="201">
        <f>IF(N184="sníž. přenesená",J184,0)</f>
        <v>0</v>
      </c>
      <c r="BI184" s="201">
        <f>IF(N184="nulová",J184,0)</f>
        <v>0</v>
      </c>
      <c r="BJ184" s="19" t="s">
        <v>22</v>
      </c>
      <c r="BK184" s="201">
        <f>ROUND(I184*H184,2)</f>
        <v>0</v>
      </c>
      <c r="BL184" s="19" t="s">
        <v>130</v>
      </c>
      <c r="BM184" s="200" t="s">
        <v>270</v>
      </c>
    </row>
    <row r="185" spans="1:65" s="2" customFormat="1" ht="19.5">
      <c r="A185" s="36"/>
      <c r="B185" s="37"/>
      <c r="C185" s="38"/>
      <c r="D185" s="202" t="s">
        <v>132</v>
      </c>
      <c r="E185" s="38"/>
      <c r="F185" s="203" t="s">
        <v>271</v>
      </c>
      <c r="G185" s="38"/>
      <c r="H185" s="38"/>
      <c r="I185" s="110"/>
      <c r="J185" s="38"/>
      <c r="K185" s="38"/>
      <c r="L185" s="41"/>
      <c r="M185" s="204"/>
      <c r="N185" s="205"/>
      <c r="O185" s="66"/>
      <c r="P185" s="66"/>
      <c r="Q185" s="66"/>
      <c r="R185" s="66"/>
      <c r="S185" s="66"/>
      <c r="T185" s="67"/>
      <c r="U185" s="36"/>
      <c r="V185" s="36"/>
      <c r="W185" s="36"/>
      <c r="X185" s="36"/>
      <c r="Y185" s="36"/>
      <c r="Z185" s="36"/>
      <c r="AA185" s="36"/>
      <c r="AB185" s="36"/>
      <c r="AC185" s="36"/>
      <c r="AD185" s="36"/>
      <c r="AE185" s="36"/>
      <c r="AT185" s="19" t="s">
        <v>132</v>
      </c>
      <c r="AU185" s="19" t="s">
        <v>86</v>
      </c>
    </row>
    <row r="186" spans="1:65" s="13" customFormat="1" ht="11.25">
      <c r="B186" s="206"/>
      <c r="C186" s="207"/>
      <c r="D186" s="202" t="s">
        <v>134</v>
      </c>
      <c r="E186" s="208" t="s">
        <v>20</v>
      </c>
      <c r="F186" s="209" t="s">
        <v>272</v>
      </c>
      <c r="G186" s="207"/>
      <c r="H186" s="208" t="s">
        <v>20</v>
      </c>
      <c r="I186" s="210"/>
      <c r="J186" s="207"/>
      <c r="K186" s="207"/>
      <c r="L186" s="211"/>
      <c r="M186" s="212"/>
      <c r="N186" s="213"/>
      <c r="O186" s="213"/>
      <c r="P186" s="213"/>
      <c r="Q186" s="213"/>
      <c r="R186" s="213"/>
      <c r="S186" s="213"/>
      <c r="T186" s="214"/>
      <c r="AT186" s="215" t="s">
        <v>134</v>
      </c>
      <c r="AU186" s="215" t="s">
        <v>86</v>
      </c>
      <c r="AV186" s="13" t="s">
        <v>22</v>
      </c>
      <c r="AW186" s="13" t="s">
        <v>37</v>
      </c>
      <c r="AX186" s="13" t="s">
        <v>76</v>
      </c>
      <c r="AY186" s="215" t="s">
        <v>123</v>
      </c>
    </row>
    <row r="187" spans="1:65" s="14" customFormat="1" ht="11.25">
      <c r="B187" s="216"/>
      <c r="C187" s="217"/>
      <c r="D187" s="202" t="s">
        <v>134</v>
      </c>
      <c r="E187" s="218" t="s">
        <v>20</v>
      </c>
      <c r="F187" s="219" t="s">
        <v>273</v>
      </c>
      <c r="G187" s="217"/>
      <c r="H187" s="220">
        <v>238.9</v>
      </c>
      <c r="I187" s="221"/>
      <c r="J187" s="217"/>
      <c r="K187" s="217"/>
      <c r="L187" s="222"/>
      <c r="M187" s="223"/>
      <c r="N187" s="224"/>
      <c r="O187" s="224"/>
      <c r="P187" s="224"/>
      <c r="Q187" s="224"/>
      <c r="R187" s="224"/>
      <c r="S187" s="224"/>
      <c r="T187" s="225"/>
      <c r="AT187" s="226" t="s">
        <v>134</v>
      </c>
      <c r="AU187" s="226" t="s">
        <v>86</v>
      </c>
      <c r="AV187" s="14" t="s">
        <v>86</v>
      </c>
      <c r="AW187" s="14" t="s">
        <v>37</v>
      </c>
      <c r="AX187" s="14" t="s">
        <v>76</v>
      </c>
      <c r="AY187" s="226" t="s">
        <v>123</v>
      </c>
    </row>
    <row r="188" spans="1:65" s="14" customFormat="1" ht="11.25">
      <c r="B188" s="216"/>
      <c r="C188" s="217"/>
      <c r="D188" s="202" t="s">
        <v>134</v>
      </c>
      <c r="E188" s="218" t="s">
        <v>20</v>
      </c>
      <c r="F188" s="219" t="s">
        <v>274</v>
      </c>
      <c r="G188" s="217"/>
      <c r="H188" s="220">
        <v>-26.175000000000001</v>
      </c>
      <c r="I188" s="221"/>
      <c r="J188" s="217"/>
      <c r="K188" s="217"/>
      <c r="L188" s="222"/>
      <c r="M188" s="223"/>
      <c r="N188" s="224"/>
      <c r="O188" s="224"/>
      <c r="P188" s="224"/>
      <c r="Q188" s="224"/>
      <c r="R188" s="224"/>
      <c r="S188" s="224"/>
      <c r="T188" s="225"/>
      <c r="AT188" s="226" t="s">
        <v>134</v>
      </c>
      <c r="AU188" s="226" t="s">
        <v>86</v>
      </c>
      <c r="AV188" s="14" t="s">
        <v>86</v>
      </c>
      <c r="AW188" s="14" t="s">
        <v>37</v>
      </c>
      <c r="AX188" s="14" t="s">
        <v>76</v>
      </c>
      <c r="AY188" s="226" t="s">
        <v>123</v>
      </c>
    </row>
    <row r="189" spans="1:65" s="14" customFormat="1" ht="11.25">
      <c r="B189" s="216"/>
      <c r="C189" s="217"/>
      <c r="D189" s="202" t="s">
        <v>134</v>
      </c>
      <c r="E189" s="218" t="s">
        <v>20</v>
      </c>
      <c r="F189" s="219" t="s">
        <v>275</v>
      </c>
      <c r="G189" s="217"/>
      <c r="H189" s="220">
        <v>-63.344000000000001</v>
      </c>
      <c r="I189" s="221"/>
      <c r="J189" s="217"/>
      <c r="K189" s="217"/>
      <c r="L189" s="222"/>
      <c r="M189" s="223"/>
      <c r="N189" s="224"/>
      <c r="O189" s="224"/>
      <c r="P189" s="224"/>
      <c r="Q189" s="224"/>
      <c r="R189" s="224"/>
      <c r="S189" s="224"/>
      <c r="T189" s="225"/>
      <c r="AT189" s="226" t="s">
        <v>134</v>
      </c>
      <c r="AU189" s="226" t="s">
        <v>86</v>
      </c>
      <c r="AV189" s="14" t="s">
        <v>86</v>
      </c>
      <c r="AW189" s="14" t="s">
        <v>37</v>
      </c>
      <c r="AX189" s="14" t="s">
        <v>76</v>
      </c>
      <c r="AY189" s="226" t="s">
        <v>123</v>
      </c>
    </row>
    <row r="190" spans="1:65" s="14" customFormat="1" ht="11.25">
      <c r="B190" s="216"/>
      <c r="C190" s="217"/>
      <c r="D190" s="202" t="s">
        <v>134</v>
      </c>
      <c r="E190" s="218" t="s">
        <v>20</v>
      </c>
      <c r="F190" s="219" t="s">
        <v>276</v>
      </c>
      <c r="G190" s="217"/>
      <c r="H190" s="220">
        <v>-0.625</v>
      </c>
      <c r="I190" s="221"/>
      <c r="J190" s="217"/>
      <c r="K190" s="217"/>
      <c r="L190" s="222"/>
      <c r="M190" s="223"/>
      <c r="N190" s="224"/>
      <c r="O190" s="224"/>
      <c r="P190" s="224"/>
      <c r="Q190" s="224"/>
      <c r="R190" s="224"/>
      <c r="S190" s="224"/>
      <c r="T190" s="225"/>
      <c r="AT190" s="226" t="s">
        <v>134</v>
      </c>
      <c r="AU190" s="226" t="s">
        <v>86</v>
      </c>
      <c r="AV190" s="14" t="s">
        <v>86</v>
      </c>
      <c r="AW190" s="14" t="s">
        <v>37</v>
      </c>
      <c r="AX190" s="14" t="s">
        <v>76</v>
      </c>
      <c r="AY190" s="226" t="s">
        <v>123</v>
      </c>
    </row>
    <row r="191" spans="1:65" s="16" customFormat="1" ht="11.25">
      <c r="B191" s="238"/>
      <c r="C191" s="239"/>
      <c r="D191" s="202" t="s">
        <v>134</v>
      </c>
      <c r="E191" s="240" t="s">
        <v>20</v>
      </c>
      <c r="F191" s="241" t="s">
        <v>170</v>
      </c>
      <c r="G191" s="239"/>
      <c r="H191" s="242">
        <v>148.756</v>
      </c>
      <c r="I191" s="243"/>
      <c r="J191" s="239"/>
      <c r="K191" s="239"/>
      <c r="L191" s="244"/>
      <c r="M191" s="245"/>
      <c r="N191" s="246"/>
      <c r="O191" s="246"/>
      <c r="P191" s="246"/>
      <c r="Q191" s="246"/>
      <c r="R191" s="246"/>
      <c r="S191" s="246"/>
      <c r="T191" s="247"/>
      <c r="AT191" s="248" t="s">
        <v>134</v>
      </c>
      <c r="AU191" s="248" t="s">
        <v>86</v>
      </c>
      <c r="AV191" s="16" t="s">
        <v>142</v>
      </c>
      <c r="AW191" s="16" t="s">
        <v>37</v>
      </c>
      <c r="AX191" s="16" t="s">
        <v>76</v>
      </c>
      <c r="AY191" s="248" t="s">
        <v>123</v>
      </c>
    </row>
    <row r="192" spans="1:65" s="14" customFormat="1" ht="11.25">
      <c r="B192" s="216"/>
      <c r="C192" s="217"/>
      <c r="D192" s="202" t="s">
        <v>134</v>
      </c>
      <c r="E192" s="218" t="s">
        <v>20</v>
      </c>
      <c r="F192" s="219" t="s">
        <v>277</v>
      </c>
      <c r="G192" s="217"/>
      <c r="H192" s="220">
        <v>-74.378</v>
      </c>
      <c r="I192" s="221"/>
      <c r="J192" s="217"/>
      <c r="K192" s="217"/>
      <c r="L192" s="222"/>
      <c r="M192" s="223"/>
      <c r="N192" s="224"/>
      <c r="O192" s="224"/>
      <c r="P192" s="224"/>
      <c r="Q192" s="224"/>
      <c r="R192" s="224"/>
      <c r="S192" s="224"/>
      <c r="T192" s="225"/>
      <c r="AT192" s="226" t="s">
        <v>134</v>
      </c>
      <c r="AU192" s="226" t="s">
        <v>86</v>
      </c>
      <c r="AV192" s="14" t="s">
        <v>86</v>
      </c>
      <c r="AW192" s="14" t="s">
        <v>37</v>
      </c>
      <c r="AX192" s="14" t="s">
        <v>76</v>
      </c>
      <c r="AY192" s="226" t="s">
        <v>123</v>
      </c>
    </row>
    <row r="193" spans="1:65" s="15" customFormat="1" ht="11.25">
      <c r="B193" s="227"/>
      <c r="C193" s="228"/>
      <c r="D193" s="202" t="s">
        <v>134</v>
      </c>
      <c r="E193" s="229" t="s">
        <v>20</v>
      </c>
      <c r="F193" s="230" t="s">
        <v>160</v>
      </c>
      <c r="G193" s="228"/>
      <c r="H193" s="231">
        <v>74.378</v>
      </c>
      <c r="I193" s="232"/>
      <c r="J193" s="228"/>
      <c r="K193" s="228"/>
      <c r="L193" s="233"/>
      <c r="M193" s="234"/>
      <c r="N193" s="235"/>
      <c r="O193" s="235"/>
      <c r="P193" s="235"/>
      <c r="Q193" s="235"/>
      <c r="R193" s="235"/>
      <c r="S193" s="235"/>
      <c r="T193" s="236"/>
      <c r="AT193" s="237" t="s">
        <v>134</v>
      </c>
      <c r="AU193" s="237" t="s">
        <v>86</v>
      </c>
      <c r="AV193" s="15" t="s">
        <v>130</v>
      </c>
      <c r="AW193" s="15" t="s">
        <v>37</v>
      </c>
      <c r="AX193" s="15" t="s">
        <v>22</v>
      </c>
      <c r="AY193" s="237" t="s">
        <v>123</v>
      </c>
    </row>
    <row r="194" spans="1:65" s="2" customFormat="1" ht="16.5" customHeight="1">
      <c r="A194" s="36"/>
      <c r="B194" s="37"/>
      <c r="C194" s="249" t="s">
        <v>278</v>
      </c>
      <c r="D194" s="249" t="s">
        <v>279</v>
      </c>
      <c r="E194" s="250" t="s">
        <v>280</v>
      </c>
      <c r="F194" s="251" t="s">
        <v>281</v>
      </c>
      <c r="G194" s="252" t="s">
        <v>263</v>
      </c>
      <c r="H194" s="253">
        <v>141.31800000000001</v>
      </c>
      <c r="I194" s="254"/>
      <c r="J194" s="255">
        <f>ROUND(I194*H194,2)</f>
        <v>0</v>
      </c>
      <c r="K194" s="251" t="s">
        <v>20</v>
      </c>
      <c r="L194" s="256"/>
      <c r="M194" s="257" t="s">
        <v>20</v>
      </c>
      <c r="N194" s="258" t="s">
        <v>47</v>
      </c>
      <c r="O194" s="66"/>
      <c r="P194" s="198">
        <f>O194*H194</f>
        <v>0</v>
      </c>
      <c r="Q194" s="198">
        <v>0</v>
      </c>
      <c r="R194" s="198">
        <f>Q194*H194</f>
        <v>0</v>
      </c>
      <c r="S194" s="198">
        <v>0</v>
      </c>
      <c r="T194" s="199">
        <f>S194*H194</f>
        <v>0</v>
      </c>
      <c r="U194" s="36"/>
      <c r="V194" s="36"/>
      <c r="W194" s="36"/>
      <c r="X194" s="36"/>
      <c r="Y194" s="36"/>
      <c r="Z194" s="36"/>
      <c r="AA194" s="36"/>
      <c r="AB194" s="36"/>
      <c r="AC194" s="36"/>
      <c r="AD194" s="36"/>
      <c r="AE194" s="36"/>
      <c r="AR194" s="200" t="s">
        <v>179</v>
      </c>
      <c r="AT194" s="200" t="s">
        <v>279</v>
      </c>
      <c r="AU194" s="200" t="s">
        <v>86</v>
      </c>
      <c r="AY194" s="19" t="s">
        <v>123</v>
      </c>
      <c r="BE194" s="201">
        <f>IF(N194="základní",J194,0)</f>
        <v>0</v>
      </c>
      <c r="BF194" s="201">
        <f>IF(N194="snížená",J194,0)</f>
        <v>0</v>
      </c>
      <c r="BG194" s="201">
        <f>IF(N194="zákl. přenesená",J194,0)</f>
        <v>0</v>
      </c>
      <c r="BH194" s="201">
        <f>IF(N194="sníž. přenesená",J194,0)</f>
        <v>0</v>
      </c>
      <c r="BI194" s="201">
        <f>IF(N194="nulová",J194,0)</f>
        <v>0</v>
      </c>
      <c r="BJ194" s="19" t="s">
        <v>22</v>
      </c>
      <c r="BK194" s="201">
        <f>ROUND(I194*H194,2)</f>
        <v>0</v>
      </c>
      <c r="BL194" s="19" t="s">
        <v>130</v>
      </c>
      <c r="BM194" s="200" t="s">
        <v>282</v>
      </c>
    </row>
    <row r="195" spans="1:65" s="2" customFormat="1" ht="11.25">
      <c r="A195" s="36"/>
      <c r="B195" s="37"/>
      <c r="C195" s="38"/>
      <c r="D195" s="202" t="s">
        <v>132</v>
      </c>
      <c r="E195" s="38"/>
      <c r="F195" s="203" t="s">
        <v>281</v>
      </c>
      <c r="G195" s="38"/>
      <c r="H195" s="38"/>
      <c r="I195" s="110"/>
      <c r="J195" s="38"/>
      <c r="K195" s="38"/>
      <c r="L195" s="41"/>
      <c r="M195" s="204"/>
      <c r="N195" s="205"/>
      <c r="O195" s="66"/>
      <c r="P195" s="66"/>
      <c r="Q195" s="66"/>
      <c r="R195" s="66"/>
      <c r="S195" s="66"/>
      <c r="T195" s="67"/>
      <c r="U195" s="36"/>
      <c r="V195" s="36"/>
      <c r="W195" s="36"/>
      <c r="X195" s="36"/>
      <c r="Y195" s="36"/>
      <c r="Z195" s="36"/>
      <c r="AA195" s="36"/>
      <c r="AB195" s="36"/>
      <c r="AC195" s="36"/>
      <c r="AD195" s="36"/>
      <c r="AE195" s="36"/>
      <c r="AT195" s="19" t="s">
        <v>132</v>
      </c>
      <c r="AU195" s="19" t="s">
        <v>86</v>
      </c>
    </row>
    <row r="196" spans="1:65" s="14" customFormat="1" ht="11.25">
      <c r="B196" s="216"/>
      <c r="C196" s="217"/>
      <c r="D196" s="202" t="s">
        <v>134</v>
      </c>
      <c r="E196" s="218" t="s">
        <v>20</v>
      </c>
      <c r="F196" s="219" t="s">
        <v>283</v>
      </c>
      <c r="G196" s="217"/>
      <c r="H196" s="220">
        <v>141.31800000000001</v>
      </c>
      <c r="I196" s="221"/>
      <c r="J196" s="217"/>
      <c r="K196" s="217"/>
      <c r="L196" s="222"/>
      <c r="M196" s="223"/>
      <c r="N196" s="224"/>
      <c r="O196" s="224"/>
      <c r="P196" s="224"/>
      <c r="Q196" s="224"/>
      <c r="R196" s="224"/>
      <c r="S196" s="224"/>
      <c r="T196" s="225"/>
      <c r="AT196" s="226" t="s">
        <v>134</v>
      </c>
      <c r="AU196" s="226" t="s">
        <v>86</v>
      </c>
      <c r="AV196" s="14" t="s">
        <v>86</v>
      </c>
      <c r="AW196" s="14" t="s">
        <v>37</v>
      </c>
      <c r="AX196" s="14" t="s">
        <v>22</v>
      </c>
      <c r="AY196" s="226" t="s">
        <v>123</v>
      </c>
    </row>
    <row r="197" spans="1:65" s="2" customFormat="1" ht="16.5" customHeight="1">
      <c r="A197" s="36"/>
      <c r="B197" s="37"/>
      <c r="C197" s="189" t="s">
        <v>284</v>
      </c>
      <c r="D197" s="189" t="s">
        <v>125</v>
      </c>
      <c r="E197" s="190" t="s">
        <v>268</v>
      </c>
      <c r="F197" s="191" t="s">
        <v>269</v>
      </c>
      <c r="G197" s="192" t="s">
        <v>155</v>
      </c>
      <c r="H197" s="193">
        <v>74.378</v>
      </c>
      <c r="I197" s="194"/>
      <c r="J197" s="195">
        <f>ROUND(I197*H197,2)</f>
        <v>0</v>
      </c>
      <c r="K197" s="191" t="s">
        <v>129</v>
      </c>
      <c r="L197" s="41"/>
      <c r="M197" s="196" t="s">
        <v>20</v>
      </c>
      <c r="N197" s="197" t="s">
        <v>47</v>
      </c>
      <c r="O197" s="66"/>
      <c r="P197" s="198">
        <f>O197*H197</f>
        <v>0</v>
      </c>
      <c r="Q197" s="198">
        <v>0</v>
      </c>
      <c r="R197" s="198">
        <f>Q197*H197</f>
        <v>0</v>
      </c>
      <c r="S197" s="198">
        <v>0</v>
      </c>
      <c r="T197" s="199">
        <f>S197*H197</f>
        <v>0</v>
      </c>
      <c r="U197" s="36"/>
      <c r="V197" s="36"/>
      <c r="W197" s="36"/>
      <c r="X197" s="36"/>
      <c r="Y197" s="36"/>
      <c r="Z197" s="36"/>
      <c r="AA197" s="36"/>
      <c r="AB197" s="36"/>
      <c r="AC197" s="36"/>
      <c r="AD197" s="36"/>
      <c r="AE197" s="36"/>
      <c r="AR197" s="200" t="s">
        <v>130</v>
      </c>
      <c r="AT197" s="200" t="s">
        <v>125</v>
      </c>
      <c r="AU197" s="200" t="s">
        <v>86</v>
      </c>
      <c r="AY197" s="19" t="s">
        <v>123</v>
      </c>
      <c r="BE197" s="201">
        <f>IF(N197="základní",J197,0)</f>
        <v>0</v>
      </c>
      <c r="BF197" s="201">
        <f>IF(N197="snížená",J197,0)</f>
        <v>0</v>
      </c>
      <c r="BG197" s="201">
        <f>IF(N197="zákl. přenesená",J197,0)</f>
        <v>0</v>
      </c>
      <c r="BH197" s="201">
        <f>IF(N197="sníž. přenesená",J197,0)</f>
        <v>0</v>
      </c>
      <c r="BI197" s="201">
        <f>IF(N197="nulová",J197,0)</f>
        <v>0</v>
      </c>
      <c r="BJ197" s="19" t="s">
        <v>22</v>
      </c>
      <c r="BK197" s="201">
        <f>ROUND(I197*H197,2)</f>
        <v>0</v>
      </c>
      <c r="BL197" s="19" t="s">
        <v>130</v>
      </c>
      <c r="BM197" s="200" t="s">
        <v>285</v>
      </c>
    </row>
    <row r="198" spans="1:65" s="2" customFormat="1" ht="19.5">
      <c r="A198" s="36"/>
      <c r="B198" s="37"/>
      <c r="C198" s="38"/>
      <c r="D198" s="202" t="s">
        <v>132</v>
      </c>
      <c r="E198" s="38"/>
      <c r="F198" s="203" t="s">
        <v>271</v>
      </c>
      <c r="G198" s="38"/>
      <c r="H198" s="38"/>
      <c r="I198" s="110"/>
      <c r="J198" s="38"/>
      <c r="K198" s="38"/>
      <c r="L198" s="41"/>
      <c r="M198" s="204"/>
      <c r="N198" s="205"/>
      <c r="O198" s="66"/>
      <c r="P198" s="66"/>
      <c r="Q198" s="66"/>
      <c r="R198" s="66"/>
      <c r="S198" s="66"/>
      <c r="T198" s="67"/>
      <c r="U198" s="36"/>
      <c r="V198" s="36"/>
      <c r="W198" s="36"/>
      <c r="X198" s="36"/>
      <c r="Y198" s="36"/>
      <c r="Z198" s="36"/>
      <c r="AA198" s="36"/>
      <c r="AB198" s="36"/>
      <c r="AC198" s="36"/>
      <c r="AD198" s="36"/>
      <c r="AE198" s="36"/>
      <c r="AT198" s="19" t="s">
        <v>132</v>
      </c>
      <c r="AU198" s="19" t="s">
        <v>86</v>
      </c>
    </row>
    <row r="199" spans="1:65" s="13" customFormat="1" ht="11.25">
      <c r="B199" s="206"/>
      <c r="C199" s="207"/>
      <c r="D199" s="202" t="s">
        <v>134</v>
      </c>
      <c r="E199" s="208" t="s">
        <v>20</v>
      </c>
      <c r="F199" s="209" t="s">
        <v>286</v>
      </c>
      <c r="G199" s="207"/>
      <c r="H199" s="208" t="s">
        <v>20</v>
      </c>
      <c r="I199" s="210"/>
      <c r="J199" s="207"/>
      <c r="K199" s="207"/>
      <c r="L199" s="211"/>
      <c r="M199" s="212"/>
      <c r="N199" s="213"/>
      <c r="O199" s="213"/>
      <c r="P199" s="213"/>
      <c r="Q199" s="213"/>
      <c r="R199" s="213"/>
      <c r="S199" s="213"/>
      <c r="T199" s="214"/>
      <c r="AT199" s="215" t="s">
        <v>134</v>
      </c>
      <c r="AU199" s="215" t="s">
        <v>86</v>
      </c>
      <c r="AV199" s="13" t="s">
        <v>22</v>
      </c>
      <c r="AW199" s="13" t="s">
        <v>37</v>
      </c>
      <c r="AX199" s="13" t="s">
        <v>76</v>
      </c>
      <c r="AY199" s="215" t="s">
        <v>123</v>
      </c>
    </row>
    <row r="200" spans="1:65" s="14" customFormat="1" ht="11.25">
      <c r="B200" s="216"/>
      <c r="C200" s="217"/>
      <c r="D200" s="202" t="s">
        <v>134</v>
      </c>
      <c r="E200" s="218" t="s">
        <v>20</v>
      </c>
      <c r="F200" s="219" t="s">
        <v>287</v>
      </c>
      <c r="G200" s="217"/>
      <c r="H200" s="220">
        <v>74.378</v>
      </c>
      <c r="I200" s="221"/>
      <c r="J200" s="217"/>
      <c r="K200" s="217"/>
      <c r="L200" s="222"/>
      <c r="M200" s="223"/>
      <c r="N200" s="224"/>
      <c r="O200" s="224"/>
      <c r="P200" s="224"/>
      <c r="Q200" s="224"/>
      <c r="R200" s="224"/>
      <c r="S200" s="224"/>
      <c r="T200" s="225"/>
      <c r="AT200" s="226" t="s">
        <v>134</v>
      </c>
      <c r="AU200" s="226" t="s">
        <v>86</v>
      </c>
      <c r="AV200" s="14" t="s">
        <v>86</v>
      </c>
      <c r="AW200" s="14" t="s">
        <v>37</v>
      </c>
      <c r="AX200" s="14" t="s">
        <v>22</v>
      </c>
      <c r="AY200" s="226" t="s">
        <v>123</v>
      </c>
    </row>
    <row r="201" spans="1:65" s="2" customFormat="1" ht="16.5" customHeight="1">
      <c r="A201" s="36"/>
      <c r="B201" s="37"/>
      <c r="C201" s="189" t="s">
        <v>288</v>
      </c>
      <c r="D201" s="189" t="s">
        <v>125</v>
      </c>
      <c r="E201" s="190" t="s">
        <v>289</v>
      </c>
      <c r="F201" s="191" t="s">
        <v>290</v>
      </c>
      <c r="G201" s="192" t="s">
        <v>155</v>
      </c>
      <c r="H201" s="193">
        <v>74.378</v>
      </c>
      <c r="I201" s="194"/>
      <c r="J201" s="195">
        <f>ROUND(I201*H201,2)</f>
        <v>0</v>
      </c>
      <c r="K201" s="191" t="s">
        <v>20</v>
      </c>
      <c r="L201" s="41"/>
      <c r="M201" s="196" t="s">
        <v>20</v>
      </c>
      <c r="N201" s="197" t="s">
        <v>47</v>
      </c>
      <c r="O201" s="66"/>
      <c r="P201" s="198">
        <f>O201*H201</f>
        <v>0</v>
      </c>
      <c r="Q201" s="198">
        <v>0</v>
      </c>
      <c r="R201" s="198">
        <f>Q201*H201</f>
        <v>0</v>
      </c>
      <c r="S201" s="198">
        <v>0</v>
      </c>
      <c r="T201" s="199">
        <f>S201*H201</f>
        <v>0</v>
      </c>
      <c r="U201" s="36"/>
      <c r="V201" s="36"/>
      <c r="W201" s="36"/>
      <c r="X201" s="36"/>
      <c r="Y201" s="36"/>
      <c r="Z201" s="36"/>
      <c r="AA201" s="36"/>
      <c r="AB201" s="36"/>
      <c r="AC201" s="36"/>
      <c r="AD201" s="36"/>
      <c r="AE201" s="36"/>
      <c r="AR201" s="200" t="s">
        <v>130</v>
      </c>
      <c r="AT201" s="200" t="s">
        <v>125</v>
      </c>
      <c r="AU201" s="200" t="s">
        <v>86</v>
      </c>
      <c r="AY201" s="19" t="s">
        <v>123</v>
      </c>
      <c r="BE201" s="201">
        <f>IF(N201="základní",J201,0)</f>
        <v>0</v>
      </c>
      <c r="BF201" s="201">
        <f>IF(N201="snížená",J201,0)</f>
        <v>0</v>
      </c>
      <c r="BG201" s="201">
        <f>IF(N201="zákl. přenesená",J201,0)</f>
        <v>0</v>
      </c>
      <c r="BH201" s="201">
        <f>IF(N201="sníž. přenesená",J201,0)</f>
        <v>0</v>
      </c>
      <c r="BI201" s="201">
        <f>IF(N201="nulová",J201,0)</f>
        <v>0</v>
      </c>
      <c r="BJ201" s="19" t="s">
        <v>22</v>
      </c>
      <c r="BK201" s="201">
        <f>ROUND(I201*H201,2)</f>
        <v>0</v>
      </c>
      <c r="BL201" s="19" t="s">
        <v>130</v>
      </c>
      <c r="BM201" s="200" t="s">
        <v>291</v>
      </c>
    </row>
    <row r="202" spans="1:65" s="2" customFormat="1" ht="11.25">
      <c r="A202" s="36"/>
      <c r="B202" s="37"/>
      <c r="C202" s="38"/>
      <c r="D202" s="202" t="s">
        <v>132</v>
      </c>
      <c r="E202" s="38"/>
      <c r="F202" s="203" t="s">
        <v>290</v>
      </c>
      <c r="G202" s="38"/>
      <c r="H202" s="38"/>
      <c r="I202" s="110"/>
      <c r="J202" s="38"/>
      <c r="K202" s="38"/>
      <c r="L202" s="41"/>
      <c r="M202" s="204"/>
      <c r="N202" s="205"/>
      <c r="O202" s="66"/>
      <c r="P202" s="66"/>
      <c r="Q202" s="66"/>
      <c r="R202" s="66"/>
      <c r="S202" s="66"/>
      <c r="T202" s="67"/>
      <c r="U202" s="36"/>
      <c r="V202" s="36"/>
      <c r="W202" s="36"/>
      <c r="X202" s="36"/>
      <c r="Y202" s="36"/>
      <c r="Z202" s="36"/>
      <c r="AA202" s="36"/>
      <c r="AB202" s="36"/>
      <c r="AC202" s="36"/>
      <c r="AD202" s="36"/>
      <c r="AE202" s="36"/>
      <c r="AT202" s="19" t="s">
        <v>132</v>
      </c>
      <c r="AU202" s="19" t="s">
        <v>86</v>
      </c>
    </row>
    <row r="203" spans="1:65" s="14" customFormat="1" ht="11.25">
      <c r="B203" s="216"/>
      <c r="C203" s="217"/>
      <c r="D203" s="202" t="s">
        <v>134</v>
      </c>
      <c r="E203" s="218" t="s">
        <v>20</v>
      </c>
      <c r="F203" s="219" t="s">
        <v>248</v>
      </c>
      <c r="G203" s="217"/>
      <c r="H203" s="220">
        <v>74.378</v>
      </c>
      <c r="I203" s="221"/>
      <c r="J203" s="217"/>
      <c r="K203" s="217"/>
      <c r="L203" s="222"/>
      <c r="M203" s="223"/>
      <c r="N203" s="224"/>
      <c r="O203" s="224"/>
      <c r="P203" s="224"/>
      <c r="Q203" s="224"/>
      <c r="R203" s="224"/>
      <c r="S203" s="224"/>
      <c r="T203" s="225"/>
      <c r="AT203" s="226" t="s">
        <v>134</v>
      </c>
      <c r="AU203" s="226" t="s">
        <v>86</v>
      </c>
      <c r="AV203" s="14" t="s">
        <v>86</v>
      </c>
      <c r="AW203" s="14" t="s">
        <v>37</v>
      </c>
      <c r="AX203" s="14" t="s">
        <v>22</v>
      </c>
      <c r="AY203" s="226" t="s">
        <v>123</v>
      </c>
    </row>
    <row r="204" spans="1:65" s="2" customFormat="1" ht="16.5" customHeight="1">
      <c r="A204" s="36"/>
      <c r="B204" s="37"/>
      <c r="C204" s="189" t="s">
        <v>292</v>
      </c>
      <c r="D204" s="189" t="s">
        <v>125</v>
      </c>
      <c r="E204" s="190" t="s">
        <v>293</v>
      </c>
      <c r="F204" s="191" t="s">
        <v>294</v>
      </c>
      <c r="G204" s="192" t="s">
        <v>155</v>
      </c>
      <c r="H204" s="193">
        <v>63.344000000000001</v>
      </c>
      <c r="I204" s="194"/>
      <c r="J204" s="195">
        <f>ROUND(I204*H204,2)</f>
        <v>0</v>
      </c>
      <c r="K204" s="191" t="s">
        <v>129</v>
      </c>
      <c r="L204" s="41"/>
      <c r="M204" s="196" t="s">
        <v>20</v>
      </c>
      <c r="N204" s="197" t="s">
        <v>47</v>
      </c>
      <c r="O204" s="66"/>
      <c r="P204" s="198">
        <f>O204*H204</f>
        <v>0</v>
      </c>
      <c r="Q204" s="198">
        <v>0</v>
      </c>
      <c r="R204" s="198">
        <f>Q204*H204</f>
        <v>0</v>
      </c>
      <c r="S204" s="198">
        <v>0</v>
      </c>
      <c r="T204" s="199">
        <f>S204*H204</f>
        <v>0</v>
      </c>
      <c r="U204" s="36"/>
      <c r="V204" s="36"/>
      <c r="W204" s="36"/>
      <c r="X204" s="36"/>
      <c r="Y204" s="36"/>
      <c r="Z204" s="36"/>
      <c r="AA204" s="36"/>
      <c r="AB204" s="36"/>
      <c r="AC204" s="36"/>
      <c r="AD204" s="36"/>
      <c r="AE204" s="36"/>
      <c r="AR204" s="200" t="s">
        <v>130</v>
      </c>
      <c r="AT204" s="200" t="s">
        <v>125</v>
      </c>
      <c r="AU204" s="200" t="s">
        <v>86</v>
      </c>
      <c r="AY204" s="19" t="s">
        <v>123</v>
      </c>
      <c r="BE204" s="201">
        <f>IF(N204="základní",J204,0)</f>
        <v>0</v>
      </c>
      <c r="BF204" s="201">
        <f>IF(N204="snížená",J204,0)</f>
        <v>0</v>
      </c>
      <c r="BG204" s="201">
        <f>IF(N204="zákl. přenesená",J204,0)</f>
        <v>0</v>
      </c>
      <c r="BH204" s="201">
        <f>IF(N204="sníž. přenesená",J204,0)</f>
        <v>0</v>
      </c>
      <c r="BI204" s="201">
        <f>IF(N204="nulová",J204,0)</f>
        <v>0</v>
      </c>
      <c r="BJ204" s="19" t="s">
        <v>22</v>
      </c>
      <c r="BK204" s="201">
        <f>ROUND(I204*H204,2)</f>
        <v>0</v>
      </c>
      <c r="BL204" s="19" t="s">
        <v>130</v>
      </c>
      <c r="BM204" s="200" t="s">
        <v>295</v>
      </c>
    </row>
    <row r="205" spans="1:65" s="2" customFormat="1" ht="19.5">
      <c r="A205" s="36"/>
      <c r="B205" s="37"/>
      <c r="C205" s="38"/>
      <c r="D205" s="202" t="s">
        <v>132</v>
      </c>
      <c r="E205" s="38"/>
      <c r="F205" s="203" t="s">
        <v>296</v>
      </c>
      <c r="G205" s="38"/>
      <c r="H205" s="38"/>
      <c r="I205" s="110"/>
      <c r="J205" s="38"/>
      <c r="K205" s="38"/>
      <c r="L205" s="41"/>
      <c r="M205" s="204"/>
      <c r="N205" s="205"/>
      <c r="O205" s="66"/>
      <c r="P205" s="66"/>
      <c r="Q205" s="66"/>
      <c r="R205" s="66"/>
      <c r="S205" s="66"/>
      <c r="T205" s="67"/>
      <c r="U205" s="36"/>
      <c r="V205" s="36"/>
      <c r="W205" s="36"/>
      <c r="X205" s="36"/>
      <c r="Y205" s="36"/>
      <c r="Z205" s="36"/>
      <c r="AA205" s="36"/>
      <c r="AB205" s="36"/>
      <c r="AC205" s="36"/>
      <c r="AD205" s="36"/>
      <c r="AE205" s="36"/>
      <c r="AT205" s="19" t="s">
        <v>132</v>
      </c>
      <c r="AU205" s="19" t="s">
        <v>86</v>
      </c>
    </row>
    <row r="206" spans="1:65" s="14" customFormat="1" ht="11.25">
      <c r="B206" s="216"/>
      <c r="C206" s="217"/>
      <c r="D206" s="202" t="s">
        <v>134</v>
      </c>
      <c r="E206" s="218" t="s">
        <v>20</v>
      </c>
      <c r="F206" s="219" t="s">
        <v>297</v>
      </c>
      <c r="G206" s="217"/>
      <c r="H206" s="220">
        <v>63.344000000000001</v>
      </c>
      <c r="I206" s="221"/>
      <c r="J206" s="217"/>
      <c r="K206" s="217"/>
      <c r="L206" s="222"/>
      <c r="M206" s="223"/>
      <c r="N206" s="224"/>
      <c r="O206" s="224"/>
      <c r="P206" s="224"/>
      <c r="Q206" s="224"/>
      <c r="R206" s="224"/>
      <c r="S206" s="224"/>
      <c r="T206" s="225"/>
      <c r="AT206" s="226" t="s">
        <v>134</v>
      </c>
      <c r="AU206" s="226" t="s">
        <v>86</v>
      </c>
      <c r="AV206" s="14" t="s">
        <v>86</v>
      </c>
      <c r="AW206" s="14" t="s">
        <v>37</v>
      </c>
      <c r="AX206" s="14" t="s">
        <v>76</v>
      </c>
      <c r="AY206" s="226" t="s">
        <v>123</v>
      </c>
    </row>
    <row r="207" spans="1:65" s="15" customFormat="1" ht="11.25">
      <c r="B207" s="227"/>
      <c r="C207" s="228"/>
      <c r="D207" s="202" t="s">
        <v>134</v>
      </c>
      <c r="E207" s="229" t="s">
        <v>20</v>
      </c>
      <c r="F207" s="230" t="s">
        <v>160</v>
      </c>
      <c r="G207" s="228"/>
      <c r="H207" s="231">
        <v>63.344000000000001</v>
      </c>
      <c r="I207" s="232"/>
      <c r="J207" s="228"/>
      <c r="K207" s="228"/>
      <c r="L207" s="233"/>
      <c r="M207" s="234"/>
      <c r="N207" s="235"/>
      <c r="O207" s="235"/>
      <c r="P207" s="235"/>
      <c r="Q207" s="235"/>
      <c r="R207" s="235"/>
      <c r="S207" s="235"/>
      <c r="T207" s="236"/>
      <c r="AT207" s="237" t="s">
        <v>134</v>
      </c>
      <c r="AU207" s="237" t="s">
        <v>86</v>
      </c>
      <c r="AV207" s="15" t="s">
        <v>130</v>
      </c>
      <c r="AW207" s="15" t="s">
        <v>37</v>
      </c>
      <c r="AX207" s="15" t="s">
        <v>22</v>
      </c>
      <c r="AY207" s="237" t="s">
        <v>123</v>
      </c>
    </row>
    <row r="208" spans="1:65" s="2" customFormat="1" ht="16.5" customHeight="1">
      <c r="A208" s="36"/>
      <c r="B208" s="37"/>
      <c r="C208" s="249" t="s">
        <v>298</v>
      </c>
      <c r="D208" s="249" t="s">
        <v>279</v>
      </c>
      <c r="E208" s="250" t="s">
        <v>299</v>
      </c>
      <c r="F208" s="251" t="s">
        <v>300</v>
      </c>
      <c r="G208" s="252" t="s">
        <v>263</v>
      </c>
      <c r="H208" s="253">
        <v>120.354</v>
      </c>
      <c r="I208" s="254"/>
      <c r="J208" s="255">
        <f>ROUND(I208*H208,2)</f>
        <v>0</v>
      </c>
      <c r="K208" s="251" t="s">
        <v>20</v>
      </c>
      <c r="L208" s="256"/>
      <c r="M208" s="257" t="s">
        <v>20</v>
      </c>
      <c r="N208" s="258" t="s">
        <v>47</v>
      </c>
      <c r="O208" s="66"/>
      <c r="P208" s="198">
        <f>O208*H208</f>
        <v>0</v>
      </c>
      <c r="Q208" s="198">
        <v>0</v>
      </c>
      <c r="R208" s="198">
        <f>Q208*H208</f>
        <v>0</v>
      </c>
      <c r="S208" s="198">
        <v>0</v>
      </c>
      <c r="T208" s="199">
        <f>S208*H208</f>
        <v>0</v>
      </c>
      <c r="U208" s="36"/>
      <c r="V208" s="36"/>
      <c r="W208" s="36"/>
      <c r="X208" s="36"/>
      <c r="Y208" s="36"/>
      <c r="Z208" s="36"/>
      <c r="AA208" s="36"/>
      <c r="AB208" s="36"/>
      <c r="AC208" s="36"/>
      <c r="AD208" s="36"/>
      <c r="AE208" s="36"/>
      <c r="AR208" s="200" t="s">
        <v>179</v>
      </c>
      <c r="AT208" s="200" t="s">
        <v>279</v>
      </c>
      <c r="AU208" s="200" t="s">
        <v>86</v>
      </c>
      <c r="AY208" s="19" t="s">
        <v>123</v>
      </c>
      <c r="BE208" s="201">
        <f>IF(N208="základní",J208,0)</f>
        <v>0</v>
      </c>
      <c r="BF208" s="201">
        <f>IF(N208="snížená",J208,0)</f>
        <v>0</v>
      </c>
      <c r="BG208" s="201">
        <f>IF(N208="zákl. přenesená",J208,0)</f>
        <v>0</v>
      </c>
      <c r="BH208" s="201">
        <f>IF(N208="sníž. přenesená",J208,0)</f>
        <v>0</v>
      </c>
      <c r="BI208" s="201">
        <f>IF(N208="nulová",J208,0)</f>
        <v>0</v>
      </c>
      <c r="BJ208" s="19" t="s">
        <v>22</v>
      </c>
      <c r="BK208" s="201">
        <f>ROUND(I208*H208,2)</f>
        <v>0</v>
      </c>
      <c r="BL208" s="19" t="s">
        <v>130</v>
      </c>
      <c r="BM208" s="200" t="s">
        <v>301</v>
      </c>
    </row>
    <row r="209" spans="1:65" s="2" customFormat="1" ht="11.25">
      <c r="A209" s="36"/>
      <c r="B209" s="37"/>
      <c r="C209" s="38"/>
      <c r="D209" s="202" t="s">
        <v>132</v>
      </c>
      <c r="E209" s="38"/>
      <c r="F209" s="203" t="s">
        <v>300</v>
      </c>
      <c r="G209" s="38"/>
      <c r="H209" s="38"/>
      <c r="I209" s="110"/>
      <c r="J209" s="38"/>
      <c r="K209" s="38"/>
      <c r="L209" s="41"/>
      <c r="M209" s="204"/>
      <c r="N209" s="205"/>
      <c r="O209" s="66"/>
      <c r="P209" s="66"/>
      <c r="Q209" s="66"/>
      <c r="R209" s="66"/>
      <c r="S209" s="66"/>
      <c r="T209" s="67"/>
      <c r="U209" s="36"/>
      <c r="V209" s="36"/>
      <c r="W209" s="36"/>
      <c r="X209" s="36"/>
      <c r="Y209" s="36"/>
      <c r="Z209" s="36"/>
      <c r="AA209" s="36"/>
      <c r="AB209" s="36"/>
      <c r="AC209" s="36"/>
      <c r="AD209" s="36"/>
      <c r="AE209" s="36"/>
      <c r="AT209" s="19" t="s">
        <v>132</v>
      </c>
      <c r="AU209" s="19" t="s">
        <v>86</v>
      </c>
    </row>
    <row r="210" spans="1:65" s="14" customFormat="1" ht="11.25">
      <c r="B210" s="216"/>
      <c r="C210" s="217"/>
      <c r="D210" s="202" t="s">
        <v>134</v>
      </c>
      <c r="E210" s="218" t="s">
        <v>20</v>
      </c>
      <c r="F210" s="219" t="s">
        <v>302</v>
      </c>
      <c r="G210" s="217"/>
      <c r="H210" s="220">
        <v>120.354</v>
      </c>
      <c r="I210" s="221"/>
      <c r="J210" s="217"/>
      <c r="K210" s="217"/>
      <c r="L210" s="222"/>
      <c r="M210" s="223"/>
      <c r="N210" s="224"/>
      <c r="O210" s="224"/>
      <c r="P210" s="224"/>
      <c r="Q210" s="224"/>
      <c r="R210" s="224"/>
      <c r="S210" s="224"/>
      <c r="T210" s="225"/>
      <c r="AT210" s="226" t="s">
        <v>134</v>
      </c>
      <c r="AU210" s="226" t="s">
        <v>86</v>
      </c>
      <c r="AV210" s="14" t="s">
        <v>86</v>
      </c>
      <c r="AW210" s="14" t="s">
        <v>37</v>
      </c>
      <c r="AX210" s="14" t="s">
        <v>22</v>
      </c>
      <c r="AY210" s="226" t="s">
        <v>123</v>
      </c>
    </row>
    <row r="211" spans="1:65" s="12" customFormat="1" ht="22.9" customHeight="1">
      <c r="B211" s="173"/>
      <c r="C211" s="174"/>
      <c r="D211" s="175" t="s">
        <v>75</v>
      </c>
      <c r="E211" s="187" t="s">
        <v>130</v>
      </c>
      <c r="F211" s="187" t="s">
        <v>303</v>
      </c>
      <c r="G211" s="174"/>
      <c r="H211" s="174"/>
      <c r="I211" s="177"/>
      <c r="J211" s="188">
        <f>BK211</f>
        <v>0</v>
      </c>
      <c r="K211" s="174"/>
      <c r="L211" s="179"/>
      <c r="M211" s="180"/>
      <c r="N211" s="181"/>
      <c r="O211" s="181"/>
      <c r="P211" s="182">
        <f>SUM(P212:P225)</f>
        <v>0</v>
      </c>
      <c r="Q211" s="181"/>
      <c r="R211" s="182">
        <f>SUM(R212:R225)</f>
        <v>0.70024759999999997</v>
      </c>
      <c r="S211" s="181"/>
      <c r="T211" s="183">
        <f>SUM(T212:T225)</f>
        <v>0</v>
      </c>
      <c r="AR211" s="184" t="s">
        <v>22</v>
      </c>
      <c r="AT211" s="185" t="s">
        <v>75</v>
      </c>
      <c r="AU211" s="185" t="s">
        <v>22</v>
      </c>
      <c r="AY211" s="184" t="s">
        <v>123</v>
      </c>
      <c r="BK211" s="186">
        <f>SUM(BK212:BK225)</f>
        <v>0</v>
      </c>
    </row>
    <row r="212" spans="1:65" s="2" customFormat="1" ht="16.5" customHeight="1">
      <c r="A212" s="36"/>
      <c r="B212" s="37"/>
      <c r="C212" s="189" t="s">
        <v>304</v>
      </c>
      <c r="D212" s="189" t="s">
        <v>125</v>
      </c>
      <c r="E212" s="190" t="s">
        <v>305</v>
      </c>
      <c r="F212" s="191" t="s">
        <v>306</v>
      </c>
      <c r="G212" s="192" t="s">
        <v>155</v>
      </c>
      <c r="H212" s="193">
        <v>26.175000000000001</v>
      </c>
      <c r="I212" s="194"/>
      <c r="J212" s="195">
        <f>ROUND(I212*H212,2)</f>
        <v>0</v>
      </c>
      <c r="K212" s="191" t="s">
        <v>20</v>
      </c>
      <c r="L212" s="41"/>
      <c r="M212" s="196" t="s">
        <v>20</v>
      </c>
      <c r="N212" s="197" t="s">
        <v>47</v>
      </c>
      <c r="O212" s="66"/>
      <c r="P212" s="198">
        <f>O212*H212</f>
        <v>0</v>
      </c>
      <c r="Q212" s="198">
        <v>0</v>
      </c>
      <c r="R212" s="198">
        <f>Q212*H212</f>
        <v>0</v>
      </c>
      <c r="S212" s="198">
        <v>0</v>
      </c>
      <c r="T212" s="199">
        <f>S212*H212</f>
        <v>0</v>
      </c>
      <c r="U212" s="36"/>
      <c r="V212" s="36"/>
      <c r="W212" s="36"/>
      <c r="X212" s="36"/>
      <c r="Y212" s="36"/>
      <c r="Z212" s="36"/>
      <c r="AA212" s="36"/>
      <c r="AB212" s="36"/>
      <c r="AC212" s="36"/>
      <c r="AD212" s="36"/>
      <c r="AE212" s="36"/>
      <c r="AR212" s="200" t="s">
        <v>130</v>
      </c>
      <c r="AT212" s="200" t="s">
        <v>125</v>
      </c>
      <c r="AU212" s="200" t="s">
        <v>86</v>
      </c>
      <c r="AY212" s="19" t="s">
        <v>123</v>
      </c>
      <c r="BE212" s="201">
        <f>IF(N212="základní",J212,0)</f>
        <v>0</v>
      </c>
      <c r="BF212" s="201">
        <f>IF(N212="snížená",J212,0)</f>
        <v>0</v>
      </c>
      <c r="BG212" s="201">
        <f>IF(N212="zákl. přenesená",J212,0)</f>
        <v>0</v>
      </c>
      <c r="BH212" s="201">
        <f>IF(N212="sníž. přenesená",J212,0)</f>
        <v>0</v>
      </c>
      <c r="BI212" s="201">
        <f>IF(N212="nulová",J212,0)</f>
        <v>0</v>
      </c>
      <c r="BJ212" s="19" t="s">
        <v>22</v>
      </c>
      <c r="BK212" s="201">
        <f>ROUND(I212*H212,2)</f>
        <v>0</v>
      </c>
      <c r="BL212" s="19" t="s">
        <v>130</v>
      </c>
      <c r="BM212" s="200" t="s">
        <v>307</v>
      </c>
    </row>
    <row r="213" spans="1:65" s="2" customFormat="1" ht="19.5">
      <c r="A213" s="36"/>
      <c r="B213" s="37"/>
      <c r="C213" s="38"/>
      <c r="D213" s="202" t="s">
        <v>132</v>
      </c>
      <c r="E213" s="38"/>
      <c r="F213" s="203" t="s">
        <v>308</v>
      </c>
      <c r="G213" s="38"/>
      <c r="H213" s="38"/>
      <c r="I213" s="110"/>
      <c r="J213" s="38"/>
      <c r="K213" s="38"/>
      <c r="L213" s="41"/>
      <c r="M213" s="204"/>
      <c r="N213" s="205"/>
      <c r="O213" s="66"/>
      <c r="P213" s="66"/>
      <c r="Q213" s="66"/>
      <c r="R213" s="66"/>
      <c r="S213" s="66"/>
      <c r="T213" s="67"/>
      <c r="U213" s="36"/>
      <c r="V213" s="36"/>
      <c r="W213" s="36"/>
      <c r="X213" s="36"/>
      <c r="Y213" s="36"/>
      <c r="Z213" s="36"/>
      <c r="AA213" s="36"/>
      <c r="AB213" s="36"/>
      <c r="AC213" s="36"/>
      <c r="AD213" s="36"/>
      <c r="AE213" s="36"/>
      <c r="AT213" s="19" t="s">
        <v>132</v>
      </c>
      <c r="AU213" s="19" t="s">
        <v>86</v>
      </c>
    </row>
    <row r="214" spans="1:65" s="14" customFormat="1" ht="11.25">
      <c r="B214" s="216"/>
      <c r="C214" s="217"/>
      <c r="D214" s="202" t="s">
        <v>134</v>
      </c>
      <c r="E214" s="218" t="s">
        <v>20</v>
      </c>
      <c r="F214" s="219" t="s">
        <v>309</v>
      </c>
      <c r="G214" s="217"/>
      <c r="H214" s="220">
        <v>26.175000000000001</v>
      </c>
      <c r="I214" s="221"/>
      <c r="J214" s="217"/>
      <c r="K214" s="217"/>
      <c r="L214" s="222"/>
      <c r="M214" s="223"/>
      <c r="N214" s="224"/>
      <c r="O214" s="224"/>
      <c r="P214" s="224"/>
      <c r="Q214" s="224"/>
      <c r="R214" s="224"/>
      <c r="S214" s="224"/>
      <c r="T214" s="225"/>
      <c r="AT214" s="226" t="s">
        <v>134</v>
      </c>
      <c r="AU214" s="226" t="s">
        <v>86</v>
      </c>
      <c r="AV214" s="14" t="s">
        <v>86</v>
      </c>
      <c r="AW214" s="14" t="s">
        <v>37</v>
      </c>
      <c r="AX214" s="14" t="s">
        <v>76</v>
      </c>
      <c r="AY214" s="226" t="s">
        <v>123</v>
      </c>
    </row>
    <row r="215" spans="1:65" s="15" customFormat="1" ht="11.25">
      <c r="B215" s="227"/>
      <c r="C215" s="228"/>
      <c r="D215" s="202" t="s">
        <v>134</v>
      </c>
      <c r="E215" s="229" t="s">
        <v>20</v>
      </c>
      <c r="F215" s="230" t="s">
        <v>160</v>
      </c>
      <c r="G215" s="228"/>
      <c r="H215" s="231">
        <v>26.175000000000001</v>
      </c>
      <c r="I215" s="232"/>
      <c r="J215" s="228"/>
      <c r="K215" s="228"/>
      <c r="L215" s="233"/>
      <c r="M215" s="234"/>
      <c r="N215" s="235"/>
      <c r="O215" s="235"/>
      <c r="P215" s="235"/>
      <c r="Q215" s="235"/>
      <c r="R215" s="235"/>
      <c r="S215" s="235"/>
      <c r="T215" s="236"/>
      <c r="AT215" s="237" t="s">
        <v>134</v>
      </c>
      <c r="AU215" s="237" t="s">
        <v>86</v>
      </c>
      <c r="AV215" s="15" t="s">
        <v>130</v>
      </c>
      <c r="AW215" s="15" t="s">
        <v>37</v>
      </c>
      <c r="AX215" s="15" t="s">
        <v>22</v>
      </c>
      <c r="AY215" s="237" t="s">
        <v>123</v>
      </c>
    </row>
    <row r="216" spans="1:65" s="2" customFormat="1" ht="16.5" customHeight="1">
      <c r="A216" s="36"/>
      <c r="B216" s="37"/>
      <c r="C216" s="189" t="s">
        <v>310</v>
      </c>
      <c r="D216" s="189" t="s">
        <v>125</v>
      </c>
      <c r="E216" s="190" t="s">
        <v>311</v>
      </c>
      <c r="F216" s="191" t="s">
        <v>312</v>
      </c>
      <c r="G216" s="192" t="s">
        <v>155</v>
      </c>
      <c r="H216" s="193">
        <v>0.307</v>
      </c>
      <c r="I216" s="194"/>
      <c r="J216" s="195">
        <f>ROUND(I216*H216,2)</f>
        <v>0</v>
      </c>
      <c r="K216" s="191" t="s">
        <v>129</v>
      </c>
      <c r="L216" s="41"/>
      <c r="M216" s="196" t="s">
        <v>20</v>
      </c>
      <c r="N216" s="197" t="s">
        <v>47</v>
      </c>
      <c r="O216" s="66"/>
      <c r="P216" s="198">
        <f>O216*H216</f>
        <v>0</v>
      </c>
      <c r="Q216" s="198">
        <v>2.234</v>
      </c>
      <c r="R216" s="198">
        <f>Q216*H216</f>
        <v>0.68583799999999995</v>
      </c>
      <c r="S216" s="198">
        <v>0</v>
      </c>
      <c r="T216" s="199">
        <f>S216*H216</f>
        <v>0</v>
      </c>
      <c r="U216" s="36"/>
      <c r="V216" s="36"/>
      <c r="W216" s="36"/>
      <c r="X216" s="36"/>
      <c r="Y216" s="36"/>
      <c r="Z216" s="36"/>
      <c r="AA216" s="36"/>
      <c r="AB216" s="36"/>
      <c r="AC216" s="36"/>
      <c r="AD216" s="36"/>
      <c r="AE216" s="36"/>
      <c r="AR216" s="200" t="s">
        <v>130</v>
      </c>
      <c r="AT216" s="200" t="s">
        <v>125</v>
      </c>
      <c r="AU216" s="200" t="s">
        <v>86</v>
      </c>
      <c r="AY216" s="19" t="s">
        <v>123</v>
      </c>
      <c r="BE216" s="201">
        <f>IF(N216="základní",J216,0)</f>
        <v>0</v>
      </c>
      <c r="BF216" s="201">
        <f>IF(N216="snížená",J216,0)</f>
        <v>0</v>
      </c>
      <c r="BG216" s="201">
        <f>IF(N216="zákl. přenesená",J216,0)</f>
        <v>0</v>
      </c>
      <c r="BH216" s="201">
        <f>IF(N216="sníž. přenesená",J216,0)</f>
        <v>0</v>
      </c>
      <c r="BI216" s="201">
        <f>IF(N216="nulová",J216,0)</f>
        <v>0</v>
      </c>
      <c r="BJ216" s="19" t="s">
        <v>22</v>
      </c>
      <c r="BK216" s="201">
        <f>ROUND(I216*H216,2)</f>
        <v>0</v>
      </c>
      <c r="BL216" s="19" t="s">
        <v>130</v>
      </c>
      <c r="BM216" s="200" t="s">
        <v>313</v>
      </c>
    </row>
    <row r="217" spans="1:65" s="2" customFormat="1" ht="11.25">
      <c r="A217" s="36"/>
      <c r="B217" s="37"/>
      <c r="C217" s="38"/>
      <c r="D217" s="202" t="s">
        <v>132</v>
      </c>
      <c r="E217" s="38"/>
      <c r="F217" s="203" t="s">
        <v>314</v>
      </c>
      <c r="G217" s="38"/>
      <c r="H217" s="38"/>
      <c r="I217" s="110"/>
      <c r="J217" s="38"/>
      <c r="K217" s="38"/>
      <c r="L217" s="41"/>
      <c r="M217" s="204"/>
      <c r="N217" s="205"/>
      <c r="O217" s="66"/>
      <c r="P217" s="66"/>
      <c r="Q217" s="66"/>
      <c r="R217" s="66"/>
      <c r="S217" s="66"/>
      <c r="T217" s="67"/>
      <c r="U217" s="36"/>
      <c r="V217" s="36"/>
      <c r="W217" s="36"/>
      <c r="X217" s="36"/>
      <c r="Y217" s="36"/>
      <c r="Z217" s="36"/>
      <c r="AA217" s="36"/>
      <c r="AB217" s="36"/>
      <c r="AC217" s="36"/>
      <c r="AD217" s="36"/>
      <c r="AE217" s="36"/>
      <c r="AT217" s="19" t="s">
        <v>132</v>
      </c>
      <c r="AU217" s="19" t="s">
        <v>86</v>
      </c>
    </row>
    <row r="218" spans="1:65" s="14" customFormat="1" ht="11.25">
      <c r="B218" s="216"/>
      <c r="C218" s="217"/>
      <c r="D218" s="202" t="s">
        <v>134</v>
      </c>
      <c r="E218" s="218" t="s">
        <v>20</v>
      </c>
      <c r="F218" s="219" t="s">
        <v>315</v>
      </c>
      <c r="G218" s="217"/>
      <c r="H218" s="220">
        <v>0.20699999999999999</v>
      </c>
      <c r="I218" s="221"/>
      <c r="J218" s="217"/>
      <c r="K218" s="217"/>
      <c r="L218" s="222"/>
      <c r="M218" s="223"/>
      <c r="N218" s="224"/>
      <c r="O218" s="224"/>
      <c r="P218" s="224"/>
      <c r="Q218" s="224"/>
      <c r="R218" s="224"/>
      <c r="S218" s="224"/>
      <c r="T218" s="225"/>
      <c r="AT218" s="226" t="s">
        <v>134</v>
      </c>
      <c r="AU218" s="226" t="s">
        <v>86</v>
      </c>
      <c r="AV218" s="14" t="s">
        <v>86</v>
      </c>
      <c r="AW218" s="14" t="s">
        <v>37</v>
      </c>
      <c r="AX218" s="14" t="s">
        <v>76</v>
      </c>
      <c r="AY218" s="226" t="s">
        <v>123</v>
      </c>
    </row>
    <row r="219" spans="1:65" s="14" customFormat="1" ht="11.25">
      <c r="B219" s="216"/>
      <c r="C219" s="217"/>
      <c r="D219" s="202" t="s">
        <v>134</v>
      </c>
      <c r="E219" s="218" t="s">
        <v>20</v>
      </c>
      <c r="F219" s="219" t="s">
        <v>316</v>
      </c>
      <c r="G219" s="217"/>
      <c r="H219" s="220">
        <v>0.1</v>
      </c>
      <c r="I219" s="221"/>
      <c r="J219" s="217"/>
      <c r="K219" s="217"/>
      <c r="L219" s="222"/>
      <c r="M219" s="223"/>
      <c r="N219" s="224"/>
      <c r="O219" s="224"/>
      <c r="P219" s="224"/>
      <c r="Q219" s="224"/>
      <c r="R219" s="224"/>
      <c r="S219" s="224"/>
      <c r="T219" s="225"/>
      <c r="AT219" s="226" t="s">
        <v>134</v>
      </c>
      <c r="AU219" s="226" t="s">
        <v>86</v>
      </c>
      <c r="AV219" s="14" t="s">
        <v>86</v>
      </c>
      <c r="AW219" s="14" t="s">
        <v>37</v>
      </c>
      <c r="AX219" s="14" t="s">
        <v>76</v>
      </c>
      <c r="AY219" s="226" t="s">
        <v>123</v>
      </c>
    </row>
    <row r="220" spans="1:65" s="15" customFormat="1" ht="11.25">
      <c r="B220" s="227"/>
      <c r="C220" s="228"/>
      <c r="D220" s="202" t="s">
        <v>134</v>
      </c>
      <c r="E220" s="229" t="s">
        <v>20</v>
      </c>
      <c r="F220" s="230" t="s">
        <v>160</v>
      </c>
      <c r="G220" s="228"/>
      <c r="H220" s="231">
        <v>0.307</v>
      </c>
      <c r="I220" s="232"/>
      <c r="J220" s="228"/>
      <c r="K220" s="228"/>
      <c r="L220" s="233"/>
      <c r="M220" s="234"/>
      <c r="N220" s="235"/>
      <c r="O220" s="235"/>
      <c r="P220" s="235"/>
      <c r="Q220" s="235"/>
      <c r="R220" s="235"/>
      <c r="S220" s="235"/>
      <c r="T220" s="236"/>
      <c r="AT220" s="237" t="s">
        <v>134</v>
      </c>
      <c r="AU220" s="237" t="s">
        <v>86</v>
      </c>
      <c r="AV220" s="15" t="s">
        <v>130</v>
      </c>
      <c r="AW220" s="15" t="s">
        <v>37</v>
      </c>
      <c r="AX220" s="15" t="s">
        <v>22</v>
      </c>
      <c r="AY220" s="237" t="s">
        <v>123</v>
      </c>
    </row>
    <row r="221" spans="1:65" s="2" customFormat="1" ht="16.5" customHeight="1">
      <c r="A221" s="36"/>
      <c r="B221" s="37"/>
      <c r="C221" s="189" t="s">
        <v>317</v>
      </c>
      <c r="D221" s="189" t="s">
        <v>125</v>
      </c>
      <c r="E221" s="190" t="s">
        <v>318</v>
      </c>
      <c r="F221" s="191" t="s">
        <v>319</v>
      </c>
      <c r="G221" s="192" t="s">
        <v>197</v>
      </c>
      <c r="H221" s="193">
        <v>2.2799999999999998</v>
      </c>
      <c r="I221" s="194"/>
      <c r="J221" s="195">
        <f>ROUND(I221*H221,2)</f>
        <v>0</v>
      </c>
      <c r="K221" s="191" t="s">
        <v>129</v>
      </c>
      <c r="L221" s="41"/>
      <c r="M221" s="196" t="s">
        <v>20</v>
      </c>
      <c r="N221" s="197" t="s">
        <v>47</v>
      </c>
      <c r="O221" s="66"/>
      <c r="P221" s="198">
        <f>O221*H221</f>
        <v>0</v>
      </c>
      <c r="Q221" s="198">
        <v>6.3200000000000001E-3</v>
      </c>
      <c r="R221" s="198">
        <f>Q221*H221</f>
        <v>1.44096E-2</v>
      </c>
      <c r="S221" s="198">
        <v>0</v>
      </c>
      <c r="T221" s="199">
        <f>S221*H221</f>
        <v>0</v>
      </c>
      <c r="U221" s="36"/>
      <c r="V221" s="36"/>
      <c r="W221" s="36"/>
      <c r="X221" s="36"/>
      <c r="Y221" s="36"/>
      <c r="Z221" s="36"/>
      <c r="AA221" s="36"/>
      <c r="AB221" s="36"/>
      <c r="AC221" s="36"/>
      <c r="AD221" s="36"/>
      <c r="AE221" s="36"/>
      <c r="AR221" s="200" t="s">
        <v>130</v>
      </c>
      <c r="AT221" s="200" t="s">
        <v>125</v>
      </c>
      <c r="AU221" s="200" t="s">
        <v>86</v>
      </c>
      <c r="AY221" s="19" t="s">
        <v>123</v>
      </c>
      <c r="BE221" s="201">
        <f>IF(N221="základní",J221,0)</f>
        <v>0</v>
      </c>
      <c r="BF221" s="201">
        <f>IF(N221="snížená",J221,0)</f>
        <v>0</v>
      </c>
      <c r="BG221" s="201">
        <f>IF(N221="zákl. přenesená",J221,0)</f>
        <v>0</v>
      </c>
      <c r="BH221" s="201">
        <f>IF(N221="sníž. přenesená",J221,0)</f>
        <v>0</v>
      </c>
      <c r="BI221" s="201">
        <f>IF(N221="nulová",J221,0)</f>
        <v>0</v>
      </c>
      <c r="BJ221" s="19" t="s">
        <v>22</v>
      </c>
      <c r="BK221" s="201">
        <f>ROUND(I221*H221,2)</f>
        <v>0</v>
      </c>
      <c r="BL221" s="19" t="s">
        <v>130</v>
      </c>
      <c r="BM221" s="200" t="s">
        <v>320</v>
      </c>
    </row>
    <row r="222" spans="1:65" s="2" customFormat="1" ht="11.25">
      <c r="A222" s="36"/>
      <c r="B222" s="37"/>
      <c r="C222" s="38"/>
      <c r="D222" s="202" t="s">
        <v>132</v>
      </c>
      <c r="E222" s="38"/>
      <c r="F222" s="203" t="s">
        <v>321</v>
      </c>
      <c r="G222" s="38"/>
      <c r="H222" s="38"/>
      <c r="I222" s="110"/>
      <c r="J222" s="38"/>
      <c r="K222" s="38"/>
      <c r="L222" s="41"/>
      <c r="M222" s="204"/>
      <c r="N222" s="205"/>
      <c r="O222" s="66"/>
      <c r="P222" s="66"/>
      <c r="Q222" s="66"/>
      <c r="R222" s="66"/>
      <c r="S222" s="66"/>
      <c r="T222" s="67"/>
      <c r="U222" s="36"/>
      <c r="V222" s="36"/>
      <c r="W222" s="36"/>
      <c r="X222" s="36"/>
      <c r="Y222" s="36"/>
      <c r="Z222" s="36"/>
      <c r="AA222" s="36"/>
      <c r="AB222" s="36"/>
      <c r="AC222" s="36"/>
      <c r="AD222" s="36"/>
      <c r="AE222" s="36"/>
      <c r="AT222" s="19" t="s">
        <v>132</v>
      </c>
      <c r="AU222" s="19" t="s">
        <v>86</v>
      </c>
    </row>
    <row r="223" spans="1:65" s="14" customFormat="1" ht="11.25">
      <c r="B223" s="216"/>
      <c r="C223" s="217"/>
      <c r="D223" s="202" t="s">
        <v>134</v>
      </c>
      <c r="E223" s="218" t="s">
        <v>20</v>
      </c>
      <c r="F223" s="219" t="s">
        <v>322</v>
      </c>
      <c r="G223" s="217"/>
      <c r="H223" s="220">
        <v>1.4</v>
      </c>
      <c r="I223" s="221"/>
      <c r="J223" s="217"/>
      <c r="K223" s="217"/>
      <c r="L223" s="222"/>
      <c r="M223" s="223"/>
      <c r="N223" s="224"/>
      <c r="O223" s="224"/>
      <c r="P223" s="224"/>
      <c r="Q223" s="224"/>
      <c r="R223" s="224"/>
      <c r="S223" s="224"/>
      <c r="T223" s="225"/>
      <c r="AT223" s="226" t="s">
        <v>134</v>
      </c>
      <c r="AU223" s="226" t="s">
        <v>86</v>
      </c>
      <c r="AV223" s="14" t="s">
        <v>86</v>
      </c>
      <c r="AW223" s="14" t="s">
        <v>37</v>
      </c>
      <c r="AX223" s="14" t="s">
        <v>76</v>
      </c>
      <c r="AY223" s="226" t="s">
        <v>123</v>
      </c>
    </row>
    <row r="224" spans="1:65" s="14" customFormat="1" ht="11.25">
      <c r="B224" s="216"/>
      <c r="C224" s="217"/>
      <c r="D224" s="202" t="s">
        <v>134</v>
      </c>
      <c r="E224" s="218" t="s">
        <v>20</v>
      </c>
      <c r="F224" s="219" t="s">
        <v>323</v>
      </c>
      <c r="G224" s="217"/>
      <c r="H224" s="220">
        <v>0.88</v>
      </c>
      <c r="I224" s="221"/>
      <c r="J224" s="217"/>
      <c r="K224" s="217"/>
      <c r="L224" s="222"/>
      <c r="M224" s="223"/>
      <c r="N224" s="224"/>
      <c r="O224" s="224"/>
      <c r="P224" s="224"/>
      <c r="Q224" s="224"/>
      <c r="R224" s="224"/>
      <c r="S224" s="224"/>
      <c r="T224" s="225"/>
      <c r="AT224" s="226" t="s">
        <v>134</v>
      </c>
      <c r="AU224" s="226" t="s">
        <v>86</v>
      </c>
      <c r="AV224" s="14" t="s">
        <v>86</v>
      </c>
      <c r="AW224" s="14" t="s">
        <v>37</v>
      </c>
      <c r="AX224" s="14" t="s">
        <v>76</v>
      </c>
      <c r="AY224" s="226" t="s">
        <v>123</v>
      </c>
    </row>
    <row r="225" spans="1:65" s="15" customFormat="1" ht="11.25">
      <c r="B225" s="227"/>
      <c r="C225" s="228"/>
      <c r="D225" s="202" t="s">
        <v>134</v>
      </c>
      <c r="E225" s="229" t="s">
        <v>20</v>
      </c>
      <c r="F225" s="230" t="s">
        <v>160</v>
      </c>
      <c r="G225" s="228"/>
      <c r="H225" s="231">
        <v>2.2799999999999998</v>
      </c>
      <c r="I225" s="232"/>
      <c r="J225" s="228"/>
      <c r="K225" s="228"/>
      <c r="L225" s="233"/>
      <c r="M225" s="234"/>
      <c r="N225" s="235"/>
      <c r="O225" s="235"/>
      <c r="P225" s="235"/>
      <c r="Q225" s="235"/>
      <c r="R225" s="235"/>
      <c r="S225" s="235"/>
      <c r="T225" s="236"/>
      <c r="AT225" s="237" t="s">
        <v>134</v>
      </c>
      <c r="AU225" s="237" t="s">
        <v>86</v>
      </c>
      <c r="AV225" s="15" t="s">
        <v>130</v>
      </c>
      <c r="AW225" s="15" t="s">
        <v>37</v>
      </c>
      <c r="AX225" s="15" t="s">
        <v>22</v>
      </c>
      <c r="AY225" s="237" t="s">
        <v>123</v>
      </c>
    </row>
    <row r="226" spans="1:65" s="12" customFormat="1" ht="22.9" customHeight="1">
      <c r="B226" s="173"/>
      <c r="C226" s="174"/>
      <c r="D226" s="175" t="s">
        <v>75</v>
      </c>
      <c r="E226" s="187" t="s">
        <v>179</v>
      </c>
      <c r="F226" s="187" t="s">
        <v>324</v>
      </c>
      <c r="G226" s="174"/>
      <c r="H226" s="174"/>
      <c r="I226" s="177"/>
      <c r="J226" s="188">
        <f>BK226</f>
        <v>0</v>
      </c>
      <c r="K226" s="174"/>
      <c r="L226" s="179"/>
      <c r="M226" s="180"/>
      <c r="N226" s="181"/>
      <c r="O226" s="181"/>
      <c r="P226" s="182">
        <f>SUM(P227:P298)</f>
        <v>0</v>
      </c>
      <c r="Q226" s="181"/>
      <c r="R226" s="182">
        <f>SUM(R227:R298)</f>
        <v>3.9592063500000001</v>
      </c>
      <c r="S226" s="181"/>
      <c r="T226" s="183">
        <f>SUM(T227:T298)</f>
        <v>0</v>
      </c>
      <c r="AR226" s="184" t="s">
        <v>22</v>
      </c>
      <c r="AT226" s="185" t="s">
        <v>75</v>
      </c>
      <c r="AU226" s="185" t="s">
        <v>22</v>
      </c>
      <c r="AY226" s="184" t="s">
        <v>123</v>
      </c>
      <c r="BK226" s="186">
        <f>SUM(BK227:BK298)</f>
        <v>0</v>
      </c>
    </row>
    <row r="227" spans="1:65" s="2" customFormat="1" ht="21.75" customHeight="1">
      <c r="A227" s="36"/>
      <c r="B227" s="37"/>
      <c r="C227" s="189" t="s">
        <v>325</v>
      </c>
      <c r="D227" s="189" t="s">
        <v>125</v>
      </c>
      <c r="E227" s="190" t="s">
        <v>326</v>
      </c>
      <c r="F227" s="191" t="s">
        <v>327</v>
      </c>
      <c r="G227" s="192" t="s">
        <v>145</v>
      </c>
      <c r="H227" s="193">
        <v>10</v>
      </c>
      <c r="I227" s="194"/>
      <c r="J227" s="195">
        <f>ROUND(I227*H227,2)</f>
        <v>0</v>
      </c>
      <c r="K227" s="191" t="s">
        <v>129</v>
      </c>
      <c r="L227" s="41"/>
      <c r="M227" s="196" t="s">
        <v>20</v>
      </c>
      <c r="N227" s="197" t="s">
        <v>47</v>
      </c>
      <c r="O227" s="66"/>
      <c r="P227" s="198">
        <f>O227*H227</f>
        <v>0</v>
      </c>
      <c r="Q227" s="198">
        <v>0.20449000000000001</v>
      </c>
      <c r="R227" s="198">
        <f>Q227*H227</f>
        <v>2.0449000000000002</v>
      </c>
      <c r="S227" s="198">
        <v>0</v>
      </c>
      <c r="T227" s="199">
        <f>S227*H227</f>
        <v>0</v>
      </c>
      <c r="U227" s="36"/>
      <c r="V227" s="36"/>
      <c r="W227" s="36"/>
      <c r="X227" s="36"/>
      <c r="Y227" s="36"/>
      <c r="Z227" s="36"/>
      <c r="AA227" s="36"/>
      <c r="AB227" s="36"/>
      <c r="AC227" s="36"/>
      <c r="AD227" s="36"/>
      <c r="AE227" s="36"/>
      <c r="AR227" s="200" t="s">
        <v>130</v>
      </c>
      <c r="AT227" s="200" t="s">
        <v>125</v>
      </c>
      <c r="AU227" s="200" t="s">
        <v>86</v>
      </c>
      <c r="AY227" s="19" t="s">
        <v>123</v>
      </c>
      <c r="BE227" s="201">
        <f>IF(N227="základní",J227,0)</f>
        <v>0</v>
      </c>
      <c r="BF227" s="201">
        <f>IF(N227="snížená",J227,0)</f>
        <v>0</v>
      </c>
      <c r="BG227" s="201">
        <f>IF(N227="zákl. přenesená",J227,0)</f>
        <v>0</v>
      </c>
      <c r="BH227" s="201">
        <f>IF(N227="sníž. přenesená",J227,0)</f>
        <v>0</v>
      </c>
      <c r="BI227" s="201">
        <f>IF(N227="nulová",J227,0)</f>
        <v>0</v>
      </c>
      <c r="BJ227" s="19" t="s">
        <v>22</v>
      </c>
      <c r="BK227" s="201">
        <f>ROUND(I227*H227,2)</f>
        <v>0</v>
      </c>
      <c r="BL227" s="19" t="s">
        <v>130</v>
      </c>
      <c r="BM227" s="200" t="s">
        <v>328</v>
      </c>
    </row>
    <row r="228" spans="1:65" s="2" customFormat="1" ht="19.5">
      <c r="A228" s="36"/>
      <c r="B228" s="37"/>
      <c r="C228" s="38"/>
      <c r="D228" s="202" t="s">
        <v>132</v>
      </c>
      <c r="E228" s="38"/>
      <c r="F228" s="203" t="s">
        <v>329</v>
      </c>
      <c r="G228" s="38"/>
      <c r="H228" s="38"/>
      <c r="I228" s="110"/>
      <c r="J228" s="38"/>
      <c r="K228" s="38"/>
      <c r="L228" s="41"/>
      <c r="M228" s="204"/>
      <c r="N228" s="205"/>
      <c r="O228" s="66"/>
      <c r="P228" s="66"/>
      <c r="Q228" s="66"/>
      <c r="R228" s="66"/>
      <c r="S228" s="66"/>
      <c r="T228" s="67"/>
      <c r="U228" s="36"/>
      <c r="V228" s="36"/>
      <c r="W228" s="36"/>
      <c r="X228" s="36"/>
      <c r="Y228" s="36"/>
      <c r="Z228" s="36"/>
      <c r="AA228" s="36"/>
      <c r="AB228" s="36"/>
      <c r="AC228" s="36"/>
      <c r="AD228" s="36"/>
      <c r="AE228" s="36"/>
      <c r="AT228" s="19" t="s">
        <v>132</v>
      </c>
      <c r="AU228" s="19" t="s">
        <v>86</v>
      </c>
    </row>
    <row r="229" spans="1:65" s="14" customFormat="1" ht="11.25">
      <c r="B229" s="216"/>
      <c r="C229" s="217"/>
      <c r="D229" s="202" t="s">
        <v>134</v>
      </c>
      <c r="E229" s="218" t="s">
        <v>20</v>
      </c>
      <c r="F229" s="219" t="s">
        <v>330</v>
      </c>
      <c r="G229" s="217"/>
      <c r="H229" s="220">
        <v>10</v>
      </c>
      <c r="I229" s="221"/>
      <c r="J229" s="217"/>
      <c r="K229" s="217"/>
      <c r="L229" s="222"/>
      <c r="M229" s="223"/>
      <c r="N229" s="224"/>
      <c r="O229" s="224"/>
      <c r="P229" s="224"/>
      <c r="Q229" s="224"/>
      <c r="R229" s="224"/>
      <c r="S229" s="224"/>
      <c r="T229" s="225"/>
      <c r="AT229" s="226" t="s">
        <v>134</v>
      </c>
      <c r="AU229" s="226" t="s">
        <v>86</v>
      </c>
      <c r="AV229" s="14" t="s">
        <v>86</v>
      </c>
      <c r="AW229" s="14" t="s">
        <v>37</v>
      </c>
      <c r="AX229" s="14" t="s">
        <v>22</v>
      </c>
      <c r="AY229" s="226" t="s">
        <v>123</v>
      </c>
    </row>
    <row r="230" spans="1:65" s="2" customFormat="1" ht="16.5" customHeight="1">
      <c r="A230" s="36"/>
      <c r="B230" s="37"/>
      <c r="C230" s="189" t="s">
        <v>331</v>
      </c>
      <c r="D230" s="189" t="s">
        <v>125</v>
      </c>
      <c r="E230" s="190" t="s">
        <v>332</v>
      </c>
      <c r="F230" s="191" t="s">
        <v>333</v>
      </c>
      <c r="G230" s="192" t="s">
        <v>145</v>
      </c>
      <c r="H230" s="193">
        <v>173.22</v>
      </c>
      <c r="I230" s="194"/>
      <c r="J230" s="195">
        <f>ROUND(I230*H230,2)</f>
        <v>0</v>
      </c>
      <c r="K230" s="191" t="s">
        <v>129</v>
      </c>
      <c r="L230" s="41"/>
      <c r="M230" s="196" t="s">
        <v>20</v>
      </c>
      <c r="N230" s="197" t="s">
        <v>47</v>
      </c>
      <c r="O230" s="66"/>
      <c r="P230" s="198">
        <f>O230*H230</f>
        <v>0</v>
      </c>
      <c r="Q230" s="198">
        <v>0</v>
      </c>
      <c r="R230" s="198">
        <f>Q230*H230</f>
        <v>0</v>
      </c>
      <c r="S230" s="198">
        <v>0</v>
      </c>
      <c r="T230" s="199">
        <f>S230*H230</f>
        <v>0</v>
      </c>
      <c r="U230" s="36"/>
      <c r="V230" s="36"/>
      <c r="W230" s="36"/>
      <c r="X230" s="36"/>
      <c r="Y230" s="36"/>
      <c r="Z230" s="36"/>
      <c r="AA230" s="36"/>
      <c r="AB230" s="36"/>
      <c r="AC230" s="36"/>
      <c r="AD230" s="36"/>
      <c r="AE230" s="36"/>
      <c r="AR230" s="200" t="s">
        <v>130</v>
      </c>
      <c r="AT230" s="200" t="s">
        <v>125</v>
      </c>
      <c r="AU230" s="200" t="s">
        <v>86</v>
      </c>
      <c r="AY230" s="19" t="s">
        <v>123</v>
      </c>
      <c r="BE230" s="201">
        <f>IF(N230="základní",J230,0)</f>
        <v>0</v>
      </c>
      <c r="BF230" s="201">
        <f>IF(N230="snížená",J230,0)</f>
        <v>0</v>
      </c>
      <c r="BG230" s="201">
        <f>IF(N230="zákl. přenesená",J230,0)</f>
        <v>0</v>
      </c>
      <c r="BH230" s="201">
        <f>IF(N230="sníž. přenesená",J230,0)</f>
        <v>0</v>
      </c>
      <c r="BI230" s="201">
        <f>IF(N230="nulová",J230,0)</f>
        <v>0</v>
      </c>
      <c r="BJ230" s="19" t="s">
        <v>22</v>
      </c>
      <c r="BK230" s="201">
        <f>ROUND(I230*H230,2)</f>
        <v>0</v>
      </c>
      <c r="BL230" s="19" t="s">
        <v>130</v>
      </c>
      <c r="BM230" s="200" t="s">
        <v>334</v>
      </c>
    </row>
    <row r="231" spans="1:65" s="2" customFormat="1" ht="19.5">
      <c r="A231" s="36"/>
      <c r="B231" s="37"/>
      <c r="C231" s="38"/>
      <c r="D231" s="202" t="s">
        <v>132</v>
      </c>
      <c r="E231" s="38"/>
      <c r="F231" s="203" t="s">
        <v>335</v>
      </c>
      <c r="G231" s="38"/>
      <c r="H231" s="38"/>
      <c r="I231" s="110"/>
      <c r="J231" s="38"/>
      <c r="K231" s="38"/>
      <c r="L231" s="41"/>
      <c r="M231" s="204"/>
      <c r="N231" s="205"/>
      <c r="O231" s="66"/>
      <c r="P231" s="66"/>
      <c r="Q231" s="66"/>
      <c r="R231" s="66"/>
      <c r="S231" s="66"/>
      <c r="T231" s="67"/>
      <c r="U231" s="36"/>
      <c r="V231" s="36"/>
      <c r="W231" s="36"/>
      <c r="X231" s="36"/>
      <c r="Y231" s="36"/>
      <c r="Z231" s="36"/>
      <c r="AA231" s="36"/>
      <c r="AB231" s="36"/>
      <c r="AC231" s="36"/>
      <c r="AD231" s="36"/>
      <c r="AE231" s="36"/>
      <c r="AT231" s="19" t="s">
        <v>132</v>
      </c>
      <c r="AU231" s="19" t="s">
        <v>86</v>
      </c>
    </row>
    <row r="232" spans="1:65" s="14" customFormat="1" ht="11.25">
      <c r="B232" s="216"/>
      <c r="C232" s="217"/>
      <c r="D232" s="202" t="s">
        <v>134</v>
      </c>
      <c r="E232" s="218" t="s">
        <v>20</v>
      </c>
      <c r="F232" s="219" t="s">
        <v>336</v>
      </c>
      <c r="G232" s="217"/>
      <c r="H232" s="220">
        <v>173.22</v>
      </c>
      <c r="I232" s="221"/>
      <c r="J232" s="217"/>
      <c r="K232" s="217"/>
      <c r="L232" s="222"/>
      <c r="M232" s="223"/>
      <c r="N232" s="224"/>
      <c r="O232" s="224"/>
      <c r="P232" s="224"/>
      <c r="Q232" s="224"/>
      <c r="R232" s="224"/>
      <c r="S232" s="224"/>
      <c r="T232" s="225"/>
      <c r="AT232" s="226" t="s">
        <v>134</v>
      </c>
      <c r="AU232" s="226" t="s">
        <v>86</v>
      </c>
      <c r="AV232" s="14" t="s">
        <v>86</v>
      </c>
      <c r="AW232" s="14" t="s">
        <v>37</v>
      </c>
      <c r="AX232" s="14" t="s">
        <v>22</v>
      </c>
      <c r="AY232" s="226" t="s">
        <v>123</v>
      </c>
    </row>
    <row r="233" spans="1:65" s="2" customFormat="1" ht="16.5" customHeight="1">
      <c r="A233" s="36"/>
      <c r="B233" s="37"/>
      <c r="C233" s="249" t="s">
        <v>337</v>
      </c>
      <c r="D233" s="249" t="s">
        <v>279</v>
      </c>
      <c r="E233" s="250" t="s">
        <v>338</v>
      </c>
      <c r="F233" s="251" t="s">
        <v>339</v>
      </c>
      <c r="G233" s="252" t="s">
        <v>145</v>
      </c>
      <c r="H233" s="253">
        <v>174.91499999999999</v>
      </c>
      <c r="I233" s="254"/>
      <c r="J233" s="255">
        <f>ROUND(I233*H233,2)</f>
        <v>0</v>
      </c>
      <c r="K233" s="251" t="s">
        <v>20</v>
      </c>
      <c r="L233" s="256"/>
      <c r="M233" s="257" t="s">
        <v>20</v>
      </c>
      <c r="N233" s="258" t="s">
        <v>47</v>
      </c>
      <c r="O233" s="66"/>
      <c r="P233" s="198">
        <f>O233*H233</f>
        <v>0</v>
      </c>
      <c r="Q233" s="198">
        <v>1.0499999999999999E-3</v>
      </c>
      <c r="R233" s="198">
        <f>Q233*H233</f>
        <v>0.18366074999999998</v>
      </c>
      <c r="S233" s="198">
        <v>0</v>
      </c>
      <c r="T233" s="199">
        <f>S233*H233</f>
        <v>0</v>
      </c>
      <c r="U233" s="36"/>
      <c r="V233" s="36"/>
      <c r="W233" s="36"/>
      <c r="X233" s="36"/>
      <c r="Y233" s="36"/>
      <c r="Z233" s="36"/>
      <c r="AA233" s="36"/>
      <c r="AB233" s="36"/>
      <c r="AC233" s="36"/>
      <c r="AD233" s="36"/>
      <c r="AE233" s="36"/>
      <c r="AR233" s="200" t="s">
        <v>179</v>
      </c>
      <c r="AT233" s="200" t="s">
        <v>279</v>
      </c>
      <c r="AU233" s="200" t="s">
        <v>86</v>
      </c>
      <c r="AY233" s="19" t="s">
        <v>123</v>
      </c>
      <c r="BE233" s="201">
        <f>IF(N233="základní",J233,0)</f>
        <v>0</v>
      </c>
      <c r="BF233" s="201">
        <f>IF(N233="snížená",J233,0)</f>
        <v>0</v>
      </c>
      <c r="BG233" s="201">
        <f>IF(N233="zákl. přenesená",J233,0)</f>
        <v>0</v>
      </c>
      <c r="BH233" s="201">
        <f>IF(N233="sníž. přenesená",J233,0)</f>
        <v>0</v>
      </c>
      <c r="BI233" s="201">
        <f>IF(N233="nulová",J233,0)</f>
        <v>0</v>
      </c>
      <c r="BJ233" s="19" t="s">
        <v>22</v>
      </c>
      <c r="BK233" s="201">
        <f>ROUND(I233*H233,2)</f>
        <v>0</v>
      </c>
      <c r="BL233" s="19" t="s">
        <v>130</v>
      </c>
      <c r="BM233" s="200" t="s">
        <v>340</v>
      </c>
    </row>
    <row r="234" spans="1:65" s="2" customFormat="1" ht="11.25">
      <c r="A234" s="36"/>
      <c r="B234" s="37"/>
      <c r="C234" s="38"/>
      <c r="D234" s="202" t="s">
        <v>132</v>
      </c>
      <c r="E234" s="38"/>
      <c r="F234" s="203" t="s">
        <v>339</v>
      </c>
      <c r="G234" s="38"/>
      <c r="H234" s="38"/>
      <c r="I234" s="110"/>
      <c r="J234" s="38"/>
      <c r="K234" s="38"/>
      <c r="L234" s="41"/>
      <c r="M234" s="204"/>
      <c r="N234" s="205"/>
      <c r="O234" s="66"/>
      <c r="P234" s="66"/>
      <c r="Q234" s="66"/>
      <c r="R234" s="66"/>
      <c r="S234" s="66"/>
      <c r="T234" s="67"/>
      <c r="U234" s="36"/>
      <c r="V234" s="36"/>
      <c r="W234" s="36"/>
      <c r="X234" s="36"/>
      <c r="Y234" s="36"/>
      <c r="Z234" s="36"/>
      <c r="AA234" s="36"/>
      <c r="AB234" s="36"/>
      <c r="AC234" s="36"/>
      <c r="AD234" s="36"/>
      <c r="AE234" s="36"/>
      <c r="AT234" s="19" t="s">
        <v>132</v>
      </c>
      <c r="AU234" s="19" t="s">
        <v>86</v>
      </c>
    </row>
    <row r="235" spans="1:65" s="14" customFormat="1" ht="11.25">
      <c r="B235" s="216"/>
      <c r="C235" s="217"/>
      <c r="D235" s="202" t="s">
        <v>134</v>
      </c>
      <c r="E235" s="218" t="s">
        <v>20</v>
      </c>
      <c r="F235" s="219" t="s">
        <v>341</v>
      </c>
      <c r="G235" s="217"/>
      <c r="H235" s="220">
        <v>174.91499999999999</v>
      </c>
      <c r="I235" s="221"/>
      <c r="J235" s="217"/>
      <c r="K235" s="217"/>
      <c r="L235" s="222"/>
      <c r="M235" s="223"/>
      <c r="N235" s="224"/>
      <c r="O235" s="224"/>
      <c r="P235" s="224"/>
      <c r="Q235" s="224"/>
      <c r="R235" s="224"/>
      <c r="S235" s="224"/>
      <c r="T235" s="225"/>
      <c r="AT235" s="226" t="s">
        <v>134</v>
      </c>
      <c r="AU235" s="226" t="s">
        <v>86</v>
      </c>
      <c r="AV235" s="14" t="s">
        <v>86</v>
      </c>
      <c r="AW235" s="14" t="s">
        <v>37</v>
      </c>
      <c r="AX235" s="14" t="s">
        <v>22</v>
      </c>
      <c r="AY235" s="226" t="s">
        <v>123</v>
      </c>
    </row>
    <row r="236" spans="1:65" s="2" customFormat="1" ht="16.5" customHeight="1">
      <c r="A236" s="36"/>
      <c r="B236" s="37"/>
      <c r="C236" s="189" t="s">
        <v>342</v>
      </c>
      <c r="D236" s="189" t="s">
        <v>125</v>
      </c>
      <c r="E236" s="190" t="s">
        <v>343</v>
      </c>
      <c r="F236" s="191" t="s">
        <v>344</v>
      </c>
      <c r="G236" s="192" t="s">
        <v>145</v>
      </c>
      <c r="H236" s="193">
        <v>173.22</v>
      </c>
      <c r="I236" s="194"/>
      <c r="J236" s="195">
        <f>ROUND(I236*H236,2)</f>
        <v>0</v>
      </c>
      <c r="K236" s="191" t="s">
        <v>129</v>
      </c>
      <c r="L236" s="41"/>
      <c r="M236" s="196" t="s">
        <v>20</v>
      </c>
      <c r="N236" s="197" t="s">
        <v>47</v>
      </c>
      <c r="O236" s="66"/>
      <c r="P236" s="198">
        <f>O236*H236</f>
        <v>0</v>
      </c>
      <c r="Q236" s="198">
        <v>0</v>
      </c>
      <c r="R236" s="198">
        <f>Q236*H236</f>
        <v>0</v>
      </c>
      <c r="S236" s="198">
        <v>0</v>
      </c>
      <c r="T236" s="199">
        <f>S236*H236</f>
        <v>0</v>
      </c>
      <c r="U236" s="36"/>
      <c r="V236" s="36"/>
      <c r="W236" s="36"/>
      <c r="X236" s="36"/>
      <c r="Y236" s="36"/>
      <c r="Z236" s="36"/>
      <c r="AA236" s="36"/>
      <c r="AB236" s="36"/>
      <c r="AC236" s="36"/>
      <c r="AD236" s="36"/>
      <c r="AE236" s="36"/>
      <c r="AR236" s="200" t="s">
        <v>130</v>
      </c>
      <c r="AT236" s="200" t="s">
        <v>125</v>
      </c>
      <c r="AU236" s="200" t="s">
        <v>86</v>
      </c>
      <c r="AY236" s="19" t="s">
        <v>123</v>
      </c>
      <c r="BE236" s="201">
        <f>IF(N236="základní",J236,0)</f>
        <v>0</v>
      </c>
      <c r="BF236" s="201">
        <f>IF(N236="snížená",J236,0)</f>
        <v>0</v>
      </c>
      <c r="BG236" s="201">
        <f>IF(N236="zákl. přenesená",J236,0)</f>
        <v>0</v>
      </c>
      <c r="BH236" s="201">
        <f>IF(N236="sníž. přenesená",J236,0)</f>
        <v>0</v>
      </c>
      <c r="BI236" s="201">
        <f>IF(N236="nulová",J236,0)</f>
        <v>0</v>
      </c>
      <c r="BJ236" s="19" t="s">
        <v>22</v>
      </c>
      <c r="BK236" s="201">
        <f>ROUND(I236*H236,2)</f>
        <v>0</v>
      </c>
      <c r="BL236" s="19" t="s">
        <v>130</v>
      </c>
      <c r="BM236" s="200" t="s">
        <v>345</v>
      </c>
    </row>
    <row r="237" spans="1:65" s="2" customFormat="1" ht="11.25">
      <c r="A237" s="36"/>
      <c r="B237" s="37"/>
      <c r="C237" s="38"/>
      <c r="D237" s="202" t="s">
        <v>132</v>
      </c>
      <c r="E237" s="38"/>
      <c r="F237" s="203" t="s">
        <v>346</v>
      </c>
      <c r="G237" s="38"/>
      <c r="H237" s="38"/>
      <c r="I237" s="110"/>
      <c r="J237" s="38"/>
      <c r="K237" s="38"/>
      <c r="L237" s="41"/>
      <c r="M237" s="204"/>
      <c r="N237" s="205"/>
      <c r="O237" s="66"/>
      <c r="P237" s="66"/>
      <c r="Q237" s="66"/>
      <c r="R237" s="66"/>
      <c r="S237" s="66"/>
      <c r="T237" s="67"/>
      <c r="U237" s="36"/>
      <c r="V237" s="36"/>
      <c r="W237" s="36"/>
      <c r="X237" s="36"/>
      <c r="Y237" s="36"/>
      <c r="Z237" s="36"/>
      <c r="AA237" s="36"/>
      <c r="AB237" s="36"/>
      <c r="AC237" s="36"/>
      <c r="AD237" s="36"/>
      <c r="AE237" s="36"/>
      <c r="AT237" s="19" t="s">
        <v>132</v>
      </c>
      <c r="AU237" s="19" t="s">
        <v>86</v>
      </c>
    </row>
    <row r="238" spans="1:65" s="2" customFormat="1" ht="16.5" customHeight="1">
      <c r="A238" s="36"/>
      <c r="B238" s="37"/>
      <c r="C238" s="189" t="s">
        <v>347</v>
      </c>
      <c r="D238" s="189" t="s">
        <v>125</v>
      </c>
      <c r="E238" s="190" t="s">
        <v>348</v>
      </c>
      <c r="F238" s="191" t="s">
        <v>349</v>
      </c>
      <c r="G238" s="192" t="s">
        <v>145</v>
      </c>
      <c r="H238" s="193">
        <v>180.42</v>
      </c>
      <c r="I238" s="194"/>
      <c r="J238" s="195">
        <f>ROUND(I238*H238,2)</f>
        <v>0</v>
      </c>
      <c r="K238" s="191" t="s">
        <v>129</v>
      </c>
      <c r="L238" s="41"/>
      <c r="M238" s="196" t="s">
        <v>20</v>
      </c>
      <c r="N238" s="197" t="s">
        <v>47</v>
      </c>
      <c r="O238" s="66"/>
      <c r="P238" s="198">
        <f>O238*H238</f>
        <v>0</v>
      </c>
      <c r="Q238" s="198">
        <v>1.9000000000000001E-4</v>
      </c>
      <c r="R238" s="198">
        <f>Q238*H238</f>
        <v>3.4279799999999999E-2</v>
      </c>
      <c r="S238" s="198">
        <v>0</v>
      </c>
      <c r="T238" s="199">
        <f>S238*H238</f>
        <v>0</v>
      </c>
      <c r="U238" s="36"/>
      <c r="V238" s="36"/>
      <c r="W238" s="36"/>
      <c r="X238" s="36"/>
      <c r="Y238" s="36"/>
      <c r="Z238" s="36"/>
      <c r="AA238" s="36"/>
      <c r="AB238" s="36"/>
      <c r="AC238" s="36"/>
      <c r="AD238" s="36"/>
      <c r="AE238" s="36"/>
      <c r="AR238" s="200" t="s">
        <v>130</v>
      </c>
      <c r="AT238" s="200" t="s">
        <v>125</v>
      </c>
      <c r="AU238" s="200" t="s">
        <v>86</v>
      </c>
      <c r="AY238" s="19" t="s">
        <v>123</v>
      </c>
      <c r="BE238" s="201">
        <f>IF(N238="základní",J238,0)</f>
        <v>0</v>
      </c>
      <c r="BF238" s="201">
        <f>IF(N238="snížená",J238,0)</f>
        <v>0</v>
      </c>
      <c r="BG238" s="201">
        <f>IF(N238="zákl. přenesená",J238,0)</f>
        <v>0</v>
      </c>
      <c r="BH238" s="201">
        <f>IF(N238="sníž. přenesená",J238,0)</f>
        <v>0</v>
      </c>
      <c r="BI238" s="201">
        <f>IF(N238="nulová",J238,0)</f>
        <v>0</v>
      </c>
      <c r="BJ238" s="19" t="s">
        <v>22</v>
      </c>
      <c r="BK238" s="201">
        <f>ROUND(I238*H238,2)</f>
        <v>0</v>
      </c>
      <c r="BL238" s="19" t="s">
        <v>130</v>
      </c>
      <c r="BM238" s="200" t="s">
        <v>350</v>
      </c>
    </row>
    <row r="239" spans="1:65" s="2" customFormat="1" ht="11.25">
      <c r="A239" s="36"/>
      <c r="B239" s="37"/>
      <c r="C239" s="38"/>
      <c r="D239" s="202" t="s">
        <v>132</v>
      </c>
      <c r="E239" s="38"/>
      <c r="F239" s="203" t="s">
        <v>351</v>
      </c>
      <c r="G239" s="38"/>
      <c r="H239" s="38"/>
      <c r="I239" s="110"/>
      <c r="J239" s="38"/>
      <c r="K239" s="38"/>
      <c r="L239" s="41"/>
      <c r="M239" s="204"/>
      <c r="N239" s="205"/>
      <c r="O239" s="66"/>
      <c r="P239" s="66"/>
      <c r="Q239" s="66"/>
      <c r="R239" s="66"/>
      <c r="S239" s="66"/>
      <c r="T239" s="67"/>
      <c r="U239" s="36"/>
      <c r="V239" s="36"/>
      <c r="W239" s="36"/>
      <c r="X239" s="36"/>
      <c r="Y239" s="36"/>
      <c r="Z239" s="36"/>
      <c r="AA239" s="36"/>
      <c r="AB239" s="36"/>
      <c r="AC239" s="36"/>
      <c r="AD239" s="36"/>
      <c r="AE239" s="36"/>
      <c r="AT239" s="19" t="s">
        <v>132</v>
      </c>
      <c r="AU239" s="19" t="s">
        <v>86</v>
      </c>
    </row>
    <row r="240" spans="1:65" s="14" customFormat="1" ht="11.25">
      <c r="B240" s="216"/>
      <c r="C240" s="217"/>
      <c r="D240" s="202" t="s">
        <v>134</v>
      </c>
      <c r="E240" s="218" t="s">
        <v>20</v>
      </c>
      <c r="F240" s="219" t="s">
        <v>352</v>
      </c>
      <c r="G240" s="217"/>
      <c r="H240" s="220">
        <v>180.42</v>
      </c>
      <c r="I240" s="221"/>
      <c r="J240" s="217"/>
      <c r="K240" s="217"/>
      <c r="L240" s="222"/>
      <c r="M240" s="223"/>
      <c r="N240" s="224"/>
      <c r="O240" s="224"/>
      <c r="P240" s="224"/>
      <c r="Q240" s="224"/>
      <c r="R240" s="224"/>
      <c r="S240" s="224"/>
      <c r="T240" s="225"/>
      <c r="AT240" s="226" t="s">
        <v>134</v>
      </c>
      <c r="AU240" s="226" t="s">
        <v>86</v>
      </c>
      <c r="AV240" s="14" t="s">
        <v>86</v>
      </c>
      <c r="AW240" s="14" t="s">
        <v>37</v>
      </c>
      <c r="AX240" s="14" t="s">
        <v>22</v>
      </c>
      <c r="AY240" s="226" t="s">
        <v>123</v>
      </c>
    </row>
    <row r="241" spans="1:65" s="2" customFormat="1" ht="16.5" customHeight="1">
      <c r="A241" s="36"/>
      <c r="B241" s="37"/>
      <c r="C241" s="189" t="s">
        <v>353</v>
      </c>
      <c r="D241" s="189" t="s">
        <v>125</v>
      </c>
      <c r="E241" s="190" t="s">
        <v>354</v>
      </c>
      <c r="F241" s="191" t="s">
        <v>355</v>
      </c>
      <c r="G241" s="192" t="s">
        <v>145</v>
      </c>
      <c r="H241" s="193">
        <v>173.22</v>
      </c>
      <c r="I241" s="194"/>
      <c r="J241" s="195">
        <f>ROUND(I241*H241,2)</f>
        <v>0</v>
      </c>
      <c r="K241" s="191" t="s">
        <v>129</v>
      </c>
      <c r="L241" s="41"/>
      <c r="M241" s="196" t="s">
        <v>20</v>
      </c>
      <c r="N241" s="197" t="s">
        <v>47</v>
      </c>
      <c r="O241" s="66"/>
      <c r="P241" s="198">
        <f>O241*H241</f>
        <v>0</v>
      </c>
      <c r="Q241" s="198">
        <v>9.0000000000000006E-5</v>
      </c>
      <c r="R241" s="198">
        <f>Q241*H241</f>
        <v>1.5589800000000001E-2</v>
      </c>
      <c r="S241" s="198">
        <v>0</v>
      </c>
      <c r="T241" s="199">
        <f>S241*H241</f>
        <v>0</v>
      </c>
      <c r="U241" s="36"/>
      <c r="V241" s="36"/>
      <c r="W241" s="36"/>
      <c r="X241" s="36"/>
      <c r="Y241" s="36"/>
      <c r="Z241" s="36"/>
      <c r="AA241" s="36"/>
      <c r="AB241" s="36"/>
      <c r="AC241" s="36"/>
      <c r="AD241" s="36"/>
      <c r="AE241" s="36"/>
      <c r="AR241" s="200" t="s">
        <v>130</v>
      </c>
      <c r="AT241" s="200" t="s">
        <v>125</v>
      </c>
      <c r="AU241" s="200" t="s">
        <v>86</v>
      </c>
      <c r="AY241" s="19" t="s">
        <v>123</v>
      </c>
      <c r="BE241" s="201">
        <f>IF(N241="základní",J241,0)</f>
        <v>0</v>
      </c>
      <c r="BF241" s="201">
        <f>IF(N241="snížená",J241,0)</f>
        <v>0</v>
      </c>
      <c r="BG241" s="201">
        <f>IF(N241="zákl. přenesená",J241,0)</f>
        <v>0</v>
      </c>
      <c r="BH241" s="201">
        <f>IF(N241="sníž. přenesená",J241,0)</f>
        <v>0</v>
      </c>
      <c r="BI241" s="201">
        <f>IF(N241="nulová",J241,0)</f>
        <v>0</v>
      </c>
      <c r="BJ241" s="19" t="s">
        <v>22</v>
      </c>
      <c r="BK241" s="201">
        <f>ROUND(I241*H241,2)</f>
        <v>0</v>
      </c>
      <c r="BL241" s="19" t="s">
        <v>130</v>
      </c>
      <c r="BM241" s="200" t="s">
        <v>356</v>
      </c>
    </row>
    <row r="242" spans="1:65" s="2" customFormat="1" ht="11.25">
      <c r="A242" s="36"/>
      <c r="B242" s="37"/>
      <c r="C242" s="38"/>
      <c r="D242" s="202" t="s">
        <v>132</v>
      </c>
      <c r="E242" s="38"/>
      <c r="F242" s="203" t="s">
        <v>357</v>
      </c>
      <c r="G242" s="38"/>
      <c r="H242" s="38"/>
      <c r="I242" s="110"/>
      <c r="J242" s="38"/>
      <c r="K242" s="38"/>
      <c r="L242" s="41"/>
      <c r="M242" s="204"/>
      <c r="N242" s="205"/>
      <c r="O242" s="66"/>
      <c r="P242" s="66"/>
      <c r="Q242" s="66"/>
      <c r="R242" s="66"/>
      <c r="S242" s="66"/>
      <c r="T242" s="67"/>
      <c r="U242" s="36"/>
      <c r="V242" s="36"/>
      <c r="W242" s="36"/>
      <c r="X242" s="36"/>
      <c r="Y242" s="36"/>
      <c r="Z242" s="36"/>
      <c r="AA242" s="36"/>
      <c r="AB242" s="36"/>
      <c r="AC242" s="36"/>
      <c r="AD242" s="36"/>
      <c r="AE242" s="36"/>
      <c r="AT242" s="19" t="s">
        <v>132</v>
      </c>
      <c r="AU242" s="19" t="s">
        <v>86</v>
      </c>
    </row>
    <row r="243" spans="1:65" s="14" customFormat="1" ht="11.25">
      <c r="B243" s="216"/>
      <c r="C243" s="217"/>
      <c r="D243" s="202" t="s">
        <v>134</v>
      </c>
      <c r="E243" s="218" t="s">
        <v>20</v>
      </c>
      <c r="F243" s="219" t="s">
        <v>336</v>
      </c>
      <c r="G243" s="217"/>
      <c r="H243" s="220">
        <v>173.22</v>
      </c>
      <c r="I243" s="221"/>
      <c r="J243" s="217"/>
      <c r="K243" s="217"/>
      <c r="L243" s="222"/>
      <c r="M243" s="223"/>
      <c r="N243" s="224"/>
      <c r="O243" s="224"/>
      <c r="P243" s="224"/>
      <c r="Q243" s="224"/>
      <c r="R243" s="224"/>
      <c r="S243" s="224"/>
      <c r="T243" s="225"/>
      <c r="AT243" s="226" t="s">
        <v>134</v>
      </c>
      <c r="AU243" s="226" t="s">
        <v>86</v>
      </c>
      <c r="AV243" s="14" t="s">
        <v>86</v>
      </c>
      <c r="AW243" s="14" t="s">
        <v>37</v>
      </c>
      <c r="AX243" s="14" t="s">
        <v>22</v>
      </c>
      <c r="AY243" s="226" t="s">
        <v>123</v>
      </c>
    </row>
    <row r="244" spans="1:65" s="2" customFormat="1" ht="16.5" customHeight="1">
      <c r="A244" s="36"/>
      <c r="B244" s="37"/>
      <c r="C244" s="189" t="s">
        <v>358</v>
      </c>
      <c r="D244" s="189" t="s">
        <v>125</v>
      </c>
      <c r="E244" s="190" t="s">
        <v>359</v>
      </c>
      <c r="F244" s="191" t="s">
        <v>360</v>
      </c>
      <c r="G244" s="192" t="s">
        <v>361</v>
      </c>
      <c r="H244" s="193">
        <v>1</v>
      </c>
      <c r="I244" s="194"/>
      <c r="J244" s="195">
        <f>ROUND(I244*H244,2)</f>
        <v>0</v>
      </c>
      <c r="K244" s="191" t="s">
        <v>129</v>
      </c>
      <c r="L244" s="41"/>
      <c r="M244" s="196" t="s">
        <v>20</v>
      </c>
      <c r="N244" s="197" t="s">
        <v>47</v>
      </c>
      <c r="O244" s="66"/>
      <c r="P244" s="198">
        <f>O244*H244</f>
        <v>0</v>
      </c>
      <c r="Q244" s="198">
        <v>0.45937</v>
      </c>
      <c r="R244" s="198">
        <f>Q244*H244</f>
        <v>0.45937</v>
      </c>
      <c r="S244" s="198">
        <v>0</v>
      </c>
      <c r="T244" s="199">
        <f>S244*H244</f>
        <v>0</v>
      </c>
      <c r="U244" s="36"/>
      <c r="V244" s="36"/>
      <c r="W244" s="36"/>
      <c r="X244" s="36"/>
      <c r="Y244" s="36"/>
      <c r="Z244" s="36"/>
      <c r="AA244" s="36"/>
      <c r="AB244" s="36"/>
      <c r="AC244" s="36"/>
      <c r="AD244" s="36"/>
      <c r="AE244" s="36"/>
      <c r="AR244" s="200" t="s">
        <v>130</v>
      </c>
      <c r="AT244" s="200" t="s">
        <v>125</v>
      </c>
      <c r="AU244" s="200" t="s">
        <v>86</v>
      </c>
      <c r="AY244" s="19" t="s">
        <v>123</v>
      </c>
      <c r="BE244" s="201">
        <f>IF(N244="základní",J244,0)</f>
        <v>0</v>
      </c>
      <c r="BF244" s="201">
        <f>IF(N244="snížená",J244,0)</f>
        <v>0</v>
      </c>
      <c r="BG244" s="201">
        <f>IF(N244="zákl. přenesená",J244,0)</f>
        <v>0</v>
      </c>
      <c r="BH244" s="201">
        <f>IF(N244="sníž. přenesená",J244,0)</f>
        <v>0</v>
      </c>
      <c r="BI244" s="201">
        <f>IF(N244="nulová",J244,0)</f>
        <v>0</v>
      </c>
      <c r="BJ244" s="19" t="s">
        <v>22</v>
      </c>
      <c r="BK244" s="201">
        <f>ROUND(I244*H244,2)</f>
        <v>0</v>
      </c>
      <c r="BL244" s="19" t="s">
        <v>130</v>
      </c>
      <c r="BM244" s="200" t="s">
        <v>362</v>
      </c>
    </row>
    <row r="245" spans="1:65" s="2" customFormat="1" ht="11.25">
      <c r="A245" s="36"/>
      <c r="B245" s="37"/>
      <c r="C245" s="38"/>
      <c r="D245" s="202" t="s">
        <v>132</v>
      </c>
      <c r="E245" s="38"/>
      <c r="F245" s="203" t="s">
        <v>363</v>
      </c>
      <c r="G245" s="38"/>
      <c r="H245" s="38"/>
      <c r="I245" s="110"/>
      <c r="J245" s="38"/>
      <c r="K245" s="38"/>
      <c r="L245" s="41"/>
      <c r="M245" s="204"/>
      <c r="N245" s="205"/>
      <c r="O245" s="66"/>
      <c r="P245" s="66"/>
      <c r="Q245" s="66"/>
      <c r="R245" s="66"/>
      <c r="S245" s="66"/>
      <c r="T245" s="67"/>
      <c r="U245" s="36"/>
      <c r="V245" s="36"/>
      <c r="W245" s="36"/>
      <c r="X245" s="36"/>
      <c r="Y245" s="36"/>
      <c r="Z245" s="36"/>
      <c r="AA245" s="36"/>
      <c r="AB245" s="36"/>
      <c r="AC245" s="36"/>
      <c r="AD245" s="36"/>
      <c r="AE245" s="36"/>
      <c r="AT245" s="19" t="s">
        <v>132</v>
      </c>
      <c r="AU245" s="19" t="s">
        <v>86</v>
      </c>
    </row>
    <row r="246" spans="1:65" s="2" customFormat="1" ht="16.5" customHeight="1">
      <c r="A246" s="36"/>
      <c r="B246" s="37"/>
      <c r="C246" s="189" t="s">
        <v>364</v>
      </c>
      <c r="D246" s="189" t="s">
        <v>125</v>
      </c>
      <c r="E246" s="190" t="s">
        <v>365</v>
      </c>
      <c r="F246" s="191" t="s">
        <v>366</v>
      </c>
      <c r="G246" s="192" t="s">
        <v>361</v>
      </c>
      <c r="H246" s="193">
        <v>2</v>
      </c>
      <c r="I246" s="194"/>
      <c r="J246" s="195">
        <f>ROUND(I246*H246,2)</f>
        <v>0</v>
      </c>
      <c r="K246" s="191" t="s">
        <v>129</v>
      </c>
      <c r="L246" s="41"/>
      <c r="M246" s="196" t="s">
        <v>20</v>
      </c>
      <c r="N246" s="197" t="s">
        <v>47</v>
      </c>
      <c r="O246" s="66"/>
      <c r="P246" s="198">
        <f>O246*H246</f>
        <v>0</v>
      </c>
      <c r="Q246" s="198">
        <v>1.67E-3</v>
      </c>
      <c r="R246" s="198">
        <f>Q246*H246</f>
        <v>3.3400000000000001E-3</v>
      </c>
      <c r="S246" s="198">
        <v>0</v>
      </c>
      <c r="T246" s="199">
        <f>S246*H246</f>
        <v>0</v>
      </c>
      <c r="U246" s="36"/>
      <c r="V246" s="36"/>
      <c r="W246" s="36"/>
      <c r="X246" s="36"/>
      <c r="Y246" s="36"/>
      <c r="Z246" s="36"/>
      <c r="AA246" s="36"/>
      <c r="AB246" s="36"/>
      <c r="AC246" s="36"/>
      <c r="AD246" s="36"/>
      <c r="AE246" s="36"/>
      <c r="AR246" s="200" t="s">
        <v>130</v>
      </c>
      <c r="AT246" s="200" t="s">
        <v>125</v>
      </c>
      <c r="AU246" s="200" t="s">
        <v>86</v>
      </c>
      <c r="AY246" s="19" t="s">
        <v>123</v>
      </c>
      <c r="BE246" s="201">
        <f>IF(N246="základní",J246,0)</f>
        <v>0</v>
      </c>
      <c r="BF246" s="201">
        <f>IF(N246="snížená",J246,0)</f>
        <v>0</v>
      </c>
      <c r="BG246" s="201">
        <f>IF(N246="zákl. přenesená",J246,0)</f>
        <v>0</v>
      </c>
      <c r="BH246" s="201">
        <f>IF(N246="sníž. přenesená",J246,0)</f>
        <v>0</v>
      </c>
      <c r="BI246" s="201">
        <f>IF(N246="nulová",J246,0)</f>
        <v>0</v>
      </c>
      <c r="BJ246" s="19" t="s">
        <v>22</v>
      </c>
      <c r="BK246" s="201">
        <f>ROUND(I246*H246,2)</f>
        <v>0</v>
      </c>
      <c r="BL246" s="19" t="s">
        <v>130</v>
      </c>
      <c r="BM246" s="200" t="s">
        <v>367</v>
      </c>
    </row>
    <row r="247" spans="1:65" s="2" customFormat="1" ht="19.5">
      <c r="A247" s="36"/>
      <c r="B247" s="37"/>
      <c r="C247" s="38"/>
      <c r="D247" s="202" t="s">
        <v>132</v>
      </c>
      <c r="E247" s="38"/>
      <c r="F247" s="203" t="s">
        <v>368</v>
      </c>
      <c r="G247" s="38"/>
      <c r="H247" s="38"/>
      <c r="I247" s="110"/>
      <c r="J247" s="38"/>
      <c r="K247" s="38"/>
      <c r="L247" s="41"/>
      <c r="M247" s="204"/>
      <c r="N247" s="205"/>
      <c r="O247" s="66"/>
      <c r="P247" s="66"/>
      <c r="Q247" s="66"/>
      <c r="R247" s="66"/>
      <c r="S247" s="66"/>
      <c r="T247" s="67"/>
      <c r="U247" s="36"/>
      <c r="V247" s="36"/>
      <c r="W247" s="36"/>
      <c r="X247" s="36"/>
      <c r="Y247" s="36"/>
      <c r="Z247" s="36"/>
      <c r="AA247" s="36"/>
      <c r="AB247" s="36"/>
      <c r="AC247" s="36"/>
      <c r="AD247" s="36"/>
      <c r="AE247" s="36"/>
      <c r="AT247" s="19" t="s">
        <v>132</v>
      </c>
      <c r="AU247" s="19" t="s">
        <v>86</v>
      </c>
    </row>
    <row r="248" spans="1:65" s="2" customFormat="1" ht="16.5" customHeight="1">
      <c r="A248" s="36"/>
      <c r="B248" s="37"/>
      <c r="C248" s="249" t="s">
        <v>369</v>
      </c>
      <c r="D248" s="249" t="s">
        <v>279</v>
      </c>
      <c r="E248" s="250" t="s">
        <v>370</v>
      </c>
      <c r="F248" s="251" t="s">
        <v>371</v>
      </c>
      <c r="G248" s="252" t="s">
        <v>361</v>
      </c>
      <c r="H248" s="253">
        <v>2</v>
      </c>
      <c r="I248" s="254"/>
      <c r="J248" s="255">
        <f>ROUND(I248*H248,2)</f>
        <v>0</v>
      </c>
      <c r="K248" s="251" t="s">
        <v>20</v>
      </c>
      <c r="L248" s="256"/>
      <c r="M248" s="257" t="s">
        <v>20</v>
      </c>
      <c r="N248" s="258" t="s">
        <v>47</v>
      </c>
      <c r="O248" s="66"/>
      <c r="P248" s="198">
        <f>O248*H248</f>
        <v>0</v>
      </c>
      <c r="Q248" s="198">
        <v>1.6299999999999999E-2</v>
      </c>
      <c r="R248" s="198">
        <f>Q248*H248</f>
        <v>3.2599999999999997E-2</v>
      </c>
      <c r="S248" s="198">
        <v>0</v>
      </c>
      <c r="T248" s="199">
        <f>S248*H248</f>
        <v>0</v>
      </c>
      <c r="U248" s="36"/>
      <c r="V248" s="36"/>
      <c r="W248" s="36"/>
      <c r="X248" s="36"/>
      <c r="Y248" s="36"/>
      <c r="Z248" s="36"/>
      <c r="AA248" s="36"/>
      <c r="AB248" s="36"/>
      <c r="AC248" s="36"/>
      <c r="AD248" s="36"/>
      <c r="AE248" s="36"/>
      <c r="AR248" s="200" t="s">
        <v>179</v>
      </c>
      <c r="AT248" s="200" t="s">
        <v>279</v>
      </c>
      <c r="AU248" s="200" t="s">
        <v>86</v>
      </c>
      <c r="AY248" s="19" t="s">
        <v>123</v>
      </c>
      <c r="BE248" s="201">
        <f>IF(N248="základní",J248,0)</f>
        <v>0</v>
      </c>
      <c r="BF248" s="201">
        <f>IF(N248="snížená",J248,0)</f>
        <v>0</v>
      </c>
      <c r="BG248" s="201">
        <f>IF(N248="zákl. přenesená",J248,0)</f>
        <v>0</v>
      </c>
      <c r="BH248" s="201">
        <f>IF(N248="sníž. přenesená",J248,0)</f>
        <v>0</v>
      </c>
      <c r="BI248" s="201">
        <f>IF(N248="nulová",J248,0)</f>
        <v>0</v>
      </c>
      <c r="BJ248" s="19" t="s">
        <v>22</v>
      </c>
      <c r="BK248" s="201">
        <f>ROUND(I248*H248,2)</f>
        <v>0</v>
      </c>
      <c r="BL248" s="19" t="s">
        <v>130</v>
      </c>
      <c r="BM248" s="200" t="s">
        <v>372</v>
      </c>
    </row>
    <row r="249" spans="1:65" s="2" customFormat="1" ht="11.25">
      <c r="A249" s="36"/>
      <c r="B249" s="37"/>
      <c r="C249" s="38"/>
      <c r="D249" s="202" t="s">
        <v>132</v>
      </c>
      <c r="E249" s="38"/>
      <c r="F249" s="203" t="s">
        <v>371</v>
      </c>
      <c r="G249" s="38"/>
      <c r="H249" s="38"/>
      <c r="I249" s="110"/>
      <c r="J249" s="38"/>
      <c r="K249" s="38"/>
      <c r="L249" s="41"/>
      <c r="M249" s="204"/>
      <c r="N249" s="205"/>
      <c r="O249" s="66"/>
      <c r="P249" s="66"/>
      <c r="Q249" s="66"/>
      <c r="R249" s="66"/>
      <c r="S249" s="66"/>
      <c r="T249" s="67"/>
      <c r="U249" s="36"/>
      <c r="V249" s="36"/>
      <c r="W249" s="36"/>
      <c r="X249" s="36"/>
      <c r="Y249" s="36"/>
      <c r="Z249" s="36"/>
      <c r="AA249" s="36"/>
      <c r="AB249" s="36"/>
      <c r="AC249" s="36"/>
      <c r="AD249" s="36"/>
      <c r="AE249" s="36"/>
      <c r="AT249" s="19" t="s">
        <v>132</v>
      </c>
      <c r="AU249" s="19" t="s">
        <v>86</v>
      </c>
    </row>
    <row r="250" spans="1:65" s="14" customFormat="1" ht="11.25">
      <c r="B250" s="216"/>
      <c r="C250" s="217"/>
      <c r="D250" s="202" t="s">
        <v>134</v>
      </c>
      <c r="E250" s="218" t="s">
        <v>20</v>
      </c>
      <c r="F250" s="219" t="s">
        <v>373</v>
      </c>
      <c r="G250" s="217"/>
      <c r="H250" s="220">
        <v>2</v>
      </c>
      <c r="I250" s="221"/>
      <c r="J250" s="217"/>
      <c r="K250" s="217"/>
      <c r="L250" s="222"/>
      <c r="M250" s="223"/>
      <c r="N250" s="224"/>
      <c r="O250" s="224"/>
      <c r="P250" s="224"/>
      <c r="Q250" s="224"/>
      <c r="R250" s="224"/>
      <c r="S250" s="224"/>
      <c r="T250" s="225"/>
      <c r="AT250" s="226" t="s">
        <v>134</v>
      </c>
      <c r="AU250" s="226" t="s">
        <v>86</v>
      </c>
      <c r="AV250" s="14" t="s">
        <v>86</v>
      </c>
      <c r="AW250" s="14" t="s">
        <v>37</v>
      </c>
      <c r="AX250" s="14" t="s">
        <v>22</v>
      </c>
      <c r="AY250" s="226" t="s">
        <v>123</v>
      </c>
    </row>
    <row r="251" spans="1:65" s="2" customFormat="1" ht="16.5" customHeight="1">
      <c r="A251" s="36"/>
      <c r="B251" s="37"/>
      <c r="C251" s="189" t="s">
        <v>374</v>
      </c>
      <c r="D251" s="189" t="s">
        <v>125</v>
      </c>
      <c r="E251" s="190" t="s">
        <v>375</v>
      </c>
      <c r="F251" s="191" t="s">
        <v>376</v>
      </c>
      <c r="G251" s="192" t="s">
        <v>361</v>
      </c>
      <c r="H251" s="193">
        <v>8</v>
      </c>
      <c r="I251" s="194"/>
      <c r="J251" s="195">
        <f>ROUND(I251*H251,2)</f>
        <v>0</v>
      </c>
      <c r="K251" s="191" t="s">
        <v>129</v>
      </c>
      <c r="L251" s="41"/>
      <c r="M251" s="196" t="s">
        <v>20</v>
      </c>
      <c r="N251" s="197" t="s">
        <v>47</v>
      </c>
      <c r="O251" s="66"/>
      <c r="P251" s="198">
        <f>O251*H251</f>
        <v>0</v>
      </c>
      <c r="Q251" s="198">
        <v>0</v>
      </c>
      <c r="R251" s="198">
        <f>Q251*H251</f>
        <v>0</v>
      </c>
      <c r="S251" s="198">
        <v>0</v>
      </c>
      <c r="T251" s="199">
        <f>S251*H251</f>
        <v>0</v>
      </c>
      <c r="U251" s="36"/>
      <c r="V251" s="36"/>
      <c r="W251" s="36"/>
      <c r="X251" s="36"/>
      <c r="Y251" s="36"/>
      <c r="Z251" s="36"/>
      <c r="AA251" s="36"/>
      <c r="AB251" s="36"/>
      <c r="AC251" s="36"/>
      <c r="AD251" s="36"/>
      <c r="AE251" s="36"/>
      <c r="AR251" s="200" t="s">
        <v>130</v>
      </c>
      <c r="AT251" s="200" t="s">
        <v>125</v>
      </c>
      <c r="AU251" s="200" t="s">
        <v>86</v>
      </c>
      <c r="AY251" s="19" t="s">
        <v>123</v>
      </c>
      <c r="BE251" s="201">
        <f>IF(N251="základní",J251,0)</f>
        <v>0</v>
      </c>
      <c r="BF251" s="201">
        <f>IF(N251="snížená",J251,0)</f>
        <v>0</v>
      </c>
      <c r="BG251" s="201">
        <f>IF(N251="zákl. přenesená",J251,0)</f>
        <v>0</v>
      </c>
      <c r="BH251" s="201">
        <f>IF(N251="sníž. přenesená",J251,0)</f>
        <v>0</v>
      </c>
      <c r="BI251" s="201">
        <f>IF(N251="nulová",J251,0)</f>
        <v>0</v>
      </c>
      <c r="BJ251" s="19" t="s">
        <v>22</v>
      </c>
      <c r="BK251" s="201">
        <f>ROUND(I251*H251,2)</f>
        <v>0</v>
      </c>
      <c r="BL251" s="19" t="s">
        <v>130</v>
      </c>
      <c r="BM251" s="200" t="s">
        <v>377</v>
      </c>
    </row>
    <row r="252" spans="1:65" s="2" customFormat="1" ht="19.5">
      <c r="A252" s="36"/>
      <c r="B252" s="37"/>
      <c r="C252" s="38"/>
      <c r="D252" s="202" t="s">
        <v>132</v>
      </c>
      <c r="E252" s="38"/>
      <c r="F252" s="203" t="s">
        <v>378</v>
      </c>
      <c r="G252" s="38"/>
      <c r="H252" s="38"/>
      <c r="I252" s="110"/>
      <c r="J252" s="38"/>
      <c r="K252" s="38"/>
      <c r="L252" s="41"/>
      <c r="M252" s="204"/>
      <c r="N252" s="205"/>
      <c r="O252" s="66"/>
      <c r="P252" s="66"/>
      <c r="Q252" s="66"/>
      <c r="R252" s="66"/>
      <c r="S252" s="66"/>
      <c r="T252" s="67"/>
      <c r="U252" s="36"/>
      <c r="V252" s="36"/>
      <c r="W252" s="36"/>
      <c r="X252" s="36"/>
      <c r="Y252" s="36"/>
      <c r="Z252" s="36"/>
      <c r="AA252" s="36"/>
      <c r="AB252" s="36"/>
      <c r="AC252" s="36"/>
      <c r="AD252" s="36"/>
      <c r="AE252" s="36"/>
      <c r="AT252" s="19" t="s">
        <v>132</v>
      </c>
      <c r="AU252" s="19" t="s">
        <v>86</v>
      </c>
    </row>
    <row r="253" spans="1:65" s="2" customFormat="1" ht="16.5" customHeight="1">
      <c r="A253" s="36"/>
      <c r="B253" s="37"/>
      <c r="C253" s="249" t="s">
        <v>379</v>
      </c>
      <c r="D253" s="249" t="s">
        <v>279</v>
      </c>
      <c r="E253" s="250" t="s">
        <v>380</v>
      </c>
      <c r="F253" s="251" t="s">
        <v>381</v>
      </c>
      <c r="G253" s="252" t="s">
        <v>382</v>
      </c>
      <c r="H253" s="253">
        <v>6</v>
      </c>
      <c r="I253" s="254"/>
      <c r="J253" s="255">
        <f>ROUND(I253*H253,2)</f>
        <v>0</v>
      </c>
      <c r="K253" s="251" t="s">
        <v>20</v>
      </c>
      <c r="L253" s="256"/>
      <c r="M253" s="257" t="s">
        <v>20</v>
      </c>
      <c r="N253" s="258" t="s">
        <v>47</v>
      </c>
      <c r="O253" s="66"/>
      <c r="P253" s="198">
        <f>O253*H253</f>
        <v>0</v>
      </c>
      <c r="Q253" s="198">
        <v>2.2100000000000001E-4</v>
      </c>
      <c r="R253" s="198">
        <f>Q253*H253</f>
        <v>1.3259999999999999E-3</v>
      </c>
      <c r="S253" s="198">
        <v>0</v>
      </c>
      <c r="T253" s="199">
        <f>S253*H253</f>
        <v>0</v>
      </c>
      <c r="U253" s="36"/>
      <c r="V253" s="36"/>
      <c r="W253" s="36"/>
      <c r="X253" s="36"/>
      <c r="Y253" s="36"/>
      <c r="Z253" s="36"/>
      <c r="AA253" s="36"/>
      <c r="AB253" s="36"/>
      <c r="AC253" s="36"/>
      <c r="AD253" s="36"/>
      <c r="AE253" s="36"/>
      <c r="AR253" s="200" t="s">
        <v>179</v>
      </c>
      <c r="AT253" s="200" t="s">
        <v>279</v>
      </c>
      <c r="AU253" s="200" t="s">
        <v>86</v>
      </c>
      <c r="AY253" s="19" t="s">
        <v>123</v>
      </c>
      <c r="BE253" s="201">
        <f>IF(N253="základní",J253,0)</f>
        <v>0</v>
      </c>
      <c r="BF253" s="201">
        <f>IF(N253="snížená",J253,0)</f>
        <v>0</v>
      </c>
      <c r="BG253" s="201">
        <f>IF(N253="zákl. přenesená",J253,0)</f>
        <v>0</v>
      </c>
      <c r="BH253" s="201">
        <f>IF(N253="sníž. přenesená",J253,0)</f>
        <v>0</v>
      </c>
      <c r="BI253" s="201">
        <f>IF(N253="nulová",J253,0)</f>
        <v>0</v>
      </c>
      <c r="BJ253" s="19" t="s">
        <v>22</v>
      </c>
      <c r="BK253" s="201">
        <f>ROUND(I253*H253,2)</f>
        <v>0</v>
      </c>
      <c r="BL253" s="19" t="s">
        <v>130</v>
      </c>
      <c r="BM253" s="200" t="s">
        <v>383</v>
      </c>
    </row>
    <row r="254" spans="1:65" s="14" customFormat="1" ht="11.25">
      <c r="B254" s="216"/>
      <c r="C254" s="217"/>
      <c r="D254" s="202" t="s">
        <v>134</v>
      </c>
      <c r="E254" s="218" t="s">
        <v>20</v>
      </c>
      <c r="F254" s="219" t="s">
        <v>384</v>
      </c>
      <c r="G254" s="217"/>
      <c r="H254" s="220">
        <v>6</v>
      </c>
      <c r="I254" s="221"/>
      <c r="J254" s="217"/>
      <c r="K254" s="217"/>
      <c r="L254" s="222"/>
      <c r="M254" s="223"/>
      <c r="N254" s="224"/>
      <c r="O254" s="224"/>
      <c r="P254" s="224"/>
      <c r="Q254" s="224"/>
      <c r="R254" s="224"/>
      <c r="S254" s="224"/>
      <c r="T254" s="225"/>
      <c r="AT254" s="226" t="s">
        <v>134</v>
      </c>
      <c r="AU254" s="226" t="s">
        <v>86</v>
      </c>
      <c r="AV254" s="14" t="s">
        <v>86</v>
      </c>
      <c r="AW254" s="14" t="s">
        <v>37</v>
      </c>
      <c r="AX254" s="14" t="s">
        <v>22</v>
      </c>
      <c r="AY254" s="226" t="s">
        <v>123</v>
      </c>
    </row>
    <row r="255" spans="1:65" s="2" customFormat="1" ht="16.5" customHeight="1">
      <c r="A255" s="36"/>
      <c r="B255" s="37"/>
      <c r="C255" s="249" t="s">
        <v>385</v>
      </c>
      <c r="D255" s="249" t="s">
        <v>279</v>
      </c>
      <c r="E255" s="250" t="s">
        <v>386</v>
      </c>
      <c r="F255" s="251" t="s">
        <v>387</v>
      </c>
      <c r="G255" s="252" t="s">
        <v>382</v>
      </c>
      <c r="H255" s="253">
        <v>2</v>
      </c>
      <c r="I255" s="254"/>
      <c r="J255" s="255">
        <f>ROUND(I255*H255,2)</f>
        <v>0</v>
      </c>
      <c r="K255" s="251" t="s">
        <v>20</v>
      </c>
      <c r="L255" s="256"/>
      <c r="M255" s="257" t="s">
        <v>20</v>
      </c>
      <c r="N255" s="258" t="s">
        <v>47</v>
      </c>
      <c r="O255" s="66"/>
      <c r="P255" s="198">
        <f>O255*H255</f>
        <v>0</v>
      </c>
      <c r="Q255" s="198">
        <v>1.5E-3</v>
      </c>
      <c r="R255" s="198">
        <f>Q255*H255</f>
        <v>3.0000000000000001E-3</v>
      </c>
      <c r="S255" s="198">
        <v>0</v>
      </c>
      <c r="T255" s="199">
        <f>S255*H255</f>
        <v>0</v>
      </c>
      <c r="U255" s="36"/>
      <c r="V255" s="36"/>
      <c r="W255" s="36"/>
      <c r="X255" s="36"/>
      <c r="Y255" s="36"/>
      <c r="Z255" s="36"/>
      <c r="AA255" s="36"/>
      <c r="AB255" s="36"/>
      <c r="AC255" s="36"/>
      <c r="AD255" s="36"/>
      <c r="AE255" s="36"/>
      <c r="AR255" s="200" t="s">
        <v>179</v>
      </c>
      <c r="AT255" s="200" t="s">
        <v>279</v>
      </c>
      <c r="AU255" s="200" t="s">
        <v>86</v>
      </c>
      <c r="AY255" s="19" t="s">
        <v>123</v>
      </c>
      <c r="BE255" s="201">
        <f>IF(N255="základní",J255,0)</f>
        <v>0</v>
      </c>
      <c r="BF255" s="201">
        <f>IF(N255="snížená",J255,0)</f>
        <v>0</v>
      </c>
      <c r="BG255" s="201">
        <f>IF(N255="zákl. přenesená",J255,0)</f>
        <v>0</v>
      </c>
      <c r="BH255" s="201">
        <f>IF(N255="sníž. přenesená",J255,0)</f>
        <v>0</v>
      </c>
      <c r="BI255" s="201">
        <f>IF(N255="nulová",J255,0)</f>
        <v>0</v>
      </c>
      <c r="BJ255" s="19" t="s">
        <v>22</v>
      </c>
      <c r="BK255" s="201">
        <f>ROUND(I255*H255,2)</f>
        <v>0</v>
      </c>
      <c r="BL255" s="19" t="s">
        <v>130</v>
      </c>
      <c r="BM255" s="200" t="s">
        <v>388</v>
      </c>
    </row>
    <row r="256" spans="1:65" s="14" customFormat="1" ht="11.25">
      <c r="B256" s="216"/>
      <c r="C256" s="217"/>
      <c r="D256" s="202" t="s">
        <v>134</v>
      </c>
      <c r="E256" s="218" t="s">
        <v>20</v>
      </c>
      <c r="F256" s="219" t="s">
        <v>373</v>
      </c>
      <c r="G256" s="217"/>
      <c r="H256" s="220">
        <v>2</v>
      </c>
      <c r="I256" s="221"/>
      <c r="J256" s="217"/>
      <c r="K256" s="217"/>
      <c r="L256" s="222"/>
      <c r="M256" s="223"/>
      <c r="N256" s="224"/>
      <c r="O256" s="224"/>
      <c r="P256" s="224"/>
      <c r="Q256" s="224"/>
      <c r="R256" s="224"/>
      <c r="S256" s="224"/>
      <c r="T256" s="225"/>
      <c r="AT256" s="226" t="s">
        <v>134</v>
      </c>
      <c r="AU256" s="226" t="s">
        <v>86</v>
      </c>
      <c r="AV256" s="14" t="s">
        <v>86</v>
      </c>
      <c r="AW256" s="14" t="s">
        <v>37</v>
      </c>
      <c r="AX256" s="14" t="s">
        <v>22</v>
      </c>
      <c r="AY256" s="226" t="s">
        <v>123</v>
      </c>
    </row>
    <row r="257" spans="1:65" s="2" customFormat="1" ht="16.5" customHeight="1">
      <c r="A257" s="36"/>
      <c r="B257" s="37"/>
      <c r="C257" s="189" t="s">
        <v>389</v>
      </c>
      <c r="D257" s="189" t="s">
        <v>125</v>
      </c>
      <c r="E257" s="190" t="s">
        <v>390</v>
      </c>
      <c r="F257" s="191" t="s">
        <v>391</v>
      </c>
      <c r="G257" s="192" t="s">
        <v>361</v>
      </c>
      <c r="H257" s="193">
        <v>2</v>
      </c>
      <c r="I257" s="194"/>
      <c r="J257" s="195">
        <f>ROUND(I257*H257,2)</f>
        <v>0</v>
      </c>
      <c r="K257" s="191" t="s">
        <v>129</v>
      </c>
      <c r="L257" s="41"/>
      <c r="M257" s="196" t="s">
        <v>20</v>
      </c>
      <c r="N257" s="197" t="s">
        <v>47</v>
      </c>
      <c r="O257" s="66"/>
      <c r="P257" s="198">
        <f>O257*H257</f>
        <v>0</v>
      </c>
      <c r="Q257" s="198">
        <v>0</v>
      </c>
      <c r="R257" s="198">
        <f>Q257*H257</f>
        <v>0</v>
      </c>
      <c r="S257" s="198">
        <v>0</v>
      </c>
      <c r="T257" s="199">
        <f>S257*H257</f>
        <v>0</v>
      </c>
      <c r="U257" s="36"/>
      <c r="V257" s="36"/>
      <c r="W257" s="36"/>
      <c r="X257" s="36"/>
      <c r="Y257" s="36"/>
      <c r="Z257" s="36"/>
      <c r="AA257" s="36"/>
      <c r="AB257" s="36"/>
      <c r="AC257" s="36"/>
      <c r="AD257" s="36"/>
      <c r="AE257" s="36"/>
      <c r="AR257" s="200" t="s">
        <v>130</v>
      </c>
      <c r="AT257" s="200" t="s">
        <v>125</v>
      </c>
      <c r="AU257" s="200" t="s">
        <v>86</v>
      </c>
      <c r="AY257" s="19" t="s">
        <v>123</v>
      </c>
      <c r="BE257" s="201">
        <f>IF(N257="základní",J257,0)</f>
        <v>0</v>
      </c>
      <c r="BF257" s="201">
        <f>IF(N257="snížená",J257,0)</f>
        <v>0</v>
      </c>
      <c r="BG257" s="201">
        <f>IF(N257="zákl. přenesená",J257,0)</f>
        <v>0</v>
      </c>
      <c r="BH257" s="201">
        <f>IF(N257="sníž. přenesená",J257,0)</f>
        <v>0</v>
      </c>
      <c r="BI257" s="201">
        <f>IF(N257="nulová",J257,0)</f>
        <v>0</v>
      </c>
      <c r="BJ257" s="19" t="s">
        <v>22</v>
      </c>
      <c r="BK257" s="201">
        <f>ROUND(I257*H257,2)</f>
        <v>0</v>
      </c>
      <c r="BL257" s="19" t="s">
        <v>130</v>
      </c>
      <c r="BM257" s="200" t="s">
        <v>392</v>
      </c>
    </row>
    <row r="258" spans="1:65" s="2" customFormat="1" ht="11.25">
      <c r="A258" s="36"/>
      <c r="B258" s="37"/>
      <c r="C258" s="38"/>
      <c r="D258" s="202" t="s">
        <v>132</v>
      </c>
      <c r="E258" s="38"/>
      <c r="F258" s="203" t="s">
        <v>393</v>
      </c>
      <c r="G258" s="38"/>
      <c r="H258" s="38"/>
      <c r="I258" s="110"/>
      <c r="J258" s="38"/>
      <c r="K258" s="38"/>
      <c r="L258" s="41"/>
      <c r="M258" s="204"/>
      <c r="N258" s="205"/>
      <c r="O258" s="66"/>
      <c r="P258" s="66"/>
      <c r="Q258" s="66"/>
      <c r="R258" s="66"/>
      <c r="S258" s="66"/>
      <c r="T258" s="67"/>
      <c r="U258" s="36"/>
      <c r="V258" s="36"/>
      <c r="W258" s="36"/>
      <c r="X258" s="36"/>
      <c r="Y258" s="36"/>
      <c r="Z258" s="36"/>
      <c r="AA258" s="36"/>
      <c r="AB258" s="36"/>
      <c r="AC258" s="36"/>
      <c r="AD258" s="36"/>
      <c r="AE258" s="36"/>
      <c r="AT258" s="19" t="s">
        <v>132</v>
      </c>
      <c r="AU258" s="19" t="s">
        <v>86</v>
      </c>
    </row>
    <row r="259" spans="1:65" s="2" customFormat="1" ht="16.5" customHeight="1">
      <c r="A259" s="36"/>
      <c r="B259" s="37"/>
      <c r="C259" s="249" t="s">
        <v>394</v>
      </c>
      <c r="D259" s="249" t="s">
        <v>279</v>
      </c>
      <c r="E259" s="250" t="s">
        <v>395</v>
      </c>
      <c r="F259" s="251" t="s">
        <v>396</v>
      </c>
      <c r="G259" s="252" t="s">
        <v>382</v>
      </c>
      <c r="H259" s="253">
        <v>2</v>
      </c>
      <c r="I259" s="254"/>
      <c r="J259" s="255">
        <f>ROUND(I259*H259,2)</f>
        <v>0</v>
      </c>
      <c r="K259" s="251" t="s">
        <v>20</v>
      </c>
      <c r="L259" s="256"/>
      <c r="M259" s="257" t="s">
        <v>20</v>
      </c>
      <c r="N259" s="258" t="s">
        <v>47</v>
      </c>
      <c r="O259" s="66"/>
      <c r="P259" s="198">
        <f>O259*H259</f>
        <v>0</v>
      </c>
      <c r="Q259" s="198">
        <v>2.9500000000000001E-4</v>
      </c>
      <c r="R259" s="198">
        <f>Q259*H259</f>
        <v>5.9000000000000003E-4</v>
      </c>
      <c r="S259" s="198">
        <v>0</v>
      </c>
      <c r="T259" s="199">
        <f>S259*H259</f>
        <v>0</v>
      </c>
      <c r="U259" s="36"/>
      <c r="V259" s="36"/>
      <c r="W259" s="36"/>
      <c r="X259" s="36"/>
      <c r="Y259" s="36"/>
      <c r="Z259" s="36"/>
      <c r="AA259" s="36"/>
      <c r="AB259" s="36"/>
      <c r="AC259" s="36"/>
      <c r="AD259" s="36"/>
      <c r="AE259" s="36"/>
      <c r="AR259" s="200" t="s">
        <v>179</v>
      </c>
      <c r="AT259" s="200" t="s">
        <v>279</v>
      </c>
      <c r="AU259" s="200" t="s">
        <v>86</v>
      </c>
      <c r="AY259" s="19" t="s">
        <v>123</v>
      </c>
      <c r="BE259" s="201">
        <f>IF(N259="základní",J259,0)</f>
        <v>0</v>
      </c>
      <c r="BF259" s="201">
        <f>IF(N259="snížená",J259,0)</f>
        <v>0</v>
      </c>
      <c r="BG259" s="201">
        <f>IF(N259="zákl. přenesená",J259,0)</f>
        <v>0</v>
      </c>
      <c r="BH259" s="201">
        <f>IF(N259="sníž. přenesená",J259,0)</f>
        <v>0</v>
      </c>
      <c r="BI259" s="201">
        <f>IF(N259="nulová",J259,0)</f>
        <v>0</v>
      </c>
      <c r="BJ259" s="19" t="s">
        <v>22</v>
      </c>
      <c r="BK259" s="201">
        <f>ROUND(I259*H259,2)</f>
        <v>0</v>
      </c>
      <c r="BL259" s="19" t="s">
        <v>130</v>
      </c>
      <c r="BM259" s="200" t="s">
        <v>397</v>
      </c>
    </row>
    <row r="260" spans="1:65" s="14" customFormat="1" ht="11.25">
      <c r="B260" s="216"/>
      <c r="C260" s="217"/>
      <c r="D260" s="202" t="s">
        <v>134</v>
      </c>
      <c r="E260" s="218" t="s">
        <v>20</v>
      </c>
      <c r="F260" s="219" t="s">
        <v>373</v>
      </c>
      <c r="G260" s="217"/>
      <c r="H260" s="220">
        <v>2</v>
      </c>
      <c r="I260" s="221"/>
      <c r="J260" s="217"/>
      <c r="K260" s="217"/>
      <c r="L260" s="222"/>
      <c r="M260" s="223"/>
      <c r="N260" s="224"/>
      <c r="O260" s="224"/>
      <c r="P260" s="224"/>
      <c r="Q260" s="224"/>
      <c r="R260" s="224"/>
      <c r="S260" s="224"/>
      <c r="T260" s="225"/>
      <c r="AT260" s="226" t="s">
        <v>134</v>
      </c>
      <c r="AU260" s="226" t="s">
        <v>86</v>
      </c>
      <c r="AV260" s="14" t="s">
        <v>86</v>
      </c>
      <c r="AW260" s="14" t="s">
        <v>37</v>
      </c>
      <c r="AX260" s="14" t="s">
        <v>22</v>
      </c>
      <c r="AY260" s="226" t="s">
        <v>123</v>
      </c>
    </row>
    <row r="261" spans="1:65" s="2" customFormat="1" ht="16.5" customHeight="1">
      <c r="A261" s="36"/>
      <c r="B261" s="37"/>
      <c r="C261" s="189" t="s">
        <v>398</v>
      </c>
      <c r="D261" s="189" t="s">
        <v>125</v>
      </c>
      <c r="E261" s="190" t="s">
        <v>399</v>
      </c>
      <c r="F261" s="191" t="s">
        <v>400</v>
      </c>
      <c r="G261" s="192" t="s">
        <v>361</v>
      </c>
      <c r="H261" s="193">
        <v>1</v>
      </c>
      <c r="I261" s="194"/>
      <c r="J261" s="195">
        <f>ROUND(I261*H261,2)</f>
        <v>0</v>
      </c>
      <c r="K261" s="191" t="s">
        <v>129</v>
      </c>
      <c r="L261" s="41"/>
      <c r="M261" s="196" t="s">
        <v>20</v>
      </c>
      <c r="N261" s="197" t="s">
        <v>47</v>
      </c>
      <c r="O261" s="66"/>
      <c r="P261" s="198">
        <f>O261*H261</f>
        <v>0</v>
      </c>
      <c r="Q261" s="198">
        <v>0</v>
      </c>
      <c r="R261" s="198">
        <f>Q261*H261</f>
        <v>0</v>
      </c>
      <c r="S261" s="198">
        <v>0</v>
      </c>
      <c r="T261" s="199">
        <f>S261*H261</f>
        <v>0</v>
      </c>
      <c r="U261" s="36"/>
      <c r="V261" s="36"/>
      <c r="W261" s="36"/>
      <c r="X261" s="36"/>
      <c r="Y261" s="36"/>
      <c r="Z261" s="36"/>
      <c r="AA261" s="36"/>
      <c r="AB261" s="36"/>
      <c r="AC261" s="36"/>
      <c r="AD261" s="36"/>
      <c r="AE261" s="36"/>
      <c r="AR261" s="200" t="s">
        <v>130</v>
      </c>
      <c r="AT261" s="200" t="s">
        <v>125</v>
      </c>
      <c r="AU261" s="200" t="s">
        <v>86</v>
      </c>
      <c r="AY261" s="19" t="s">
        <v>123</v>
      </c>
      <c r="BE261" s="201">
        <f>IF(N261="základní",J261,0)</f>
        <v>0</v>
      </c>
      <c r="BF261" s="201">
        <f>IF(N261="snížená",J261,0)</f>
        <v>0</v>
      </c>
      <c r="BG261" s="201">
        <f>IF(N261="zákl. přenesená",J261,0)</f>
        <v>0</v>
      </c>
      <c r="BH261" s="201">
        <f>IF(N261="sníž. přenesená",J261,0)</f>
        <v>0</v>
      </c>
      <c r="BI261" s="201">
        <f>IF(N261="nulová",J261,0)</f>
        <v>0</v>
      </c>
      <c r="BJ261" s="19" t="s">
        <v>22</v>
      </c>
      <c r="BK261" s="201">
        <f>ROUND(I261*H261,2)</f>
        <v>0</v>
      </c>
      <c r="BL261" s="19" t="s">
        <v>130</v>
      </c>
      <c r="BM261" s="200" t="s">
        <v>401</v>
      </c>
    </row>
    <row r="262" spans="1:65" s="2" customFormat="1" ht="11.25">
      <c r="A262" s="36"/>
      <c r="B262" s="37"/>
      <c r="C262" s="38"/>
      <c r="D262" s="202" t="s">
        <v>132</v>
      </c>
      <c r="E262" s="38"/>
      <c r="F262" s="203" t="s">
        <v>402</v>
      </c>
      <c r="G262" s="38"/>
      <c r="H262" s="38"/>
      <c r="I262" s="110"/>
      <c r="J262" s="38"/>
      <c r="K262" s="38"/>
      <c r="L262" s="41"/>
      <c r="M262" s="204"/>
      <c r="N262" s="205"/>
      <c r="O262" s="66"/>
      <c r="P262" s="66"/>
      <c r="Q262" s="66"/>
      <c r="R262" s="66"/>
      <c r="S262" s="66"/>
      <c r="T262" s="67"/>
      <c r="U262" s="36"/>
      <c r="V262" s="36"/>
      <c r="W262" s="36"/>
      <c r="X262" s="36"/>
      <c r="Y262" s="36"/>
      <c r="Z262" s="36"/>
      <c r="AA262" s="36"/>
      <c r="AB262" s="36"/>
      <c r="AC262" s="36"/>
      <c r="AD262" s="36"/>
      <c r="AE262" s="36"/>
      <c r="AT262" s="19" t="s">
        <v>132</v>
      </c>
      <c r="AU262" s="19" t="s">
        <v>86</v>
      </c>
    </row>
    <row r="263" spans="1:65" s="2" customFormat="1" ht="16.5" customHeight="1">
      <c r="A263" s="36"/>
      <c r="B263" s="37"/>
      <c r="C263" s="249" t="s">
        <v>403</v>
      </c>
      <c r="D263" s="249" t="s">
        <v>279</v>
      </c>
      <c r="E263" s="250" t="s">
        <v>404</v>
      </c>
      <c r="F263" s="251" t="s">
        <v>405</v>
      </c>
      <c r="G263" s="252" t="s">
        <v>382</v>
      </c>
      <c r="H263" s="253">
        <v>1</v>
      </c>
      <c r="I263" s="254"/>
      <c r="J263" s="255">
        <f>ROUND(I263*H263,2)</f>
        <v>0</v>
      </c>
      <c r="K263" s="251" t="s">
        <v>20</v>
      </c>
      <c r="L263" s="256"/>
      <c r="M263" s="257" t="s">
        <v>20</v>
      </c>
      <c r="N263" s="258" t="s">
        <v>47</v>
      </c>
      <c r="O263" s="66"/>
      <c r="P263" s="198">
        <f>O263*H263</f>
        <v>0</v>
      </c>
      <c r="Q263" s="198">
        <v>7.5000000000000002E-4</v>
      </c>
      <c r="R263" s="198">
        <f>Q263*H263</f>
        <v>7.5000000000000002E-4</v>
      </c>
      <c r="S263" s="198">
        <v>0</v>
      </c>
      <c r="T263" s="199">
        <f>S263*H263</f>
        <v>0</v>
      </c>
      <c r="U263" s="36"/>
      <c r="V263" s="36"/>
      <c r="W263" s="36"/>
      <c r="X263" s="36"/>
      <c r="Y263" s="36"/>
      <c r="Z263" s="36"/>
      <c r="AA263" s="36"/>
      <c r="AB263" s="36"/>
      <c r="AC263" s="36"/>
      <c r="AD263" s="36"/>
      <c r="AE263" s="36"/>
      <c r="AR263" s="200" t="s">
        <v>179</v>
      </c>
      <c r="AT263" s="200" t="s">
        <v>279</v>
      </c>
      <c r="AU263" s="200" t="s">
        <v>86</v>
      </c>
      <c r="AY263" s="19" t="s">
        <v>123</v>
      </c>
      <c r="BE263" s="201">
        <f>IF(N263="základní",J263,0)</f>
        <v>0</v>
      </c>
      <c r="BF263" s="201">
        <f>IF(N263="snížená",J263,0)</f>
        <v>0</v>
      </c>
      <c r="BG263" s="201">
        <f>IF(N263="zákl. přenesená",J263,0)</f>
        <v>0</v>
      </c>
      <c r="BH263" s="201">
        <f>IF(N263="sníž. přenesená",J263,0)</f>
        <v>0</v>
      </c>
      <c r="BI263" s="201">
        <f>IF(N263="nulová",J263,0)</f>
        <v>0</v>
      </c>
      <c r="BJ263" s="19" t="s">
        <v>22</v>
      </c>
      <c r="BK263" s="201">
        <f>ROUND(I263*H263,2)</f>
        <v>0</v>
      </c>
      <c r="BL263" s="19" t="s">
        <v>130</v>
      </c>
      <c r="BM263" s="200" t="s">
        <v>406</v>
      </c>
    </row>
    <row r="264" spans="1:65" s="14" customFormat="1" ht="11.25">
      <c r="B264" s="216"/>
      <c r="C264" s="217"/>
      <c r="D264" s="202" t="s">
        <v>134</v>
      </c>
      <c r="E264" s="218" t="s">
        <v>20</v>
      </c>
      <c r="F264" s="219" t="s">
        <v>407</v>
      </c>
      <c r="G264" s="217"/>
      <c r="H264" s="220">
        <v>1</v>
      </c>
      <c r="I264" s="221"/>
      <c r="J264" s="217"/>
      <c r="K264" s="217"/>
      <c r="L264" s="222"/>
      <c r="M264" s="223"/>
      <c r="N264" s="224"/>
      <c r="O264" s="224"/>
      <c r="P264" s="224"/>
      <c r="Q264" s="224"/>
      <c r="R264" s="224"/>
      <c r="S264" s="224"/>
      <c r="T264" s="225"/>
      <c r="AT264" s="226" t="s">
        <v>134</v>
      </c>
      <c r="AU264" s="226" t="s">
        <v>86</v>
      </c>
      <c r="AV264" s="14" t="s">
        <v>86</v>
      </c>
      <c r="AW264" s="14" t="s">
        <v>37</v>
      </c>
      <c r="AX264" s="14" t="s">
        <v>22</v>
      </c>
      <c r="AY264" s="226" t="s">
        <v>123</v>
      </c>
    </row>
    <row r="265" spans="1:65" s="2" customFormat="1" ht="16.5" customHeight="1">
      <c r="A265" s="36"/>
      <c r="B265" s="37"/>
      <c r="C265" s="189" t="s">
        <v>408</v>
      </c>
      <c r="D265" s="189" t="s">
        <v>125</v>
      </c>
      <c r="E265" s="190" t="s">
        <v>409</v>
      </c>
      <c r="F265" s="191" t="s">
        <v>410</v>
      </c>
      <c r="G265" s="192" t="s">
        <v>361</v>
      </c>
      <c r="H265" s="193">
        <v>2</v>
      </c>
      <c r="I265" s="194"/>
      <c r="J265" s="195">
        <f>ROUND(I265*H265,2)</f>
        <v>0</v>
      </c>
      <c r="K265" s="191" t="s">
        <v>129</v>
      </c>
      <c r="L265" s="41"/>
      <c r="M265" s="196" t="s">
        <v>20</v>
      </c>
      <c r="N265" s="197" t="s">
        <v>47</v>
      </c>
      <c r="O265" s="66"/>
      <c r="P265" s="198">
        <f>O265*H265</f>
        <v>0</v>
      </c>
      <c r="Q265" s="198">
        <v>7.2000000000000005E-4</v>
      </c>
      <c r="R265" s="198">
        <f>Q265*H265</f>
        <v>1.4400000000000001E-3</v>
      </c>
      <c r="S265" s="198">
        <v>0</v>
      </c>
      <c r="T265" s="199">
        <f>S265*H265</f>
        <v>0</v>
      </c>
      <c r="U265" s="36"/>
      <c r="V265" s="36"/>
      <c r="W265" s="36"/>
      <c r="X265" s="36"/>
      <c r="Y265" s="36"/>
      <c r="Z265" s="36"/>
      <c r="AA265" s="36"/>
      <c r="AB265" s="36"/>
      <c r="AC265" s="36"/>
      <c r="AD265" s="36"/>
      <c r="AE265" s="36"/>
      <c r="AR265" s="200" t="s">
        <v>130</v>
      </c>
      <c r="AT265" s="200" t="s">
        <v>125</v>
      </c>
      <c r="AU265" s="200" t="s">
        <v>86</v>
      </c>
      <c r="AY265" s="19" t="s">
        <v>123</v>
      </c>
      <c r="BE265" s="201">
        <f>IF(N265="základní",J265,0)</f>
        <v>0</v>
      </c>
      <c r="BF265" s="201">
        <f>IF(N265="snížená",J265,0)</f>
        <v>0</v>
      </c>
      <c r="BG265" s="201">
        <f>IF(N265="zákl. přenesená",J265,0)</f>
        <v>0</v>
      </c>
      <c r="BH265" s="201">
        <f>IF(N265="sníž. přenesená",J265,0)</f>
        <v>0</v>
      </c>
      <c r="BI265" s="201">
        <f>IF(N265="nulová",J265,0)</f>
        <v>0</v>
      </c>
      <c r="BJ265" s="19" t="s">
        <v>22</v>
      </c>
      <c r="BK265" s="201">
        <f>ROUND(I265*H265,2)</f>
        <v>0</v>
      </c>
      <c r="BL265" s="19" t="s">
        <v>130</v>
      </c>
      <c r="BM265" s="200" t="s">
        <v>411</v>
      </c>
    </row>
    <row r="266" spans="1:65" s="2" customFormat="1" ht="19.5">
      <c r="A266" s="36"/>
      <c r="B266" s="37"/>
      <c r="C266" s="38"/>
      <c r="D266" s="202" t="s">
        <v>132</v>
      </c>
      <c r="E266" s="38"/>
      <c r="F266" s="203" t="s">
        <v>412</v>
      </c>
      <c r="G266" s="38"/>
      <c r="H266" s="38"/>
      <c r="I266" s="110"/>
      <c r="J266" s="38"/>
      <c r="K266" s="38"/>
      <c r="L266" s="41"/>
      <c r="M266" s="204"/>
      <c r="N266" s="205"/>
      <c r="O266" s="66"/>
      <c r="P266" s="66"/>
      <c r="Q266" s="66"/>
      <c r="R266" s="66"/>
      <c r="S266" s="66"/>
      <c r="T266" s="67"/>
      <c r="U266" s="36"/>
      <c r="V266" s="36"/>
      <c r="W266" s="36"/>
      <c r="X266" s="36"/>
      <c r="Y266" s="36"/>
      <c r="Z266" s="36"/>
      <c r="AA266" s="36"/>
      <c r="AB266" s="36"/>
      <c r="AC266" s="36"/>
      <c r="AD266" s="36"/>
      <c r="AE266" s="36"/>
      <c r="AT266" s="19" t="s">
        <v>132</v>
      </c>
      <c r="AU266" s="19" t="s">
        <v>86</v>
      </c>
    </row>
    <row r="267" spans="1:65" s="2" customFormat="1" ht="16.5" customHeight="1">
      <c r="A267" s="36"/>
      <c r="B267" s="37"/>
      <c r="C267" s="249" t="s">
        <v>413</v>
      </c>
      <c r="D267" s="249" t="s">
        <v>279</v>
      </c>
      <c r="E267" s="250" t="s">
        <v>414</v>
      </c>
      <c r="F267" s="251" t="s">
        <v>415</v>
      </c>
      <c r="G267" s="252" t="s">
        <v>361</v>
      </c>
      <c r="H267" s="253">
        <v>2</v>
      </c>
      <c r="I267" s="254"/>
      <c r="J267" s="255">
        <f>ROUND(I267*H267,2)</f>
        <v>0</v>
      </c>
      <c r="K267" s="251" t="s">
        <v>20</v>
      </c>
      <c r="L267" s="256"/>
      <c r="M267" s="257" t="s">
        <v>20</v>
      </c>
      <c r="N267" s="258" t="s">
        <v>47</v>
      </c>
      <c r="O267" s="66"/>
      <c r="P267" s="198">
        <f>O267*H267</f>
        <v>0</v>
      </c>
      <c r="Q267" s="198">
        <v>6.4999999999999997E-3</v>
      </c>
      <c r="R267" s="198">
        <f>Q267*H267</f>
        <v>1.2999999999999999E-2</v>
      </c>
      <c r="S267" s="198">
        <v>0</v>
      </c>
      <c r="T267" s="199">
        <f>S267*H267</f>
        <v>0</v>
      </c>
      <c r="U267" s="36"/>
      <c r="V267" s="36"/>
      <c r="W267" s="36"/>
      <c r="X267" s="36"/>
      <c r="Y267" s="36"/>
      <c r="Z267" s="36"/>
      <c r="AA267" s="36"/>
      <c r="AB267" s="36"/>
      <c r="AC267" s="36"/>
      <c r="AD267" s="36"/>
      <c r="AE267" s="36"/>
      <c r="AR267" s="200" t="s">
        <v>179</v>
      </c>
      <c r="AT267" s="200" t="s">
        <v>279</v>
      </c>
      <c r="AU267" s="200" t="s">
        <v>86</v>
      </c>
      <c r="AY267" s="19" t="s">
        <v>123</v>
      </c>
      <c r="BE267" s="201">
        <f>IF(N267="základní",J267,0)</f>
        <v>0</v>
      </c>
      <c r="BF267" s="201">
        <f>IF(N267="snížená",J267,0)</f>
        <v>0</v>
      </c>
      <c r="BG267" s="201">
        <f>IF(N267="zákl. přenesená",J267,0)</f>
        <v>0</v>
      </c>
      <c r="BH267" s="201">
        <f>IF(N267="sníž. přenesená",J267,0)</f>
        <v>0</v>
      </c>
      <c r="BI267" s="201">
        <f>IF(N267="nulová",J267,0)</f>
        <v>0</v>
      </c>
      <c r="BJ267" s="19" t="s">
        <v>22</v>
      </c>
      <c r="BK267" s="201">
        <f>ROUND(I267*H267,2)</f>
        <v>0</v>
      </c>
      <c r="BL267" s="19" t="s">
        <v>130</v>
      </c>
      <c r="BM267" s="200" t="s">
        <v>416</v>
      </c>
    </row>
    <row r="268" spans="1:65" s="2" customFormat="1" ht="11.25">
      <c r="A268" s="36"/>
      <c r="B268" s="37"/>
      <c r="C268" s="38"/>
      <c r="D268" s="202" t="s">
        <v>132</v>
      </c>
      <c r="E268" s="38"/>
      <c r="F268" s="203" t="s">
        <v>415</v>
      </c>
      <c r="G268" s="38"/>
      <c r="H268" s="38"/>
      <c r="I268" s="110"/>
      <c r="J268" s="38"/>
      <c r="K268" s="38"/>
      <c r="L268" s="41"/>
      <c r="M268" s="204"/>
      <c r="N268" s="205"/>
      <c r="O268" s="66"/>
      <c r="P268" s="66"/>
      <c r="Q268" s="66"/>
      <c r="R268" s="66"/>
      <c r="S268" s="66"/>
      <c r="T268" s="67"/>
      <c r="U268" s="36"/>
      <c r="V268" s="36"/>
      <c r="W268" s="36"/>
      <c r="X268" s="36"/>
      <c r="Y268" s="36"/>
      <c r="Z268" s="36"/>
      <c r="AA268" s="36"/>
      <c r="AB268" s="36"/>
      <c r="AC268" s="36"/>
      <c r="AD268" s="36"/>
      <c r="AE268" s="36"/>
      <c r="AT268" s="19" t="s">
        <v>132</v>
      </c>
      <c r="AU268" s="19" t="s">
        <v>86</v>
      </c>
    </row>
    <row r="269" spans="1:65" s="14" customFormat="1" ht="11.25">
      <c r="B269" s="216"/>
      <c r="C269" s="217"/>
      <c r="D269" s="202" t="s">
        <v>134</v>
      </c>
      <c r="E269" s="218" t="s">
        <v>20</v>
      </c>
      <c r="F269" s="219" t="s">
        <v>373</v>
      </c>
      <c r="G269" s="217"/>
      <c r="H269" s="220">
        <v>2</v>
      </c>
      <c r="I269" s="221"/>
      <c r="J269" s="217"/>
      <c r="K269" s="217"/>
      <c r="L269" s="222"/>
      <c r="M269" s="223"/>
      <c r="N269" s="224"/>
      <c r="O269" s="224"/>
      <c r="P269" s="224"/>
      <c r="Q269" s="224"/>
      <c r="R269" s="224"/>
      <c r="S269" s="224"/>
      <c r="T269" s="225"/>
      <c r="AT269" s="226" t="s">
        <v>134</v>
      </c>
      <c r="AU269" s="226" t="s">
        <v>86</v>
      </c>
      <c r="AV269" s="14" t="s">
        <v>86</v>
      </c>
      <c r="AW269" s="14" t="s">
        <v>37</v>
      </c>
      <c r="AX269" s="14" t="s">
        <v>22</v>
      </c>
      <c r="AY269" s="226" t="s">
        <v>123</v>
      </c>
    </row>
    <row r="270" spans="1:65" s="2" customFormat="1" ht="16.5" customHeight="1">
      <c r="A270" s="36"/>
      <c r="B270" s="37"/>
      <c r="C270" s="189" t="s">
        <v>417</v>
      </c>
      <c r="D270" s="189" t="s">
        <v>125</v>
      </c>
      <c r="E270" s="190" t="s">
        <v>418</v>
      </c>
      <c r="F270" s="191" t="s">
        <v>419</v>
      </c>
      <c r="G270" s="192" t="s">
        <v>361</v>
      </c>
      <c r="H270" s="193">
        <v>2</v>
      </c>
      <c r="I270" s="194"/>
      <c r="J270" s="195">
        <f>ROUND(I270*H270,2)</f>
        <v>0</v>
      </c>
      <c r="K270" s="191" t="s">
        <v>129</v>
      </c>
      <c r="L270" s="41"/>
      <c r="M270" s="196" t="s">
        <v>20</v>
      </c>
      <c r="N270" s="197" t="s">
        <v>47</v>
      </c>
      <c r="O270" s="66"/>
      <c r="P270" s="198">
        <f>O270*H270</f>
        <v>0</v>
      </c>
      <c r="Q270" s="198">
        <v>3.4000000000000002E-4</v>
      </c>
      <c r="R270" s="198">
        <f>Q270*H270</f>
        <v>6.8000000000000005E-4</v>
      </c>
      <c r="S270" s="198">
        <v>0</v>
      </c>
      <c r="T270" s="199">
        <f>S270*H270</f>
        <v>0</v>
      </c>
      <c r="U270" s="36"/>
      <c r="V270" s="36"/>
      <c r="W270" s="36"/>
      <c r="X270" s="36"/>
      <c r="Y270" s="36"/>
      <c r="Z270" s="36"/>
      <c r="AA270" s="36"/>
      <c r="AB270" s="36"/>
      <c r="AC270" s="36"/>
      <c r="AD270" s="36"/>
      <c r="AE270" s="36"/>
      <c r="AR270" s="200" t="s">
        <v>130</v>
      </c>
      <c r="AT270" s="200" t="s">
        <v>125</v>
      </c>
      <c r="AU270" s="200" t="s">
        <v>86</v>
      </c>
      <c r="AY270" s="19" t="s">
        <v>123</v>
      </c>
      <c r="BE270" s="201">
        <f>IF(N270="základní",J270,0)</f>
        <v>0</v>
      </c>
      <c r="BF270" s="201">
        <f>IF(N270="snížená",J270,0)</f>
        <v>0</v>
      </c>
      <c r="BG270" s="201">
        <f>IF(N270="zákl. přenesená",J270,0)</f>
        <v>0</v>
      </c>
      <c r="BH270" s="201">
        <f>IF(N270="sníž. přenesená",J270,0)</f>
        <v>0</v>
      </c>
      <c r="BI270" s="201">
        <f>IF(N270="nulová",J270,0)</f>
        <v>0</v>
      </c>
      <c r="BJ270" s="19" t="s">
        <v>22</v>
      </c>
      <c r="BK270" s="201">
        <f>ROUND(I270*H270,2)</f>
        <v>0</v>
      </c>
      <c r="BL270" s="19" t="s">
        <v>130</v>
      </c>
      <c r="BM270" s="200" t="s">
        <v>420</v>
      </c>
    </row>
    <row r="271" spans="1:65" s="2" customFormat="1" ht="11.25">
      <c r="A271" s="36"/>
      <c r="B271" s="37"/>
      <c r="C271" s="38"/>
      <c r="D271" s="202" t="s">
        <v>132</v>
      </c>
      <c r="E271" s="38"/>
      <c r="F271" s="203" t="s">
        <v>421</v>
      </c>
      <c r="G271" s="38"/>
      <c r="H271" s="38"/>
      <c r="I271" s="110"/>
      <c r="J271" s="38"/>
      <c r="K271" s="38"/>
      <c r="L271" s="41"/>
      <c r="M271" s="204"/>
      <c r="N271" s="205"/>
      <c r="O271" s="66"/>
      <c r="P271" s="66"/>
      <c r="Q271" s="66"/>
      <c r="R271" s="66"/>
      <c r="S271" s="66"/>
      <c r="T271" s="67"/>
      <c r="U271" s="36"/>
      <c r="V271" s="36"/>
      <c r="W271" s="36"/>
      <c r="X271" s="36"/>
      <c r="Y271" s="36"/>
      <c r="Z271" s="36"/>
      <c r="AA271" s="36"/>
      <c r="AB271" s="36"/>
      <c r="AC271" s="36"/>
      <c r="AD271" s="36"/>
      <c r="AE271" s="36"/>
      <c r="AT271" s="19" t="s">
        <v>132</v>
      </c>
      <c r="AU271" s="19" t="s">
        <v>86</v>
      </c>
    </row>
    <row r="272" spans="1:65" s="2" customFormat="1" ht="16.5" customHeight="1">
      <c r="A272" s="36"/>
      <c r="B272" s="37"/>
      <c r="C272" s="249" t="s">
        <v>422</v>
      </c>
      <c r="D272" s="249" t="s">
        <v>279</v>
      </c>
      <c r="E272" s="250" t="s">
        <v>423</v>
      </c>
      <c r="F272" s="251" t="s">
        <v>424</v>
      </c>
      <c r="G272" s="252" t="s">
        <v>361</v>
      </c>
      <c r="H272" s="253">
        <v>2</v>
      </c>
      <c r="I272" s="254"/>
      <c r="J272" s="255">
        <f>ROUND(I272*H272,2)</f>
        <v>0</v>
      </c>
      <c r="K272" s="251" t="s">
        <v>20</v>
      </c>
      <c r="L272" s="256"/>
      <c r="M272" s="257" t="s">
        <v>20</v>
      </c>
      <c r="N272" s="258" t="s">
        <v>47</v>
      </c>
      <c r="O272" s="66"/>
      <c r="P272" s="198">
        <f>O272*H272</f>
        <v>0</v>
      </c>
      <c r="Q272" s="198">
        <v>1.9E-2</v>
      </c>
      <c r="R272" s="198">
        <f>Q272*H272</f>
        <v>3.7999999999999999E-2</v>
      </c>
      <c r="S272" s="198">
        <v>0</v>
      </c>
      <c r="T272" s="199">
        <f>S272*H272</f>
        <v>0</v>
      </c>
      <c r="U272" s="36"/>
      <c r="V272" s="36"/>
      <c r="W272" s="36"/>
      <c r="X272" s="36"/>
      <c r="Y272" s="36"/>
      <c r="Z272" s="36"/>
      <c r="AA272" s="36"/>
      <c r="AB272" s="36"/>
      <c r="AC272" s="36"/>
      <c r="AD272" s="36"/>
      <c r="AE272" s="36"/>
      <c r="AR272" s="200" t="s">
        <v>179</v>
      </c>
      <c r="AT272" s="200" t="s">
        <v>279</v>
      </c>
      <c r="AU272" s="200" t="s">
        <v>86</v>
      </c>
      <c r="AY272" s="19" t="s">
        <v>123</v>
      </c>
      <c r="BE272" s="201">
        <f>IF(N272="základní",J272,0)</f>
        <v>0</v>
      </c>
      <c r="BF272" s="201">
        <f>IF(N272="snížená",J272,0)</f>
        <v>0</v>
      </c>
      <c r="BG272" s="201">
        <f>IF(N272="zákl. přenesená",J272,0)</f>
        <v>0</v>
      </c>
      <c r="BH272" s="201">
        <f>IF(N272="sníž. přenesená",J272,0)</f>
        <v>0</v>
      </c>
      <c r="BI272" s="201">
        <f>IF(N272="nulová",J272,0)</f>
        <v>0</v>
      </c>
      <c r="BJ272" s="19" t="s">
        <v>22</v>
      </c>
      <c r="BK272" s="201">
        <f>ROUND(I272*H272,2)</f>
        <v>0</v>
      </c>
      <c r="BL272" s="19" t="s">
        <v>130</v>
      </c>
      <c r="BM272" s="200" t="s">
        <v>425</v>
      </c>
    </row>
    <row r="273" spans="1:65" s="2" customFormat="1" ht="11.25">
      <c r="A273" s="36"/>
      <c r="B273" s="37"/>
      <c r="C273" s="38"/>
      <c r="D273" s="202" t="s">
        <v>132</v>
      </c>
      <c r="E273" s="38"/>
      <c r="F273" s="203" t="s">
        <v>424</v>
      </c>
      <c r="G273" s="38"/>
      <c r="H273" s="38"/>
      <c r="I273" s="110"/>
      <c r="J273" s="38"/>
      <c r="K273" s="38"/>
      <c r="L273" s="41"/>
      <c r="M273" s="204"/>
      <c r="N273" s="205"/>
      <c r="O273" s="66"/>
      <c r="P273" s="66"/>
      <c r="Q273" s="66"/>
      <c r="R273" s="66"/>
      <c r="S273" s="66"/>
      <c r="T273" s="67"/>
      <c r="U273" s="36"/>
      <c r="V273" s="36"/>
      <c r="W273" s="36"/>
      <c r="X273" s="36"/>
      <c r="Y273" s="36"/>
      <c r="Z273" s="36"/>
      <c r="AA273" s="36"/>
      <c r="AB273" s="36"/>
      <c r="AC273" s="36"/>
      <c r="AD273" s="36"/>
      <c r="AE273" s="36"/>
      <c r="AT273" s="19" t="s">
        <v>132</v>
      </c>
      <c r="AU273" s="19" t="s">
        <v>86</v>
      </c>
    </row>
    <row r="274" spans="1:65" s="14" customFormat="1" ht="11.25">
      <c r="B274" s="216"/>
      <c r="C274" s="217"/>
      <c r="D274" s="202" t="s">
        <v>134</v>
      </c>
      <c r="E274" s="218" t="s">
        <v>20</v>
      </c>
      <c r="F274" s="219" t="s">
        <v>373</v>
      </c>
      <c r="G274" s="217"/>
      <c r="H274" s="220">
        <v>2</v>
      </c>
      <c r="I274" s="221"/>
      <c r="J274" s="217"/>
      <c r="K274" s="217"/>
      <c r="L274" s="222"/>
      <c r="M274" s="223"/>
      <c r="N274" s="224"/>
      <c r="O274" s="224"/>
      <c r="P274" s="224"/>
      <c r="Q274" s="224"/>
      <c r="R274" s="224"/>
      <c r="S274" s="224"/>
      <c r="T274" s="225"/>
      <c r="AT274" s="226" t="s">
        <v>134</v>
      </c>
      <c r="AU274" s="226" t="s">
        <v>86</v>
      </c>
      <c r="AV274" s="14" t="s">
        <v>86</v>
      </c>
      <c r="AW274" s="14" t="s">
        <v>37</v>
      </c>
      <c r="AX274" s="14" t="s">
        <v>22</v>
      </c>
      <c r="AY274" s="226" t="s">
        <v>123</v>
      </c>
    </row>
    <row r="275" spans="1:65" s="2" customFormat="1" ht="16.5" customHeight="1">
      <c r="A275" s="36"/>
      <c r="B275" s="37"/>
      <c r="C275" s="189" t="s">
        <v>426</v>
      </c>
      <c r="D275" s="189" t="s">
        <v>125</v>
      </c>
      <c r="E275" s="190" t="s">
        <v>427</v>
      </c>
      <c r="F275" s="191" t="s">
        <v>428</v>
      </c>
      <c r="G275" s="192" t="s">
        <v>361</v>
      </c>
      <c r="H275" s="193">
        <v>2</v>
      </c>
      <c r="I275" s="194"/>
      <c r="J275" s="195">
        <f>ROUND(I275*H275,2)</f>
        <v>0</v>
      </c>
      <c r="K275" s="191" t="s">
        <v>129</v>
      </c>
      <c r="L275" s="41"/>
      <c r="M275" s="196" t="s">
        <v>20</v>
      </c>
      <c r="N275" s="197" t="s">
        <v>47</v>
      </c>
      <c r="O275" s="66"/>
      <c r="P275" s="198">
        <f>O275*H275</f>
        <v>0</v>
      </c>
      <c r="Q275" s="198">
        <v>0.12303</v>
      </c>
      <c r="R275" s="198">
        <f>Q275*H275</f>
        <v>0.24606</v>
      </c>
      <c r="S275" s="198">
        <v>0</v>
      </c>
      <c r="T275" s="199">
        <f>S275*H275</f>
        <v>0</v>
      </c>
      <c r="U275" s="36"/>
      <c r="V275" s="36"/>
      <c r="W275" s="36"/>
      <c r="X275" s="36"/>
      <c r="Y275" s="36"/>
      <c r="Z275" s="36"/>
      <c r="AA275" s="36"/>
      <c r="AB275" s="36"/>
      <c r="AC275" s="36"/>
      <c r="AD275" s="36"/>
      <c r="AE275" s="36"/>
      <c r="AR275" s="200" t="s">
        <v>130</v>
      </c>
      <c r="AT275" s="200" t="s">
        <v>125</v>
      </c>
      <c r="AU275" s="200" t="s">
        <v>86</v>
      </c>
      <c r="AY275" s="19" t="s">
        <v>123</v>
      </c>
      <c r="BE275" s="201">
        <f>IF(N275="základní",J275,0)</f>
        <v>0</v>
      </c>
      <c r="BF275" s="201">
        <f>IF(N275="snížená",J275,0)</f>
        <v>0</v>
      </c>
      <c r="BG275" s="201">
        <f>IF(N275="zákl. přenesená",J275,0)</f>
        <v>0</v>
      </c>
      <c r="BH275" s="201">
        <f>IF(N275="sníž. přenesená",J275,0)</f>
        <v>0</v>
      </c>
      <c r="BI275" s="201">
        <f>IF(N275="nulová",J275,0)</f>
        <v>0</v>
      </c>
      <c r="BJ275" s="19" t="s">
        <v>22</v>
      </c>
      <c r="BK275" s="201">
        <f>ROUND(I275*H275,2)</f>
        <v>0</v>
      </c>
      <c r="BL275" s="19" t="s">
        <v>130</v>
      </c>
      <c r="BM275" s="200" t="s">
        <v>429</v>
      </c>
    </row>
    <row r="276" spans="1:65" s="2" customFormat="1" ht="11.25">
      <c r="A276" s="36"/>
      <c r="B276" s="37"/>
      <c r="C276" s="38"/>
      <c r="D276" s="202" t="s">
        <v>132</v>
      </c>
      <c r="E276" s="38"/>
      <c r="F276" s="203" t="s">
        <v>428</v>
      </c>
      <c r="G276" s="38"/>
      <c r="H276" s="38"/>
      <c r="I276" s="110"/>
      <c r="J276" s="38"/>
      <c r="K276" s="38"/>
      <c r="L276" s="41"/>
      <c r="M276" s="204"/>
      <c r="N276" s="205"/>
      <c r="O276" s="66"/>
      <c r="P276" s="66"/>
      <c r="Q276" s="66"/>
      <c r="R276" s="66"/>
      <c r="S276" s="66"/>
      <c r="T276" s="67"/>
      <c r="U276" s="36"/>
      <c r="V276" s="36"/>
      <c r="W276" s="36"/>
      <c r="X276" s="36"/>
      <c r="Y276" s="36"/>
      <c r="Z276" s="36"/>
      <c r="AA276" s="36"/>
      <c r="AB276" s="36"/>
      <c r="AC276" s="36"/>
      <c r="AD276" s="36"/>
      <c r="AE276" s="36"/>
      <c r="AT276" s="19" t="s">
        <v>132</v>
      </c>
      <c r="AU276" s="19" t="s">
        <v>86</v>
      </c>
    </row>
    <row r="277" spans="1:65" s="2" customFormat="1" ht="16.5" customHeight="1">
      <c r="A277" s="36"/>
      <c r="B277" s="37"/>
      <c r="C277" s="249" t="s">
        <v>430</v>
      </c>
      <c r="D277" s="249" t="s">
        <v>279</v>
      </c>
      <c r="E277" s="250" t="s">
        <v>431</v>
      </c>
      <c r="F277" s="251" t="s">
        <v>432</v>
      </c>
      <c r="G277" s="252" t="s">
        <v>361</v>
      </c>
      <c r="H277" s="253">
        <v>2</v>
      </c>
      <c r="I277" s="254"/>
      <c r="J277" s="255">
        <f>ROUND(I277*H277,2)</f>
        <v>0</v>
      </c>
      <c r="K277" s="251" t="s">
        <v>20</v>
      </c>
      <c r="L277" s="256"/>
      <c r="M277" s="257" t="s">
        <v>20</v>
      </c>
      <c r="N277" s="258" t="s">
        <v>47</v>
      </c>
      <c r="O277" s="66"/>
      <c r="P277" s="198">
        <f>O277*H277</f>
        <v>0</v>
      </c>
      <c r="Q277" s="198">
        <v>1.1299999999999999E-2</v>
      </c>
      <c r="R277" s="198">
        <f>Q277*H277</f>
        <v>2.2599999999999999E-2</v>
      </c>
      <c r="S277" s="198">
        <v>0</v>
      </c>
      <c r="T277" s="199">
        <f>S277*H277</f>
        <v>0</v>
      </c>
      <c r="U277" s="36"/>
      <c r="V277" s="36"/>
      <c r="W277" s="36"/>
      <c r="X277" s="36"/>
      <c r="Y277" s="36"/>
      <c r="Z277" s="36"/>
      <c r="AA277" s="36"/>
      <c r="AB277" s="36"/>
      <c r="AC277" s="36"/>
      <c r="AD277" s="36"/>
      <c r="AE277" s="36"/>
      <c r="AR277" s="200" t="s">
        <v>179</v>
      </c>
      <c r="AT277" s="200" t="s">
        <v>279</v>
      </c>
      <c r="AU277" s="200" t="s">
        <v>86</v>
      </c>
      <c r="AY277" s="19" t="s">
        <v>123</v>
      </c>
      <c r="BE277" s="201">
        <f>IF(N277="základní",J277,0)</f>
        <v>0</v>
      </c>
      <c r="BF277" s="201">
        <f>IF(N277="snížená",J277,0)</f>
        <v>0</v>
      </c>
      <c r="BG277" s="201">
        <f>IF(N277="zákl. přenesená",J277,0)</f>
        <v>0</v>
      </c>
      <c r="BH277" s="201">
        <f>IF(N277="sníž. přenesená",J277,0)</f>
        <v>0</v>
      </c>
      <c r="BI277" s="201">
        <f>IF(N277="nulová",J277,0)</f>
        <v>0</v>
      </c>
      <c r="BJ277" s="19" t="s">
        <v>22</v>
      </c>
      <c r="BK277" s="201">
        <f>ROUND(I277*H277,2)</f>
        <v>0</v>
      </c>
      <c r="BL277" s="19" t="s">
        <v>130</v>
      </c>
      <c r="BM277" s="200" t="s">
        <v>433</v>
      </c>
    </row>
    <row r="278" spans="1:65" s="2" customFormat="1" ht="11.25">
      <c r="A278" s="36"/>
      <c r="B278" s="37"/>
      <c r="C278" s="38"/>
      <c r="D278" s="202" t="s">
        <v>132</v>
      </c>
      <c r="E278" s="38"/>
      <c r="F278" s="203" t="s">
        <v>432</v>
      </c>
      <c r="G278" s="38"/>
      <c r="H278" s="38"/>
      <c r="I278" s="110"/>
      <c r="J278" s="38"/>
      <c r="K278" s="38"/>
      <c r="L278" s="41"/>
      <c r="M278" s="204"/>
      <c r="N278" s="205"/>
      <c r="O278" s="66"/>
      <c r="P278" s="66"/>
      <c r="Q278" s="66"/>
      <c r="R278" s="66"/>
      <c r="S278" s="66"/>
      <c r="T278" s="67"/>
      <c r="U278" s="36"/>
      <c r="V278" s="36"/>
      <c r="W278" s="36"/>
      <c r="X278" s="36"/>
      <c r="Y278" s="36"/>
      <c r="Z278" s="36"/>
      <c r="AA278" s="36"/>
      <c r="AB278" s="36"/>
      <c r="AC278" s="36"/>
      <c r="AD278" s="36"/>
      <c r="AE278" s="36"/>
      <c r="AT278" s="19" t="s">
        <v>132</v>
      </c>
      <c r="AU278" s="19" t="s">
        <v>86</v>
      </c>
    </row>
    <row r="279" spans="1:65" s="14" customFormat="1" ht="11.25">
      <c r="B279" s="216"/>
      <c r="C279" s="217"/>
      <c r="D279" s="202" t="s">
        <v>134</v>
      </c>
      <c r="E279" s="218" t="s">
        <v>20</v>
      </c>
      <c r="F279" s="219" t="s">
        <v>373</v>
      </c>
      <c r="G279" s="217"/>
      <c r="H279" s="220">
        <v>2</v>
      </c>
      <c r="I279" s="221"/>
      <c r="J279" s="217"/>
      <c r="K279" s="217"/>
      <c r="L279" s="222"/>
      <c r="M279" s="223"/>
      <c r="N279" s="224"/>
      <c r="O279" s="224"/>
      <c r="P279" s="224"/>
      <c r="Q279" s="224"/>
      <c r="R279" s="224"/>
      <c r="S279" s="224"/>
      <c r="T279" s="225"/>
      <c r="AT279" s="226" t="s">
        <v>134</v>
      </c>
      <c r="AU279" s="226" t="s">
        <v>86</v>
      </c>
      <c r="AV279" s="14" t="s">
        <v>86</v>
      </c>
      <c r="AW279" s="14" t="s">
        <v>37</v>
      </c>
      <c r="AX279" s="14" t="s">
        <v>22</v>
      </c>
      <c r="AY279" s="226" t="s">
        <v>123</v>
      </c>
    </row>
    <row r="280" spans="1:65" s="2" customFormat="1" ht="16.5" customHeight="1">
      <c r="A280" s="36"/>
      <c r="B280" s="37"/>
      <c r="C280" s="249" t="s">
        <v>434</v>
      </c>
      <c r="D280" s="249" t="s">
        <v>279</v>
      </c>
      <c r="E280" s="250" t="s">
        <v>435</v>
      </c>
      <c r="F280" s="251" t="s">
        <v>436</v>
      </c>
      <c r="G280" s="252" t="s">
        <v>361</v>
      </c>
      <c r="H280" s="253">
        <v>2</v>
      </c>
      <c r="I280" s="254"/>
      <c r="J280" s="255">
        <f>ROUND(I280*H280,2)</f>
        <v>0</v>
      </c>
      <c r="K280" s="251" t="s">
        <v>20</v>
      </c>
      <c r="L280" s="256"/>
      <c r="M280" s="257" t="s">
        <v>20</v>
      </c>
      <c r="N280" s="258" t="s">
        <v>47</v>
      </c>
      <c r="O280" s="66"/>
      <c r="P280" s="198">
        <f>O280*H280</f>
        <v>0</v>
      </c>
      <c r="Q280" s="198">
        <v>6.4999999999999997E-4</v>
      </c>
      <c r="R280" s="198">
        <f>Q280*H280</f>
        <v>1.2999999999999999E-3</v>
      </c>
      <c r="S280" s="198">
        <v>0</v>
      </c>
      <c r="T280" s="199">
        <f>S280*H280</f>
        <v>0</v>
      </c>
      <c r="U280" s="36"/>
      <c r="V280" s="36"/>
      <c r="W280" s="36"/>
      <c r="X280" s="36"/>
      <c r="Y280" s="36"/>
      <c r="Z280" s="36"/>
      <c r="AA280" s="36"/>
      <c r="AB280" s="36"/>
      <c r="AC280" s="36"/>
      <c r="AD280" s="36"/>
      <c r="AE280" s="36"/>
      <c r="AR280" s="200" t="s">
        <v>179</v>
      </c>
      <c r="AT280" s="200" t="s">
        <v>279</v>
      </c>
      <c r="AU280" s="200" t="s">
        <v>86</v>
      </c>
      <c r="AY280" s="19" t="s">
        <v>123</v>
      </c>
      <c r="BE280" s="201">
        <f>IF(N280="základní",J280,0)</f>
        <v>0</v>
      </c>
      <c r="BF280" s="201">
        <f>IF(N280="snížená",J280,0)</f>
        <v>0</v>
      </c>
      <c r="BG280" s="201">
        <f>IF(N280="zákl. přenesená",J280,0)</f>
        <v>0</v>
      </c>
      <c r="BH280" s="201">
        <f>IF(N280="sníž. přenesená",J280,0)</f>
        <v>0</v>
      </c>
      <c r="BI280" s="201">
        <f>IF(N280="nulová",J280,0)</f>
        <v>0</v>
      </c>
      <c r="BJ280" s="19" t="s">
        <v>22</v>
      </c>
      <c r="BK280" s="201">
        <f>ROUND(I280*H280,2)</f>
        <v>0</v>
      </c>
      <c r="BL280" s="19" t="s">
        <v>130</v>
      </c>
      <c r="BM280" s="200" t="s">
        <v>437</v>
      </c>
    </row>
    <row r="281" spans="1:65" s="2" customFormat="1" ht="11.25">
      <c r="A281" s="36"/>
      <c r="B281" s="37"/>
      <c r="C281" s="38"/>
      <c r="D281" s="202" t="s">
        <v>132</v>
      </c>
      <c r="E281" s="38"/>
      <c r="F281" s="203" t="s">
        <v>436</v>
      </c>
      <c r="G281" s="38"/>
      <c r="H281" s="38"/>
      <c r="I281" s="110"/>
      <c r="J281" s="38"/>
      <c r="K281" s="38"/>
      <c r="L281" s="41"/>
      <c r="M281" s="204"/>
      <c r="N281" s="205"/>
      <c r="O281" s="66"/>
      <c r="P281" s="66"/>
      <c r="Q281" s="66"/>
      <c r="R281" s="66"/>
      <c r="S281" s="66"/>
      <c r="T281" s="67"/>
      <c r="U281" s="36"/>
      <c r="V281" s="36"/>
      <c r="W281" s="36"/>
      <c r="X281" s="36"/>
      <c r="Y281" s="36"/>
      <c r="Z281" s="36"/>
      <c r="AA281" s="36"/>
      <c r="AB281" s="36"/>
      <c r="AC281" s="36"/>
      <c r="AD281" s="36"/>
      <c r="AE281" s="36"/>
      <c r="AT281" s="19" t="s">
        <v>132</v>
      </c>
      <c r="AU281" s="19" t="s">
        <v>86</v>
      </c>
    </row>
    <row r="282" spans="1:65" s="14" customFormat="1" ht="11.25">
      <c r="B282" s="216"/>
      <c r="C282" s="217"/>
      <c r="D282" s="202" t="s">
        <v>134</v>
      </c>
      <c r="E282" s="218" t="s">
        <v>20</v>
      </c>
      <c r="F282" s="219" t="s">
        <v>373</v>
      </c>
      <c r="G282" s="217"/>
      <c r="H282" s="220">
        <v>2</v>
      </c>
      <c r="I282" s="221"/>
      <c r="J282" s="217"/>
      <c r="K282" s="217"/>
      <c r="L282" s="222"/>
      <c r="M282" s="223"/>
      <c r="N282" s="224"/>
      <c r="O282" s="224"/>
      <c r="P282" s="224"/>
      <c r="Q282" s="224"/>
      <c r="R282" s="224"/>
      <c r="S282" s="224"/>
      <c r="T282" s="225"/>
      <c r="AT282" s="226" t="s">
        <v>134</v>
      </c>
      <c r="AU282" s="226" t="s">
        <v>86</v>
      </c>
      <c r="AV282" s="14" t="s">
        <v>86</v>
      </c>
      <c r="AW282" s="14" t="s">
        <v>37</v>
      </c>
      <c r="AX282" s="14" t="s">
        <v>22</v>
      </c>
      <c r="AY282" s="226" t="s">
        <v>123</v>
      </c>
    </row>
    <row r="283" spans="1:65" s="2" customFormat="1" ht="16.5" customHeight="1">
      <c r="A283" s="36"/>
      <c r="B283" s="37"/>
      <c r="C283" s="249" t="s">
        <v>438</v>
      </c>
      <c r="D283" s="249" t="s">
        <v>279</v>
      </c>
      <c r="E283" s="250" t="s">
        <v>439</v>
      </c>
      <c r="F283" s="251" t="s">
        <v>440</v>
      </c>
      <c r="G283" s="252" t="s">
        <v>361</v>
      </c>
      <c r="H283" s="253">
        <v>2</v>
      </c>
      <c r="I283" s="254"/>
      <c r="J283" s="255">
        <f>ROUND(I283*H283,2)</f>
        <v>0</v>
      </c>
      <c r="K283" s="251" t="s">
        <v>20</v>
      </c>
      <c r="L283" s="256"/>
      <c r="M283" s="257" t="s">
        <v>20</v>
      </c>
      <c r="N283" s="258" t="s">
        <v>47</v>
      </c>
      <c r="O283" s="66"/>
      <c r="P283" s="198">
        <f>O283*H283</f>
        <v>0</v>
      </c>
      <c r="Q283" s="198">
        <v>7.3000000000000001E-3</v>
      </c>
      <c r="R283" s="198">
        <f>Q283*H283</f>
        <v>1.46E-2</v>
      </c>
      <c r="S283" s="198">
        <v>0</v>
      </c>
      <c r="T283" s="199">
        <f>S283*H283</f>
        <v>0</v>
      </c>
      <c r="U283" s="36"/>
      <c r="V283" s="36"/>
      <c r="W283" s="36"/>
      <c r="X283" s="36"/>
      <c r="Y283" s="36"/>
      <c r="Z283" s="36"/>
      <c r="AA283" s="36"/>
      <c r="AB283" s="36"/>
      <c r="AC283" s="36"/>
      <c r="AD283" s="36"/>
      <c r="AE283" s="36"/>
      <c r="AR283" s="200" t="s">
        <v>179</v>
      </c>
      <c r="AT283" s="200" t="s">
        <v>279</v>
      </c>
      <c r="AU283" s="200" t="s">
        <v>86</v>
      </c>
      <c r="AY283" s="19" t="s">
        <v>123</v>
      </c>
      <c r="BE283" s="201">
        <f>IF(N283="základní",J283,0)</f>
        <v>0</v>
      </c>
      <c r="BF283" s="201">
        <f>IF(N283="snížená",J283,0)</f>
        <v>0</v>
      </c>
      <c r="BG283" s="201">
        <f>IF(N283="zákl. přenesená",J283,0)</f>
        <v>0</v>
      </c>
      <c r="BH283" s="201">
        <f>IF(N283="sníž. přenesená",J283,0)</f>
        <v>0</v>
      </c>
      <c r="BI283" s="201">
        <f>IF(N283="nulová",J283,0)</f>
        <v>0</v>
      </c>
      <c r="BJ283" s="19" t="s">
        <v>22</v>
      </c>
      <c r="BK283" s="201">
        <f>ROUND(I283*H283,2)</f>
        <v>0</v>
      </c>
      <c r="BL283" s="19" t="s">
        <v>130</v>
      </c>
      <c r="BM283" s="200" t="s">
        <v>441</v>
      </c>
    </row>
    <row r="284" spans="1:65" s="2" customFormat="1" ht="11.25">
      <c r="A284" s="36"/>
      <c r="B284" s="37"/>
      <c r="C284" s="38"/>
      <c r="D284" s="202" t="s">
        <v>132</v>
      </c>
      <c r="E284" s="38"/>
      <c r="F284" s="203" t="s">
        <v>440</v>
      </c>
      <c r="G284" s="38"/>
      <c r="H284" s="38"/>
      <c r="I284" s="110"/>
      <c r="J284" s="38"/>
      <c r="K284" s="38"/>
      <c r="L284" s="41"/>
      <c r="M284" s="204"/>
      <c r="N284" s="205"/>
      <c r="O284" s="66"/>
      <c r="P284" s="66"/>
      <c r="Q284" s="66"/>
      <c r="R284" s="66"/>
      <c r="S284" s="66"/>
      <c r="T284" s="67"/>
      <c r="U284" s="36"/>
      <c r="V284" s="36"/>
      <c r="W284" s="36"/>
      <c r="X284" s="36"/>
      <c r="Y284" s="36"/>
      <c r="Z284" s="36"/>
      <c r="AA284" s="36"/>
      <c r="AB284" s="36"/>
      <c r="AC284" s="36"/>
      <c r="AD284" s="36"/>
      <c r="AE284" s="36"/>
      <c r="AT284" s="19" t="s">
        <v>132</v>
      </c>
      <c r="AU284" s="19" t="s">
        <v>86</v>
      </c>
    </row>
    <row r="285" spans="1:65" s="14" customFormat="1" ht="11.25">
      <c r="B285" s="216"/>
      <c r="C285" s="217"/>
      <c r="D285" s="202" t="s">
        <v>134</v>
      </c>
      <c r="E285" s="218" t="s">
        <v>20</v>
      </c>
      <c r="F285" s="219" t="s">
        <v>373</v>
      </c>
      <c r="G285" s="217"/>
      <c r="H285" s="220">
        <v>2</v>
      </c>
      <c r="I285" s="221"/>
      <c r="J285" s="217"/>
      <c r="K285" s="217"/>
      <c r="L285" s="222"/>
      <c r="M285" s="223"/>
      <c r="N285" s="224"/>
      <c r="O285" s="224"/>
      <c r="P285" s="224"/>
      <c r="Q285" s="224"/>
      <c r="R285" s="224"/>
      <c r="S285" s="224"/>
      <c r="T285" s="225"/>
      <c r="AT285" s="226" t="s">
        <v>134</v>
      </c>
      <c r="AU285" s="226" t="s">
        <v>86</v>
      </c>
      <c r="AV285" s="14" t="s">
        <v>86</v>
      </c>
      <c r="AW285" s="14" t="s">
        <v>37</v>
      </c>
      <c r="AX285" s="14" t="s">
        <v>22</v>
      </c>
      <c r="AY285" s="226" t="s">
        <v>123</v>
      </c>
    </row>
    <row r="286" spans="1:65" s="2" customFormat="1" ht="16.5" customHeight="1">
      <c r="A286" s="36"/>
      <c r="B286" s="37"/>
      <c r="C286" s="189" t="s">
        <v>442</v>
      </c>
      <c r="D286" s="189" t="s">
        <v>125</v>
      </c>
      <c r="E286" s="190" t="s">
        <v>443</v>
      </c>
      <c r="F286" s="191" t="s">
        <v>444</v>
      </c>
      <c r="G286" s="192" t="s">
        <v>361</v>
      </c>
      <c r="H286" s="193">
        <v>2</v>
      </c>
      <c r="I286" s="194"/>
      <c r="J286" s="195">
        <f>ROUND(I286*H286,2)</f>
        <v>0</v>
      </c>
      <c r="K286" s="191" t="s">
        <v>129</v>
      </c>
      <c r="L286" s="41"/>
      <c r="M286" s="196" t="s">
        <v>20</v>
      </c>
      <c r="N286" s="197" t="s">
        <v>47</v>
      </c>
      <c r="O286" s="66"/>
      <c r="P286" s="198">
        <f>O286*H286</f>
        <v>0</v>
      </c>
      <c r="Q286" s="198">
        <v>0.32906000000000002</v>
      </c>
      <c r="R286" s="198">
        <f>Q286*H286</f>
        <v>0.65812000000000004</v>
      </c>
      <c r="S286" s="198">
        <v>0</v>
      </c>
      <c r="T286" s="199">
        <f>S286*H286</f>
        <v>0</v>
      </c>
      <c r="U286" s="36"/>
      <c r="V286" s="36"/>
      <c r="W286" s="36"/>
      <c r="X286" s="36"/>
      <c r="Y286" s="36"/>
      <c r="Z286" s="36"/>
      <c r="AA286" s="36"/>
      <c r="AB286" s="36"/>
      <c r="AC286" s="36"/>
      <c r="AD286" s="36"/>
      <c r="AE286" s="36"/>
      <c r="AR286" s="200" t="s">
        <v>130</v>
      </c>
      <c r="AT286" s="200" t="s">
        <v>125</v>
      </c>
      <c r="AU286" s="200" t="s">
        <v>86</v>
      </c>
      <c r="AY286" s="19" t="s">
        <v>123</v>
      </c>
      <c r="BE286" s="201">
        <f>IF(N286="základní",J286,0)</f>
        <v>0</v>
      </c>
      <c r="BF286" s="201">
        <f>IF(N286="snížená",J286,0)</f>
        <v>0</v>
      </c>
      <c r="BG286" s="201">
        <f>IF(N286="zákl. přenesená",J286,0)</f>
        <v>0</v>
      </c>
      <c r="BH286" s="201">
        <f>IF(N286="sníž. přenesená",J286,0)</f>
        <v>0</v>
      </c>
      <c r="BI286" s="201">
        <f>IF(N286="nulová",J286,0)</f>
        <v>0</v>
      </c>
      <c r="BJ286" s="19" t="s">
        <v>22</v>
      </c>
      <c r="BK286" s="201">
        <f>ROUND(I286*H286,2)</f>
        <v>0</v>
      </c>
      <c r="BL286" s="19" t="s">
        <v>130</v>
      </c>
      <c r="BM286" s="200" t="s">
        <v>445</v>
      </c>
    </row>
    <row r="287" spans="1:65" s="2" customFormat="1" ht="11.25">
      <c r="A287" s="36"/>
      <c r="B287" s="37"/>
      <c r="C287" s="38"/>
      <c r="D287" s="202" t="s">
        <v>132</v>
      </c>
      <c r="E287" s="38"/>
      <c r="F287" s="203" t="s">
        <v>444</v>
      </c>
      <c r="G287" s="38"/>
      <c r="H287" s="38"/>
      <c r="I287" s="110"/>
      <c r="J287" s="38"/>
      <c r="K287" s="38"/>
      <c r="L287" s="41"/>
      <c r="M287" s="204"/>
      <c r="N287" s="205"/>
      <c r="O287" s="66"/>
      <c r="P287" s="66"/>
      <c r="Q287" s="66"/>
      <c r="R287" s="66"/>
      <c r="S287" s="66"/>
      <c r="T287" s="67"/>
      <c r="U287" s="36"/>
      <c r="V287" s="36"/>
      <c r="W287" s="36"/>
      <c r="X287" s="36"/>
      <c r="Y287" s="36"/>
      <c r="Z287" s="36"/>
      <c r="AA287" s="36"/>
      <c r="AB287" s="36"/>
      <c r="AC287" s="36"/>
      <c r="AD287" s="36"/>
      <c r="AE287" s="36"/>
      <c r="AT287" s="19" t="s">
        <v>132</v>
      </c>
      <c r="AU287" s="19" t="s">
        <v>86</v>
      </c>
    </row>
    <row r="288" spans="1:65" s="2" customFormat="1" ht="16.5" customHeight="1">
      <c r="A288" s="36"/>
      <c r="B288" s="37"/>
      <c r="C288" s="249" t="s">
        <v>446</v>
      </c>
      <c r="D288" s="249" t="s">
        <v>279</v>
      </c>
      <c r="E288" s="250" t="s">
        <v>447</v>
      </c>
      <c r="F288" s="251" t="s">
        <v>448</v>
      </c>
      <c r="G288" s="252" t="s">
        <v>361</v>
      </c>
      <c r="H288" s="253">
        <v>2</v>
      </c>
      <c r="I288" s="254"/>
      <c r="J288" s="255">
        <f>ROUND(I288*H288,2)</f>
        <v>0</v>
      </c>
      <c r="K288" s="251" t="s">
        <v>20</v>
      </c>
      <c r="L288" s="256"/>
      <c r="M288" s="257" t="s">
        <v>20</v>
      </c>
      <c r="N288" s="258" t="s">
        <v>47</v>
      </c>
      <c r="O288" s="66"/>
      <c r="P288" s="198">
        <f>O288*H288</f>
        <v>0</v>
      </c>
      <c r="Q288" s="198">
        <v>2.1000000000000001E-2</v>
      </c>
      <c r="R288" s="198">
        <f>Q288*H288</f>
        <v>4.2000000000000003E-2</v>
      </c>
      <c r="S288" s="198">
        <v>0</v>
      </c>
      <c r="T288" s="199">
        <f>S288*H288</f>
        <v>0</v>
      </c>
      <c r="U288" s="36"/>
      <c r="V288" s="36"/>
      <c r="W288" s="36"/>
      <c r="X288" s="36"/>
      <c r="Y288" s="36"/>
      <c r="Z288" s="36"/>
      <c r="AA288" s="36"/>
      <c r="AB288" s="36"/>
      <c r="AC288" s="36"/>
      <c r="AD288" s="36"/>
      <c r="AE288" s="36"/>
      <c r="AR288" s="200" t="s">
        <v>179</v>
      </c>
      <c r="AT288" s="200" t="s">
        <v>279</v>
      </c>
      <c r="AU288" s="200" t="s">
        <v>86</v>
      </c>
      <c r="AY288" s="19" t="s">
        <v>123</v>
      </c>
      <c r="BE288" s="201">
        <f>IF(N288="základní",J288,0)</f>
        <v>0</v>
      </c>
      <c r="BF288" s="201">
        <f>IF(N288="snížená",J288,0)</f>
        <v>0</v>
      </c>
      <c r="BG288" s="201">
        <f>IF(N288="zákl. přenesená",J288,0)</f>
        <v>0</v>
      </c>
      <c r="BH288" s="201">
        <f>IF(N288="sníž. přenesená",J288,0)</f>
        <v>0</v>
      </c>
      <c r="BI288" s="201">
        <f>IF(N288="nulová",J288,0)</f>
        <v>0</v>
      </c>
      <c r="BJ288" s="19" t="s">
        <v>22</v>
      </c>
      <c r="BK288" s="201">
        <f>ROUND(I288*H288,2)</f>
        <v>0</v>
      </c>
      <c r="BL288" s="19" t="s">
        <v>130</v>
      </c>
      <c r="BM288" s="200" t="s">
        <v>449</v>
      </c>
    </row>
    <row r="289" spans="1:65" s="2" customFormat="1" ht="11.25">
      <c r="A289" s="36"/>
      <c r="B289" s="37"/>
      <c r="C289" s="38"/>
      <c r="D289" s="202" t="s">
        <v>132</v>
      </c>
      <c r="E289" s="38"/>
      <c r="F289" s="203" t="s">
        <v>448</v>
      </c>
      <c r="G289" s="38"/>
      <c r="H289" s="38"/>
      <c r="I289" s="110"/>
      <c r="J289" s="38"/>
      <c r="K289" s="38"/>
      <c r="L289" s="41"/>
      <c r="M289" s="204"/>
      <c r="N289" s="205"/>
      <c r="O289" s="66"/>
      <c r="P289" s="66"/>
      <c r="Q289" s="66"/>
      <c r="R289" s="66"/>
      <c r="S289" s="66"/>
      <c r="T289" s="67"/>
      <c r="U289" s="36"/>
      <c r="V289" s="36"/>
      <c r="W289" s="36"/>
      <c r="X289" s="36"/>
      <c r="Y289" s="36"/>
      <c r="Z289" s="36"/>
      <c r="AA289" s="36"/>
      <c r="AB289" s="36"/>
      <c r="AC289" s="36"/>
      <c r="AD289" s="36"/>
      <c r="AE289" s="36"/>
      <c r="AT289" s="19" t="s">
        <v>132</v>
      </c>
      <c r="AU289" s="19" t="s">
        <v>86</v>
      </c>
    </row>
    <row r="290" spans="1:65" s="14" customFormat="1" ht="11.25">
      <c r="B290" s="216"/>
      <c r="C290" s="217"/>
      <c r="D290" s="202" t="s">
        <v>134</v>
      </c>
      <c r="E290" s="218" t="s">
        <v>20</v>
      </c>
      <c r="F290" s="219" t="s">
        <v>373</v>
      </c>
      <c r="G290" s="217"/>
      <c r="H290" s="220">
        <v>2</v>
      </c>
      <c r="I290" s="221"/>
      <c r="J290" s="217"/>
      <c r="K290" s="217"/>
      <c r="L290" s="222"/>
      <c r="M290" s="223"/>
      <c r="N290" s="224"/>
      <c r="O290" s="224"/>
      <c r="P290" s="224"/>
      <c r="Q290" s="224"/>
      <c r="R290" s="224"/>
      <c r="S290" s="224"/>
      <c r="T290" s="225"/>
      <c r="AT290" s="226" t="s">
        <v>134</v>
      </c>
      <c r="AU290" s="226" t="s">
        <v>86</v>
      </c>
      <c r="AV290" s="14" t="s">
        <v>86</v>
      </c>
      <c r="AW290" s="14" t="s">
        <v>37</v>
      </c>
      <c r="AX290" s="14" t="s">
        <v>22</v>
      </c>
      <c r="AY290" s="226" t="s">
        <v>123</v>
      </c>
    </row>
    <row r="291" spans="1:65" s="2" customFormat="1" ht="16.5" customHeight="1">
      <c r="A291" s="36"/>
      <c r="B291" s="37"/>
      <c r="C291" s="249" t="s">
        <v>450</v>
      </c>
      <c r="D291" s="249" t="s">
        <v>279</v>
      </c>
      <c r="E291" s="250" t="s">
        <v>451</v>
      </c>
      <c r="F291" s="251" t="s">
        <v>452</v>
      </c>
      <c r="G291" s="252" t="s">
        <v>361</v>
      </c>
      <c r="H291" s="253">
        <v>2</v>
      </c>
      <c r="I291" s="254"/>
      <c r="J291" s="255">
        <f>ROUND(I291*H291,2)</f>
        <v>0</v>
      </c>
      <c r="K291" s="251" t="s">
        <v>20</v>
      </c>
      <c r="L291" s="256"/>
      <c r="M291" s="257" t="s">
        <v>20</v>
      </c>
      <c r="N291" s="258" t="s">
        <v>47</v>
      </c>
      <c r="O291" s="66"/>
      <c r="P291" s="198">
        <f>O291*H291</f>
        <v>0</v>
      </c>
      <c r="Q291" s="198">
        <v>1E-3</v>
      </c>
      <c r="R291" s="198">
        <f>Q291*H291</f>
        <v>2E-3</v>
      </c>
      <c r="S291" s="198">
        <v>0</v>
      </c>
      <c r="T291" s="199">
        <f>S291*H291</f>
        <v>0</v>
      </c>
      <c r="U291" s="36"/>
      <c r="V291" s="36"/>
      <c r="W291" s="36"/>
      <c r="X291" s="36"/>
      <c r="Y291" s="36"/>
      <c r="Z291" s="36"/>
      <c r="AA291" s="36"/>
      <c r="AB291" s="36"/>
      <c r="AC291" s="36"/>
      <c r="AD291" s="36"/>
      <c r="AE291" s="36"/>
      <c r="AR291" s="200" t="s">
        <v>179</v>
      </c>
      <c r="AT291" s="200" t="s">
        <v>279</v>
      </c>
      <c r="AU291" s="200" t="s">
        <v>86</v>
      </c>
      <c r="AY291" s="19" t="s">
        <v>123</v>
      </c>
      <c r="BE291" s="201">
        <f>IF(N291="základní",J291,0)</f>
        <v>0</v>
      </c>
      <c r="BF291" s="201">
        <f>IF(N291="snížená",J291,0)</f>
        <v>0</v>
      </c>
      <c r="BG291" s="201">
        <f>IF(N291="zákl. přenesená",J291,0)</f>
        <v>0</v>
      </c>
      <c r="BH291" s="201">
        <f>IF(N291="sníž. přenesená",J291,0)</f>
        <v>0</v>
      </c>
      <c r="BI291" s="201">
        <f>IF(N291="nulová",J291,0)</f>
        <v>0</v>
      </c>
      <c r="BJ291" s="19" t="s">
        <v>22</v>
      </c>
      <c r="BK291" s="201">
        <f>ROUND(I291*H291,2)</f>
        <v>0</v>
      </c>
      <c r="BL291" s="19" t="s">
        <v>130</v>
      </c>
      <c r="BM291" s="200" t="s">
        <v>453</v>
      </c>
    </row>
    <row r="292" spans="1:65" s="2" customFormat="1" ht="11.25">
      <c r="A292" s="36"/>
      <c r="B292" s="37"/>
      <c r="C292" s="38"/>
      <c r="D292" s="202" t="s">
        <v>132</v>
      </c>
      <c r="E292" s="38"/>
      <c r="F292" s="203" t="s">
        <v>452</v>
      </c>
      <c r="G292" s="38"/>
      <c r="H292" s="38"/>
      <c r="I292" s="110"/>
      <c r="J292" s="38"/>
      <c r="K292" s="38"/>
      <c r="L292" s="41"/>
      <c r="M292" s="204"/>
      <c r="N292" s="205"/>
      <c r="O292" s="66"/>
      <c r="P292" s="66"/>
      <c r="Q292" s="66"/>
      <c r="R292" s="66"/>
      <c r="S292" s="66"/>
      <c r="T292" s="67"/>
      <c r="U292" s="36"/>
      <c r="V292" s="36"/>
      <c r="W292" s="36"/>
      <c r="X292" s="36"/>
      <c r="Y292" s="36"/>
      <c r="Z292" s="36"/>
      <c r="AA292" s="36"/>
      <c r="AB292" s="36"/>
      <c r="AC292" s="36"/>
      <c r="AD292" s="36"/>
      <c r="AE292" s="36"/>
      <c r="AT292" s="19" t="s">
        <v>132</v>
      </c>
      <c r="AU292" s="19" t="s">
        <v>86</v>
      </c>
    </row>
    <row r="293" spans="1:65" s="14" customFormat="1" ht="11.25">
      <c r="B293" s="216"/>
      <c r="C293" s="217"/>
      <c r="D293" s="202" t="s">
        <v>134</v>
      </c>
      <c r="E293" s="218" t="s">
        <v>20</v>
      </c>
      <c r="F293" s="219" t="s">
        <v>373</v>
      </c>
      <c r="G293" s="217"/>
      <c r="H293" s="220">
        <v>2</v>
      </c>
      <c r="I293" s="221"/>
      <c r="J293" s="217"/>
      <c r="K293" s="217"/>
      <c r="L293" s="222"/>
      <c r="M293" s="223"/>
      <c r="N293" s="224"/>
      <c r="O293" s="224"/>
      <c r="P293" s="224"/>
      <c r="Q293" s="224"/>
      <c r="R293" s="224"/>
      <c r="S293" s="224"/>
      <c r="T293" s="225"/>
      <c r="AT293" s="226" t="s">
        <v>134</v>
      </c>
      <c r="AU293" s="226" t="s">
        <v>86</v>
      </c>
      <c r="AV293" s="14" t="s">
        <v>86</v>
      </c>
      <c r="AW293" s="14" t="s">
        <v>37</v>
      </c>
      <c r="AX293" s="14" t="s">
        <v>22</v>
      </c>
      <c r="AY293" s="226" t="s">
        <v>123</v>
      </c>
    </row>
    <row r="294" spans="1:65" s="2" customFormat="1" ht="16.5" customHeight="1">
      <c r="A294" s="36"/>
      <c r="B294" s="37"/>
      <c r="C294" s="189" t="s">
        <v>454</v>
      </c>
      <c r="D294" s="189" t="s">
        <v>125</v>
      </c>
      <c r="E294" s="190" t="s">
        <v>455</v>
      </c>
      <c r="F294" s="191" t="s">
        <v>456</v>
      </c>
      <c r="G294" s="192" t="s">
        <v>382</v>
      </c>
      <c r="H294" s="193">
        <v>2</v>
      </c>
      <c r="I294" s="194"/>
      <c r="J294" s="195">
        <f>ROUND(I294*H294,2)</f>
        <v>0</v>
      </c>
      <c r="K294" s="191" t="s">
        <v>20</v>
      </c>
      <c r="L294" s="41"/>
      <c r="M294" s="196" t="s">
        <v>20</v>
      </c>
      <c r="N294" s="197" t="s">
        <v>47</v>
      </c>
      <c r="O294" s="66"/>
      <c r="P294" s="198">
        <f>O294*H294</f>
        <v>0</v>
      </c>
      <c r="Q294" s="198">
        <v>7.0000000000000007E-2</v>
      </c>
      <c r="R294" s="198">
        <f>Q294*H294</f>
        <v>0.14000000000000001</v>
      </c>
      <c r="S294" s="198">
        <v>0</v>
      </c>
      <c r="T294" s="199">
        <f>S294*H294</f>
        <v>0</v>
      </c>
      <c r="U294" s="36"/>
      <c r="V294" s="36"/>
      <c r="W294" s="36"/>
      <c r="X294" s="36"/>
      <c r="Y294" s="36"/>
      <c r="Z294" s="36"/>
      <c r="AA294" s="36"/>
      <c r="AB294" s="36"/>
      <c r="AC294" s="36"/>
      <c r="AD294" s="36"/>
      <c r="AE294" s="36"/>
      <c r="AR294" s="200" t="s">
        <v>130</v>
      </c>
      <c r="AT294" s="200" t="s">
        <v>125</v>
      </c>
      <c r="AU294" s="200" t="s">
        <v>86</v>
      </c>
      <c r="AY294" s="19" t="s">
        <v>123</v>
      </c>
      <c r="BE294" s="201">
        <f>IF(N294="základní",J294,0)</f>
        <v>0</v>
      </c>
      <c r="BF294" s="201">
        <f>IF(N294="snížená",J294,0)</f>
        <v>0</v>
      </c>
      <c r="BG294" s="201">
        <f>IF(N294="zákl. přenesená",J294,0)</f>
        <v>0</v>
      </c>
      <c r="BH294" s="201">
        <f>IF(N294="sníž. přenesená",J294,0)</f>
        <v>0</v>
      </c>
      <c r="BI294" s="201">
        <f>IF(N294="nulová",J294,0)</f>
        <v>0</v>
      </c>
      <c r="BJ294" s="19" t="s">
        <v>22</v>
      </c>
      <c r="BK294" s="201">
        <f>ROUND(I294*H294,2)</f>
        <v>0</v>
      </c>
      <c r="BL294" s="19" t="s">
        <v>130</v>
      </c>
      <c r="BM294" s="200" t="s">
        <v>457</v>
      </c>
    </row>
    <row r="295" spans="1:65" s="14" customFormat="1" ht="11.25">
      <c r="B295" s="216"/>
      <c r="C295" s="217"/>
      <c r="D295" s="202" t="s">
        <v>134</v>
      </c>
      <c r="E295" s="218" t="s">
        <v>20</v>
      </c>
      <c r="F295" s="219" t="s">
        <v>373</v>
      </c>
      <c r="G295" s="217"/>
      <c r="H295" s="220">
        <v>2</v>
      </c>
      <c r="I295" s="221"/>
      <c r="J295" s="217"/>
      <c r="K295" s="217"/>
      <c r="L295" s="222"/>
      <c r="M295" s="223"/>
      <c r="N295" s="224"/>
      <c r="O295" s="224"/>
      <c r="P295" s="224"/>
      <c r="Q295" s="224"/>
      <c r="R295" s="224"/>
      <c r="S295" s="224"/>
      <c r="T295" s="225"/>
      <c r="AT295" s="226" t="s">
        <v>134</v>
      </c>
      <c r="AU295" s="226" t="s">
        <v>86</v>
      </c>
      <c r="AV295" s="14" t="s">
        <v>86</v>
      </c>
      <c r="AW295" s="14" t="s">
        <v>37</v>
      </c>
      <c r="AX295" s="14" t="s">
        <v>22</v>
      </c>
      <c r="AY295" s="226" t="s">
        <v>123</v>
      </c>
    </row>
    <row r="296" spans="1:65" s="2" customFormat="1" ht="21.75" customHeight="1">
      <c r="A296" s="36"/>
      <c r="B296" s="37"/>
      <c r="C296" s="189" t="s">
        <v>458</v>
      </c>
      <c r="D296" s="189" t="s">
        <v>125</v>
      </c>
      <c r="E296" s="190" t="s">
        <v>459</v>
      </c>
      <c r="F296" s="191" t="s">
        <v>460</v>
      </c>
      <c r="G296" s="192" t="s">
        <v>382</v>
      </c>
      <c r="H296" s="193">
        <v>1</v>
      </c>
      <c r="I296" s="194"/>
      <c r="J296" s="195">
        <f>ROUND(I296*H296,2)</f>
        <v>0</v>
      </c>
      <c r="K296" s="191" t="s">
        <v>20</v>
      </c>
      <c r="L296" s="41"/>
      <c r="M296" s="196" t="s">
        <v>20</v>
      </c>
      <c r="N296" s="197" t="s">
        <v>47</v>
      </c>
      <c r="O296" s="66"/>
      <c r="P296" s="198">
        <f>O296*H296</f>
        <v>0</v>
      </c>
      <c r="Q296" s="198">
        <v>0</v>
      </c>
      <c r="R296" s="198">
        <f>Q296*H296</f>
        <v>0</v>
      </c>
      <c r="S296" s="198">
        <v>0</v>
      </c>
      <c r="T296" s="199">
        <f>S296*H296</f>
        <v>0</v>
      </c>
      <c r="U296" s="36"/>
      <c r="V296" s="36"/>
      <c r="W296" s="36"/>
      <c r="X296" s="36"/>
      <c r="Y296" s="36"/>
      <c r="Z296" s="36"/>
      <c r="AA296" s="36"/>
      <c r="AB296" s="36"/>
      <c r="AC296" s="36"/>
      <c r="AD296" s="36"/>
      <c r="AE296" s="36"/>
      <c r="AR296" s="200" t="s">
        <v>130</v>
      </c>
      <c r="AT296" s="200" t="s">
        <v>125</v>
      </c>
      <c r="AU296" s="200" t="s">
        <v>86</v>
      </c>
      <c r="AY296" s="19" t="s">
        <v>123</v>
      </c>
      <c r="BE296" s="201">
        <f>IF(N296="základní",J296,0)</f>
        <v>0</v>
      </c>
      <c r="BF296" s="201">
        <f>IF(N296="snížená",J296,0)</f>
        <v>0</v>
      </c>
      <c r="BG296" s="201">
        <f>IF(N296="zákl. přenesená",J296,0)</f>
        <v>0</v>
      </c>
      <c r="BH296" s="201">
        <f>IF(N296="sníž. přenesená",J296,0)</f>
        <v>0</v>
      </c>
      <c r="BI296" s="201">
        <f>IF(N296="nulová",J296,0)</f>
        <v>0</v>
      </c>
      <c r="BJ296" s="19" t="s">
        <v>22</v>
      </c>
      <c r="BK296" s="201">
        <f>ROUND(I296*H296,2)</f>
        <v>0</v>
      </c>
      <c r="BL296" s="19" t="s">
        <v>130</v>
      </c>
      <c r="BM296" s="200" t="s">
        <v>461</v>
      </c>
    </row>
    <row r="297" spans="1:65" s="2" customFormat="1" ht="11.25">
      <c r="A297" s="36"/>
      <c r="B297" s="37"/>
      <c r="C297" s="38"/>
      <c r="D297" s="202" t="s">
        <v>132</v>
      </c>
      <c r="E297" s="38"/>
      <c r="F297" s="203" t="s">
        <v>460</v>
      </c>
      <c r="G297" s="38"/>
      <c r="H297" s="38"/>
      <c r="I297" s="110"/>
      <c r="J297" s="38"/>
      <c r="K297" s="38"/>
      <c r="L297" s="41"/>
      <c r="M297" s="204"/>
      <c r="N297" s="205"/>
      <c r="O297" s="66"/>
      <c r="P297" s="66"/>
      <c r="Q297" s="66"/>
      <c r="R297" s="66"/>
      <c r="S297" s="66"/>
      <c r="T297" s="67"/>
      <c r="U297" s="36"/>
      <c r="V297" s="36"/>
      <c r="W297" s="36"/>
      <c r="X297" s="36"/>
      <c r="Y297" s="36"/>
      <c r="Z297" s="36"/>
      <c r="AA297" s="36"/>
      <c r="AB297" s="36"/>
      <c r="AC297" s="36"/>
      <c r="AD297" s="36"/>
      <c r="AE297" s="36"/>
      <c r="AT297" s="19" t="s">
        <v>132</v>
      </c>
      <c r="AU297" s="19" t="s">
        <v>86</v>
      </c>
    </row>
    <row r="298" spans="1:65" s="14" customFormat="1" ht="11.25">
      <c r="B298" s="216"/>
      <c r="C298" s="217"/>
      <c r="D298" s="202" t="s">
        <v>134</v>
      </c>
      <c r="E298" s="218" t="s">
        <v>20</v>
      </c>
      <c r="F298" s="219" t="s">
        <v>407</v>
      </c>
      <c r="G298" s="217"/>
      <c r="H298" s="220">
        <v>1</v>
      </c>
      <c r="I298" s="221"/>
      <c r="J298" s="217"/>
      <c r="K298" s="217"/>
      <c r="L298" s="222"/>
      <c r="M298" s="223"/>
      <c r="N298" s="224"/>
      <c r="O298" s="224"/>
      <c r="P298" s="224"/>
      <c r="Q298" s="224"/>
      <c r="R298" s="224"/>
      <c r="S298" s="224"/>
      <c r="T298" s="225"/>
      <c r="AT298" s="226" t="s">
        <v>134</v>
      </c>
      <c r="AU298" s="226" t="s">
        <v>86</v>
      </c>
      <c r="AV298" s="14" t="s">
        <v>86</v>
      </c>
      <c r="AW298" s="14" t="s">
        <v>37</v>
      </c>
      <c r="AX298" s="14" t="s">
        <v>22</v>
      </c>
      <c r="AY298" s="226" t="s">
        <v>123</v>
      </c>
    </row>
    <row r="299" spans="1:65" s="12" customFormat="1" ht="22.9" customHeight="1">
      <c r="B299" s="173"/>
      <c r="C299" s="174"/>
      <c r="D299" s="175" t="s">
        <v>75</v>
      </c>
      <c r="E299" s="187" t="s">
        <v>462</v>
      </c>
      <c r="F299" s="187" t="s">
        <v>463</v>
      </c>
      <c r="G299" s="174"/>
      <c r="H299" s="174"/>
      <c r="I299" s="177"/>
      <c r="J299" s="188">
        <f>BK299</f>
        <v>0</v>
      </c>
      <c r="K299" s="174"/>
      <c r="L299" s="179"/>
      <c r="M299" s="180"/>
      <c r="N299" s="181"/>
      <c r="O299" s="181"/>
      <c r="P299" s="182">
        <f>SUM(P300:P301)</f>
        <v>0</v>
      </c>
      <c r="Q299" s="181"/>
      <c r="R299" s="182">
        <f>SUM(R300:R301)</f>
        <v>0</v>
      </c>
      <c r="S299" s="181"/>
      <c r="T299" s="183">
        <f>SUM(T300:T301)</f>
        <v>0</v>
      </c>
      <c r="AR299" s="184" t="s">
        <v>22</v>
      </c>
      <c r="AT299" s="185" t="s">
        <v>75</v>
      </c>
      <c r="AU299" s="185" t="s">
        <v>22</v>
      </c>
      <c r="AY299" s="184" t="s">
        <v>123</v>
      </c>
      <c r="BK299" s="186">
        <f>SUM(BK300:BK301)</f>
        <v>0</v>
      </c>
    </row>
    <row r="300" spans="1:65" s="2" customFormat="1" ht="16.5" customHeight="1">
      <c r="A300" s="36"/>
      <c r="B300" s="37"/>
      <c r="C300" s="189" t="s">
        <v>464</v>
      </c>
      <c r="D300" s="189" t="s">
        <v>125</v>
      </c>
      <c r="E300" s="190" t="s">
        <v>465</v>
      </c>
      <c r="F300" s="191" t="s">
        <v>466</v>
      </c>
      <c r="G300" s="192" t="s">
        <v>263</v>
      </c>
      <c r="H300" s="193">
        <v>5.3810000000000002</v>
      </c>
      <c r="I300" s="194"/>
      <c r="J300" s="195">
        <f>ROUND(I300*H300,2)</f>
        <v>0</v>
      </c>
      <c r="K300" s="191" t="s">
        <v>129</v>
      </c>
      <c r="L300" s="41"/>
      <c r="M300" s="196" t="s">
        <v>20</v>
      </c>
      <c r="N300" s="197" t="s">
        <v>47</v>
      </c>
      <c r="O300" s="66"/>
      <c r="P300" s="198">
        <f>O300*H300</f>
        <v>0</v>
      </c>
      <c r="Q300" s="198">
        <v>0</v>
      </c>
      <c r="R300" s="198">
        <f>Q300*H300</f>
        <v>0</v>
      </c>
      <c r="S300" s="198">
        <v>0</v>
      </c>
      <c r="T300" s="199">
        <f>S300*H300</f>
        <v>0</v>
      </c>
      <c r="U300" s="36"/>
      <c r="V300" s="36"/>
      <c r="W300" s="36"/>
      <c r="X300" s="36"/>
      <c r="Y300" s="36"/>
      <c r="Z300" s="36"/>
      <c r="AA300" s="36"/>
      <c r="AB300" s="36"/>
      <c r="AC300" s="36"/>
      <c r="AD300" s="36"/>
      <c r="AE300" s="36"/>
      <c r="AR300" s="200" t="s">
        <v>130</v>
      </c>
      <c r="AT300" s="200" t="s">
        <v>125</v>
      </c>
      <c r="AU300" s="200" t="s">
        <v>86</v>
      </c>
      <c r="AY300" s="19" t="s">
        <v>123</v>
      </c>
      <c r="BE300" s="201">
        <f>IF(N300="základní",J300,0)</f>
        <v>0</v>
      </c>
      <c r="BF300" s="201">
        <f>IF(N300="snížená",J300,0)</f>
        <v>0</v>
      </c>
      <c r="BG300" s="201">
        <f>IF(N300="zákl. přenesená",J300,0)</f>
        <v>0</v>
      </c>
      <c r="BH300" s="201">
        <f>IF(N300="sníž. přenesená",J300,0)</f>
        <v>0</v>
      </c>
      <c r="BI300" s="201">
        <f>IF(N300="nulová",J300,0)</f>
        <v>0</v>
      </c>
      <c r="BJ300" s="19" t="s">
        <v>22</v>
      </c>
      <c r="BK300" s="201">
        <f>ROUND(I300*H300,2)</f>
        <v>0</v>
      </c>
      <c r="BL300" s="19" t="s">
        <v>130</v>
      </c>
      <c r="BM300" s="200" t="s">
        <v>467</v>
      </c>
    </row>
    <row r="301" spans="1:65" s="2" customFormat="1" ht="19.5">
      <c r="A301" s="36"/>
      <c r="B301" s="37"/>
      <c r="C301" s="38"/>
      <c r="D301" s="202" t="s">
        <v>132</v>
      </c>
      <c r="E301" s="38"/>
      <c r="F301" s="203" t="s">
        <v>468</v>
      </c>
      <c r="G301" s="38"/>
      <c r="H301" s="38"/>
      <c r="I301" s="110"/>
      <c r="J301" s="38"/>
      <c r="K301" s="38"/>
      <c r="L301" s="41"/>
      <c r="M301" s="204"/>
      <c r="N301" s="205"/>
      <c r="O301" s="66"/>
      <c r="P301" s="66"/>
      <c r="Q301" s="66"/>
      <c r="R301" s="66"/>
      <c r="S301" s="66"/>
      <c r="T301" s="67"/>
      <c r="U301" s="36"/>
      <c r="V301" s="36"/>
      <c r="W301" s="36"/>
      <c r="X301" s="36"/>
      <c r="Y301" s="36"/>
      <c r="Z301" s="36"/>
      <c r="AA301" s="36"/>
      <c r="AB301" s="36"/>
      <c r="AC301" s="36"/>
      <c r="AD301" s="36"/>
      <c r="AE301" s="36"/>
      <c r="AT301" s="19" t="s">
        <v>132</v>
      </c>
      <c r="AU301" s="19" t="s">
        <v>86</v>
      </c>
    </row>
    <row r="302" spans="1:65" s="12" customFormat="1" ht="22.9" customHeight="1">
      <c r="B302" s="173"/>
      <c r="C302" s="174"/>
      <c r="D302" s="175" t="s">
        <v>75</v>
      </c>
      <c r="E302" s="187" t="s">
        <v>125</v>
      </c>
      <c r="F302" s="187" t="s">
        <v>469</v>
      </c>
      <c r="G302" s="174"/>
      <c r="H302" s="174"/>
      <c r="I302" s="177"/>
      <c r="J302" s="188">
        <f>BK302</f>
        <v>0</v>
      </c>
      <c r="K302" s="174"/>
      <c r="L302" s="179"/>
      <c r="M302" s="180"/>
      <c r="N302" s="181"/>
      <c r="O302" s="181"/>
      <c r="P302" s="182">
        <f>SUM(P303:P345)</f>
        <v>0</v>
      </c>
      <c r="Q302" s="181"/>
      <c r="R302" s="182">
        <f>SUM(R303:R345)</f>
        <v>320.62379560000005</v>
      </c>
      <c r="S302" s="181"/>
      <c r="T302" s="183">
        <f>SUM(T303:T345)</f>
        <v>0</v>
      </c>
      <c r="AR302" s="184" t="s">
        <v>22</v>
      </c>
      <c r="AT302" s="185" t="s">
        <v>75</v>
      </c>
      <c r="AU302" s="185" t="s">
        <v>22</v>
      </c>
      <c r="AY302" s="184" t="s">
        <v>123</v>
      </c>
      <c r="BK302" s="186">
        <f>SUM(BK303:BK345)</f>
        <v>0</v>
      </c>
    </row>
    <row r="303" spans="1:65" s="2" customFormat="1" ht="16.5" customHeight="1">
      <c r="A303" s="36"/>
      <c r="B303" s="37"/>
      <c r="C303" s="189" t="s">
        <v>470</v>
      </c>
      <c r="D303" s="189" t="s">
        <v>125</v>
      </c>
      <c r="E303" s="190" t="s">
        <v>471</v>
      </c>
      <c r="F303" s="191" t="s">
        <v>472</v>
      </c>
      <c r="G303" s="192" t="s">
        <v>197</v>
      </c>
      <c r="H303" s="193">
        <v>174.5</v>
      </c>
      <c r="I303" s="194"/>
      <c r="J303" s="195">
        <f>ROUND(I303*H303,2)</f>
        <v>0</v>
      </c>
      <c r="K303" s="191" t="s">
        <v>129</v>
      </c>
      <c r="L303" s="41"/>
      <c r="M303" s="196" t="s">
        <v>20</v>
      </c>
      <c r="N303" s="197" t="s">
        <v>47</v>
      </c>
      <c r="O303" s="66"/>
      <c r="P303" s="198">
        <f>O303*H303</f>
        <v>0</v>
      </c>
      <c r="Q303" s="198">
        <v>0.46</v>
      </c>
      <c r="R303" s="198">
        <f>Q303*H303</f>
        <v>80.27000000000001</v>
      </c>
      <c r="S303" s="198">
        <v>0</v>
      </c>
      <c r="T303" s="199">
        <f>S303*H303</f>
        <v>0</v>
      </c>
      <c r="U303" s="36"/>
      <c r="V303" s="36"/>
      <c r="W303" s="36"/>
      <c r="X303" s="36"/>
      <c r="Y303" s="36"/>
      <c r="Z303" s="36"/>
      <c r="AA303" s="36"/>
      <c r="AB303" s="36"/>
      <c r="AC303" s="36"/>
      <c r="AD303" s="36"/>
      <c r="AE303" s="36"/>
      <c r="AR303" s="200" t="s">
        <v>130</v>
      </c>
      <c r="AT303" s="200" t="s">
        <v>125</v>
      </c>
      <c r="AU303" s="200" t="s">
        <v>86</v>
      </c>
      <c r="AY303" s="19" t="s">
        <v>123</v>
      </c>
      <c r="BE303" s="201">
        <f>IF(N303="základní",J303,0)</f>
        <v>0</v>
      </c>
      <c r="BF303" s="201">
        <f>IF(N303="snížená",J303,0)</f>
        <v>0</v>
      </c>
      <c r="BG303" s="201">
        <f>IF(N303="zákl. přenesená",J303,0)</f>
        <v>0</v>
      </c>
      <c r="BH303" s="201">
        <f>IF(N303="sníž. přenesená",J303,0)</f>
        <v>0</v>
      </c>
      <c r="BI303" s="201">
        <f>IF(N303="nulová",J303,0)</f>
        <v>0</v>
      </c>
      <c r="BJ303" s="19" t="s">
        <v>22</v>
      </c>
      <c r="BK303" s="201">
        <f>ROUND(I303*H303,2)</f>
        <v>0</v>
      </c>
      <c r="BL303" s="19" t="s">
        <v>130</v>
      </c>
      <c r="BM303" s="200" t="s">
        <v>473</v>
      </c>
    </row>
    <row r="304" spans="1:65" s="2" customFormat="1" ht="11.25">
      <c r="A304" s="36"/>
      <c r="B304" s="37"/>
      <c r="C304" s="38"/>
      <c r="D304" s="202" t="s">
        <v>132</v>
      </c>
      <c r="E304" s="38"/>
      <c r="F304" s="203" t="s">
        <v>474</v>
      </c>
      <c r="G304" s="38"/>
      <c r="H304" s="38"/>
      <c r="I304" s="110"/>
      <c r="J304" s="38"/>
      <c r="K304" s="38"/>
      <c r="L304" s="41"/>
      <c r="M304" s="204"/>
      <c r="N304" s="205"/>
      <c r="O304" s="66"/>
      <c r="P304" s="66"/>
      <c r="Q304" s="66"/>
      <c r="R304" s="66"/>
      <c r="S304" s="66"/>
      <c r="T304" s="67"/>
      <c r="U304" s="36"/>
      <c r="V304" s="36"/>
      <c r="W304" s="36"/>
      <c r="X304" s="36"/>
      <c r="Y304" s="36"/>
      <c r="Z304" s="36"/>
      <c r="AA304" s="36"/>
      <c r="AB304" s="36"/>
      <c r="AC304" s="36"/>
      <c r="AD304" s="36"/>
      <c r="AE304" s="36"/>
      <c r="AT304" s="19" t="s">
        <v>132</v>
      </c>
      <c r="AU304" s="19" t="s">
        <v>86</v>
      </c>
    </row>
    <row r="305" spans="1:65" s="13" customFormat="1" ht="11.25">
      <c r="B305" s="206"/>
      <c r="C305" s="207"/>
      <c r="D305" s="202" t="s">
        <v>134</v>
      </c>
      <c r="E305" s="208" t="s">
        <v>20</v>
      </c>
      <c r="F305" s="209" t="s">
        <v>475</v>
      </c>
      <c r="G305" s="207"/>
      <c r="H305" s="208" t="s">
        <v>20</v>
      </c>
      <c r="I305" s="210"/>
      <c r="J305" s="207"/>
      <c r="K305" s="207"/>
      <c r="L305" s="211"/>
      <c r="M305" s="212"/>
      <c r="N305" s="213"/>
      <c r="O305" s="213"/>
      <c r="P305" s="213"/>
      <c r="Q305" s="213"/>
      <c r="R305" s="213"/>
      <c r="S305" s="213"/>
      <c r="T305" s="214"/>
      <c r="AT305" s="215" t="s">
        <v>134</v>
      </c>
      <c r="AU305" s="215" t="s">
        <v>86</v>
      </c>
      <c r="AV305" s="13" t="s">
        <v>22</v>
      </c>
      <c r="AW305" s="13" t="s">
        <v>37</v>
      </c>
      <c r="AX305" s="13" t="s">
        <v>76</v>
      </c>
      <c r="AY305" s="215" t="s">
        <v>123</v>
      </c>
    </row>
    <row r="306" spans="1:65" s="14" customFormat="1" ht="11.25">
      <c r="B306" s="216"/>
      <c r="C306" s="217"/>
      <c r="D306" s="202" t="s">
        <v>134</v>
      </c>
      <c r="E306" s="218" t="s">
        <v>20</v>
      </c>
      <c r="F306" s="219" t="s">
        <v>476</v>
      </c>
      <c r="G306" s="217"/>
      <c r="H306" s="220">
        <v>174.5</v>
      </c>
      <c r="I306" s="221"/>
      <c r="J306" s="217"/>
      <c r="K306" s="217"/>
      <c r="L306" s="222"/>
      <c r="M306" s="223"/>
      <c r="N306" s="224"/>
      <c r="O306" s="224"/>
      <c r="P306" s="224"/>
      <c r="Q306" s="224"/>
      <c r="R306" s="224"/>
      <c r="S306" s="224"/>
      <c r="T306" s="225"/>
      <c r="AT306" s="226" t="s">
        <v>134</v>
      </c>
      <c r="AU306" s="226" t="s">
        <v>86</v>
      </c>
      <c r="AV306" s="14" t="s">
        <v>86</v>
      </c>
      <c r="AW306" s="14" t="s">
        <v>37</v>
      </c>
      <c r="AX306" s="14" t="s">
        <v>22</v>
      </c>
      <c r="AY306" s="226" t="s">
        <v>123</v>
      </c>
    </row>
    <row r="307" spans="1:65" s="2" customFormat="1" ht="16.5" customHeight="1">
      <c r="A307" s="36"/>
      <c r="B307" s="37"/>
      <c r="C307" s="189" t="s">
        <v>477</v>
      </c>
      <c r="D307" s="189" t="s">
        <v>125</v>
      </c>
      <c r="E307" s="190" t="s">
        <v>478</v>
      </c>
      <c r="F307" s="191" t="s">
        <v>479</v>
      </c>
      <c r="G307" s="192" t="s">
        <v>197</v>
      </c>
      <c r="H307" s="193">
        <v>174.5</v>
      </c>
      <c r="I307" s="194"/>
      <c r="J307" s="195">
        <f>ROUND(I307*H307,2)</f>
        <v>0</v>
      </c>
      <c r="K307" s="191" t="s">
        <v>129</v>
      </c>
      <c r="L307" s="41"/>
      <c r="M307" s="196" t="s">
        <v>20</v>
      </c>
      <c r="N307" s="197" t="s">
        <v>47</v>
      </c>
      <c r="O307" s="66"/>
      <c r="P307" s="198">
        <f>O307*H307</f>
        <v>0</v>
      </c>
      <c r="Q307" s="198">
        <v>0.37190000000000001</v>
      </c>
      <c r="R307" s="198">
        <f>Q307*H307</f>
        <v>64.896550000000005</v>
      </c>
      <c r="S307" s="198">
        <v>0</v>
      </c>
      <c r="T307" s="199">
        <f>S307*H307</f>
        <v>0</v>
      </c>
      <c r="U307" s="36"/>
      <c r="V307" s="36"/>
      <c r="W307" s="36"/>
      <c r="X307" s="36"/>
      <c r="Y307" s="36"/>
      <c r="Z307" s="36"/>
      <c r="AA307" s="36"/>
      <c r="AB307" s="36"/>
      <c r="AC307" s="36"/>
      <c r="AD307" s="36"/>
      <c r="AE307" s="36"/>
      <c r="AR307" s="200" t="s">
        <v>130</v>
      </c>
      <c r="AT307" s="200" t="s">
        <v>125</v>
      </c>
      <c r="AU307" s="200" t="s">
        <v>86</v>
      </c>
      <c r="AY307" s="19" t="s">
        <v>123</v>
      </c>
      <c r="BE307" s="201">
        <f>IF(N307="základní",J307,0)</f>
        <v>0</v>
      </c>
      <c r="BF307" s="201">
        <f>IF(N307="snížená",J307,0)</f>
        <v>0</v>
      </c>
      <c r="BG307" s="201">
        <f>IF(N307="zákl. přenesená",J307,0)</f>
        <v>0</v>
      </c>
      <c r="BH307" s="201">
        <f>IF(N307="sníž. přenesená",J307,0)</f>
        <v>0</v>
      </c>
      <c r="BI307" s="201">
        <f>IF(N307="nulová",J307,0)</f>
        <v>0</v>
      </c>
      <c r="BJ307" s="19" t="s">
        <v>22</v>
      </c>
      <c r="BK307" s="201">
        <f>ROUND(I307*H307,2)</f>
        <v>0</v>
      </c>
      <c r="BL307" s="19" t="s">
        <v>130</v>
      </c>
      <c r="BM307" s="200" t="s">
        <v>480</v>
      </c>
    </row>
    <row r="308" spans="1:65" s="2" customFormat="1" ht="11.25">
      <c r="A308" s="36"/>
      <c r="B308" s="37"/>
      <c r="C308" s="38"/>
      <c r="D308" s="202" t="s">
        <v>132</v>
      </c>
      <c r="E308" s="38"/>
      <c r="F308" s="203" t="s">
        <v>481</v>
      </c>
      <c r="G308" s="38"/>
      <c r="H308" s="38"/>
      <c r="I308" s="110"/>
      <c r="J308" s="38"/>
      <c r="K308" s="38"/>
      <c r="L308" s="41"/>
      <c r="M308" s="204"/>
      <c r="N308" s="205"/>
      <c r="O308" s="66"/>
      <c r="P308" s="66"/>
      <c r="Q308" s="66"/>
      <c r="R308" s="66"/>
      <c r="S308" s="66"/>
      <c r="T308" s="67"/>
      <c r="U308" s="36"/>
      <c r="V308" s="36"/>
      <c r="W308" s="36"/>
      <c r="X308" s="36"/>
      <c r="Y308" s="36"/>
      <c r="Z308" s="36"/>
      <c r="AA308" s="36"/>
      <c r="AB308" s="36"/>
      <c r="AC308" s="36"/>
      <c r="AD308" s="36"/>
      <c r="AE308" s="36"/>
      <c r="AT308" s="19" t="s">
        <v>132</v>
      </c>
      <c r="AU308" s="19" t="s">
        <v>86</v>
      </c>
    </row>
    <row r="309" spans="1:65" s="13" customFormat="1" ht="11.25">
      <c r="B309" s="206"/>
      <c r="C309" s="207"/>
      <c r="D309" s="202" t="s">
        <v>134</v>
      </c>
      <c r="E309" s="208" t="s">
        <v>20</v>
      </c>
      <c r="F309" s="209" t="s">
        <v>475</v>
      </c>
      <c r="G309" s="207"/>
      <c r="H309" s="208" t="s">
        <v>20</v>
      </c>
      <c r="I309" s="210"/>
      <c r="J309" s="207"/>
      <c r="K309" s="207"/>
      <c r="L309" s="211"/>
      <c r="M309" s="212"/>
      <c r="N309" s="213"/>
      <c r="O309" s="213"/>
      <c r="P309" s="213"/>
      <c r="Q309" s="213"/>
      <c r="R309" s="213"/>
      <c r="S309" s="213"/>
      <c r="T309" s="214"/>
      <c r="AT309" s="215" t="s">
        <v>134</v>
      </c>
      <c r="AU309" s="215" t="s">
        <v>86</v>
      </c>
      <c r="AV309" s="13" t="s">
        <v>22</v>
      </c>
      <c r="AW309" s="13" t="s">
        <v>37</v>
      </c>
      <c r="AX309" s="13" t="s">
        <v>76</v>
      </c>
      <c r="AY309" s="215" t="s">
        <v>123</v>
      </c>
    </row>
    <row r="310" spans="1:65" s="14" customFormat="1" ht="11.25">
      <c r="B310" s="216"/>
      <c r="C310" s="217"/>
      <c r="D310" s="202" t="s">
        <v>134</v>
      </c>
      <c r="E310" s="218" t="s">
        <v>20</v>
      </c>
      <c r="F310" s="219" t="s">
        <v>476</v>
      </c>
      <c r="G310" s="217"/>
      <c r="H310" s="220">
        <v>174.5</v>
      </c>
      <c r="I310" s="221"/>
      <c r="J310" s="217"/>
      <c r="K310" s="217"/>
      <c r="L310" s="222"/>
      <c r="M310" s="223"/>
      <c r="N310" s="224"/>
      <c r="O310" s="224"/>
      <c r="P310" s="224"/>
      <c r="Q310" s="224"/>
      <c r="R310" s="224"/>
      <c r="S310" s="224"/>
      <c r="T310" s="225"/>
      <c r="AT310" s="226" t="s">
        <v>134</v>
      </c>
      <c r="AU310" s="226" t="s">
        <v>86</v>
      </c>
      <c r="AV310" s="14" t="s">
        <v>86</v>
      </c>
      <c r="AW310" s="14" t="s">
        <v>37</v>
      </c>
      <c r="AX310" s="14" t="s">
        <v>22</v>
      </c>
      <c r="AY310" s="226" t="s">
        <v>123</v>
      </c>
    </row>
    <row r="311" spans="1:65" s="2" customFormat="1" ht="16.5" customHeight="1">
      <c r="A311" s="36"/>
      <c r="B311" s="37"/>
      <c r="C311" s="189" t="s">
        <v>482</v>
      </c>
      <c r="D311" s="189" t="s">
        <v>125</v>
      </c>
      <c r="E311" s="190" t="s">
        <v>483</v>
      </c>
      <c r="F311" s="191" t="s">
        <v>484</v>
      </c>
      <c r="G311" s="192" t="s">
        <v>197</v>
      </c>
      <c r="H311" s="193">
        <v>174.5</v>
      </c>
      <c r="I311" s="194"/>
      <c r="J311" s="195">
        <f>ROUND(I311*H311,2)</f>
        <v>0</v>
      </c>
      <c r="K311" s="191" t="s">
        <v>129</v>
      </c>
      <c r="L311" s="41"/>
      <c r="M311" s="196" t="s">
        <v>20</v>
      </c>
      <c r="N311" s="197" t="s">
        <v>47</v>
      </c>
      <c r="O311" s="66"/>
      <c r="P311" s="198">
        <f>O311*H311</f>
        <v>0</v>
      </c>
      <c r="Q311" s="198">
        <v>0.39561000000000002</v>
      </c>
      <c r="R311" s="198">
        <f>Q311*H311</f>
        <v>69.033945000000003</v>
      </c>
      <c r="S311" s="198">
        <v>0</v>
      </c>
      <c r="T311" s="199">
        <f>S311*H311</f>
        <v>0</v>
      </c>
      <c r="U311" s="36"/>
      <c r="V311" s="36"/>
      <c r="W311" s="36"/>
      <c r="X311" s="36"/>
      <c r="Y311" s="36"/>
      <c r="Z311" s="36"/>
      <c r="AA311" s="36"/>
      <c r="AB311" s="36"/>
      <c r="AC311" s="36"/>
      <c r="AD311" s="36"/>
      <c r="AE311" s="36"/>
      <c r="AR311" s="200" t="s">
        <v>130</v>
      </c>
      <c r="AT311" s="200" t="s">
        <v>125</v>
      </c>
      <c r="AU311" s="200" t="s">
        <v>86</v>
      </c>
      <c r="AY311" s="19" t="s">
        <v>123</v>
      </c>
      <c r="BE311" s="201">
        <f>IF(N311="základní",J311,0)</f>
        <v>0</v>
      </c>
      <c r="BF311" s="201">
        <f>IF(N311="snížená",J311,0)</f>
        <v>0</v>
      </c>
      <c r="BG311" s="201">
        <f>IF(N311="zákl. přenesená",J311,0)</f>
        <v>0</v>
      </c>
      <c r="BH311" s="201">
        <f>IF(N311="sníž. přenesená",J311,0)</f>
        <v>0</v>
      </c>
      <c r="BI311" s="201">
        <f>IF(N311="nulová",J311,0)</f>
        <v>0</v>
      </c>
      <c r="BJ311" s="19" t="s">
        <v>22</v>
      </c>
      <c r="BK311" s="201">
        <f>ROUND(I311*H311,2)</f>
        <v>0</v>
      </c>
      <c r="BL311" s="19" t="s">
        <v>130</v>
      </c>
      <c r="BM311" s="200" t="s">
        <v>485</v>
      </c>
    </row>
    <row r="312" spans="1:65" s="2" customFormat="1" ht="19.5">
      <c r="A312" s="36"/>
      <c r="B312" s="37"/>
      <c r="C312" s="38"/>
      <c r="D312" s="202" t="s">
        <v>132</v>
      </c>
      <c r="E312" s="38"/>
      <c r="F312" s="203" t="s">
        <v>486</v>
      </c>
      <c r="G312" s="38"/>
      <c r="H312" s="38"/>
      <c r="I312" s="110"/>
      <c r="J312" s="38"/>
      <c r="K312" s="38"/>
      <c r="L312" s="41"/>
      <c r="M312" s="204"/>
      <c r="N312" s="205"/>
      <c r="O312" s="66"/>
      <c r="P312" s="66"/>
      <c r="Q312" s="66"/>
      <c r="R312" s="66"/>
      <c r="S312" s="66"/>
      <c r="T312" s="67"/>
      <c r="U312" s="36"/>
      <c r="V312" s="36"/>
      <c r="W312" s="36"/>
      <c r="X312" s="36"/>
      <c r="Y312" s="36"/>
      <c r="Z312" s="36"/>
      <c r="AA312" s="36"/>
      <c r="AB312" s="36"/>
      <c r="AC312" s="36"/>
      <c r="AD312" s="36"/>
      <c r="AE312" s="36"/>
      <c r="AT312" s="19" t="s">
        <v>132</v>
      </c>
      <c r="AU312" s="19" t="s">
        <v>86</v>
      </c>
    </row>
    <row r="313" spans="1:65" s="13" customFormat="1" ht="11.25">
      <c r="B313" s="206"/>
      <c r="C313" s="207"/>
      <c r="D313" s="202" t="s">
        <v>134</v>
      </c>
      <c r="E313" s="208" t="s">
        <v>20</v>
      </c>
      <c r="F313" s="209" t="s">
        <v>475</v>
      </c>
      <c r="G313" s="207"/>
      <c r="H313" s="208" t="s">
        <v>20</v>
      </c>
      <c r="I313" s="210"/>
      <c r="J313" s="207"/>
      <c r="K313" s="207"/>
      <c r="L313" s="211"/>
      <c r="M313" s="212"/>
      <c r="N313" s="213"/>
      <c r="O313" s="213"/>
      <c r="P313" s="213"/>
      <c r="Q313" s="213"/>
      <c r="R313" s="213"/>
      <c r="S313" s="213"/>
      <c r="T313" s="214"/>
      <c r="AT313" s="215" t="s">
        <v>134</v>
      </c>
      <c r="AU313" s="215" t="s">
        <v>86</v>
      </c>
      <c r="AV313" s="13" t="s">
        <v>22</v>
      </c>
      <c r="AW313" s="13" t="s">
        <v>37</v>
      </c>
      <c r="AX313" s="13" t="s">
        <v>76</v>
      </c>
      <c r="AY313" s="215" t="s">
        <v>123</v>
      </c>
    </row>
    <row r="314" spans="1:65" s="14" customFormat="1" ht="11.25">
      <c r="B314" s="216"/>
      <c r="C314" s="217"/>
      <c r="D314" s="202" t="s">
        <v>134</v>
      </c>
      <c r="E314" s="218" t="s">
        <v>20</v>
      </c>
      <c r="F314" s="219" t="s">
        <v>476</v>
      </c>
      <c r="G314" s="217"/>
      <c r="H314" s="220">
        <v>174.5</v>
      </c>
      <c r="I314" s="221"/>
      <c r="J314" s="217"/>
      <c r="K314" s="217"/>
      <c r="L314" s="222"/>
      <c r="M314" s="223"/>
      <c r="N314" s="224"/>
      <c r="O314" s="224"/>
      <c r="P314" s="224"/>
      <c r="Q314" s="224"/>
      <c r="R314" s="224"/>
      <c r="S314" s="224"/>
      <c r="T314" s="225"/>
      <c r="AT314" s="226" t="s">
        <v>134</v>
      </c>
      <c r="AU314" s="226" t="s">
        <v>86</v>
      </c>
      <c r="AV314" s="14" t="s">
        <v>86</v>
      </c>
      <c r="AW314" s="14" t="s">
        <v>37</v>
      </c>
      <c r="AX314" s="14" t="s">
        <v>22</v>
      </c>
      <c r="AY314" s="226" t="s">
        <v>123</v>
      </c>
    </row>
    <row r="315" spans="1:65" s="2" customFormat="1" ht="16.5" customHeight="1">
      <c r="A315" s="36"/>
      <c r="B315" s="37"/>
      <c r="C315" s="189" t="s">
        <v>487</v>
      </c>
      <c r="D315" s="189" t="s">
        <v>125</v>
      </c>
      <c r="E315" s="190" t="s">
        <v>488</v>
      </c>
      <c r="F315" s="191" t="s">
        <v>489</v>
      </c>
      <c r="G315" s="192" t="s">
        <v>197</v>
      </c>
      <c r="H315" s="193">
        <v>174.5</v>
      </c>
      <c r="I315" s="194"/>
      <c r="J315" s="195">
        <f>ROUND(I315*H315,2)</f>
        <v>0</v>
      </c>
      <c r="K315" s="191" t="s">
        <v>129</v>
      </c>
      <c r="L315" s="41"/>
      <c r="M315" s="196" t="s">
        <v>20</v>
      </c>
      <c r="N315" s="197" t="s">
        <v>47</v>
      </c>
      <c r="O315" s="66"/>
      <c r="P315" s="198">
        <f>O315*H315</f>
        <v>0</v>
      </c>
      <c r="Q315" s="198">
        <v>3.1E-4</v>
      </c>
      <c r="R315" s="198">
        <f>Q315*H315</f>
        <v>5.4094999999999997E-2</v>
      </c>
      <c r="S315" s="198">
        <v>0</v>
      </c>
      <c r="T315" s="199">
        <f>S315*H315</f>
        <v>0</v>
      </c>
      <c r="U315" s="36"/>
      <c r="V315" s="36"/>
      <c r="W315" s="36"/>
      <c r="X315" s="36"/>
      <c r="Y315" s="36"/>
      <c r="Z315" s="36"/>
      <c r="AA315" s="36"/>
      <c r="AB315" s="36"/>
      <c r="AC315" s="36"/>
      <c r="AD315" s="36"/>
      <c r="AE315" s="36"/>
      <c r="AR315" s="200" t="s">
        <v>130</v>
      </c>
      <c r="AT315" s="200" t="s">
        <v>125</v>
      </c>
      <c r="AU315" s="200" t="s">
        <v>86</v>
      </c>
      <c r="AY315" s="19" t="s">
        <v>123</v>
      </c>
      <c r="BE315" s="201">
        <f>IF(N315="základní",J315,0)</f>
        <v>0</v>
      </c>
      <c r="BF315" s="201">
        <f>IF(N315="snížená",J315,0)</f>
        <v>0</v>
      </c>
      <c r="BG315" s="201">
        <f>IF(N315="zákl. přenesená",J315,0)</f>
        <v>0</v>
      </c>
      <c r="BH315" s="201">
        <f>IF(N315="sníž. přenesená",J315,0)</f>
        <v>0</v>
      </c>
      <c r="BI315" s="201">
        <f>IF(N315="nulová",J315,0)</f>
        <v>0</v>
      </c>
      <c r="BJ315" s="19" t="s">
        <v>22</v>
      </c>
      <c r="BK315" s="201">
        <f>ROUND(I315*H315,2)</f>
        <v>0</v>
      </c>
      <c r="BL315" s="19" t="s">
        <v>130</v>
      </c>
      <c r="BM315" s="200" t="s">
        <v>490</v>
      </c>
    </row>
    <row r="316" spans="1:65" s="2" customFormat="1" ht="11.25">
      <c r="A316" s="36"/>
      <c r="B316" s="37"/>
      <c r="C316" s="38"/>
      <c r="D316" s="202" t="s">
        <v>132</v>
      </c>
      <c r="E316" s="38"/>
      <c r="F316" s="203" t="s">
        <v>491</v>
      </c>
      <c r="G316" s="38"/>
      <c r="H316" s="38"/>
      <c r="I316" s="110"/>
      <c r="J316" s="38"/>
      <c r="K316" s="38"/>
      <c r="L316" s="41"/>
      <c r="M316" s="204"/>
      <c r="N316" s="205"/>
      <c r="O316" s="66"/>
      <c r="P316" s="66"/>
      <c r="Q316" s="66"/>
      <c r="R316" s="66"/>
      <c r="S316" s="66"/>
      <c r="T316" s="67"/>
      <c r="U316" s="36"/>
      <c r="V316" s="36"/>
      <c r="W316" s="36"/>
      <c r="X316" s="36"/>
      <c r="Y316" s="36"/>
      <c r="Z316" s="36"/>
      <c r="AA316" s="36"/>
      <c r="AB316" s="36"/>
      <c r="AC316" s="36"/>
      <c r="AD316" s="36"/>
      <c r="AE316" s="36"/>
      <c r="AT316" s="19" t="s">
        <v>132</v>
      </c>
      <c r="AU316" s="19" t="s">
        <v>86</v>
      </c>
    </row>
    <row r="317" spans="1:65" s="13" customFormat="1" ht="11.25">
      <c r="B317" s="206"/>
      <c r="C317" s="207"/>
      <c r="D317" s="202" t="s">
        <v>134</v>
      </c>
      <c r="E317" s="208" t="s">
        <v>20</v>
      </c>
      <c r="F317" s="209" t="s">
        <v>475</v>
      </c>
      <c r="G317" s="207"/>
      <c r="H317" s="208" t="s">
        <v>20</v>
      </c>
      <c r="I317" s="210"/>
      <c r="J317" s="207"/>
      <c r="K317" s="207"/>
      <c r="L317" s="211"/>
      <c r="M317" s="212"/>
      <c r="N317" s="213"/>
      <c r="O317" s="213"/>
      <c r="P317" s="213"/>
      <c r="Q317" s="213"/>
      <c r="R317" s="213"/>
      <c r="S317" s="213"/>
      <c r="T317" s="214"/>
      <c r="AT317" s="215" t="s">
        <v>134</v>
      </c>
      <c r="AU317" s="215" t="s">
        <v>86</v>
      </c>
      <c r="AV317" s="13" t="s">
        <v>22</v>
      </c>
      <c r="AW317" s="13" t="s">
        <v>37</v>
      </c>
      <c r="AX317" s="13" t="s">
        <v>76</v>
      </c>
      <c r="AY317" s="215" t="s">
        <v>123</v>
      </c>
    </row>
    <row r="318" spans="1:65" s="14" customFormat="1" ht="11.25">
      <c r="B318" s="216"/>
      <c r="C318" s="217"/>
      <c r="D318" s="202" t="s">
        <v>134</v>
      </c>
      <c r="E318" s="218" t="s">
        <v>20</v>
      </c>
      <c r="F318" s="219" t="s">
        <v>476</v>
      </c>
      <c r="G318" s="217"/>
      <c r="H318" s="220">
        <v>174.5</v>
      </c>
      <c r="I318" s="221"/>
      <c r="J318" s="217"/>
      <c r="K318" s="217"/>
      <c r="L318" s="222"/>
      <c r="M318" s="223"/>
      <c r="N318" s="224"/>
      <c r="O318" s="224"/>
      <c r="P318" s="224"/>
      <c r="Q318" s="224"/>
      <c r="R318" s="224"/>
      <c r="S318" s="224"/>
      <c r="T318" s="225"/>
      <c r="AT318" s="226" t="s">
        <v>134</v>
      </c>
      <c r="AU318" s="226" t="s">
        <v>86</v>
      </c>
      <c r="AV318" s="14" t="s">
        <v>86</v>
      </c>
      <c r="AW318" s="14" t="s">
        <v>37</v>
      </c>
      <c r="AX318" s="14" t="s">
        <v>22</v>
      </c>
      <c r="AY318" s="226" t="s">
        <v>123</v>
      </c>
    </row>
    <row r="319" spans="1:65" s="2" customFormat="1" ht="16.5" customHeight="1">
      <c r="A319" s="36"/>
      <c r="B319" s="37"/>
      <c r="C319" s="189" t="s">
        <v>492</v>
      </c>
      <c r="D319" s="189" t="s">
        <v>125</v>
      </c>
      <c r="E319" s="190" t="s">
        <v>493</v>
      </c>
      <c r="F319" s="191" t="s">
        <v>494</v>
      </c>
      <c r="G319" s="192" t="s">
        <v>197</v>
      </c>
      <c r="H319" s="193">
        <v>174.5</v>
      </c>
      <c r="I319" s="194"/>
      <c r="J319" s="195">
        <f>ROUND(I319*H319,2)</f>
        <v>0</v>
      </c>
      <c r="K319" s="191" t="s">
        <v>129</v>
      </c>
      <c r="L319" s="41"/>
      <c r="M319" s="196" t="s">
        <v>20</v>
      </c>
      <c r="N319" s="197" t="s">
        <v>47</v>
      </c>
      <c r="O319" s="66"/>
      <c r="P319" s="198">
        <f>O319*H319</f>
        <v>0</v>
      </c>
      <c r="Q319" s="198">
        <v>0.20745</v>
      </c>
      <c r="R319" s="198">
        <f>Q319*H319</f>
        <v>36.200024999999997</v>
      </c>
      <c r="S319" s="198">
        <v>0</v>
      </c>
      <c r="T319" s="199">
        <f>S319*H319</f>
        <v>0</v>
      </c>
      <c r="U319" s="36"/>
      <c r="V319" s="36"/>
      <c r="W319" s="36"/>
      <c r="X319" s="36"/>
      <c r="Y319" s="36"/>
      <c r="Z319" s="36"/>
      <c r="AA319" s="36"/>
      <c r="AB319" s="36"/>
      <c r="AC319" s="36"/>
      <c r="AD319" s="36"/>
      <c r="AE319" s="36"/>
      <c r="AR319" s="200" t="s">
        <v>130</v>
      </c>
      <c r="AT319" s="200" t="s">
        <v>125</v>
      </c>
      <c r="AU319" s="200" t="s">
        <v>86</v>
      </c>
      <c r="AY319" s="19" t="s">
        <v>123</v>
      </c>
      <c r="BE319" s="201">
        <f>IF(N319="základní",J319,0)</f>
        <v>0</v>
      </c>
      <c r="BF319" s="201">
        <f>IF(N319="snížená",J319,0)</f>
        <v>0</v>
      </c>
      <c r="BG319" s="201">
        <f>IF(N319="zákl. přenesená",J319,0)</f>
        <v>0</v>
      </c>
      <c r="BH319" s="201">
        <f>IF(N319="sníž. přenesená",J319,0)</f>
        <v>0</v>
      </c>
      <c r="BI319" s="201">
        <f>IF(N319="nulová",J319,0)</f>
        <v>0</v>
      </c>
      <c r="BJ319" s="19" t="s">
        <v>22</v>
      </c>
      <c r="BK319" s="201">
        <f>ROUND(I319*H319,2)</f>
        <v>0</v>
      </c>
      <c r="BL319" s="19" t="s">
        <v>130</v>
      </c>
      <c r="BM319" s="200" t="s">
        <v>495</v>
      </c>
    </row>
    <row r="320" spans="1:65" s="2" customFormat="1" ht="19.5">
      <c r="A320" s="36"/>
      <c r="B320" s="37"/>
      <c r="C320" s="38"/>
      <c r="D320" s="202" t="s">
        <v>132</v>
      </c>
      <c r="E320" s="38"/>
      <c r="F320" s="203" t="s">
        <v>496</v>
      </c>
      <c r="G320" s="38"/>
      <c r="H320" s="38"/>
      <c r="I320" s="110"/>
      <c r="J320" s="38"/>
      <c r="K320" s="38"/>
      <c r="L320" s="41"/>
      <c r="M320" s="204"/>
      <c r="N320" s="205"/>
      <c r="O320" s="66"/>
      <c r="P320" s="66"/>
      <c r="Q320" s="66"/>
      <c r="R320" s="66"/>
      <c r="S320" s="66"/>
      <c r="T320" s="67"/>
      <c r="U320" s="36"/>
      <c r="V320" s="36"/>
      <c r="W320" s="36"/>
      <c r="X320" s="36"/>
      <c r="Y320" s="36"/>
      <c r="Z320" s="36"/>
      <c r="AA320" s="36"/>
      <c r="AB320" s="36"/>
      <c r="AC320" s="36"/>
      <c r="AD320" s="36"/>
      <c r="AE320" s="36"/>
      <c r="AT320" s="19" t="s">
        <v>132</v>
      </c>
      <c r="AU320" s="19" t="s">
        <v>86</v>
      </c>
    </row>
    <row r="321" spans="1:65" s="13" customFormat="1" ht="11.25">
      <c r="B321" s="206"/>
      <c r="C321" s="207"/>
      <c r="D321" s="202" t="s">
        <v>134</v>
      </c>
      <c r="E321" s="208" t="s">
        <v>20</v>
      </c>
      <c r="F321" s="209" t="s">
        <v>475</v>
      </c>
      <c r="G321" s="207"/>
      <c r="H321" s="208" t="s">
        <v>20</v>
      </c>
      <c r="I321" s="210"/>
      <c r="J321" s="207"/>
      <c r="K321" s="207"/>
      <c r="L321" s="211"/>
      <c r="M321" s="212"/>
      <c r="N321" s="213"/>
      <c r="O321" s="213"/>
      <c r="P321" s="213"/>
      <c r="Q321" s="213"/>
      <c r="R321" s="213"/>
      <c r="S321" s="213"/>
      <c r="T321" s="214"/>
      <c r="AT321" s="215" t="s">
        <v>134</v>
      </c>
      <c r="AU321" s="215" t="s">
        <v>86</v>
      </c>
      <c r="AV321" s="13" t="s">
        <v>22</v>
      </c>
      <c r="AW321" s="13" t="s">
        <v>37</v>
      </c>
      <c r="AX321" s="13" t="s">
        <v>76</v>
      </c>
      <c r="AY321" s="215" t="s">
        <v>123</v>
      </c>
    </row>
    <row r="322" spans="1:65" s="14" customFormat="1" ht="11.25">
      <c r="B322" s="216"/>
      <c r="C322" s="217"/>
      <c r="D322" s="202" t="s">
        <v>134</v>
      </c>
      <c r="E322" s="218" t="s">
        <v>20</v>
      </c>
      <c r="F322" s="219" t="s">
        <v>476</v>
      </c>
      <c r="G322" s="217"/>
      <c r="H322" s="220">
        <v>174.5</v>
      </c>
      <c r="I322" s="221"/>
      <c r="J322" s="217"/>
      <c r="K322" s="217"/>
      <c r="L322" s="222"/>
      <c r="M322" s="223"/>
      <c r="N322" s="224"/>
      <c r="O322" s="224"/>
      <c r="P322" s="224"/>
      <c r="Q322" s="224"/>
      <c r="R322" s="224"/>
      <c r="S322" s="224"/>
      <c r="T322" s="225"/>
      <c r="AT322" s="226" t="s">
        <v>134</v>
      </c>
      <c r="AU322" s="226" t="s">
        <v>86</v>
      </c>
      <c r="AV322" s="14" t="s">
        <v>86</v>
      </c>
      <c r="AW322" s="14" t="s">
        <v>37</v>
      </c>
      <c r="AX322" s="14" t="s">
        <v>22</v>
      </c>
      <c r="AY322" s="226" t="s">
        <v>123</v>
      </c>
    </row>
    <row r="323" spans="1:65" s="2" customFormat="1" ht="16.5" customHeight="1">
      <c r="A323" s="36"/>
      <c r="B323" s="37"/>
      <c r="C323" s="189" t="s">
        <v>497</v>
      </c>
      <c r="D323" s="189" t="s">
        <v>125</v>
      </c>
      <c r="E323" s="190" t="s">
        <v>488</v>
      </c>
      <c r="F323" s="191" t="s">
        <v>489</v>
      </c>
      <c r="G323" s="192" t="s">
        <v>197</v>
      </c>
      <c r="H323" s="193">
        <v>441.98</v>
      </c>
      <c r="I323" s="194"/>
      <c r="J323" s="195">
        <f>ROUND(I323*H323,2)</f>
        <v>0</v>
      </c>
      <c r="K323" s="191" t="s">
        <v>129</v>
      </c>
      <c r="L323" s="41"/>
      <c r="M323" s="196" t="s">
        <v>20</v>
      </c>
      <c r="N323" s="197" t="s">
        <v>47</v>
      </c>
      <c r="O323" s="66"/>
      <c r="P323" s="198">
        <f>O323*H323</f>
        <v>0</v>
      </c>
      <c r="Q323" s="198">
        <v>3.1E-4</v>
      </c>
      <c r="R323" s="198">
        <f>Q323*H323</f>
        <v>0.13701380000000002</v>
      </c>
      <c r="S323" s="198">
        <v>0</v>
      </c>
      <c r="T323" s="199">
        <f>S323*H323</f>
        <v>0</v>
      </c>
      <c r="U323" s="36"/>
      <c r="V323" s="36"/>
      <c r="W323" s="36"/>
      <c r="X323" s="36"/>
      <c r="Y323" s="36"/>
      <c r="Z323" s="36"/>
      <c r="AA323" s="36"/>
      <c r="AB323" s="36"/>
      <c r="AC323" s="36"/>
      <c r="AD323" s="36"/>
      <c r="AE323" s="36"/>
      <c r="AR323" s="200" t="s">
        <v>130</v>
      </c>
      <c r="AT323" s="200" t="s">
        <v>125</v>
      </c>
      <c r="AU323" s="200" t="s">
        <v>86</v>
      </c>
      <c r="AY323" s="19" t="s">
        <v>123</v>
      </c>
      <c r="BE323" s="201">
        <f>IF(N323="základní",J323,0)</f>
        <v>0</v>
      </c>
      <c r="BF323" s="201">
        <f>IF(N323="snížená",J323,0)</f>
        <v>0</v>
      </c>
      <c r="BG323" s="201">
        <f>IF(N323="zákl. přenesená",J323,0)</f>
        <v>0</v>
      </c>
      <c r="BH323" s="201">
        <f>IF(N323="sníž. přenesená",J323,0)</f>
        <v>0</v>
      </c>
      <c r="BI323" s="201">
        <f>IF(N323="nulová",J323,0)</f>
        <v>0</v>
      </c>
      <c r="BJ323" s="19" t="s">
        <v>22</v>
      </c>
      <c r="BK323" s="201">
        <f>ROUND(I323*H323,2)</f>
        <v>0</v>
      </c>
      <c r="BL323" s="19" t="s">
        <v>130</v>
      </c>
      <c r="BM323" s="200" t="s">
        <v>498</v>
      </c>
    </row>
    <row r="324" spans="1:65" s="2" customFormat="1" ht="11.25">
      <c r="A324" s="36"/>
      <c r="B324" s="37"/>
      <c r="C324" s="38"/>
      <c r="D324" s="202" t="s">
        <v>132</v>
      </c>
      <c r="E324" s="38"/>
      <c r="F324" s="203" t="s">
        <v>491</v>
      </c>
      <c r="G324" s="38"/>
      <c r="H324" s="38"/>
      <c r="I324" s="110"/>
      <c r="J324" s="38"/>
      <c r="K324" s="38"/>
      <c r="L324" s="41"/>
      <c r="M324" s="204"/>
      <c r="N324" s="205"/>
      <c r="O324" s="66"/>
      <c r="P324" s="66"/>
      <c r="Q324" s="66"/>
      <c r="R324" s="66"/>
      <c r="S324" s="66"/>
      <c r="T324" s="67"/>
      <c r="U324" s="36"/>
      <c r="V324" s="36"/>
      <c r="W324" s="36"/>
      <c r="X324" s="36"/>
      <c r="Y324" s="36"/>
      <c r="Z324" s="36"/>
      <c r="AA324" s="36"/>
      <c r="AB324" s="36"/>
      <c r="AC324" s="36"/>
      <c r="AD324" s="36"/>
      <c r="AE324" s="36"/>
      <c r="AT324" s="19" t="s">
        <v>132</v>
      </c>
      <c r="AU324" s="19" t="s">
        <v>86</v>
      </c>
    </row>
    <row r="325" spans="1:65" s="13" customFormat="1" ht="11.25">
      <c r="B325" s="206"/>
      <c r="C325" s="207"/>
      <c r="D325" s="202" t="s">
        <v>134</v>
      </c>
      <c r="E325" s="208" t="s">
        <v>20</v>
      </c>
      <c r="F325" s="209" t="s">
        <v>475</v>
      </c>
      <c r="G325" s="207"/>
      <c r="H325" s="208" t="s">
        <v>20</v>
      </c>
      <c r="I325" s="210"/>
      <c r="J325" s="207"/>
      <c r="K325" s="207"/>
      <c r="L325" s="211"/>
      <c r="M325" s="212"/>
      <c r="N325" s="213"/>
      <c r="O325" s="213"/>
      <c r="P325" s="213"/>
      <c r="Q325" s="213"/>
      <c r="R325" s="213"/>
      <c r="S325" s="213"/>
      <c r="T325" s="214"/>
      <c r="AT325" s="215" t="s">
        <v>134</v>
      </c>
      <c r="AU325" s="215" t="s">
        <v>86</v>
      </c>
      <c r="AV325" s="13" t="s">
        <v>22</v>
      </c>
      <c r="AW325" s="13" t="s">
        <v>37</v>
      </c>
      <c r="AX325" s="13" t="s">
        <v>76</v>
      </c>
      <c r="AY325" s="215" t="s">
        <v>123</v>
      </c>
    </row>
    <row r="326" spans="1:65" s="14" customFormat="1" ht="11.25">
      <c r="B326" s="216"/>
      <c r="C326" s="217"/>
      <c r="D326" s="202" t="s">
        <v>134</v>
      </c>
      <c r="E326" s="218" t="s">
        <v>20</v>
      </c>
      <c r="F326" s="219" t="s">
        <v>499</v>
      </c>
      <c r="G326" s="217"/>
      <c r="H326" s="220">
        <v>441.98</v>
      </c>
      <c r="I326" s="221"/>
      <c r="J326" s="217"/>
      <c r="K326" s="217"/>
      <c r="L326" s="222"/>
      <c r="M326" s="223"/>
      <c r="N326" s="224"/>
      <c r="O326" s="224"/>
      <c r="P326" s="224"/>
      <c r="Q326" s="224"/>
      <c r="R326" s="224"/>
      <c r="S326" s="224"/>
      <c r="T326" s="225"/>
      <c r="AT326" s="226" t="s">
        <v>134</v>
      </c>
      <c r="AU326" s="226" t="s">
        <v>86</v>
      </c>
      <c r="AV326" s="14" t="s">
        <v>86</v>
      </c>
      <c r="AW326" s="14" t="s">
        <v>37</v>
      </c>
      <c r="AX326" s="14" t="s">
        <v>22</v>
      </c>
      <c r="AY326" s="226" t="s">
        <v>123</v>
      </c>
    </row>
    <row r="327" spans="1:65" s="2" customFormat="1" ht="16.5" customHeight="1">
      <c r="A327" s="36"/>
      <c r="B327" s="37"/>
      <c r="C327" s="189" t="s">
        <v>500</v>
      </c>
      <c r="D327" s="189" t="s">
        <v>125</v>
      </c>
      <c r="E327" s="190" t="s">
        <v>501</v>
      </c>
      <c r="F327" s="191" t="s">
        <v>502</v>
      </c>
      <c r="G327" s="192" t="s">
        <v>197</v>
      </c>
      <c r="H327" s="193">
        <v>441.98</v>
      </c>
      <c r="I327" s="194"/>
      <c r="J327" s="195">
        <f>ROUND(I327*H327,2)</f>
        <v>0</v>
      </c>
      <c r="K327" s="191" t="s">
        <v>129</v>
      </c>
      <c r="L327" s="41"/>
      <c r="M327" s="196" t="s">
        <v>20</v>
      </c>
      <c r="N327" s="197" t="s">
        <v>47</v>
      </c>
      <c r="O327" s="66"/>
      <c r="P327" s="198">
        <f>O327*H327</f>
        <v>0</v>
      </c>
      <c r="Q327" s="198">
        <v>0.12966</v>
      </c>
      <c r="R327" s="198">
        <f>Q327*H327</f>
        <v>57.307126799999999</v>
      </c>
      <c r="S327" s="198">
        <v>0</v>
      </c>
      <c r="T327" s="199">
        <f>S327*H327</f>
        <v>0</v>
      </c>
      <c r="U327" s="36"/>
      <c r="V327" s="36"/>
      <c r="W327" s="36"/>
      <c r="X327" s="36"/>
      <c r="Y327" s="36"/>
      <c r="Z327" s="36"/>
      <c r="AA327" s="36"/>
      <c r="AB327" s="36"/>
      <c r="AC327" s="36"/>
      <c r="AD327" s="36"/>
      <c r="AE327" s="36"/>
      <c r="AR327" s="200" t="s">
        <v>130</v>
      </c>
      <c r="AT327" s="200" t="s">
        <v>125</v>
      </c>
      <c r="AU327" s="200" t="s">
        <v>86</v>
      </c>
      <c r="AY327" s="19" t="s">
        <v>123</v>
      </c>
      <c r="BE327" s="201">
        <f>IF(N327="základní",J327,0)</f>
        <v>0</v>
      </c>
      <c r="BF327" s="201">
        <f>IF(N327="snížená",J327,0)</f>
        <v>0</v>
      </c>
      <c r="BG327" s="201">
        <f>IF(N327="zákl. přenesená",J327,0)</f>
        <v>0</v>
      </c>
      <c r="BH327" s="201">
        <f>IF(N327="sníž. přenesená",J327,0)</f>
        <v>0</v>
      </c>
      <c r="BI327" s="201">
        <f>IF(N327="nulová",J327,0)</f>
        <v>0</v>
      </c>
      <c r="BJ327" s="19" t="s">
        <v>22</v>
      </c>
      <c r="BK327" s="201">
        <f>ROUND(I327*H327,2)</f>
        <v>0</v>
      </c>
      <c r="BL327" s="19" t="s">
        <v>130</v>
      </c>
      <c r="BM327" s="200" t="s">
        <v>503</v>
      </c>
    </row>
    <row r="328" spans="1:65" s="2" customFormat="1" ht="19.5">
      <c r="A328" s="36"/>
      <c r="B328" s="37"/>
      <c r="C328" s="38"/>
      <c r="D328" s="202" t="s">
        <v>132</v>
      </c>
      <c r="E328" s="38"/>
      <c r="F328" s="203" t="s">
        <v>504</v>
      </c>
      <c r="G328" s="38"/>
      <c r="H328" s="38"/>
      <c r="I328" s="110"/>
      <c r="J328" s="38"/>
      <c r="K328" s="38"/>
      <c r="L328" s="41"/>
      <c r="M328" s="204"/>
      <c r="N328" s="205"/>
      <c r="O328" s="66"/>
      <c r="P328" s="66"/>
      <c r="Q328" s="66"/>
      <c r="R328" s="66"/>
      <c r="S328" s="66"/>
      <c r="T328" s="67"/>
      <c r="U328" s="36"/>
      <c r="V328" s="36"/>
      <c r="W328" s="36"/>
      <c r="X328" s="36"/>
      <c r="Y328" s="36"/>
      <c r="Z328" s="36"/>
      <c r="AA328" s="36"/>
      <c r="AB328" s="36"/>
      <c r="AC328" s="36"/>
      <c r="AD328" s="36"/>
      <c r="AE328" s="36"/>
      <c r="AT328" s="19" t="s">
        <v>132</v>
      </c>
      <c r="AU328" s="19" t="s">
        <v>86</v>
      </c>
    </row>
    <row r="329" spans="1:65" s="13" customFormat="1" ht="11.25">
      <c r="B329" s="206"/>
      <c r="C329" s="207"/>
      <c r="D329" s="202" t="s">
        <v>134</v>
      </c>
      <c r="E329" s="208" t="s">
        <v>20</v>
      </c>
      <c r="F329" s="209" t="s">
        <v>475</v>
      </c>
      <c r="G329" s="207"/>
      <c r="H329" s="208" t="s">
        <v>20</v>
      </c>
      <c r="I329" s="210"/>
      <c r="J329" s="207"/>
      <c r="K329" s="207"/>
      <c r="L329" s="211"/>
      <c r="M329" s="212"/>
      <c r="N329" s="213"/>
      <c r="O329" s="213"/>
      <c r="P329" s="213"/>
      <c r="Q329" s="213"/>
      <c r="R329" s="213"/>
      <c r="S329" s="213"/>
      <c r="T329" s="214"/>
      <c r="AT329" s="215" t="s">
        <v>134</v>
      </c>
      <c r="AU329" s="215" t="s">
        <v>86</v>
      </c>
      <c r="AV329" s="13" t="s">
        <v>22</v>
      </c>
      <c r="AW329" s="13" t="s">
        <v>37</v>
      </c>
      <c r="AX329" s="13" t="s">
        <v>76</v>
      </c>
      <c r="AY329" s="215" t="s">
        <v>123</v>
      </c>
    </row>
    <row r="330" spans="1:65" s="14" customFormat="1" ht="11.25">
      <c r="B330" s="216"/>
      <c r="C330" s="217"/>
      <c r="D330" s="202" t="s">
        <v>134</v>
      </c>
      <c r="E330" s="218" t="s">
        <v>20</v>
      </c>
      <c r="F330" s="219" t="s">
        <v>499</v>
      </c>
      <c r="G330" s="217"/>
      <c r="H330" s="220">
        <v>441.98</v>
      </c>
      <c r="I330" s="221"/>
      <c r="J330" s="217"/>
      <c r="K330" s="217"/>
      <c r="L330" s="222"/>
      <c r="M330" s="223"/>
      <c r="N330" s="224"/>
      <c r="O330" s="224"/>
      <c r="P330" s="224"/>
      <c r="Q330" s="224"/>
      <c r="R330" s="224"/>
      <c r="S330" s="224"/>
      <c r="T330" s="225"/>
      <c r="AT330" s="226" t="s">
        <v>134</v>
      </c>
      <c r="AU330" s="226" t="s">
        <v>86</v>
      </c>
      <c r="AV330" s="14" t="s">
        <v>86</v>
      </c>
      <c r="AW330" s="14" t="s">
        <v>37</v>
      </c>
      <c r="AX330" s="14" t="s">
        <v>22</v>
      </c>
      <c r="AY330" s="226" t="s">
        <v>123</v>
      </c>
    </row>
    <row r="331" spans="1:65" s="2" customFormat="1" ht="16.5" customHeight="1">
      <c r="A331" s="36"/>
      <c r="B331" s="37"/>
      <c r="C331" s="189" t="s">
        <v>505</v>
      </c>
      <c r="D331" s="189" t="s">
        <v>125</v>
      </c>
      <c r="E331" s="190" t="s">
        <v>506</v>
      </c>
      <c r="F331" s="191" t="s">
        <v>507</v>
      </c>
      <c r="G331" s="192" t="s">
        <v>145</v>
      </c>
      <c r="H331" s="193">
        <v>185</v>
      </c>
      <c r="I331" s="194"/>
      <c r="J331" s="195">
        <f>ROUND(I331*H331,2)</f>
        <v>0</v>
      </c>
      <c r="K331" s="191" t="s">
        <v>20</v>
      </c>
      <c r="L331" s="41"/>
      <c r="M331" s="196" t="s">
        <v>20</v>
      </c>
      <c r="N331" s="197" t="s">
        <v>47</v>
      </c>
      <c r="O331" s="66"/>
      <c r="P331" s="198">
        <f>O331*H331</f>
        <v>0</v>
      </c>
      <c r="Q331" s="198">
        <v>0</v>
      </c>
      <c r="R331" s="198">
        <f>Q331*H331</f>
        <v>0</v>
      </c>
      <c r="S331" s="198">
        <v>0</v>
      </c>
      <c r="T331" s="199">
        <f>S331*H331</f>
        <v>0</v>
      </c>
      <c r="U331" s="36"/>
      <c r="V331" s="36"/>
      <c r="W331" s="36"/>
      <c r="X331" s="36"/>
      <c r="Y331" s="36"/>
      <c r="Z331" s="36"/>
      <c r="AA331" s="36"/>
      <c r="AB331" s="36"/>
      <c r="AC331" s="36"/>
      <c r="AD331" s="36"/>
      <c r="AE331" s="36"/>
      <c r="AR331" s="200" t="s">
        <v>130</v>
      </c>
      <c r="AT331" s="200" t="s">
        <v>125</v>
      </c>
      <c r="AU331" s="200" t="s">
        <v>86</v>
      </c>
      <c r="AY331" s="19" t="s">
        <v>123</v>
      </c>
      <c r="BE331" s="201">
        <f>IF(N331="základní",J331,0)</f>
        <v>0</v>
      </c>
      <c r="BF331" s="201">
        <f>IF(N331="snížená",J331,0)</f>
        <v>0</v>
      </c>
      <c r="BG331" s="201">
        <f>IF(N331="zákl. přenesená",J331,0)</f>
        <v>0</v>
      </c>
      <c r="BH331" s="201">
        <f>IF(N331="sníž. přenesená",J331,0)</f>
        <v>0</v>
      </c>
      <c r="BI331" s="201">
        <f>IF(N331="nulová",J331,0)</f>
        <v>0</v>
      </c>
      <c r="BJ331" s="19" t="s">
        <v>22</v>
      </c>
      <c r="BK331" s="201">
        <f>ROUND(I331*H331,2)</f>
        <v>0</v>
      </c>
      <c r="BL331" s="19" t="s">
        <v>130</v>
      </c>
      <c r="BM331" s="200" t="s">
        <v>508</v>
      </c>
    </row>
    <row r="332" spans="1:65" s="2" customFormat="1" ht="11.25">
      <c r="A332" s="36"/>
      <c r="B332" s="37"/>
      <c r="C332" s="38"/>
      <c r="D332" s="202" t="s">
        <v>132</v>
      </c>
      <c r="E332" s="38"/>
      <c r="F332" s="203" t="s">
        <v>507</v>
      </c>
      <c r="G332" s="38"/>
      <c r="H332" s="38"/>
      <c r="I332" s="110"/>
      <c r="J332" s="38"/>
      <c r="K332" s="38"/>
      <c r="L332" s="41"/>
      <c r="M332" s="204"/>
      <c r="N332" s="205"/>
      <c r="O332" s="66"/>
      <c r="P332" s="66"/>
      <c r="Q332" s="66"/>
      <c r="R332" s="66"/>
      <c r="S332" s="66"/>
      <c r="T332" s="67"/>
      <c r="U332" s="36"/>
      <c r="V332" s="36"/>
      <c r="W332" s="36"/>
      <c r="X332" s="36"/>
      <c r="Y332" s="36"/>
      <c r="Z332" s="36"/>
      <c r="AA332" s="36"/>
      <c r="AB332" s="36"/>
      <c r="AC332" s="36"/>
      <c r="AD332" s="36"/>
      <c r="AE332" s="36"/>
      <c r="AT332" s="19" t="s">
        <v>132</v>
      </c>
      <c r="AU332" s="19" t="s">
        <v>86</v>
      </c>
    </row>
    <row r="333" spans="1:65" s="13" customFormat="1" ht="11.25">
      <c r="B333" s="206"/>
      <c r="C333" s="207"/>
      <c r="D333" s="202" t="s">
        <v>134</v>
      </c>
      <c r="E333" s="208" t="s">
        <v>20</v>
      </c>
      <c r="F333" s="209" t="s">
        <v>475</v>
      </c>
      <c r="G333" s="207"/>
      <c r="H333" s="208" t="s">
        <v>20</v>
      </c>
      <c r="I333" s="210"/>
      <c r="J333" s="207"/>
      <c r="K333" s="207"/>
      <c r="L333" s="211"/>
      <c r="M333" s="212"/>
      <c r="N333" s="213"/>
      <c r="O333" s="213"/>
      <c r="P333" s="213"/>
      <c r="Q333" s="213"/>
      <c r="R333" s="213"/>
      <c r="S333" s="213"/>
      <c r="T333" s="214"/>
      <c r="AT333" s="215" t="s">
        <v>134</v>
      </c>
      <c r="AU333" s="215" t="s">
        <v>86</v>
      </c>
      <c r="AV333" s="13" t="s">
        <v>22</v>
      </c>
      <c r="AW333" s="13" t="s">
        <v>37</v>
      </c>
      <c r="AX333" s="13" t="s">
        <v>76</v>
      </c>
      <c r="AY333" s="215" t="s">
        <v>123</v>
      </c>
    </row>
    <row r="334" spans="1:65" s="14" customFormat="1" ht="11.25">
      <c r="B334" s="216"/>
      <c r="C334" s="217"/>
      <c r="D334" s="202" t="s">
        <v>134</v>
      </c>
      <c r="E334" s="218" t="s">
        <v>20</v>
      </c>
      <c r="F334" s="219" t="s">
        <v>509</v>
      </c>
      <c r="G334" s="217"/>
      <c r="H334" s="220">
        <v>185</v>
      </c>
      <c r="I334" s="221"/>
      <c r="J334" s="217"/>
      <c r="K334" s="217"/>
      <c r="L334" s="222"/>
      <c r="M334" s="223"/>
      <c r="N334" s="224"/>
      <c r="O334" s="224"/>
      <c r="P334" s="224"/>
      <c r="Q334" s="224"/>
      <c r="R334" s="224"/>
      <c r="S334" s="224"/>
      <c r="T334" s="225"/>
      <c r="AT334" s="226" t="s">
        <v>134</v>
      </c>
      <c r="AU334" s="226" t="s">
        <v>86</v>
      </c>
      <c r="AV334" s="14" t="s">
        <v>86</v>
      </c>
      <c r="AW334" s="14" t="s">
        <v>37</v>
      </c>
      <c r="AX334" s="14" t="s">
        <v>22</v>
      </c>
      <c r="AY334" s="226" t="s">
        <v>123</v>
      </c>
    </row>
    <row r="335" spans="1:65" s="2" customFormat="1" ht="16.5" customHeight="1">
      <c r="A335" s="36"/>
      <c r="B335" s="37"/>
      <c r="C335" s="189" t="s">
        <v>510</v>
      </c>
      <c r="D335" s="189" t="s">
        <v>125</v>
      </c>
      <c r="E335" s="190" t="s">
        <v>511</v>
      </c>
      <c r="F335" s="191" t="s">
        <v>512</v>
      </c>
      <c r="G335" s="192" t="s">
        <v>197</v>
      </c>
      <c r="H335" s="193">
        <v>21</v>
      </c>
      <c r="I335" s="194"/>
      <c r="J335" s="195">
        <f>ROUND(I335*H335,2)</f>
        <v>0</v>
      </c>
      <c r="K335" s="191" t="s">
        <v>129</v>
      </c>
      <c r="L335" s="41"/>
      <c r="M335" s="196" t="s">
        <v>20</v>
      </c>
      <c r="N335" s="197" t="s">
        <v>47</v>
      </c>
      <c r="O335" s="66"/>
      <c r="P335" s="198">
        <f>O335*H335</f>
        <v>0</v>
      </c>
      <c r="Q335" s="198">
        <v>6.4000000000000005E-4</v>
      </c>
      <c r="R335" s="198">
        <f>Q335*H335</f>
        <v>1.3440000000000001E-2</v>
      </c>
      <c r="S335" s="198">
        <v>0</v>
      </c>
      <c r="T335" s="199">
        <f>S335*H335</f>
        <v>0</v>
      </c>
      <c r="U335" s="36"/>
      <c r="V335" s="36"/>
      <c r="W335" s="36"/>
      <c r="X335" s="36"/>
      <c r="Y335" s="36"/>
      <c r="Z335" s="36"/>
      <c r="AA335" s="36"/>
      <c r="AB335" s="36"/>
      <c r="AC335" s="36"/>
      <c r="AD335" s="36"/>
      <c r="AE335" s="36"/>
      <c r="AR335" s="200" t="s">
        <v>130</v>
      </c>
      <c r="AT335" s="200" t="s">
        <v>125</v>
      </c>
      <c r="AU335" s="200" t="s">
        <v>86</v>
      </c>
      <c r="AY335" s="19" t="s">
        <v>123</v>
      </c>
      <c r="BE335" s="201">
        <f>IF(N335="základní",J335,0)</f>
        <v>0</v>
      </c>
      <c r="BF335" s="201">
        <f>IF(N335="snížená",J335,0)</f>
        <v>0</v>
      </c>
      <c r="BG335" s="201">
        <f>IF(N335="zákl. přenesená",J335,0)</f>
        <v>0</v>
      </c>
      <c r="BH335" s="201">
        <f>IF(N335="sníž. přenesená",J335,0)</f>
        <v>0</v>
      </c>
      <c r="BI335" s="201">
        <f>IF(N335="nulová",J335,0)</f>
        <v>0</v>
      </c>
      <c r="BJ335" s="19" t="s">
        <v>22</v>
      </c>
      <c r="BK335" s="201">
        <f>ROUND(I335*H335,2)</f>
        <v>0</v>
      </c>
      <c r="BL335" s="19" t="s">
        <v>130</v>
      </c>
      <c r="BM335" s="200" t="s">
        <v>513</v>
      </c>
    </row>
    <row r="336" spans="1:65" s="2" customFormat="1" ht="11.25">
      <c r="A336" s="36"/>
      <c r="B336" s="37"/>
      <c r="C336" s="38"/>
      <c r="D336" s="202" t="s">
        <v>132</v>
      </c>
      <c r="E336" s="38"/>
      <c r="F336" s="203" t="s">
        <v>514</v>
      </c>
      <c r="G336" s="38"/>
      <c r="H336" s="38"/>
      <c r="I336" s="110"/>
      <c r="J336" s="38"/>
      <c r="K336" s="38"/>
      <c r="L336" s="41"/>
      <c r="M336" s="204"/>
      <c r="N336" s="205"/>
      <c r="O336" s="66"/>
      <c r="P336" s="66"/>
      <c r="Q336" s="66"/>
      <c r="R336" s="66"/>
      <c r="S336" s="66"/>
      <c r="T336" s="67"/>
      <c r="U336" s="36"/>
      <c r="V336" s="36"/>
      <c r="W336" s="36"/>
      <c r="X336" s="36"/>
      <c r="Y336" s="36"/>
      <c r="Z336" s="36"/>
      <c r="AA336" s="36"/>
      <c r="AB336" s="36"/>
      <c r="AC336" s="36"/>
      <c r="AD336" s="36"/>
      <c r="AE336" s="36"/>
      <c r="AT336" s="19" t="s">
        <v>132</v>
      </c>
      <c r="AU336" s="19" t="s">
        <v>86</v>
      </c>
    </row>
    <row r="337" spans="1:65" s="14" customFormat="1" ht="11.25">
      <c r="B337" s="216"/>
      <c r="C337" s="217"/>
      <c r="D337" s="202" t="s">
        <v>134</v>
      </c>
      <c r="E337" s="218" t="s">
        <v>20</v>
      </c>
      <c r="F337" s="219" t="s">
        <v>515</v>
      </c>
      <c r="G337" s="217"/>
      <c r="H337" s="220">
        <v>21</v>
      </c>
      <c r="I337" s="221"/>
      <c r="J337" s="217"/>
      <c r="K337" s="217"/>
      <c r="L337" s="222"/>
      <c r="M337" s="223"/>
      <c r="N337" s="224"/>
      <c r="O337" s="224"/>
      <c r="P337" s="224"/>
      <c r="Q337" s="224"/>
      <c r="R337" s="224"/>
      <c r="S337" s="224"/>
      <c r="T337" s="225"/>
      <c r="AT337" s="226" t="s">
        <v>134</v>
      </c>
      <c r="AU337" s="226" t="s">
        <v>86</v>
      </c>
      <c r="AV337" s="14" t="s">
        <v>86</v>
      </c>
      <c r="AW337" s="14" t="s">
        <v>37</v>
      </c>
      <c r="AX337" s="14" t="s">
        <v>22</v>
      </c>
      <c r="AY337" s="226" t="s">
        <v>123</v>
      </c>
    </row>
    <row r="338" spans="1:65" s="2" customFormat="1" ht="16.5" customHeight="1">
      <c r="A338" s="36"/>
      <c r="B338" s="37"/>
      <c r="C338" s="189" t="s">
        <v>516</v>
      </c>
      <c r="D338" s="189" t="s">
        <v>125</v>
      </c>
      <c r="E338" s="190" t="s">
        <v>517</v>
      </c>
      <c r="F338" s="191" t="s">
        <v>518</v>
      </c>
      <c r="G338" s="192" t="s">
        <v>197</v>
      </c>
      <c r="H338" s="193">
        <v>21</v>
      </c>
      <c r="I338" s="194"/>
      <c r="J338" s="195">
        <f>ROUND(I338*H338,2)</f>
        <v>0</v>
      </c>
      <c r="K338" s="191" t="s">
        <v>129</v>
      </c>
      <c r="L338" s="41"/>
      <c r="M338" s="196" t="s">
        <v>20</v>
      </c>
      <c r="N338" s="197" t="s">
        <v>47</v>
      </c>
      <c r="O338" s="66"/>
      <c r="P338" s="198">
        <f>O338*H338</f>
        <v>0</v>
      </c>
      <c r="Q338" s="198">
        <v>0</v>
      </c>
      <c r="R338" s="198">
        <f>Q338*H338</f>
        <v>0</v>
      </c>
      <c r="S338" s="198">
        <v>0</v>
      </c>
      <c r="T338" s="199">
        <f>S338*H338</f>
        <v>0</v>
      </c>
      <c r="U338" s="36"/>
      <c r="V338" s="36"/>
      <c r="W338" s="36"/>
      <c r="X338" s="36"/>
      <c r="Y338" s="36"/>
      <c r="Z338" s="36"/>
      <c r="AA338" s="36"/>
      <c r="AB338" s="36"/>
      <c r="AC338" s="36"/>
      <c r="AD338" s="36"/>
      <c r="AE338" s="36"/>
      <c r="AR338" s="200" t="s">
        <v>130</v>
      </c>
      <c r="AT338" s="200" t="s">
        <v>125</v>
      </c>
      <c r="AU338" s="200" t="s">
        <v>86</v>
      </c>
      <c r="AY338" s="19" t="s">
        <v>123</v>
      </c>
      <c r="BE338" s="201">
        <f>IF(N338="základní",J338,0)</f>
        <v>0</v>
      </c>
      <c r="BF338" s="201">
        <f>IF(N338="snížená",J338,0)</f>
        <v>0</v>
      </c>
      <c r="BG338" s="201">
        <f>IF(N338="zákl. přenesená",J338,0)</f>
        <v>0</v>
      </c>
      <c r="BH338" s="201">
        <f>IF(N338="sníž. přenesená",J338,0)</f>
        <v>0</v>
      </c>
      <c r="BI338" s="201">
        <f>IF(N338="nulová",J338,0)</f>
        <v>0</v>
      </c>
      <c r="BJ338" s="19" t="s">
        <v>22</v>
      </c>
      <c r="BK338" s="201">
        <f>ROUND(I338*H338,2)</f>
        <v>0</v>
      </c>
      <c r="BL338" s="19" t="s">
        <v>130</v>
      </c>
      <c r="BM338" s="200" t="s">
        <v>519</v>
      </c>
    </row>
    <row r="339" spans="1:65" s="2" customFormat="1" ht="11.25">
      <c r="A339" s="36"/>
      <c r="B339" s="37"/>
      <c r="C339" s="38"/>
      <c r="D339" s="202" t="s">
        <v>132</v>
      </c>
      <c r="E339" s="38"/>
      <c r="F339" s="203" t="s">
        <v>520</v>
      </c>
      <c r="G339" s="38"/>
      <c r="H339" s="38"/>
      <c r="I339" s="110"/>
      <c r="J339" s="38"/>
      <c r="K339" s="38"/>
      <c r="L339" s="41"/>
      <c r="M339" s="204"/>
      <c r="N339" s="205"/>
      <c r="O339" s="66"/>
      <c r="P339" s="66"/>
      <c r="Q339" s="66"/>
      <c r="R339" s="66"/>
      <c r="S339" s="66"/>
      <c r="T339" s="67"/>
      <c r="U339" s="36"/>
      <c r="V339" s="36"/>
      <c r="W339" s="36"/>
      <c r="X339" s="36"/>
      <c r="Y339" s="36"/>
      <c r="Z339" s="36"/>
      <c r="AA339" s="36"/>
      <c r="AB339" s="36"/>
      <c r="AC339" s="36"/>
      <c r="AD339" s="36"/>
      <c r="AE339" s="36"/>
      <c r="AT339" s="19" t="s">
        <v>132</v>
      </c>
      <c r="AU339" s="19" t="s">
        <v>86</v>
      </c>
    </row>
    <row r="340" spans="1:65" s="2" customFormat="1" ht="16.5" customHeight="1">
      <c r="A340" s="36"/>
      <c r="B340" s="37"/>
      <c r="C340" s="189" t="s">
        <v>521</v>
      </c>
      <c r="D340" s="189" t="s">
        <v>125</v>
      </c>
      <c r="E340" s="190" t="s">
        <v>522</v>
      </c>
      <c r="F340" s="191" t="s">
        <v>523</v>
      </c>
      <c r="G340" s="192" t="s">
        <v>145</v>
      </c>
      <c r="H340" s="193">
        <v>54</v>
      </c>
      <c r="I340" s="194"/>
      <c r="J340" s="195">
        <f>ROUND(I340*H340,2)</f>
        <v>0</v>
      </c>
      <c r="K340" s="191" t="s">
        <v>129</v>
      </c>
      <c r="L340" s="41"/>
      <c r="M340" s="196" t="s">
        <v>20</v>
      </c>
      <c r="N340" s="197" t="s">
        <v>47</v>
      </c>
      <c r="O340" s="66"/>
      <c r="P340" s="198">
        <f>O340*H340</f>
        <v>0</v>
      </c>
      <c r="Q340" s="198">
        <v>0.15540000000000001</v>
      </c>
      <c r="R340" s="198">
        <f>Q340*H340</f>
        <v>8.3916000000000004</v>
      </c>
      <c r="S340" s="198">
        <v>0</v>
      </c>
      <c r="T340" s="199">
        <f>S340*H340</f>
        <v>0</v>
      </c>
      <c r="U340" s="36"/>
      <c r="V340" s="36"/>
      <c r="W340" s="36"/>
      <c r="X340" s="36"/>
      <c r="Y340" s="36"/>
      <c r="Z340" s="36"/>
      <c r="AA340" s="36"/>
      <c r="AB340" s="36"/>
      <c r="AC340" s="36"/>
      <c r="AD340" s="36"/>
      <c r="AE340" s="36"/>
      <c r="AR340" s="200" t="s">
        <v>130</v>
      </c>
      <c r="AT340" s="200" t="s">
        <v>125</v>
      </c>
      <c r="AU340" s="200" t="s">
        <v>86</v>
      </c>
      <c r="AY340" s="19" t="s">
        <v>123</v>
      </c>
      <c r="BE340" s="201">
        <f>IF(N340="základní",J340,0)</f>
        <v>0</v>
      </c>
      <c r="BF340" s="201">
        <f>IF(N340="snížená",J340,0)</f>
        <v>0</v>
      </c>
      <c r="BG340" s="201">
        <f>IF(N340="zákl. přenesená",J340,0)</f>
        <v>0</v>
      </c>
      <c r="BH340" s="201">
        <f>IF(N340="sníž. přenesená",J340,0)</f>
        <v>0</v>
      </c>
      <c r="BI340" s="201">
        <f>IF(N340="nulová",J340,0)</f>
        <v>0</v>
      </c>
      <c r="BJ340" s="19" t="s">
        <v>22</v>
      </c>
      <c r="BK340" s="201">
        <f>ROUND(I340*H340,2)</f>
        <v>0</v>
      </c>
      <c r="BL340" s="19" t="s">
        <v>130</v>
      </c>
      <c r="BM340" s="200" t="s">
        <v>524</v>
      </c>
    </row>
    <row r="341" spans="1:65" s="2" customFormat="1" ht="19.5">
      <c r="A341" s="36"/>
      <c r="B341" s="37"/>
      <c r="C341" s="38"/>
      <c r="D341" s="202" t="s">
        <v>132</v>
      </c>
      <c r="E341" s="38"/>
      <c r="F341" s="203" t="s">
        <v>525</v>
      </c>
      <c r="G341" s="38"/>
      <c r="H341" s="38"/>
      <c r="I341" s="110"/>
      <c r="J341" s="38"/>
      <c r="K341" s="38"/>
      <c r="L341" s="41"/>
      <c r="M341" s="204"/>
      <c r="N341" s="205"/>
      <c r="O341" s="66"/>
      <c r="P341" s="66"/>
      <c r="Q341" s="66"/>
      <c r="R341" s="66"/>
      <c r="S341" s="66"/>
      <c r="T341" s="67"/>
      <c r="U341" s="36"/>
      <c r="V341" s="36"/>
      <c r="W341" s="36"/>
      <c r="X341" s="36"/>
      <c r="Y341" s="36"/>
      <c r="Z341" s="36"/>
      <c r="AA341" s="36"/>
      <c r="AB341" s="36"/>
      <c r="AC341" s="36"/>
      <c r="AD341" s="36"/>
      <c r="AE341" s="36"/>
      <c r="AT341" s="19" t="s">
        <v>132</v>
      </c>
      <c r="AU341" s="19" t="s">
        <v>86</v>
      </c>
    </row>
    <row r="342" spans="1:65" s="2" customFormat="1" ht="16.5" customHeight="1">
      <c r="A342" s="36"/>
      <c r="B342" s="37"/>
      <c r="C342" s="249" t="s">
        <v>526</v>
      </c>
      <c r="D342" s="249" t="s">
        <v>279</v>
      </c>
      <c r="E342" s="250" t="s">
        <v>527</v>
      </c>
      <c r="F342" s="251" t="s">
        <v>528</v>
      </c>
      <c r="G342" s="252" t="s">
        <v>145</v>
      </c>
      <c r="H342" s="253">
        <v>54</v>
      </c>
      <c r="I342" s="254"/>
      <c r="J342" s="255">
        <f>ROUND(I342*H342,2)</f>
        <v>0</v>
      </c>
      <c r="K342" s="251" t="s">
        <v>129</v>
      </c>
      <c r="L342" s="256"/>
      <c r="M342" s="257" t="s">
        <v>20</v>
      </c>
      <c r="N342" s="258" t="s">
        <v>47</v>
      </c>
      <c r="O342" s="66"/>
      <c r="P342" s="198">
        <f>O342*H342</f>
        <v>0</v>
      </c>
      <c r="Q342" s="198">
        <v>0.08</v>
      </c>
      <c r="R342" s="198">
        <f>Q342*H342</f>
        <v>4.32</v>
      </c>
      <c r="S342" s="198">
        <v>0</v>
      </c>
      <c r="T342" s="199">
        <f>S342*H342</f>
        <v>0</v>
      </c>
      <c r="U342" s="36"/>
      <c r="V342" s="36"/>
      <c r="W342" s="36"/>
      <c r="X342" s="36"/>
      <c r="Y342" s="36"/>
      <c r="Z342" s="36"/>
      <c r="AA342" s="36"/>
      <c r="AB342" s="36"/>
      <c r="AC342" s="36"/>
      <c r="AD342" s="36"/>
      <c r="AE342" s="36"/>
      <c r="AR342" s="200" t="s">
        <v>179</v>
      </c>
      <c r="AT342" s="200" t="s">
        <v>279</v>
      </c>
      <c r="AU342" s="200" t="s">
        <v>86</v>
      </c>
      <c r="AY342" s="19" t="s">
        <v>123</v>
      </c>
      <c r="BE342" s="201">
        <f>IF(N342="základní",J342,0)</f>
        <v>0</v>
      </c>
      <c r="BF342" s="201">
        <f>IF(N342="snížená",J342,0)</f>
        <v>0</v>
      </c>
      <c r="BG342" s="201">
        <f>IF(N342="zákl. přenesená",J342,0)</f>
        <v>0</v>
      </c>
      <c r="BH342" s="201">
        <f>IF(N342="sníž. přenesená",J342,0)</f>
        <v>0</v>
      </c>
      <c r="BI342" s="201">
        <f>IF(N342="nulová",J342,0)</f>
        <v>0</v>
      </c>
      <c r="BJ342" s="19" t="s">
        <v>22</v>
      </c>
      <c r="BK342" s="201">
        <f>ROUND(I342*H342,2)</f>
        <v>0</v>
      </c>
      <c r="BL342" s="19" t="s">
        <v>130</v>
      </c>
      <c r="BM342" s="200" t="s">
        <v>529</v>
      </c>
    </row>
    <row r="343" spans="1:65" s="2" customFormat="1" ht="11.25">
      <c r="A343" s="36"/>
      <c r="B343" s="37"/>
      <c r="C343" s="38"/>
      <c r="D343" s="202" t="s">
        <v>132</v>
      </c>
      <c r="E343" s="38"/>
      <c r="F343" s="203" t="s">
        <v>528</v>
      </c>
      <c r="G343" s="38"/>
      <c r="H343" s="38"/>
      <c r="I343" s="110"/>
      <c r="J343" s="38"/>
      <c r="K343" s="38"/>
      <c r="L343" s="41"/>
      <c r="M343" s="204"/>
      <c r="N343" s="205"/>
      <c r="O343" s="66"/>
      <c r="P343" s="66"/>
      <c r="Q343" s="66"/>
      <c r="R343" s="66"/>
      <c r="S343" s="66"/>
      <c r="T343" s="67"/>
      <c r="U343" s="36"/>
      <c r="V343" s="36"/>
      <c r="W343" s="36"/>
      <c r="X343" s="36"/>
      <c r="Y343" s="36"/>
      <c r="Z343" s="36"/>
      <c r="AA343" s="36"/>
      <c r="AB343" s="36"/>
      <c r="AC343" s="36"/>
      <c r="AD343" s="36"/>
      <c r="AE343" s="36"/>
      <c r="AT343" s="19" t="s">
        <v>132</v>
      </c>
      <c r="AU343" s="19" t="s">
        <v>86</v>
      </c>
    </row>
    <row r="344" spans="1:65" s="2" customFormat="1" ht="16.5" customHeight="1">
      <c r="A344" s="36"/>
      <c r="B344" s="37"/>
      <c r="C344" s="189" t="s">
        <v>530</v>
      </c>
      <c r="D344" s="189" t="s">
        <v>125</v>
      </c>
      <c r="E344" s="190" t="s">
        <v>531</v>
      </c>
      <c r="F344" s="191" t="s">
        <v>532</v>
      </c>
      <c r="G344" s="192" t="s">
        <v>263</v>
      </c>
      <c r="H344" s="193">
        <v>320.64600000000002</v>
      </c>
      <c r="I344" s="194"/>
      <c r="J344" s="195">
        <f>ROUND(I344*H344,2)</f>
        <v>0</v>
      </c>
      <c r="K344" s="191" t="s">
        <v>129</v>
      </c>
      <c r="L344" s="41"/>
      <c r="M344" s="196" t="s">
        <v>20</v>
      </c>
      <c r="N344" s="197" t="s">
        <v>47</v>
      </c>
      <c r="O344" s="66"/>
      <c r="P344" s="198">
        <f>O344*H344</f>
        <v>0</v>
      </c>
      <c r="Q344" s="198">
        <v>0</v>
      </c>
      <c r="R344" s="198">
        <f>Q344*H344</f>
        <v>0</v>
      </c>
      <c r="S344" s="198">
        <v>0</v>
      </c>
      <c r="T344" s="199">
        <f>S344*H344</f>
        <v>0</v>
      </c>
      <c r="U344" s="36"/>
      <c r="V344" s="36"/>
      <c r="W344" s="36"/>
      <c r="X344" s="36"/>
      <c r="Y344" s="36"/>
      <c r="Z344" s="36"/>
      <c r="AA344" s="36"/>
      <c r="AB344" s="36"/>
      <c r="AC344" s="36"/>
      <c r="AD344" s="36"/>
      <c r="AE344" s="36"/>
      <c r="AR344" s="200" t="s">
        <v>130</v>
      </c>
      <c r="AT344" s="200" t="s">
        <v>125</v>
      </c>
      <c r="AU344" s="200" t="s">
        <v>86</v>
      </c>
      <c r="AY344" s="19" t="s">
        <v>123</v>
      </c>
      <c r="BE344" s="201">
        <f>IF(N344="základní",J344,0)</f>
        <v>0</v>
      </c>
      <c r="BF344" s="201">
        <f>IF(N344="snížená",J344,0)</f>
        <v>0</v>
      </c>
      <c r="BG344" s="201">
        <f>IF(N344="zákl. přenesená",J344,0)</f>
        <v>0</v>
      </c>
      <c r="BH344" s="201">
        <f>IF(N344="sníž. přenesená",J344,0)</f>
        <v>0</v>
      </c>
      <c r="BI344" s="201">
        <f>IF(N344="nulová",J344,0)</f>
        <v>0</v>
      </c>
      <c r="BJ344" s="19" t="s">
        <v>22</v>
      </c>
      <c r="BK344" s="201">
        <f>ROUND(I344*H344,2)</f>
        <v>0</v>
      </c>
      <c r="BL344" s="19" t="s">
        <v>130</v>
      </c>
      <c r="BM344" s="200" t="s">
        <v>533</v>
      </c>
    </row>
    <row r="345" spans="1:65" s="2" customFormat="1" ht="19.5">
      <c r="A345" s="36"/>
      <c r="B345" s="37"/>
      <c r="C345" s="38"/>
      <c r="D345" s="202" t="s">
        <v>132</v>
      </c>
      <c r="E345" s="38"/>
      <c r="F345" s="203" t="s">
        <v>534</v>
      </c>
      <c r="G345" s="38"/>
      <c r="H345" s="38"/>
      <c r="I345" s="110"/>
      <c r="J345" s="38"/>
      <c r="K345" s="38"/>
      <c r="L345" s="41"/>
      <c r="M345" s="204"/>
      <c r="N345" s="205"/>
      <c r="O345" s="66"/>
      <c r="P345" s="66"/>
      <c r="Q345" s="66"/>
      <c r="R345" s="66"/>
      <c r="S345" s="66"/>
      <c r="T345" s="67"/>
      <c r="U345" s="36"/>
      <c r="V345" s="36"/>
      <c r="W345" s="36"/>
      <c r="X345" s="36"/>
      <c r="Y345" s="36"/>
      <c r="Z345" s="36"/>
      <c r="AA345" s="36"/>
      <c r="AB345" s="36"/>
      <c r="AC345" s="36"/>
      <c r="AD345" s="36"/>
      <c r="AE345" s="36"/>
      <c r="AT345" s="19" t="s">
        <v>132</v>
      </c>
      <c r="AU345" s="19" t="s">
        <v>86</v>
      </c>
    </row>
    <row r="346" spans="1:65" s="12" customFormat="1" ht="22.9" customHeight="1">
      <c r="B346" s="173"/>
      <c r="C346" s="174"/>
      <c r="D346" s="175" t="s">
        <v>75</v>
      </c>
      <c r="E346" s="187" t="s">
        <v>535</v>
      </c>
      <c r="F346" s="187" t="s">
        <v>536</v>
      </c>
      <c r="G346" s="174"/>
      <c r="H346" s="174"/>
      <c r="I346" s="177"/>
      <c r="J346" s="188">
        <f>BK346</f>
        <v>0</v>
      </c>
      <c r="K346" s="174"/>
      <c r="L346" s="179"/>
      <c r="M346" s="180"/>
      <c r="N346" s="181"/>
      <c r="O346" s="181"/>
      <c r="P346" s="182">
        <f>SUM(P347:P395)</f>
        <v>0</v>
      </c>
      <c r="Q346" s="181"/>
      <c r="R346" s="182">
        <f>SUM(R347:R395)</f>
        <v>2.2099000000000001E-2</v>
      </c>
      <c r="S346" s="181"/>
      <c r="T346" s="183">
        <f>SUM(T347:T395)</f>
        <v>215.61944</v>
      </c>
      <c r="AR346" s="184" t="s">
        <v>22</v>
      </c>
      <c r="AT346" s="185" t="s">
        <v>75</v>
      </c>
      <c r="AU346" s="185" t="s">
        <v>22</v>
      </c>
      <c r="AY346" s="184" t="s">
        <v>123</v>
      </c>
      <c r="BK346" s="186">
        <f>SUM(BK347:BK395)</f>
        <v>0</v>
      </c>
    </row>
    <row r="347" spans="1:65" s="2" customFormat="1" ht="16.5" customHeight="1">
      <c r="A347" s="36"/>
      <c r="B347" s="37"/>
      <c r="C347" s="189" t="s">
        <v>537</v>
      </c>
      <c r="D347" s="189" t="s">
        <v>125</v>
      </c>
      <c r="E347" s="190" t="s">
        <v>538</v>
      </c>
      <c r="F347" s="191" t="s">
        <v>539</v>
      </c>
      <c r="G347" s="192" t="s">
        <v>197</v>
      </c>
      <c r="H347" s="193">
        <v>174.5</v>
      </c>
      <c r="I347" s="194"/>
      <c r="J347" s="195">
        <f>ROUND(I347*H347,2)</f>
        <v>0</v>
      </c>
      <c r="K347" s="191" t="s">
        <v>129</v>
      </c>
      <c r="L347" s="41"/>
      <c r="M347" s="196" t="s">
        <v>20</v>
      </c>
      <c r="N347" s="197" t="s">
        <v>47</v>
      </c>
      <c r="O347" s="66"/>
      <c r="P347" s="198">
        <f>O347*H347</f>
        <v>0</v>
      </c>
      <c r="Q347" s="198">
        <v>0</v>
      </c>
      <c r="R347" s="198">
        <f>Q347*H347</f>
        <v>0</v>
      </c>
      <c r="S347" s="198">
        <v>0.75</v>
      </c>
      <c r="T347" s="199">
        <f>S347*H347</f>
        <v>130.875</v>
      </c>
      <c r="U347" s="36"/>
      <c r="V347" s="36"/>
      <c r="W347" s="36"/>
      <c r="X347" s="36"/>
      <c r="Y347" s="36"/>
      <c r="Z347" s="36"/>
      <c r="AA347" s="36"/>
      <c r="AB347" s="36"/>
      <c r="AC347" s="36"/>
      <c r="AD347" s="36"/>
      <c r="AE347" s="36"/>
      <c r="AR347" s="200" t="s">
        <v>130</v>
      </c>
      <c r="AT347" s="200" t="s">
        <v>125</v>
      </c>
      <c r="AU347" s="200" t="s">
        <v>86</v>
      </c>
      <c r="AY347" s="19" t="s">
        <v>123</v>
      </c>
      <c r="BE347" s="201">
        <f>IF(N347="základní",J347,0)</f>
        <v>0</v>
      </c>
      <c r="BF347" s="201">
        <f>IF(N347="snížená",J347,0)</f>
        <v>0</v>
      </c>
      <c r="BG347" s="201">
        <f>IF(N347="zákl. přenesená",J347,0)</f>
        <v>0</v>
      </c>
      <c r="BH347" s="201">
        <f>IF(N347="sníž. přenesená",J347,0)</f>
        <v>0</v>
      </c>
      <c r="BI347" s="201">
        <f>IF(N347="nulová",J347,0)</f>
        <v>0</v>
      </c>
      <c r="BJ347" s="19" t="s">
        <v>22</v>
      </c>
      <c r="BK347" s="201">
        <f>ROUND(I347*H347,2)</f>
        <v>0</v>
      </c>
      <c r="BL347" s="19" t="s">
        <v>130</v>
      </c>
      <c r="BM347" s="200" t="s">
        <v>540</v>
      </c>
    </row>
    <row r="348" spans="1:65" s="2" customFormat="1" ht="19.5">
      <c r="A348" s="36"/>
      <c r="B348" s="37"/>
      <c r="C348" s="38"/>
      <c r="D348" s="202" t="s">
        <v>132</v>
      </c>
      <c r="E348" s="38"/>
      <c r="F348" s="203" t="s">
        <v>541</v>
      </c>
      <c r="G348" s="38"/>
      <c r="H348" s="38"/>
      <c r="I348" s="110"/>
      <c r="J348" s="38"/>
      <c r="K348" s="38"/>
      <c r="L348" s="41"/>
      <c r="M348" s="204"/>
      <c r="N348" s="205"/>
      <c r="O348" s="66"/>
      <c r="P348" s="66"/>
      <c r="Q348" s="66"/>
      <c r="R348" s="66"/>
      <c r="S348" s="66"/>
      <c r="T348" s="67"/>
      <c r="U348" s="36"/>
      <c r="V348" s="36"/>
      <c r="W348" s="36"/>
      <c r="X348" s="36"/>
      <c r="Y348" s="36"/>
      <c r="Z348" s="36"/>
      <c r="AA348" s="36"/>
      <c r="AB348" s="36"/>
      <c r="AC348" s="36"/>
      <c r="AD348" s="36"/>
      <c r="AE348" s="36"/>
      <c r="AT348" s="19" t="s">
        <v>132</v>
      </c>
      <c r="AU348" s="19" t="s">
        <v>86</v>
      </c>
    </row>
    <row r="349" spans="1:65" s="13" customFormat="1" ht="11.25">
      <c r="B349" s="206"/>
      <c r="C349" s="207"/>
      <c r="D349" s="202" t="s">
        <v>134</v>
      </c>
      <c r="E349" s="208" t="s">
        <v>20</v>
      </c>
      <c r="F349" s="209" t="s">
        <v>475</v>
      </c>
      <c r="G349" s="207"/>
      <c r="H349" s="208" t="s">
        <v>20</v>
      </c>
      <c r="I349" s="210"/>
      <c r="J349" s="207"/>
      <c r="K349" s="207"/>
      <c r="L349" s="211"/>
      <c r="M349" s="212"/>
      <c r="N349" s="213"/>
      <c r="O349" s="213"/>
      <c r="P349" s="213"/>
      <c r="Q349" s="213"/>
      <c r="R349" s="213"/>
      <c r="S349" s="213"/>
      <c r="T349" s="214"/>
      <c r="AT349" s="215" t="s">
        <v>134</v>
      </c>
      <c r="AU349" s="215" t="s">
        <v>86</v>
      </c>
      <c r="AV349" s="13" t="s">
        <v>22</v>
      </c>
      <c r="AW349" s="13" t="s">
        <v>37</v>
      </c>
      <c r="AX349" s="13" t="s">
        <v>76</v>
      </c>
      <c r="AY349" s="215" t="s">
        <v>123</v>
      </c>
    </row>
    <row r="350" spans="1:65" s="14" customFormat="1" ht="11.25">
      <c r="B350" s="216"/>
      <c r="C350" s="217"/>
      <c r="D350" s="202" t="s">
        <v>134</v>
      </c>
      <c r="E350" s="218" t="s">
        <v>20</v>
      </c>
      <c r="F350" s="219" t="s">
        <v>476</v>
      </c>
      <c r="G350" s="217"/>
      <c r="H350" s="220">
        <v>174.5</v>
      </c>
      <c r="I350" s="221"/>
      <c r="J350" s="217"/>
      <c r="K350" s="217"/>
      <c r="L350" s="222"/>
      <c r="M350" s="223"/>
      <c r="N350" s="224"/>
      <c r="O350" s="224"/>
      <c r="P350" s="224"/>
      <c r="Q350" s="224"/>
      <c r="R350" s="224"/>
      <c r="S350" s="224"/>
      <c r="T350" s="225"/>
      <c r="AT350" s="226" t="s">
        <v>134</v>
      </c>
      <c r="AU350" s="226" t="s">
        <v>86</v>
      </c>
      <c r="AV350" s="14" t="s">
        <v>86</v>
      </c>
      <c r="AW350" s="14" t="s">
        <v>37</v>
      </c>
      <c r="AX350" s="14" t="s">
        <v>22</v>
      </c>
      <c r="AY350" s="226" t="s">
        <v>123</v>
      </c>
    </row>
    <row r="351" spans="1:65" s="2" customFormat="1" ht="16.5" customHeight="1">
      <c r="A351" s="36"/>
      <c r="B351" s="37"/>
      <c r="C351" s="189" t="s">
        <v>542</v>
      </c>
      <c r="D351" s="189" t="s">
        <v>125</v>
      </c>
      <c r="E351" s="190" t="s">
        <v>543</v>
      </c>
      <c r="F351" s="191" t="s">
        <v>544</v>
      </c>
      <c r="G351" s="192" t="s">
        <v>197</v>
      </c>
      <c r="H351" s="193">
        <v>174.5</v>
      </c>
      <c r="I351" s="194"/>
      <c r="J351" s="195">
        <f>ROUND(I351*H351,2)</f>
        <v>0</v>
      </c>
      <c r="K351" s="191" t="s">
        <v>129</v>
      </c>
      <c r="L351" s="41"/>
      <c r="M351" s="196" t="s">
        <v>20</v>
      </c>
      <c r="N351" s="197" t="s">
        <v>47</v>
      </c>
      <c r="O351" s="66"/>
      <c r="P351" s="198">
        <f>O351*H351</f>
        <v>0</v>
      </c>
      <c r="Q351" s="198">
        <v>0</v>
      </c>
      <c r="R351" s="198">
        <f>Q351*H351</f>
        <v>0</v>
      </c>
      <c r="S351" s="198">
        <v>9.8000000000000004E-2</v>
      </c>
      <c r="T351" s="199">
        <f>S351*H351</f>
        <v>17.100999999999999</v>
      </c>
      <c r="U351" s="36"/>
      <c r="V351" s="36"/>
      <c r="W351" s="36"/>
      <c r="X351" s="36"/>
      <c r="Y351" s="36"/>
      <c r="Z351" s="36"/>
      <c r="AA351" s="36"/>
      <c r="AB351" s="36"/>
      <c r="AC351" s="36"/>
      <c r="AD351" s="36"/>
      <c r="AE351" s="36"/>
      <c r="AR351" s="200" t="s">
        <v>130</v>
      </c>
      <c r="AT351" s="200" t="s">
        <v>125</v>
      </c>
      <c r="AU351" s="200" t="s">
        <v>86</v>
      </c>
      <c r="AY351" s="19" t="s">
        <v>123</v>
      </c>
      <c r="BE351" s="201">
        <f>IF(N351="základní",J351,0)</f>
        <v>0</v>
      </c>
      <c r="BF351" s="201">
        <f>IF(N351="snížená",J351,0)</f>
        <v>0</v>
      </c>
      <c r="BG351" s="201">
        <f>IF(N351="zákl. přenesená",J351,0)</f>
        <v>0</v>
      </c>
      <c r="BH351" s="201">
        <f>IF(N351="sníž. přenesená",J351,0)</f>
        <v>0</v>
      </c>
      <c r="BI351" s="201">
        <f>IF(N351="nulová",J351,0)</f>
        <v>0</v>
      </c>
      <c r="BJ351" s="19" t="s">
        <v>22</v>
      </c>
      <c r="BK351" s="201">
        <f>ROUND(I351*H351,2)</f>
        <v>0</v>
      </c>
      <c r="BL351" s="19" t="s">
        <v>130</v>
      </c>
      <c r="BM351" s="200" t="s">
        <v>545</v>
      </c>
    </row>
    <row r="352" spans="1:65" s="2" customFormat="1" ht="19.5">
      <c r="A352" s="36"/>
      <c r="B352" s="37"/>
      <c r="C352" s="38"/>
      <c r="D352" s="202" t="s">
        <v>132</v>
      </c>
      <c r="E352" s="38"/>
      <c r="F352" s="203" t="s">
        <v>546</v>
      </c>
      <c r="G352" s="38"/>
      <c r="H352" s="38"/>
      <c r="I352" s="110"/>
      <c r="J352" s="38"/>
      <c r="K352" s="38"/>
      <c r="L352" s="41"/>
      <c r="M352" s="204"/>
      <c r="N352" s="205"/>
      <c r="O352" s="66"/>
      <c r="P352" s="66"/>
      <c r="Q352" s="66"/>
      <c r="R352" s="66"/>
      <c r="S352" s="66"/>
      <c r="T352" s="67"/>
      <c r="U352" s="36"/>
      <c r="V352" s="36"/>
      <c r="W352" s="36"/>
      <c r="X352" s="36"/>
      <c r="Y352" s="36"/>
      <c r="Z352" s="36"/>
      <c r="AA352" s="36"/>
      <c r="AB352" s="36"/>
      <c r="AC352" s="36"/>
      <c r="AD352" s="36"/>
      <c r="AE352" s="36"/>
      <c r="AT352" s="19" t="s">
        <v>132</v>
      </c>
      <c r="AU352" s="19" t="s">
        <v>86</v>
      </c>
    </row>
    <row r="353" spans="1:65" s="13" customFormat="1" ht="11.25">
      <c r="B353" s="206"/>
      <c r="C353" s="207"/>
      <c r="D353" s="202" t="s">
        <v>134</v>
      </c>
      <c r="E353" s="208" t="s">
        <v>20</v>
      </c>
      <c r="F353" s="209" t="s">
        <v>475</v>
      </c>
      <c r="G353" s="207"/>
      <c r="H353" s="208" t="s">
        <v>20</v>
      </c>
      <c r="I353" s="210"/>
      <c r="J353" s="207"/>
      <c r="K353" s="207"/>
      <c r="L353" s="211"/>
      <c r="M353" s="212"/>
      <c r="N353" s="213"/>
      <c r="O353" s="213"/>
      <c r="P353" s="213"/>
      <c r="Q353" s="213"/>
      <c r="R353" s="213"/>
      <c r="S353" s="213"/>
      <c r="T353" s="214"/>
      <c r="AT353" s="215" t="s">
        <v>134</v>
      </c>
      <c r="AU353" s="215" t="s">
        <v>86</v>
      </c>
      <c r="AV353" s="13" t="s">
        <v>22</v>
      </c>
      <c r="AW353" s="13" t="s">
        <v>37</v>
      </c>
      <c r="AX353" s="13" t="s">
        <v>76</v>
      </c>
      <c r="AY353" s="215" t="s">
        <v>123</v>
      </c>
    </row>
    <row r="354" spans="1:65" s="14" customFormat="1" ht="11.25">
      <c r="B354" s="216"/>
      <c r="C354" s="217"/>
      <c r="D354" s="202" t="s">
        <v>134</v>
      </c>
      <c r="E354" s="218" t="s">
        <v>20</v>
      </c>
      <c r="F354" s="219" t="s">
        <v>476</v>
      </c>
      <c r="G354" s="217"/>
      <c r="H354" s="220">
        <v>174.5</v>
      </c>
      <c r="I354" s="221"/>
      <c r="J354" s="217"/>
      <c r="K354" s="217"/>
      <c r="L354" s="222"/>
      <c r="M354" s="223"/>
      <c r="N354" s="224"/>
      <c r="O354" s="224"/>
      <c r="P354" s="224"/>
      <c r="Q354" s="224"/>
      <c r="R354" s="224"/>
      <c r="S354" s="224"/>
      <c r="T354" s="225"/>
      <c r="AT354" s="226" t="s">
        <v>134</v>
      </c>
      <c r="AU354" s="226" t="s">
        <v>86</v>
      </c>
      <c r="AV354" s="14" t="s">
        <v>86</v>
      </c>
      <c r="AW354" s="14" t="s">
        <v>37</v>
      </c>
      <c r="AX354" s="14" t="s">
        <v>22</v>
      </c>
      <c r="AY354" s="226" t="s">
        <v>123</v>
      </c>
    </row>
    <row r="355" spans="1:65" s="2" customFormat="1" ht="16.5" customHeight="1">
      <c r="A355" s="36"/>
      <c r="B355" s="37"/>
      <c r="C355" s="189" t="s">
        <v>547</v>
      </c>
      <c r="D355" s="189" t="s">
        <v>125</v>
      </c>
      <c r="E355" s="190" t="s">
        <v>548</v>
      </c>
      <c r="F355" s="191" t="s">
        <v>549</v>
      </c>
      <c r="G355" s="192" t="s">
        <v>197</v>
      </c>
      <c r="H355" s="193">
        <v>441.98</v>
      </c>
      <c r="I355" s="194"/>
      <c r="J355" s="195">
        <f>ROUND(I355*H355,2)</f>
        <v>0</v>
      </c>
      <c r="K355" s="191" t="s">
        <v>129</v>
      </c>
      <c r="L355" s="41"/>
      <c r="M355" s="196" t="s">
        <v>20</v>
      </c>
      <c r="N355" s="197" t="s">
        <v>47</v>
      </c>
      <c r="O355" s="66"/>
      <c r="P355" s="198">
        <f>O355*H355</f>
        <v>0</v>
      </c>
      <c r="Q355" s="198">
        <v>5.0000000000000002E-5</v>
      </c>
      <c r="R355" s="198">
        <f>Q355*H355</f>
        <v>2.2099000000000001E-2</v>
      </c>
      <c r="S355" s="198">
        <v>0.128</v>
      </c>
      <c r="T355" s="199">
        <f>S355*H355</f>
        <v>56.573440000000005</v>
      </c>
      <c r="U355" s="36"/>
      <c r="V355" s="36"/>
      <c r="W355" s="36"/>
      <c r="X355" s="36"/>
      <c r="Y355" s="36"/>
      <c r="Z355" s="36"/>
      <c r="AA355" s="36"/>
      <c r="AB355" s="36"/>
      <c r="AC355" s="36"/>
      <c r="AD355" s="36"/>
      <c r="AE355" s="36"/>
      <c r="AR355" s="200" t="s">
        <v>130</v>
      </c>
      <c r="AT355" s="200" t="s">
        <v>125</v>
      </c>
      <c r="AU355" s="200" t="s">
        <v>86</v>
      </c>
      <c r="AY355" s="19" t="s">
        <v>123</v>
      </c>
      <c r="BE355" s="201">
        <f>IF(N355="základní",J355,0)</f>
        <v>0</v>
      </c>
      <c r="BF355" s="201">
        <f>IF(N355="snížená",J355,0)</f>
        <v>0</v>
      </c>
      <c r="BG355" s="201">
        <f>IF(N355="zákl. přenesená",J355,0)</f>
        <v>0</v>
      </c>
      <c r="BH355" s="201">
        <f>IF(N355="sníž. přenesená",J355,0)</f>
        <v>0</v>
      </c>
      <c r="BI355" s="201">
        <f>IF(N355="nulová",J355,0)</f>
        <v>0</v>
      </c>
      <c r="BJ355" s="19" t="s">
        <v>22</v>
      </c>
      <c r="BK355" s="201">
        <f>ROUND(I355*H355,2)</f>
        <v>0</v>
      </c>
      <c r="BL355" s="19" t="s">
        <v>130</v>
      </c>
      <c r="BM355" s="200" t="s">
        <v>550</v>
      </c>
    </row>
    <row r="356" spans="1:65" s="2" customFormat="1" ht="19.5">
      <c r="A356" s="36"/>
      <c r="B356" s="37"/>
      <c r="C356" s="38"/>
      <c r="D356" s="202" t="s">
        <v>132</v>
      </c>
      <c r="E356" s="38"/>
      <c r="F356" s="203" t="s">
        <v>551</v>
      </c>
      <c r="G356" s="38"/>
      <c r="H356" s="38"/>
      <c r="I356" s="110"/>
      <c r="J356" s="38"/>
      <c r="K356" s="38"/>
      <c r="L356" s="41"/>
      <c r="M356" s="204"/>
      <c r="N356" s="205"/>
      <c r="O356" s="66"/>
      <c r="P356" s="66"/>
      <c r="Q356" s="66"/>
      <c r="R356" s="66"/>
      <c r="S356" s="66"/>
      <c r="T356" s="67"/>
      <c r="U356" s="36"/>
      <c r="V356" s="36"/>
      <c r="W356" s="36"/>
      <c r="X356" s="36"/>
      <c r="Y356" s="36"/>
      <c r="Z356" s="36"/>
      <c r="AA356" s="36"/>
      <c r="AB356" s="36"/>
      <c r="AC356" s="36"/>
      <c r="AD356" s="36"/>
      <c r="AE356" s="36"/>
      <c r="AT356" s="19" t="s">
        <v>132</v>
      </c>
      <c r="AU356" s="19" t="s">
        <v>86</v>
      </c>
    </row>
    <row r="357" spans="1:65" s="13" customFormat="1" ht="11.25">
      <c r="B357" s="206"/>
      <c r="C357" s="207"/>
      <c r="D357" s="202" t="s">
        <v>134</v>
      </c>
      <c r="E357" s="208" t="s">
        <v>20</v>
      </c>
      <c r="F357" s="209" t="s">
        <v>475</v>
      </c>
      <c r="G357" s="207"/>
      <c r="H357" s="208" t="s">
        <v>20</v>
      </c>
      <c r="I357" s="210"/>
      <c r="J357" s="207"/>
      <c r="K357" s="207"/>
      <c r="L357" s="211"/>
      <c r="M357" s="212"/>
      <c r="N357" s="213"/>
      <c r="O357" s="213"/>
      <c r="P357" s="213"/>
      <c r="Q357" s="213"/>
      <c r="R357" s="213"/>
      <c r="S357" s="213"/>
      <c r="T357" s="214"/>
      <c r="AT357" s="215" t="s">
        <v>134</v>
      </c>
      <c r="AU357" s="215" t="s">
        <v>86</v>
      </c>
      <c r="AV357" s="13" t="s">
        <v>22</v>
      </c>
      <c r="AW357" s="13" t="s">
        <v>37</v>
      </c>
      <c r="AX357" s="13" t="s">
        <v>76</v>
      </c>
      <c r="AY357" s="215" t="s">
        <v>123</v>
      </c>
    </row>
    <row r="358" spans="1:65" s="14" customFormat="1" ht="11.25">
      <c r="B358" s="216"/>
      <c r="C358" s="217"/>
      <c r="D358" s="202" t="s">
        <v>134</v>
      </c>
      <c r="E358" s="218" t="s">
        <v>20</v>
      </c>
      <c r="F358" s="219" t="s">
        <v>499</v>
      </c>
      <c r="G358" s="217"/>
      <c r="H358" s="220">
        <v>441.98</v>
      </c>
      <c r="I358" s="221"/>
      <c r="J358" s="217"/>
      <c r="K358" s="217"/>
      <c r="L358" s="222"/>
      <c r="M358" s="223"/>
      <c r="N358" s="224"/>
      <c r="O358" s="224"/>
      <c r="P358" s="224"/>
      <c r="Q358" s="224"/>
      <c r="R358" s="224"/>
      <c r="S358" s="224"/>
      <c r="T358" s="225"/>
      <c r="AT358" s="226" t="s">
        <v>134</v>
      </c>
      <c r="AU358" s="226" t="s">
        <v>86</v>
      </c>
      <c r="AV358" s="14" t="s">
        <v>86</v>
      </c>
      <c r="AW358" s="14" t="s">
        <v>37</v>
      </c>
      <c r="AX358" s="14" t="s">
        <v>22</v>
      </c>
      <c r="AY358" s="226" t="s">
        <v>123</v>
      </c>
    </row>
    <row r="359" spans="1:65" s="2" customFormat="1" ht="16.5" customHeight="1">
      <c r="A359" s="36"/>
      <c r="B359" s="37"/>
      <c r="C359" s="189" t="s">
        <v>552</v>
      </c>
      <c r="D359" s="189" t="s">
        <v>125</v>
      </c>
      <c r="E359" s="190" t="s">
        <v>553</v>
      </c>
      <c r="F359" s="191" t="s">
        <v>554</v>
      </c>
      <c r="G359" s="192" t="s">
        <v>145</v>
      </c>
      <c r="H359" s="193">
        <v>534</v>
      </c>
      <c r="I359" s="194"/>
      <c r="J359" s="195">
        <f>ROUND(I359*H359,2)</f>
        <v>0</v>
      </c>
      <c r="K359" s="191" t="s">
        <v>129</v>
      </c>
      <c r="L359" s="41"/>
      <c r="M359" s="196" t="s">
        <v>20</v>
      </c>
      <c r="N359" s="197" t="s">
        <v>47</v>
      </c>
      <c r="O359" s="66"/>
      <c r="P359" s="198">
        <f>O359*H359</f>
        <v>0</v>
      </c>
      <c r="Q359" s="198">
        <v>0</v>
      </c>
      <c r="R359" s="198">
        <f>Q359*H359</f>
        <v>0</v>
      </c>
      <c r="S359" s="198">
        <v>0</v>
      </c>
      <c r="T359" s="199">
        <f>S359*H359</f>
        <v>0</v>
      </c>
      <c r="U359" s="36"/>
      <c r="V359" s="36"/>
      <c r="W359" s="36"/>
      <c r="X359" s="36"/>
      <c r="Y359" s="36"/>
      <c r="Z359" s="36"/>
      <c r="AA359" s="36"/>
      <c r="AB359" s="36"/>
      <c r="AC359" s="36"/>
      <c r="AD359" s="36"/>
      <c r="AE359" s="36"/>
      <c r="AR359" s="200" t="s">
        <v>130</v>
      </c>
      <c r="AT359" s="200" t="s">
        <v>125</v>
      </c>
      <c r="AU359" s="200" t="s">
        <v>86</v>
      </c>
      <c r="AY359" s="19" t="s">
        <v>123</v>
      </c>
      <c r="BE359" s="201">
        <f>IF(N359="základní",J359,0)</f>
        <v>0</v>
      </c>
      <c r="BF359" s="201">
        <f>IF(N359="snížená",J359,0)</f>
        <v>0</v>
      </c>
      <c r="BG359" s="201">
        <f>IF(N359="zákl. přenesená",J359,0)</f>
        <v>0</v>
      </c>
      <c r="BH359" s="201">
        <f>IF(N359="sníž. přenesená",J359,0)</f>
        <v>0</v>
      </c>
      <c r="BI359" s="201">
        <f>IF(N359="nulová",J359,0)</f>
        <v>0</v>
      </c>
      <c r="BJ359" s="19" t="s">
        <v>22</v>
      </c>
      <c r="BK359" s="201">
        <f>ROUND(I359*H359,2)</f>
        <v>0</v>
      </c>
      <c r="BL359" s="19" t="s">
        <v>130</v>
      </c>
      <c r="BM359" s="200" t="s">
        <v>555</v>
      </c>
    </row>
    <row r="360" spans="1:65" s="2" customFormat="1" ht="11.25">
      <c r="A360" s="36"/>
      <c r="B360" s="37"/>
      <c r="C360" s="38"/>
      <c r="D360" s="202" t="s">
        <v>132</v>
      </c>
      <c r="E360" s="38"/>
      <c r="F360" s="203" t="s">
        <v>556</v>
      </c>
      <c r="G360" s="38"/>
      <c r="H360" s="38"/>
      <c r="I360" s="110"/>
      <c r="J360" s="38"/>
      <c r="K360" s="38"/>
      <c r="L360" s="41"/>
      <c r="M360" s="204"/>
      <c r="N360" s="205"/>
      <c r="O360" s="66"/>
      <c r="P360" s="66"/>
      <c r="Q360" s="66"/>
      <c r="R360" s="66"/>
      <c r="S360" s="66"/>
      <c r="T360" s="67"/>
      <c r="U360" s="36"/>
      <c r="V360" s="36"/>
      <c r="W360" s="36"/>
      <c r="X360" s="36"/>
      <c r="Y360" s="36"/>
      <c r="Z360" s="36"/>
      <c r="AA360" s="36"/>
      <c r="AB360" s="36"/>
      <c r="AC360" s="36"/>
      <c r="AD360" s="36"/>
      <c r="AE360" s="36"/>
      <c r="AT360" s="19" t="s">
        <v>132</v>
      </c>
      <c r="AU360" s="19" t="s">
        <v>86</v>
      </c>
    </row>
    <row r="361" spans="1:65" s="13" customFormat="1" ht="11.25">
      <c r="B361" s="206"/>
      <c r="C361" s="207"/>
      <c r="D361" s="202" t="s">
        <v>134</v>
      </c>
      <c r="E361" s="208" t="s">
        <v>20</v>
      </c>
      <c r="F361" s="209" t="s">
        <v>475</v>
      </c>
      <c r="G361" s="207"/>
      <c r="H361" s="208" t="s">
        <v>20</v>
      </c>
      <c r="I361" s="210"/>
      <c r="J361" s="207"/>
      <c r="K361" s="207"/>
      <c r="L361" s="211"/>
      <c r="M361" s="212"/>
      <c r="N361" s="213"/>
      <c r="O361" s="213"/>
      <c r="P361" s="213"/>
      <c r="Q361" s="213"/>
      <c r="R361" s="213"/>
      <c r="S361" s="213"/>
      <c r="T361" s="214"/>
      <c r="AT361" s="215" t="s">
        <v>134</v>
      </c>
      <c r="AU361" s="215" t="s">
        <v>86</v>
      </c>
      <c r="AV361" s="13" t="s">
        <v>22</v>
      </c>
      <c r="AW361" s="13" t="s">
        <v>37</v>
      </c>
      <c r="AX361" s="13" t="s">
        <v>76</v>
      </c>
      <c r="AY361" s="215" t="s">
        <v>123</v>
      </c>
    </row>
    <row r="362" spans="1:65" s="14" customFormat="1" ht="11.25">
      <c r="B362" s="216"/>
      <c r="C362" s="217"/>
      <c r="D362" s="202" t="s">
        <v>134</v>
      </c>
      <c r="E362" s="218" t="s">
        <v>20</v>
      </c>
      <c r="F362" s="219" t="s">
        <v>557</v>
      </c>
      <c r="G362" s="217"/>
      <c r="H362" s="220">
        <v>349</v>
      </c>
      <c r="I362" s="221"/>
      <c r="J362" s="217"/>
      <c r="K362" s="217"/>
      <c r="L362" s="222"/>
      <c r="M362" s="223"/>
      <c r="N362" s="224"/>
      <c r="O362" s="224"/>
      <c r="P362" s="224"/>
      <c r="Q362" s="224"/>
      <c r="R362" s="224"/>
      <c r="S362" s="224"/>
      <c r="T362" s="225"/>
      <c r="AT362" s="226" t="s">
        <v>134</v>
      </c>
      <c r="AU362" s="226" t="s">
        <v>86</v>
      </c>
      <c r="AV362" s="14" t="s">
        <v>86</v>
      </c>
      <c r="AW362" s="14" t="s">
        <v>37</v>
      </c>
      <c r="AX362" s="14" t="s">
        <v>76</v>
      </c>
      <c r="AY362" s="226" t="s">
        <v>123</v>
      </c>
    </row>
    <row r="363" spans="1:65" s="14" customFormat="1" ht="11.25">
      <c r="B363" s="216"/>
      <c r="C363" s="217"/>
      <c r="D363" s="202" t="s">
        <v>134</v>
      </c>
      <c r="E363" s="218" t="s">
        <v>20</v>
      </c>
      <c r="F363" s="219" t="s">
        <v>558</v>
      </c>
      <c r="G363" s="217"/>
      <c r="H363" s="220">
        <v>185</v>
      </c>
      <c r="I363" s="221"/>
      <c r="J363" s="217"/>
      <c r="K363" s="217"/>
      <c r="L363" s="222"/>
      <c r="M363" s="223"/>
      <c r="N363" s="224"/>
      <c r="O363" s="224"/>
      <c r="P363" s="224"/>
      <c r="Q363" s="224"/>
      <c r="R363" s="224"/>
      <c r="S363" s="224"/>
      <c r="T363" s="225"/>
      <c r="AT363" s="226" t="s">
        <v>134</v>
      </c>
      <c r="AU363" s="226" t="s">
        <v>86</v>
      </c>
      <c r="AV363" s="14" t="s">
        <v>86</v>
      </c>
      <c r="AW363" s="14" t="s">
        <v>37</v>
      </c>
      <c r="AX363" s="14" t="s">
        <v>76</v>
      </c>
      <c r="AY363" s="226" t="s">
        <v>123</v>
      </c>
    </row>
    <row r="364" spans="1:65" s="15" customFormat="1" ht="11.25">
      <c r="B364" s="227"/>
      <c r="C364" s="228"/>
      <c r="D364" s="202" t="s">
        <v>134</v>
      </c>
      <c r="E364" s="229" t="s">
        <v>20</v>
      </c>
      <c r="F364" s="230" t="s">
        <v>160</v>
      </c>
      <c r="G364" s="228"/>
      <c r="H364" s="231">
        <v>534</v>
      </c>
      <c r="I364" s="232"/>
      <c r="J364" s="228"/>
      <c r="K364" s="228"/>
      <c r="L364" s="233"/>
      <c r="M364" s="234"/>
      <c r="N364" s="235"/>
      <c r="O364" s="235"/>
      <c r="P364" s="235"/>
      <c r="Q364" s="235"/>
      <c r="R364" s="235"/>
      <c r="S364" s="235"/>
      <c r="T364" s="236"/>
      <c r="AT364" s="237" t="s">
        <v>134</v>
      </c>
      <c r="AU364" s="237" t="s">
        <v>86</v>
      </c>
      <c r="AV364" s="15" t="s">
        <v>130</v>
      </c>
      <c r="AW364" s="15" t="s">
        <v>37</v>
      </c>
      <c r="AX364" s="15" t="s">
        <v>22</v>
      </c>
      <c r="AY364" s="237" t="s">
        <v>123</v>
      </c>
    </row>
    <row r="365" spans="1:65" s="2" customFormat="1" ht="16.5" customHeight="1">
      <c r="A365" s="36"/>
      <c r="B365" s="37"/>
      <c r="C365" s="189" t="s">
        <v>559</v>
      </c>
      <c r="D365" s="189" t="s">
        <v>125</v>
      </c>
      <c r="E365" s="190" t="s">
        <v>560</v>
      </c>
      <c r="F365" s="191" t="s">
        <v>561</v>
      </c>
      <c r="G365" s="192" t="s">
        <v>145</v>
      </c>
      <c r="H365" s="193">
        <v>54</v>
      </c>
      <c r="I365" s="194"/>
      <c r="J365" s="195">
        <f>ROUND(I365*H365,2)</f>
        <v>0</v>
      </c>
      <c r="K365" s="191" t="s">
        <v>129</v>
      </c>
      <c r="L365" s="41"/>
      <c r="M365" s="196" t="s">
        <v>20</v>
      </c>
      <c r="N365" s="197" t="s">
        <v>47</v>
      </c>
      <c r="O365" s="66"/>
      <c r="P365" s="198">
        <f>O365*H365</f>
        <v>0</v>
      </c>
      <c r="Q365" s="198">
        <v>0</v>
      </c>
      <c r="R365" s="198">
        <f>Q365*H365</f>
        <v>0</v>
      </c>
      <c r="S365" s="198">
        <v>0.20499999999999999</v>
      </c>
      <c r="T365" s="199">
        <f>S365*H365</f>
        <v>11.069999999999999</v>
      </c>
      <c r="U365" s="36"/>
      <c r="V365" s="36"/>
      <c r="W365" s="36"/>
      <c r="X365" s="36"/>
      <c r="Y365" s="36"/>
      <c r="Z365" s="36"/>
      <c r="AA365" s="36"/>
      <c r="AB365" s="36"/>
      <c r="AC365" s="36"/>
      <c r="AD365" s="36"/>
      <c r="AE365" s="36"/>
      <c r="AR365" s="200" t="s">
        <v>130</v>
      </c>
      <c r="AT365" s="200" t="s">
        <v>125</v>
      </c>
      <c r="AU365" s="200" t="s">
        <v>86</v>
      </c>
      <c r="AY365" s="19" t="s">
        <v>123</v>
      </c>
      <c r="BE365" s="201">
        <f>IF(N365="základní",J365,0)</f>
        <v>0</v>
      </c>
      <c r="BF365" s="201">
        <f>IF(N365="snížená",J365,0)</f>
        <v>0</v>
      </c>
      <c r="BG365" s="201">
        <f>IF(N365="zákl. přenesená",J365,0)</f>
        <v>0</v>
      </c>
      <c r="BH365" s="201">
        <f>IF(N365="sníž. přenesená",J365,0)</f>
        <v>0</v>
      </c>
      <c r="BI365" s="201">
        <f>IF(N365="nulová",J365,0)</f>
        <v>0</v>
      </c>
      <c r="BJ365" s="19" t="s">
        <v>22</v>
      </c>
      <c r="BK365" s="201">
        <f>ROUND(I365*H365,2)</f>
        <v>0</v>
      </c>
      <c r="BL365" s="19" t="s">
        <v>130</v>
      </c>
      <c r="BM365" s="200" t="s">
        <v>562</v>
      </c>
    </row>
    <row r="366" spans="1:65" s="2" customFormat="1" ht="19.5">
      <c r="A366" s="36"/>
      <c r="B366" s="37"/>
      <c r="C366" s="38"/>
      <c r="D366" s="202" t="s">
        <v>132</v>
      </c>
      <c r="E366" s="38"/>
      <c r="F366" s="203" t="s">
        <v>563</v>
      </c>
      <c r="G366" s="38"/>
      <c r="H366" s="38"/>
      <c r="I366" s="110"/>
      <c r="J366" s="38"/>
      <c r="K366" s="38"/>
      <c r="L366" s="41"/>
      <c r="M366" s="204"/>
      <c r="N366" s="205"/>
      <c r="O366" s="66"/>
      <c r="P366" s="66"/>
      <c r="Q366" s="66"/>
      <c r="R366" s="66"/>
      <c r="S366" s="66"/>
      <c r="T366" s="67"/>
      <c r="U366" s="36"/>
      <c r="V366" s="36"/>
      <c r="W366" s="36"/>
      <c r="X366" s="36"/>
      <c r="Y366" s="36"/>
      <c r="Z366" s="36"/>
      <c r="AA366" s="36"/>
      <c r="AB366" s="36"/>
      <c r="AC366" s="36"/>
      <c r="AD366" s="36"/>
      <c r="AE366" s="36"/>
      <c r="AT366" s="19" t="s">
        <v>132</v>
      </c>
      <c r="AU366" s="19" t="s">
        <v>86</v>
      </c>
    </row>
    <row r="367" spans="1:65" s="2" customFormat="1" ht="16.5" customHeight="1">
      <c r="A367" s="36"/>
      <c r="B367" s="37"/>
      <c r="C367" s="189" t="s">
        <v>564</v>
      </c>
      <c r="D367" s="189" t="s">
        <v>125</v>
      </c>
      <c r="E367" s="190" t="s">
        <v>565</v>
      </c>
      <c r="F367" s="191" t="s">
        <v>566</v>
      </c>
      <c r="G367" s="192" t="s">
        <v>263</v>
      </c>
      <c r="H367" s="193">
        <v>130.875</v>
      </c>
      <c r="I367" s="194"/>
      <c r="J367" s="195">
        <f>ROUND(I367*H367,2)</f>
        <v>0</v>
      </c>
      <c r="K367" s="191" t="s">
        <v>129</v>
      </c>
      <c r="L367" s="41"/>
      <c r="M367" s="196" t="s">
        <v>20</v>
      </c>
      <c r="N367" s="197" t="s">
        <v>47</v>
      </c>
      <c r="O367" s="66"/>
      <c r="P367" s="198">
        <f>O367*H367</f>
        <v>0</v>
      </c>
      <c r="Q367" s="198">
        <v>0</v>
      </c>
      <c r="R367" s="198">
        <f>Q367*H367</f>
        <v>0</v>
      </c>
      <c r="S367" s="198">
        <v>0</v>
      </c>
      <c r="T367" s="199">
        <f>S367*H367</f>
        <v>0</v>
      </c>
      <c r="U367" s="36"/>
      <c r="V367" s="36"/>
      <c r="W367" s="36"/>
      <c r="X367" s="36"/>
      <c r="Y367" s="36"/>
      <c r="Z367" s="36"/>
      <c r="AA367" s="36"/>
      <c r="AB367" s="36"/>
      <c r="AC367" s="36"/>
      <c r="AD367" s="36"/>
      <c r="AE367" s="36"/>
      <c r="AR367" s="200" t="s">
        <v>130</v>
      </c>
      <c r="AT367" s="200" t="s">
        <v>125</v>
      </c>
      <c r="AU367" s="200" t="s">
        <v>86</v>
      </c>
      <c r="AY367" s="19" t="s">
        <v>123</v>
      </c>
      <c r="BE367" s="201">
        <f>IF(N367="základní",J367,0)</f>
        <v>0</v>
      </c>
      <c r="BF367" s="201">
        <f>IF(N367="snížená",J367,0)</f>
        <v>0</v>
      </c>
      <c r="BG367" s="201">
        <f>IF(N367="zákl. přenesená",J367,0)</f>
        <v>0</v>
      </c>
      <c r="BH367" s="201">
        <f>IF(N367="sníž. přenesená",J367,0)</f>
        <v>0</v>
      </c>
      <c r="BI367" s="201">
        <f>IF(N367="nulová",J367,0)</f>
        <v>0</v>
      </c>
      <c r="BJ367" s="19" t="s">
        <v>22</v>
      </c>
      <c r="BK367" s="201">
        <f>ROUND(I367*H367,2)</f>
        <v>0</v>
      </c>
      <c r="BL367" s="19" t="s">
        <v>130</v>
      </c>
      <c r="BM367" s="200" t="s">
        <v>567</v>
      </c>
    </row>
    <row r="368" spans="1:65" s="2" customFormat="1" ht="11.25">
      <c r="A368" s="36"/>
      <c r="B368" s="37"/>
      <c r="C368" s="38"/>
      <c r="D368" s="202" t="s">
        <v>132</v>
      </c>
      <c r="E368" s="38"/>
      <c r="F368" s="203" t="s">
        <v>568</v>
      </c>
      <c r="G368" s="38"/>
      <c r="H368" s="38"/>
      <c r="I368" s="110"/>
      <c r="J368" s="38"/>
      <c r="K368" s="38"/>
      <c r="L368" s="41"/>
      <c r="M368" s="204"/>
      <c r="N368" s="205"/>
      <c r="O368" s="66"/>
      <c r="P368" s="66"/>
      <c r="Q368" s="66"/>
      <c r="R368" s="66"/>
      <c r="S368" s="66"/>
      <c r="T368" s="67"/>
      <c r="U368" s="36"/>
      <c r="V368" s="36"/>
      <c r="W368" s="36"/>
      <c r="X368" s="36"/>
      <c r="Y368" s="36"/>
      <c r="Z368" s="36"/>
      <c r="AA368" s="36"/>
      <c r="AB368" s="36"/>
      <c r="AC368" s="36"/>
      <c r="AD368" s="36"/>
      <c r="AE368" s="36"/>
      <c r="AT368" s="19" t="s">
        <v>132</v>
      </c>
      <c r="AU368" s="19" t="s">
        <v>86</v>
      </c>
    </row>
    <row r="369" spans="1:65" s="13" customFormat="1" ht="11.25">
      <c r="B369" s="206"/>
      <c r="C369" s="207"/>
      <c r="D369" s="202" t="s">
        <v>134</v>
      </c>
      <c r="E369" s="208" t="s">
        <v>20</v>
      </c>
      <c r="F369" s="209" t="s">
        <v>569</v>
      </c>
      <c r="G369" s="207"/>
      <c r="H369" s="208" t="s">
        <v>20</v>
      </c>
      <c r="I369" s="210"/>
      <c r="J369" s="207"/>
      <c r="K369" s="207"/>
      <c r="L369" s="211"/>
      <c r="M369" s="212"/>
      <c r="N369" s="213"/>
      <c r="O369" s="213"/>
      <c r="P369" s="213"/>
      <c r="Q369" s="213"/>
      <c r="R369" s="213"/>
      <c r="S369" s="213"/>
      <c r="T369" s="214"/>
      <c r="AT369" s="215" t="s">
        <v>134</v>
      </c>
      <c r="AU369" s="215" t="s">
        <v>86</v>
      </c>
      <c r="AV369" s="13" t="s">
        <v>22</v>
      </c>
      <c r="AW369" s="13" t="s">
        <v>37</v>
      </c>
      <c r="AX369" s="13" t="s">
        <v>76</v>
      </c>
      <c r="AY369" s="215" t="s">
        <v>123</v>
      </c>
    </row>
    <row r="370" spans="1:65" s="14" customFormat="1" ht="11.25">
      <c r="B370" s="216"/>
      <c r="C370" s="217"/>
      <c r="D370" s="202" t="s">
        <v>134</v>
      </c>
      <c r="E370" s="218" t="s">
        <v>20</v>
      </c>
      <c r="F370" s="219" t="s">
        <v>570</v>
      </c>
      <c r="G370" s="217"/>
      <c r="H370" s="220">
        <v>130.875</v>
      </c>
      <c r="I370" s="221"/>
      <c r="J370" s="217"/>
      <c r="K370" s="217"/>
      <c r="L370" s="222"/>
      <c r="M370" s="223"/>
      <c r="N370" s="224"/>
      <c r="O370" s="224"/>
      <c r="P370" s="224"/>
      <c r="Q370" s="224"/>
      <c r="R370" s="224"/>
      <c r="S370" s="224"/>
      <c r="T370" s="225"/>
      <c r="AT370" s="226" t="s">
        <v>134</v>
      </c>
      <c r="AU370" s="226" t="s">
        <v>86</v>
      </c>
      <c r="AV370" s="14" t="s">
        <v>86</v>
      </c>
      <c r="AW370" s="14" t="s">
        <v>37</v>
      </c>
      <c r="AX370" s="14" t="s">
        <v>22</v>
      </c>
      <c r="AY370" s="226" t="s">
        <v>123</v>
      </c>
    </row>
    <row r="371" spans="1:65" s="2" customFormat="1" ht="16.5" customHeight="1">
      <c r="A371" s="36"/>
      <c r="B371" s="37"/>
      <c r="C371" s="189" t="s">
        <v>571</v>
      </c>
      <c r="D371" s="189" t="s">
        <v>125</v>
      </c>
      <c r="E371" s="190" t="s">
        <v>572</v>
      </c>
      <c r="F371" s="191" t="s">
        <v>573</v>
      </c>
      <c r="G371" s="192" t="s">
        <v>263</v>
      </c>
      <c r="H371" s="193">
        <v>1177.875</v>
      </c>
      <c r="I371" s="194"/>
      <c r="J371" s="195">
        <f>ROUND(I371*H371,2)</f>
        <v>0</v>
      </c>
      <c r="K371" s="191" t="s">
        <v>129</v>
      </c>
      <c r="L371" s="41"/>
      <c r="M371" s="196" t="s">
        <v>20</v>
      </c>
      <c r="N371" s="197" t="s">
        <v>47</v>
      </c>
      <c r="O371" s="66"/>
      <c r="P371" s="198">
        <f>O371*H371</f>
        <v>0</v>
      </c>
      <c r="Q371" s="198">
        <v>0</v>
      </c>
      <c r="R371" s="198">
        <f>Q371*H371</f>
        <v>0</v>
      </c>
      <c r="S371" s="198">
        <v>0</v>
      </c>
      <c r="T371" s="199">
        <f>S371*H371</f>
        <v>0</v>
      </c>
      <c r="U371" s="36"/>
      <c r="V371" s="36"/>
      <c r="W371" s="36"/>
      <c r="X371" s="36"/>
      <c r="Y371" s="36"/>
      <c r="Z371" s="36"/>
      <c r="AA371" s="36"/>
      <c r="AB371" s="36"/>
      <c r="AC371" s="36"/>
      <c r="AD371" s="36"/>
      <c r="AE371" s="36"/>
      <c r="AR371" s="200" t="s">
        <v>130</v>
      </c>
      <c r="AT371" s="200" t="s">
        <v>125</v>
      </c>
      <c r="AU371" s="200" t="s">
        <v>86</v>
      </c>
      <c r="AY371" s="19" t="s">
        <v>123</v>
      </c>
      <c r="BE371" s="201">
        <f>IF(N371="základní",J371,0)</f>
        <v>0</v>
      </c>
      <c r="BF371" s="201">
        <f>IF(N371="snížená",J371,0)</f>
        <v>0</v>
      </c>
      <c r="BG371" s="201">
        <f>IF(N371="zákl. přenesená",J371,0)</f>
        <v>0</v>
      </c>
      <c r="BH371" s="201">
        <f>IF(N371="sníž. přenesená",J371,0)</f>
        <v>0</v>
      </c>
      <c r="BI371" s="201">
        <f>IF(N371="nulová",J371,0)</f>
        <v>0</v>
      </c>
      <c r="BJ371" s="19" t="s">
        <v>22</v>
      </c>
      <c r="BK371" s="201">
        <f>ROUND(I371*H371,2)</f>
        <v>0</v>
      </c>
      <c r="BL371" s="19" t="s">
        <v>130</v>
      </c>
      <c r="BM371" s="200" t="s">
        <v>574</v>
      </c>
    </row>
    <row r="372" spans="1:65" s="2" customFormat="1" ht="11.25">
      <c r="A372" s="36"/>
      <c r="B372" s="37"/>
      <c r="C372" s="38"/>
      <c r="D372" s="202" t="s">
        <v>132</v>
      </c>
      <c r="E372" s="38"/>
      <c r="F372" s="203" t="s">
        <v>575</v>
      </c>
      <c r="G372" s="38"/>
      <c r="H372" s="38"/>
      <c r="I372" s="110"/>
      <c r="J372" s="38"/>
      <c r="K372" s="38"/>
      <c r="L372" s="41"/>
      <c r="M372" s="204"/>
      <c r="N372" s="205"/>
      <c r="O372" s="66"/>
      <c r="P372" s="66"/>
      <c r="Q372" s="66"/>
      <c r="R372" s="66"/>
      <c r="S372" s="66"/>
      <c r="T372" s="67"/>
      <c r="U372" s="36"/>
      <c r="V372" s="36"/>
      <c r="W372" s="36"/>
      <c r="X372" s="36"/>
      <c r="Y372" s="36"/>
      <c r="Z372" s="36"/>
      <c r="AA372" s="36"/>
      <c r="AB372" s="36"/>
      <c r="AC372" s="36"/>
      <c r="AD372" s="36"/>
      <c r="AE372" s="36"/>
      <c r="AT372" s="19" t="s">
        <v>132</v>
      </c>
      <c r="AU372" s="19" t="s">
        <v>86</v>
      </c>
    </row>
    <row r="373" spans="1:65" s="14" customFormat="1" ht="11.25">
      <c r="B373" s="216"/>
      <c r="C373" s="217"/>
      <c r="D373" s="202" t="s">
        <v>134</v>
      </c>
      <c r="E373" s="218" t="s">
        <v>20</v>
      </c>
      <c r="F373" s="219" t="s">
        <v>576</v>
      </c>
      <c r="G373" s="217"/>
      <c r="H373" s="220">
        <v>1177.875</v>
      </c>
      <c r="I373" s="221"/>
      <c r="J373" s="217"/>
      <c r="K373" s="217"/>
      <c r="L373" s="222"/>
      <c r="M373" s="223"/>
      <c r="N373" s="224"/>
      <c r="O373" s="224"/>
      <c r="P373" s="224"/>
      <c r="Q373" s="224"/>
      <c r="R373" s="224"/>
      <c r="S373" s="224"/>
      <c r="T373" s="225"/>
      <c r="AT373" s="226" t="s">
        <v>134</v>
      </c>
      <c r="AU373" s="226" t="s">
        <v>86</v>
      </c>
      <c r="AV373" s="14" t="s">
        <v>86</v>
      </c>
      <c r="AW373" s="14" t="s">
        <v>37</v>
      </c>
      <c r="AX373" s="14" t="s">
        <v>22</v>
      </c>
      <c r="AY373" s="226" t="s">
        <v>123</v>
      </c>
    </row>
    <row r="374" spans="1:65" s="2" customFormat="1" ht="16.5" customHeight="1">
      <c r="A374" s="36"/>
      <c r="B374" s="37"/>
      <c r="C374" s="189" t="s">
        <v>577</v>
      </c>
      <c r="D374" s="189" t="s">
        <v>125</v>
      </c>
      <c r="E374" s="190" t="s">
        <v>578</v>
      </c>
      <c r="F374" s="191" t="s">
        <v>579</v>
      </c>
      <c r="G374" s="192" t="s">
        <v>263</v>
      </c>
      <c r="H374" s="193">
        <v>84.744</v>
      </c>
      <c r="I374" s="194"/>
      <c r="J374" s="195">
        <f>ROUND(I374*H374,2)</f>
        <v>0</v>
      </c>
      <c r="K374" s="191" t="s">
        <v>129</v>
      </c>
      <c r="L374" s="41"/>
      <c r="M374" s="196" t="s">
        <v>20</v>
      </c>
      <c r="N374" s="197" t="s">
        <v>47</v>
      </c>
      <c r="O374" s="66"/>
      <c r="P374" s="198">
        <f>O374*H374</f>
        <v>0</v>
      </c>
      <c r="Q374" s="198">
        <v>0</v>
      </c>
      <c r="R374" s="198">
        <f>Q374*H374</f>
        <v>0</v>
      </c>
      <c r="S374" s="198">
        <v>0</v>
      </c>
      <c r="T374" s="199">
        <f>S374*H374</f>
        <v>0</v>
      </c>
      <c r="U374" s="36"/>
      <c r="V374" s="36"/>
      <c r="W374" s="36"/>
      <c r="X374" s="36"/>
      <c r="Y374" s="36"/>
      <c r="Z374" s="36"/>
      <c r="AA374" s="36"/>
      <c r="AB374" s="36"/>
      <c r="AC374" s="36"/>
      <c r="AD374" s="36"/>
      <c r="AE374" s="36"/>
      <c r="AR374" s="200" t="s">
        <v>130</v>
      </c>
      <c r="AT374" s="200" t="s">
        <v>125</v>
      </c>
      <c r="AU374" s="200" t="s">
        <v>86</v>
      </c>
      <c r="AY374" s="19" t="s">
        <v>123</v>
      </c>
      <c r="BE374" s="201">
        <f>IF(N374="základní",J374,0)</f>
        <v>0</v>
      </c>
      <c r="BF374" s="201">
        <f>IF(N374="snížená",J374,0)</f>
        <v>0</v>
      </c>
      <c r="BG374" s="201">
        <f>IF(N374="zákl. přenesená",J374,0)</f>
        <v>0</v>
      </c>
      <c r="BH374" s="201">
        <f>IF(N374="sníž. přenesená",J374,0)</f>
        <v>0</v>
      </c>
      <c r="BI374" s="201">
        <f>IF(N374="nulová",J374,0)</f>
        <v>0</v>
      </c>
      <c r="BJ374" s="19" t="s">
        <v>22</v>
      </c>
      <c r="BK374" s="201">
        <f>ROUND(I374*H374,2)</f>
        <v>0</v>
      </c>
      <c r="BL374" s="19" t="s">
        <v>130</v>
      </c>
      <c r="BM374" s="200" t="s">
        <v>580</v>
      </c>
    </row>
    <row r="375" spans="1:65" s="2" customFormat="1" ht="11.25">
      <c r="A375" s="36"/>
      <c r="B375" s="37"/>
      <c r="C375" s="38"/>
      <c r="D375" s="202" t="s">
        <v>132</v>
      </c>
      <c r="E375" s="38"/>
      <c r="F375" s="203" t="s">
        <v>581</v>
      </c>
      <c r="G375" s="38"/>
      <c r="H375" s="38"/>
      <c r="I375" s="110"/>
      <c r="J375" s="38"/>
      <c r="K375" s="38"/>
      <c r="L375" s="41"/>
      <c r="M375" s="204"/>
      <c r="N375" s="205"/>
      <c r="O375" s="66"/>
      <c r="P375" s="66"/>
      <c r="Q375" s="66"/>
      <c r="R375" s="66"/>
      <c r="S375" s="66"/>
      <c r="T375" s="67"/>
      <c r="U375" s="36"/>
      <c r="V375" s="36"/>
      <c r="W375" s="36"/>
      <c r="X375" s="36"/>
      <c r="Y375" s="36"/>
      <c r="Z375" s="36"/>
      <c r="AA375" s="36"/>
      <c r="AB375" s="36"/>
      <c r="AC375" s="36"/>
      <c r="AD375" s="36"/>
      <c r="AE375" s="36"/>
      <c r="AT375" s="19" t="s">
        <v>132</v>
      </c>
      <c r="AU375" s="19" t="s">
        <v>86</v>
      </c>
    </row>
    <row r="376" spans="1:65" s="13" customFormat="1" ht="11.25">
      <c r="B376" s="206"/>
      <c r="C376" s="207"/>
      <c r="D376" s="202" t="s">
        <v>134</v>
      </c>
      <c r="E376" s="208" t="s">
        <v>20</v>
      </c>
      <c r="F376" s="209" t="s">
        <v>582</v>
      </c>
      <c r="G376" s="207"/>
      <c r="H376" s="208" t="s">
        <v>20</v>
      </c>
      <c r="I376" s="210"/>
      <c r="J376" s="207"/>
      <c r="K376" s="207"/>
      <c r="L376" s="211"/>
      <c r="M376" s="212"/>
      <c r="N376" s="213"/>
      <c r="O376" s="213"/>
      <c r="P376" s="213"/>
      <c r="Q376" s="213"/>
      <c r="R376" s="213"/>
      <c r="S376" s="213"/>
      <c r="T376" s="214"/>
      <c r="AT376" s="215" t="s">
        <v>134</v>
      </c>
      <c r="AU376" s="215" t="s">
        <v>86</v>
      </c>
      <c r="AV376" s="13" t="s">
        <v>22</v>
      </c>
      <c r="AW376" s="13" t="s">
        <v>37</v>
      </c>
      <c r="AX376" s="13" t="s">
        <v>76</v>
      </c>
      <c r="AY376" s="215" t="s">
        <v>123</v>
      </c>
    </row>
    <row r="377" spans="1:65" s="14" customFormat="1" ht="11.25">
      <c r="B377" s="216"/>
      <c r="C377" s="217"/>
      <c r="D377" s="202" t="s">
        <v>134</v>
      </c>
      <c r="E377" s="218" t="s">
        <v>20</v>
      </c>
      <c r="F377" s="219" t="s">
        <v>583</v>
      </c>
      <c r="G377" s="217"/>
      <c r="H377" s="220">
        <v>73.674000000000007</v>
      </c>
      <c r="I377" s="221"/>
      <c r="J377" s="217"/>
      <c r="K377" s="217"/>
      <c r="L377" s="222"/>
      <c r="M377" s="223"/>
      <c r="N377" s="224"/>
      <c r="O377" s="224"/>
      <c r="P377" s="224"/>
      <c r="Q377" s="224"/>
      <c r="R377" s="224"/>
      <c r="S377" s="224"/>
      <c r="T377" s="225"/>
      <c r="AT377" s="226" t="s">
        <v>134</v>
      </c>
      <c r="AU377" s="226" t="s">
        <v>86</v>
      </c>
      <c r="AV377" s="14" t="s">
        <v>86</v>
      </c>
      <c r="AW377" s="14" t="s">
        <v>37</v>
      </c>
      <c r="AX377" s="14" t="s">
        <v>76</v>
      </c>
      <c r="AY377" s="226" t="s">
        <v>123</v>
      </c>
    </row>
    <row r="378" spans="1:65" s="13" customFormat="1" ht="11.25">
      <c r="B378" s="206"/>
      <c r="C378" s="207"/>
      <c r="D378" s="202" t="s">
        <v>134</v>
      </c>
      <c r="E378" s="208" t="s">
        <v>20</v>
      </c>
      <c r="F378" s="209" t="s">
        <v>584</v>
      </c>
      <c r="G378" s="207"/>
      <c r="H378" s="208" t="s">
        <v>20</v>
      </c>
      <c r="I378" s="210"/>
      <c r="J378" s="207"/>
      <c r="K378" s="207"/>
      <c r="L378" s="211"/>
      <c r="M378" s="212"/>
      <c r="N378" s="213"/>
      <c r="O378" s="213"/>
      <c r="P378" s="213"/>
      <c r="Q378" s="213"/>
      <c r="R378" s="213"/>
      <c r="S378" s="213"/>
      <c r="T378" s="214"/>
      <c r="AT378" s="215" t="s">
        <v>134</v>
      </c>
      <c r="AU378" s="215" t="s">
        <v>86</v>
      </c>
      <c r="AV378" s="13" t="s">
        <v>22</v>
      </c>
      <c r="AW378" s="13" t="s">
        <v>37</v>
      </c>
      <c r="AX378" s="13" t="s">
        <v>76</v>
      </c>
      <c r="AY378" s="215" t="s">
        <v>123</v>
      </c>
    </row>
    <row r="379" spans="1:65" s="14" customFormat="1" ht="11.25">
      <c r="B379" s="216"/>
      <c r="C379" s="217"/>
      <c r="D379" s="202" t="s">
        <v>134</v>
      </c>
      <c r="E379" s="218" t="s">
        <v>20</v>
      </c>
      <c r="F379" s="219" t="s">
        <v>585</v>
      </c>
      <c r="G379" s="217"/>
      <c r="H379" s="220">
        <v>11.07</v>
      </c>
      <c r="I379" s="221"/>
      <c r="J379" s="217"/>
      <c r="K379" s="217"/>
      <c r="L379" s="222"/>
      <c r="M379" s="223"/>
      <c r="N379" s="224"/>
      <c r="O379" s="224"/>
      <c r="P379" s="224"/>
      <c r="Q379" s="224"/>
      <c r="R379" s="224"/>
      <c r="S379" s="224"/>
      <c r="T379" s="225"/>
      <c r="AT379" s="226" t="s">
        <v>134</v>
      </c>
      <c r="AU379" s="226" t="s">
        <v>86</v>
      </c>
      <c r="AV379" s="14" t="s">
        <v>86</v>
      </c>
      <c r="AW379" s="14" t="s">
        <v>37</v>
      </c>
      <c r="AX379" s="14" t="s">
        <v>76</v>
      </c>
      <c r="AY379" s="226" t="s">
        <v>123</v>
      </c>
    </row>
    <row r="380" spans="1:65" s="15" customFormat="1" ht="11.25">
      <c r="B380" s="227"/>
      <c r="C380" s="228"/>
      <c r="D380" s="202" t="s">
        <v>134</v>
      </c>
      <c r="E380" s="229" t="s">
        <v>20</v>
      </c>
      <c r="F380" s="230" t="s">
        <v>160</v>
      </c>
      <c r="G380" s="228"/>
      <c r="H380" s="231">
        <v>84.744</v>
      </c>
      <c r="I380" s="232"/>
      <c r="J380" s="228"/>
      <c r="K380" s="228"/>
      <c r="L380" s="233"/>
      <c r="M380" s="234"/>
      <c r="N380" s="235"/>
      <c r="O380" s="235"/>
      <c r="P380" s="235"/>
      <c r="Q380" s="235"/>
      <c r="R380" s="235"/>
      <c r="S380" s="235"/>
      <c r="T380" s="236"/>
      <c r="AT380" s="237" t="s">
        <v>134</v>
      </c>
      <c r="AU380" s="237" t="s">
        <v>86</v>
      </c>
      <c r="AV380" s="15" t="s">
        <v>130</v>
      </c>
      <c r="AW380" s="15" t="s">
        <v>37</v>
      </c>
      <c r="AX380" s="15" t="s">
        <v>22</v>
      </c>
      <c r="AY380" s="237" t="s">
        <v>123</v>
      </c>
    </row>
    <row r="381" spans="1:65" s="2" customFormat="1" ht="16.5" customHeight="1">
      <c r="A381" s="36"/>
      <c r="B381" s="37"/>
      <c r="C381" s="189" t="s">
        <v>586</v>
      </c>
      <c r="D381" s="189" t="s">
        <v>125</v>
      </c>
      <c r="E381" s="190" t="s">
        <v>587</v>
      </c>
      <c r="F381" s="191" t="s">
        <v>588</v>
      </c>
      <c r="G381" s="192" t="s">
        <v>263</v>
      </c>
      <c r="H381" s="193">
        <v>762.79499999999996</v>
      </c>
      <c r="I381" s="194"/>
      <c r="J381" s="195">
        <f>ROUND(I381*H381,2)</f>
        <v>0</v>
      </c>
      <c r="K381" s="191" t="s">
        <v>129</v>
      </c>
      <c r="L381" s="41"/>
      <c r="M381" s="196" t="s">
        <v>20</v>
      </c>
      <c r="N381" s="197" t="s">
        <v>47</v>
      </c>
      <c r="O381" s="66"/>
      <c r="P381" s="198">
        <f>O381*H381</f>
        <v>0</v>
      </c>
      <c r="Q381" s="198">
        <v>0</v>
      </c>
      <c r="R381" s="198">
        <f>Q381*H381</f>
        <v>0</v>
      </c>
      <c r="S381" s="198">
        <v>0</v>
      </c>
      <c r="T381" s="199">
        <f>S381*H381</f>
        <v>0</v>
      </c>
      <c r="U381" s="36"/>
      <c r="V381" s="36"/>
      <c r="W381" s="36"/>
      <c r="X381" s="36"/>
      <c r="Y381" s="36"/>
      <c r="Z381" s="36"/>
      <c r="AA381" s="36"/>
      <c r="AB381" s="36"/>
      <c r="AC381" s="36"/>
      <c r="AD381" s="36"/>
      <c r="AE381" s="36"/>
      <c r="AR381" s="200" t="s">
        <v>130</v>
      </c>
      <c r="AT381" s="200" t="s">
        <v>125</v>
      </c>
      <c r="AU381" s="200" t="s">
        <v>86</v>
      </c>
      <c r="AY381" s="19" t="s">
        <v>123</v>
      </c>
      <c r="BE381" s="201">
        <f>IF(N381="základní",J381,0)</f>
        <v>0</v>
      </c>
      <c r="BF381" s="201">
        <f>IF(N381="snížená",J381,0)</f>
        <v>0</v>
      </c>
      <c r="BG381" s="201">
        <f>IF(N381="zákl. přenesená",J381,0)</f>
        <v>0</v>
      </c>
      <c r="BH381" s="201">
        <f>IF(N381="sníž. přenesená",J381,0)</f>
        <v>0</v>
      </c>
      <c r="BI381" s="201">
        <f>IF(N381="nulová",J381,0)</f>
        <v>0</v>
      </c>
      <c r="BJ381" s="19" t="s">
        <v>22</v>
      </c>
      <c r="BK381" s="201">
        <f>ROUND(I381*H381,2)</f>
        <v>0</v>
      </c>
      <c r="BL381" s="19" t="s">
        <v>130</v>
      </c>
      <c r="BM381" s="200" t="s">
        <v>589</v>
      </c>
    </row>
    <row r="382" spans="1:65" s="2" customFormat="1" ht="11.25">
      <c r="A382" s="36"/>
      <c r="B382" s="37"/>
      <c r="C382" s="38"/>
      <c r="D382" s="202" t="s">
        <v>132</v>
      </c>
      <c r="E382" s="38"/>
      <c r="F382" s="203" t="s">
        <v>575</v>
      </c>
      <c r="G382" s="38"/>
      <c r="H382" s="38"/>
      <c r="I382" s="110"/>
      <c r="J382" s="38"/>
      <c r="K382" s="38"/>
      <c r="L382" s="41"/>
      <c r="M382" s="204"/>
      <c r="N382" s="205"/>
      <c r="O382" s="66"/>
      <c r="P382" s="66"/>
      <c r="Q382" s="66"/>
      <c r="R382" s="66"/>
      <c r="S382" s="66"/>
      <c r="T382" s="67"/>
      <c r="U382" s="36"/>
      <c r="V382" s="36"/>
      <c r="W382" s="36"/>
      <c r="X382" s="36"/>
      <c r="Y382" s="36"/>
      <c r="Z382" s="36"/>
      <c r="AA382" s="36"/>
      <c r="AB382" s="36"/>
      <c r="AC382" s="36"/>
      <c r="AD382" s="36"/>
      <c r="AE382" s="36"/>
      <c r="AT382" s="19" t="s">
        <v>132</v>
      </c>
      <c r="AU382" s="19" t="s">
        <v>86</v>
      </c>
    </row>
    <row r="383" spans="1:65" s="14" customFormat="1" ht="11.25">
      <c r="B383" s="216"/>
      <c r="C383" s="217"/>
      <c r="D383" s="202" t="s">
        <v>134</v>
      </c>
      <c r="E383" s="218" t="s">
        <v>20</v>
      </c>
      <c r="F383" s="219" t="s">
        <v>590</v>
      </c>
      <c r="G383" s="217"/>
      <c r="H383" s="220">
        <v>762.79499999999996</v>
      </c>
      <c r="I383" s="221"/>
      <c r="J383" s="217"/>
      <c r="K383" s="217"/>
      <c r="L383" s="222"/>
      <c r="M383" s="223"/>
      <c r="N383" s="224"/>
      <c r="O383" s="224"/>
      <c r="P383" s="224"/>
      <c r="Q383" s="224"/>
      <c r="R383" s="224"/>
      <c r="S383" s="224"/>
      <c r="T383" s="225"/>
      <c r="AT383" s="226" t="s">
        <v>134</v>
      </c>
      <c r="AU383" s="226" t="s">
        <v>86</v>
      </c>
      <c r="AV383" s="14" t="s">
        <v>86</v>
      </c>
      <c r="AW383" s="14" t="s">
        <v>37</v>
      </c>
      <c r="AX383" s="14" t="s">
        <v>22</v>
      </c>
      <c r="AY383" s="226" t="s">
        <v>123</v>
      </c>
    </row>
    <row r="384" spans="1:65" s="2" customFormat="1" ht="21.75" customHeight="1">
      <c r="A384" s="36"/>
      <c r="B384" s="37"/>
      <c r="C384" s="189" t="s">
        <v>591</v>
      </c>
      <c r="D384" s="189" t="s">
        <v>125</v>
      </c>
      <c r="E384" s="190" t="s">
        <v>592</v>
      </c>
      <c r="F384" s="191" t="s">
        <v>265</v>
      </c>
      <c r="G384" s="192" t="s">
        <v>263</v>
      </c>
      <c r="H384" s="193">
        <v>130.875</v>
      </c>
      <c r="I384" s="194"/>
      <c r="J384" s="195">
        <f>ROUND(I384*H384,2)</f>
        <v>0</v>
      </c>
      <c r="K384" s="191" t="s">
        <v>129</v>
      </c>
      <c r="L384" s="41"/>
      <c r="M384" s="196" t="s">
        <v>20</v>
      </c>
      <c r="N384" s="197" t="s">
        <v>47</v>
      </c>
      <c r="O384" s="66"/>
      <c r="P384" s="198">
        <f>O384*H384</f>
        <v>0</v>
      </c>
      <c r="Q384" s="198">
        <v>0</v>
      </c>
      <c r="R384" s="198">
        <f>Q384*H384</f>
        <v>0</v>
      </c>
      <c r="S384" s="198">
        <v>0</v>
      </c>
      <c r="T384" s="199">
        <f>S384*H384</f>
        <v>0</v>
      </c>
      <c r="U384" s="36"/>
      <c r="V384" s="36"/>
      <c r="W384" s="36"/>
      <c r="X384" s="36"/>
      <c r="Y384" s="36"/>
      <c r="Z384" s="36"/>
      <c r="AA384" s="36"/>
      <c r="AB384" s="36"/>
      <c r="AC384" s="36"/>
      <c r="AD384" s="36"/>
      <c r="AE384" s="36"/>
      <c r="AR384" s="200" t="s">
        <v>130</v>
      </c>
      <c r="AT384" s="200" t="s">
        <v>125</v>
      </c>
      <c r="AU384" s="200" t="s">
        <v>86</v>
      </c>
      <c r="AY384" s="19" t="s">
        <v>123</v>
      </c>
      <c r="BE384" s="201">
        <f>IF(N384="základní",J384,0)</f>
        <v>0</v>
      </c>
      <c r="BF384" s="201">
        <f>IF(N384="snížená",J384,0)</f>
        <v>0</v>
      </c>
      <c r="BG384" s="201">
        <f>IF(N384="zákl. přenesená",J384,0)</f>
        <v>0</v>
      </c>
      <c r="BH384" s="201">
        <f>IF(N384="sníž. přenesená",J384,0)</f>
        <v>0</v>
      </c>
      <c r="BI384" s="201">
        <f>IF(N384="nulová",J384,0)</f>
        <v>0</v>
      </c>
      <c r="BJ384" s="19" t="s">
        <v>22</v>
      </c>
      <c r="BK384" s="201">
        <f>ROUND(I384*H384,2)</f>
        <v>0</v>
      </c>
      <c r="BL384" s="19" t="s">
        <v>130</v>
      </c>
      <c r="BM384" s="200" t="s">
        <v>593</v>
      </c>
    </row>
    <row r="385" spans="1:65" s="2" customFormat="1" ht="19.5">
      <c r="A385" s="36"/>
      <c r="B385" s="37"/>
      <c r="C385" s="38"/>
      <c r="D385" s="202" t="s">
        <v>132</v>
      </c>
      <c r="E385" s="38"/>
      <c r="F385" s="203" t="s">
        <v>265</v>
      </c>
      <c r="G385" s="38"/>
      <c r="H385" s="38"/>
      <c r="I385" s="110"/>
      <c r="J385" s="38"/>
      <c r="K385" s="38"/>
      <c r="L385" s="41"/>
      <c r="M385" s="204"/>
      <c r="N385" s="205"/>
      <c r="O385" s="66"/>
      <c r="P385" s="66"/>
      <c r="Q385" s="66"/>
      <c r="R385" s="66"/>
      <c r="S385" s="66"/>
      <c r="T385" s="67"/>
      <c r="U385" s="36"/>
      <c r="V385" s="36"/>
      <c r="W385" s="36"/>
      <c r="X385" s="36"/>
      <c r="Y385" s="36"/>
      <c r="Z385" s="36"/>
      <c r="AA385" s="36"/>
      <c r="AB385" s="36"/>
      <c r="AC385" s="36"/>
      <c r="AD385" s="36"/>
      <c r="AE385" s="36"/>
      <c r="AT385" s="19" t="s">
        <v>132</v>
      </c>
      <c r="AU385" s="19" t="s">
        <v>86</v>
      </c>
    </row>
    <row r="386" spans="1:65" s="13" customFormat="1" ht="11.25">
      <c r="B386" s="206"/>
      <c r="C386" s="207"/>
      <c r="D386" s="202" t="s">
        <v>134</v>
      </c>
      <c r="E386" s="208" t="s">
        <v>20</v>
      </c>
      <c r="F386" s="209" t="s">
        <v>569</v>
      </c>
      <c r="G386" s="207"/>
      <c r="H386" s="208" t="s">
        <v>20</v>
      </c>
      <c r="I386" s="210"/>
      <c r="J386" s="207"/>
      <c r="K386" s="207"/>
      <c r="L386" s="211"/>
      <c r="M386" s="212"/>
      <c r="N386" s="213"/>
      <c r="O386" s="213"/>
      <c r="P386" s="213"/>
      <c r="Q386" s="213"/>
      <c r="R386" s="213"/>
      <c r="S386" s="213"/>
      <c r="T386" s="214"/>
      <c r="AT386" s="215" t="s">
        <v>134</v>
      </c>
      <c r="AU386" s="215" t="s">
        <v>86</v>
      </c>
      <c r="AV386" s="13" t="s">
        <v>22</v>
      </c>
      <c r="AW386" s="13" t="s">
        <v>37</v>
      </c>
      <c r="AX386" s="13" t="s">
        <v>76</v>
      </c>
      <c r="AY386" s="215" t="s">
        <v>123</v>
      </c>
    </row>
    <row r="387" spans="1:65" s="14" customFormat="1" ht="11.25">
      <c r="B387" s="216"/>
      <c r="C387" s="217"/>
      <c r="D387" s="202" t="s">
        <v>134</v>
      </c>
      <c r="E387" s="218" t="s">
        <v>20</v>
      </c>
      <c r="F387" s="219" t="s">
        <v>570</v>
      </c>
      <c r="G387" s="217"/>
      <c r="H387" s="220">
        <v>130.875</v>
      </c>
      <c r="I387" s="221"/>
      <c r="J387" s="217"/>
      <c r="K387" s="217"/>
      <c r="L387" s="222"/>
      <c r="M387" s="223"/>
      <c r="N387" s="224"/>
      <c r="O387" s="224"/>
      <c r="P387" s="224"/>
      <c r="Q387" s="224"/>
      <c r="R387" s="224"/>
      <c r="S387" s="224"/>
      <c r="T387" s="225"/>
      <c r="AT387" s="226" t="s">
        <v>134</v>
      </c>
      <c r="AU387" s="226" t="s">
        <v>86</v>
      </c>
      <c r="AV387" s="14" t="s">
        <v>86</v>
      </c>
      <c r="AW387" s="14" t="s">
        <v>37</v>
      </c>
      <c r="AX387" s="14" t="s">
        <v>22</v>
      </c>
      <c r="AY387" s="226" t="s">
        <v>123</v>
      </c>
    </row>
    <row r="388" spans="1:65" s="2" customFormat="1" ht="21.75" customHeight="1">
      <c r="A388" s="36"/>
      <c r="B388" s="37"/>
      <c r="C388" s="189" t="s">
        <v>594</v>
      </c>
      <c r="D388" s="189" t="s">
        <v>125</v>
      </c>
      <c r="E388" s="190" t="s">
        <v>595</v>
      </c>
      <c r="F388" s="191" t="s">
        <v>596</v>
      </c>
      <c r="G388" s="192" t="s">
        <v>263</v>
      </c>
      <c r="H388" s="193">
        <v>73.674000000000007</v>
      </c>
      <c r="I388" s="194"/>
      <c r="J388" s="195">
        <f>ROUND(I388*H388,2)</f>
        <v>0</v>
      </c>
      <c r="K388" s="191" t="s">
        <v>129</v>
      </c>
      <c r="L388" s="41"/>
      <c r="M388" s="196" t="s">
        <v>20</v>
      </c>
      <c r="N388" s="197" t="s">
        <v>47</v>
      </c>
      <c r="O388" s="66"/>
      <c r="P388" s="198">
        <f>O388*H388</f>
        <v>0</v>
      </c>
      <c r="Q388" s="198">
        <v>0</v>
      </c>
      <c r="R388" s="198">
        <f>Q388*H388</f>
        <v>0</v>
      </c>
      <c r="S388" s="198">
        <v>0</v>
      </c>
      <c r="T388" s="199">
        <f>S388*H388</f>
        <v>0</v>
      </c>
      <c r="U388" s="36"/>
      <c r="V388" s="36"/>
      <c r="W388" s="36"/>
      <c r="X388" s="36"/>
      <c r="Y388" s="36"/>
      <c r="Z388" s="36"/>
      <c r="AA388" s="36"/>
      <c r="AB388" s="36"/>
      <c r="AC388" s="36"/>
      <c r="AD388" s="36"/>
      <c r="AE388" s="36"/>
      <c r="AR388" s="200" t="s">
        <v>130</v>
      </c>
      <c r="AT388" s="200" t="s">
        <v>125</v>
      </c>
      <c r="AU388" s="200" t="s">
        <v>86</v>
      </c>
      <c r="AY388" s="19" t="s">
        <v>123</v>
      </c>
      <c r="BE388" s="201">
        <f>IF(N388="základní",J388,0)</f>
        <v>0</v>
      </c>
      <c r="BF388" s="201">
        <f>IF(N388="snížená",J388,0)</f>
        <v>0</v>
      </c>
      <c r="BG388" s="201">
        <f>IF(N388="zákl. přenesená",J388,0)</f>
        <v>0</v>
      </c>
      <c r="BH388" s="201">
        <f>IF(N388="sníž. přenesená",J388,0)</f>
        <v>0</v>
      </c>
      <c r="BI388" s="201">
        <f>IF(N388="nulová",J388,0)</f>
        <v>0</v>
      </c>
      <c r="BJ388" s="19" t="s">
        <v>22</v>
      </c>
      <c r="BK388" s="201">
        <f>ROUND(I388*H388,2)</f>
        <v>0</v>
      </c>
      <c r="BL388" s="19" t="s">
        <v>130</v>
      </c>
      <c r="BM388" s="200" t="s">
        <v>597</v>
      </c>
    </row>
    <row r="389" spans="1:65" s="2" customFormat="1" ht="19.5">
      <c r="A389" s="36"/>
      <c r="B389" s="37"/>
      <c r="C389" s="38"/>
      <c r="D389" s="202" t="s">
        <v>132</v>
      </c>
      <c r="E389" s="38"/>
      <c r="F389" s="203" t="s">
        <v>596</v>
      </c>
      <c r="G389" s="38"/>
      <c r="H389" s="38"/>
      <c r="I389" s="110"/>
      <c r="J389" s="38"/>
      <c r="K389" s="38"/>
      <c r="L389" s="41"/>
      <c r="M389" s="204"/>
      <c r="N389" s="205"/>
      <c r="O389" s="66"/>
      <c r="P389" s="66"/>
      <c r="Q389" s="66"/>
      <c r="R389" s="66"/>
      <c r="S389" s="66"/>
      <c r="T389" s="67"/>
      <c r="U389" s="36"/>
      <c r="V389" s="36"/>
      <c r="W389" s="36"/>
      <c r="X389" s="36"/>
      <c r="Y389" s="36"/>
      <c r="Z389" s="36"/>
      <c r="AA389" s="36"/>
      <c r="AB389" s="36"/>
      <c r="AC389" s="36"/>
      <c r="AD389" s="36"/>
      <c r="AE389" s="36"/>
      <c r="AT389" s="19" t="s">
        <v>132</v>
      </c>
      <c r="AU389" s="19" t="s">
        <v>86</v>
      </c>
    </row>
    <row r="390" spans="1:65" s="13" customFormat="1" ht="11.25">
      <c r="B390" s="206"/>
      <c r="C390" s="207"/>
      <c r="D390" s="202" t="s">
        <v>134</v>
      </c>
      <c r="E390" s="208" t="s">
        <v>20</v>
      </c>
      <c r="F390" s="209" t="s">
        <v>582</v>
      </c>
      <c r="G390" s="207"/>
      <c r="H390" s="208" t="s">
        <v>20</v>
      </c>
      <c r="I390" s="210"/>
      <c r="J390" s="207"/>
      <c r="K390" s="207"/>
      <c r="L390" s="211"/>
      <c r="M390" s="212"/>
      <c r="N390" s="213"/>
      <c r="O390" s="213"/>
      <c r="P390" s="213"/>
      <c r="Q390" s="213"/>
      <c r="R390" s="213"/>
      <c r="S390" s="213"/>
      <c r="T390" s="214"/>
      <c r="AT390" s="215" t="s">
        <v>134</v>
      </c>
      <c r="AU390" s="215" t="s">
        <v>86</v>
      </c>
      <c r="AV390" s="13" t="s">
        <v>22</v>
      </c>
      <c r="AW390" s="13" t="s">
        <v>37</v>
      </c>
      <c r="AX390" s="13" t="s">
        <v>76</v>
      </c>
      <c r="AY390" s="215" t="s">
        <v>123</v>
      </c>
    </row>
    <row r="391" spans="1:65" s="14" customFormat="1" ht="11.25">
      <c r="B391" s="216"/>
      <c r="C391" s="217"/>
      <c r="D391" s="202" t="s">
        <v>134</v>
      </c>
      <c r="E391" s="218" t="s">
        <v>20</v>
      </c>
      <c r="F391" s="219" t="s">
        <v>583</v>
      </c>
      <c r="G391" s="217"/>
      <c r="H391" s="220">
        <v>73.674000000000007</v>
      </c>
      <c r="I391" s="221"/>
      <c r="J391" s="217"/>
      <c r="K391" s="217"/>
      <c r="L391" s="222"/>
      <c r="M391" s="223"/>
      <c r="N391" s="224"/>
      <c r="O391" s="224"/>
      <c r="P391" s="224"/>
      <c r="Q391" s="224"/>
      <c r="R391" s="224"/>
      <c r="S391" s="224"/>
      <c r="T391" s="225"/>
      <c r="AT391" s="226" t="s">
        <v>134</v>
      </c>
      <c r="AU391" s="226" t="s">
        <v>86</v>
      </c>
      <c r="AV391" s="14" t="s">
        <v>86</v>
      </c>
      <c r="AW391" s="14" t="s">
        <v>37</v>
      </c>
      <c r="AX391" s="14" t="s">
        <v>22</v>
      </c>
      <c r="AY391" s="226" t="s">
        <v>123</v>
      </c>
    </row>
    <row r="392" spans="1:65" s="2" customFormat="1" ht="21.75" customHeight="1">
      <c r="A392" s="36"/>
      <c r="B392" s="37"/>
      <c r="C392" s="189" t="s">
        <v>598</v>
      </c>
      <c r="D392" s="189" t="s">
        <v>125</v>
      </c>
      <c r="E392" s="190" t="s">
        <v>599</v>
      </c>
      <c r="F392" s="191" t="s">
        <v>600</v>
      </c>
      <c r="G392" s="192" t="s">
        <v>263</v>
      </c>
      <c r="H392" s="193">
        <v>11.07</v>
      </c>
      <c r="I392" s="194"/>
      <c r="J392" s="195">
        <f>ROUND(I392*H392,2)</f>
        <v>0</v>
      </c>
      <c r="K392" s="191" t="s">
        <v>129</v>
      </c>
      <c r="L392" s="41"/>
      <c r="M392" s="196" t="s">
        <v>20</v>
      </c>
      <c r="N392" s="197" t="s">
        <v>47</v>
      </c>
      <c r="O392" s="66"/>
      <c r="P392" s="198">
        <f>O392*H392</f>
        <v>0</v>
      </c>
      <c r="Q392" s="198">
        <v>0</v>
      </c>
      <c r="R392" s="198">
        <f>Q392*H392</f>
        <v>0</v>
      </c>
      <c r="S392" s="198">
        <v>0</v>
      </c>
      <c r="T392" s="199">
        <f>S392*H392</f>
        <v>0</v>
      </c>
      <c r="U392" s="36"/>
      <c r="V392" s="36"/>
      <c r="W392" s="36"/>
      <c r="X392" s="36"/>
      <c r="Y392" s="36"/>
      <c r="Z392" s="36"/>
      <c r="AA392" s="36"/>
      <c r="AB392" s="36"/>
      <c r="AC392" s="36"/>
      <c r="AD392" s="36"/>
      <c r="AE392" s="36"/>
      <c r="AR392" s="200" t="s">
        <v>130</v>
      </c>
      <c r="AT392" s="200" t="s">
        <v>125</v>
      </c>
      <c r="AU392" s="200" t="s">
        <v>86</v>
      </c>
      <c r="AY392" s="19" t="s">
        <v>123</v>
      </c>
      <c r="BE392" s="201">
        <f>IF(N392="základní",J392,0)</f>
        <v>0</v>
      </c>
      <c r="BF392" s="201">
        <f>IF(N392="snížená",J392,0)</f>
        <v>0</v>
      </c>
      <c r="BG392" s="201">
        <f>IF(N392="zákl. přenesená",J392,0)</f>
        <v>0</v>
      </c>
      <c r="BH392" s="201">
        <f>IF(N392="sníž. přenesená",J392,0)</f>
        <v>0</v>
      </c>
      <c r="BI392" s="201">
        <f>IF(N392="nulová",J392,0)</f>
        <v>0</v>
      </c>
      <c r="BJ392" s="19" t="s">
        <v>22</v>
      </c>
      <c r="BK392" s="201">
        <f>ROUND(I392*H392,2)</f>
        <v>0</v>
      </c>
      <c r="BL392" s="19" t="s">
        <v>130</v>
      </c>
      <c r="BM392" s="200" t="s">
        <v>601</v>
      </c>
    </row>
    <row r="393" spans="1:65" s="2" customFormat="1" ht="19.5">
      <c r="A393" s="36"/>
      <c r="B393" s="37"/>
      <c r="C393" s="38"/>
      <c r="D393" s="202" t="s">
        <v>132</v>
      </c>
      <c r="E393" s="38"/>
      <c r="F393" s="203" t="s">
        <v>602</v>
      </c>
      <c r="G393" s="38"/>
      <c r="H393" s="38"/>
      <c r="I393" s="110"/>
      <c r="J393" s="38"/>
      <c r="K393" s="38"/>
      <c r="L393" s="41"/>
      <c r="M393" s="204"/>
      <c r="N393" s="205"/>
      <c r="O393" s="66"/>
      <c r="P393" s="66"/>
      <c r="Q393" s="66"/>
      <c r="R393" s="66"/>
      <c r="S393" s="66"/>
      <c r="T393" s="67"/>
      <c r="U393" s="36"/>
      <c r="V393" s="36"/>
      <c r="W393" s="36"/>
      <c r="X393" s="36"/>
      <c r="Y393" s="36"/>
      <c r="Z393" s="36"/>
      <c r="AA393" s="36"/>
      <c r="AB393" s="36"/>
      <c r="AC393" s="36"/>
      <c r="AD393" s="36"/>
      <c r="AE393" s="36"/>
      <c r="AT393" s="19" t="s">
        <v>132</v>
      </c>
      <c r="AU393" s="19" t="s">
        <v>86</v>
      </c>
    </row>
    <row r="394" spans="1:65" s="13" customFormat="1" ht="11.25">
      <c r="B394" s="206"/>
      <c r="C394" s="207"/>
      <c r="D394" s="202" t="s">
        <v>134</v>
      </c>
      <c r="E394" s="208" t="s">
        <v>20</v>
      </c>
      <c r="F394" s="209" t="s">
        <v>584</v>
      </c>
      <c r="G394" s="207"/>
      <c r="H394" s="208" t="s">
        <v>20</v>
      </c>
      <c r="I394" s="210"/>
      <c r="J394" s="207"/>
      <c r="K394" s="207"/>
      <c r="L394" s="211"/>
      <c r="M394" s="212"/>
      <c r="N394" s="213"/>
      <c r="O394" s="213"/>
      <c r="P394" s="213"/>
      <c r="Q394" s="213"/>
      <c r="R394" s="213"/>
      <c r="S394" s="213"/>
      <c r="T394" s="214"/>
      <c r="AT394" s="215" t="s">
        <v>134</v>
      </c>
      <c r="AU394" s="215" t="s">
        <v>86</v>
      </c>
      <c r="AV394" s="13" t="s">
        <v>22</v>
      </c>
      <c r="AW394" s="13" t="s">
        <v>37</v>
      </c>
      <c r="AX394" s="13" t="s">
        <v>76</v>
      </c>
      <c r="AY394" s="215" t="s">
        <v>123</v>
      </c>
    </row>
    <row r="395" spans="1:65" s="14" customFormat="1" ht="11.25">
      <c r="B395" s="216"/>
      <c r="C395" s="217"/>
      <c r="D395" s="202" t="s">
        <v>134</v>
      </c>
      <c r="E395" s="218" t="s">
        <v>20</v>
      </c>
      <c r="F395" s="219" t="s">
        <v>585</v>
      </c>
      <c r="G395" s="217"/>
      <c r="H395" s="220">
        <v>11.07</v>
      </c>
      <c r="I395" s="221"/>
      <c r="J395" s="217"/>
      <c r="K395" s="217"/>
      <c r="L395" s="222"/>
      <c r="M395" s="259"/>
      <c r="N395" s="260"/>
      <c r="O395" s="260"/>
      <c r="P395" s="260"/>
      <c r="Q395" s="260"/>
      <c r="R395" s="260"/>
      <c r="S395" s="260"/>
      <c r="T395" s="261"/>
      <c r="AT395" s="226" t="s">
        <v>134</v>
      </c>
      <c r="AU395" s="226" t="s">
        <v>86</v>
      </c>
      <c r="AV395" s="14" t="s">
        <v>86</v>
      </c>
      <c r="AW395" s="14" t="s">
        <v>37</v>
      </c>
      <c r="AX395" s="14" t="s">
        <v>22</v>
      </c>
      <c r="AY395" s="226" t="s">
        <v>123</v>
      </c>
    </row>
    <row r="396" spans="1:65" s="2" customFormat="1" ht="6.95" customHeight="1">
      <c r="A396" s="36"/>
      <c r="B396" s="49"/>
      <c r="C396" s="50"/>
      <c r="D396" s="50"/>
      <c r="E396" s="50"/>
      <c r="F396" s="50"/>
      <c r="G396" s="50"/>
      <c r="H396" s="50"/>
      <c r="I396" s="138"/>
      <c r="J396" s="50"/>
      <c r="K396" s="50"/>
      <c r="L396" s="41"/>
      <c r="M396" s="36"/>
      <c r="O396" s="36"/>
      <c r="P396" s="36"/>
      <c r="Q396" s="36"/>
      <c r="R396" s="36"/>
      <c r="S396" s="36"/>
      <c r="T396" s="36"/>
      <c r="U396" s="36"/>
      <c r="V396" s="36"/>
      <c r="W396" s="36"/>
      <c r="X396" s="36"/>
      <c r="Y396" s="36"/>
      <c r="Z396" s="36"/>
      <c r="AA396" s="36"/>
      <c r="AB396" s="36"/>
      <c r="AC396" s="36"/>
      <c r="AD396" s="36"/>
      <c r="AE396" s="36"/>
    </row>
  </sheetData>
  <sheetProtection password="CC35" sheet="1" objects="1" scenarios="1" formatColumns="0" formatRows="0" autoFilter="0"/>
  <autoFilter ref="C85:K395"/>
  <mergeCells count="9">
    <mergeCell ref="E50:H50"/>
    <mergeCell ref="E76:H76"/>
    <mergeCell ref="E78:H78"/>
    <mergeCell ref="L2:V2"/>
    <mergeCell ref="E7:H7"/>
    <mergeCell ref="E9:H9"/>
    <mergeCell ref="E18:H18"/>
    <mergeCell ref="E27:H27"/>
    <mergeCell ref="E48:H48"/>
  </mergeCells>
  <pageMargins left="0.39374999999999999" right="0.39374999999999999" top="0.39374999999999999" bottom="0.39374999999999999" header="0" footer="0"/>
  <pageSetup paperSize="9" fitToHeight="100" orientation="landscape" blackAndWhite="1"/>
  <headerFooter>
    <oddFooter>&amp;CStrana &amp;P z &amp;N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2:BM410"/>
  <sheetViews>
    <sheetView showGridLines="0" workbookViewId="0"/>
  </sheetViews>
  <sheetFormatPr defaultRowHeight="15"/>
  <cols>
    <col min="1" max="1" width="8.33203125" style="1" customWidth="1"/>
    <col min="2" max="2" width="1.6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100.83203125" style="1" customWidth="1"/>
    <col min="7" max="7" width="7" style="1" customWidth="1"/>
    <col min="8" max="8" width="11.5" style="1" customWidth="1"/>
    <col min="9" max="9" width="20.1640625" style="103" customWidth="1"/>
    <col min="10" max="11" width="20.1640625" style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>
      <c r="I2" s="103"/>
      <c r="L2" s="384"/>
      <c r="M2" s="384"/>
      <c r="N2" s="384"/>
      <c r="O2" s="384"/>
      <c r="P2" s="384"/>
      <c r="Q2" s="384"/>
      <c r="R2" s="384"/>
      <c r="S2" s="384"/>
      <c r="T2" s="384"/>
      <c r="U2" s="384"/>
      <c r="V2" s="384"/>
      <c r="AT2" s="19" t="s">
        <v>89</v>
      </c>
    </row>
    <row r="3" spans="1:46" s="1" customFormat="1" ht="6.95" customHeight="1">
      <c r="B3" s="104"/>
      <c r="C3" s="105"/>
      <c r="D3" s="105"/>
      <c r="E3" s="105"/>
      <c r="F3" s="105"/>
      <c r="G3" s="105"/>
      <c r="H3" s="105"/>
      <c r="I3" s="106"/>
      <c r="J3" s="105"/>
      <c r="K3" s="105"/>
      <c r="L3" s="22"/>
      <c r="AT3" s="19" t="s">
        <v>86</v>
      </c>
    </row>
    <row r="4" spans="1:46" s="1" customFormat="1" ht="24.95" customHeight="1">
      <c r="B4" s="22"/>
      <c r="D4" s="107" t="s">
        <v>93</v>
      </c>
      <c r="I4" s="103"/>
      <c r="L4" s="22"/>
      <c r="M4" s="108" t="s">
        <v>10</v>
      </c>
      <c r="AT4" s="19" t="s">
        <v>4</v>
      </c>
    </row>
    <row r="5" spans="1:46" s="1" customFormat="1" ht="6.95" customHeight="1">
      <c r="B5" s="22"/>
      <c r="I5" s="103"/>
      <c r="L5" s="22"/>
    </row>
    <row r="6" spans="1:46" s="1" customFormat="1" ht="12" customHeight="1">
      <c r="B6" s="22"/>
      <c r="D6" s="109" t="s">
        <v>16</v>
      </c>
      <c r="I6" s="103"/>
      <c r="L6" s="22"/>
    </row>
    <row r="7" spans="1:46" s="1" customFormat="1" ht="16.5" customHeight="1">
      <c r="B7" s="22"/>
      <c r="E7" s="385" t="str">
        <f>'Rekapitulace stavby'!K6</f>
        <v>Mimoň, Smetanova - kanalizace</v>
      </c>
      <c r="F7" s="386"/>
      <c r="G7" s="386"/>
      <c r="H7" s="386"/>
      <c r="I7" s="103"/>
      <c r="L7" s="22"/>
    </row>
    <row r="8" spans="1:46" s="2" customFormat="1" ht="12" customHeight="1">
      <c r="A8" s="36"/>
      <c r="B8" s="41"/>
      <c r="C8" s="36"/>
      <c r="D8" s="109" t="s">
        <v>94</v>
      </c>
      <c r="E8" s="36"/>
      <c r="F8" s="36"/>
      <c r="G8" s="36"/>
      <c r="H8" s="36"/>
      <c r="I8" s="110"/>
      <c r="J8" s="36"/>
      <c r="K8" s="36"/>
      <c r="L8" s="111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</row>
    <row r="9" spans="1:46" s="2" customFormat="1" ht="16.5" customHeight="1">
      <c r="A9" s="36"/>
      <c r="B9" s="41"/>
      <c r="C9" s="36"/>
      <c r="D9" s="36"/>
      <c r="E9" s="387" t="s">
        <v>603</v>
      </c>
      <c r="F9" s="388"/>
      <c r="G9" s="388"/>
      <c r="H9" s="388"/>
      <c r="I9" s="110"/>
      <c r="J9" s="36"/>
      <c r="K9" s="36"/>
      <c r="L9" s="111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</row>
    <row r="10" spans="1:46" s="2" customFormat="1" ht="11.25">
      <c r="A10" s="36"/>
      <c r="B10" s="41"/>
      <c r="C10" s="36"/>
      <c r="D10" s="36"/>
      <c r="E10" s="36"/>
      <c r="F10" s="36"/>
      <c r="G10" s="36"/>
      <c r="H10" s="36"/>
      <c r="I10" s="110"/>
      <c r="J10" s="36"/>
      <c r="K10" s="36"/>
      <c r="L10" s="111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</row>
    <row r="11" spans="1:46" s="2" customFormat="1" ht="12" customHeight="1">
      <c r="A11" s="36"/>
      <c r="B11" s="41"/>
      <c r="C11" s="36"/>
      <c r="D11" s="109" t="s">
        <v>19</v>
      </c>
      <c r="E11" s="36"/>
      <c r="F11" s="112" t="s">
        <v>85</v>
      </c>
      <c r="G11" s="36"/>
      <c r="H11" s="36"/>
      <c r="I11" s="113" t="s">
        <v>21</v>
      </c>
      <c r="J11" s="112" t="s">
        <v>96</v>
      </c>
      <c r="K11" s="36"/>
      <c r="L11" s="111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</row>
    <row r="12" spans="1:46" s="2" customFormat="1" ht="12" customHeight="1">
      <c r="A12" s="36"/>
      <c r="B12" s="41"/>
      <c r="C12" s="36"/>
      <c r="D12" s="109" t="s">
        <v>23</v>
      </c>
      <c r="E12" s="36"/>
      <c r="F12" s="112" t="s">
        <v>24</v>
      </c>
      <c r="G12" s="36"/>
      <c r="H12" s="36"/>
      <c r="I12" s="113" t="s">
        <v>25</v>
      </c>
      <c r="J12" s="114" t="str">
        <f>'Rekapitulace stavby'!AN8</f>
        <v>24. 5. 2020</v>
      </c>
      <c r="K12" s="36"/>
      <c r="L12" s="111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</row>
    <row r="13" spans="1:46" s="2" customFormat="1" ht="10.9" customHeight="1">
      <c r="A13" s="36"/>
      <c r="B13" s="41"/>
      <c r="C13" s="36"/>
      <c r="D13" s="36"/>
      <c r="E13" s="36"/>
      <c r="F13" s="36"/>
      <c r="G13" s="36"/>
      <c r="H13" s="36"/>
      <c r="I13" s="110"/>
      <c r="J13" s="36"/>
      <c r="K13" s="36"/>
      <c r="L13" s="111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</row>
    <row r="14" spans="1:46" s="2" customFormat="1" ht="12" customHeight="1">
      <c r="A14" s="36"/>
      <c r="B14" s="41"/>
      <c r="C14" s="36"/>
      <c r="D14" s="109" t="s">
        <v>29</v>
      </c>
      <c r="E14" s="36"/>
      <c r="F14" s="36"/>
      <c r="G14" s="36"/>
      <c r="H14" s="36"/>
      <c r="I14" s="113" t="s">
        <v>30</v>
      </c>
      <c r="J14" s="112" t="s">
        <v>20</v>
      </c>
      <c r="K14" s="36"/>
      <c r="L14" s="111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</row>
    <row r="15" spans="1:46" s="2" customFormat="1" ht="18" customHeight="1">
      <c r="A15" s="36"/>
      <c r="B15" s="41"/>
      <c r="C15" s="36"/>
      <c r="D15" s="36"/>
      <c r="E15" s="112" t="s">
        <v>31</v>
      </c>
      <c r="F15" s="36"/>
      <c r="G15" s="36"/>
      <c r="H15" s="36"/>
      <c r="I15" s="113" t="s">
        <v>32</v>
      </c>
      <c r="J15" s="112" t="s">
        <v>20</v>
      </c>
      <c r="K15" s="36"/>
      <c r="L15" s="111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</row>
    <row r="16" spans="1:46" s="2" customFormat="1" ht="6.95" customHeight="1">
      <c r="A16" s="36"/>
      <c r="B16" s="41"/>
      <c r="C16" s="36"/>
      <c r="D16" s="36"/>
      <c r="E16" s="36"/>
      <c r="F16" s="36"/>
      <c r="G16" s="36"/>
      <c r="H16" s="36"/>
      <c r="I16" s="110"/>
      <c r="J16" s="36"/>
      <c r="K16" s="36"/>
      <c r="L16" s="111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</row>
    <row r="17" spans="1:31" s="2" customFormat="1" ht="12" customHeight="1">
      <c r="A17" s="36"/>
      <c r="B17" s="41"/>
      <c r="C17" s="36"/>
      <c r="D17" s="109" t="s">
        <v>33</v>
      </c>
      <c r="E17" s="36"/>
      <c r="F17" s="36"/>
      <c r="G17" s="36"/>
      <c r="H17" s="36"/>
      <c r="I17" s="113" t="s">
        <v>30</v>
      </c>
      <c r="J17" s="32" t="str">
        <f>'Rekapitulace stavby'!AN13</f>
        <v>Vyplň údaj</v>
      </c>
      <c r="K17" s="36"/>
      <c r="L17" s="111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</row>
    <row r="18" spans="1:31" s="2" customFormat="1" ht="18" customHeight="1">
      <c r="A18" s="36"/>
      <c r="B18" s="41"/>
      <c r="C18" s="36"/>
      <c r="D18" s="36"/>
      <c r="E18" s="389" t="str">
        <f>'Rekapitulace stavby'!E14</f>
        <v>Vyplň údaj</v>
      </c>
      <c r="F18" s="390"/>
      <c r="G18" s="390"/>
      <c r="H18" s="390"/>
      <c r="I18" s="113" t="s">
        <v>32</v>
      </c>
      <c r="J18" s="32" t="str">
        <f>'Rekapitulace stavby'!AN14</f>
        <v>Vyplň údaj</v>
      </c>
      <c r="K18" s="36"/>
      <c r="L18" s="111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</row>
    <row r="19" spans="1:31" s="2" customFormat="1" ht="6.95" customHeight="1">
      <c r="A19" s="36"/>
      <c r="B19" s="41"/>
      <c r="C19" s="36"/>
      <c r="D19" s="36"/>
      <c r="E19" s="36"/>
      <c r="F19" s="36"/>
      <c r="G19" s="36"/>
      <c r="H19" s="36"/>
      <c r="I19" s="110"/>
      <c r="J19" s="36"/>
      <c r="K19" s="36"/>
      <c r="L19" s="111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</row>
    <row r="20" spans="1:31" s="2" customFormat="1" ht="12" customHeight="1">
      <c r="A20" s="36"/>
      <c r="B20" s="41"/>
      <c r="C20" s="36"/>
      <c r="D20" s="109" t="s">
        <v>35</v>
      </c>
      <c r="E20" s="36"/>
      <c r="F20" s="36"/>
      <c r="G20" s="36"/>
      <c r="H20" s="36"/>
      <c r="I20" s="113" t="s">
        <v>30</v>
      </c>
      <c r="J20" s="112" t="s">
        <v>20</v>
      </c>
      <c r="K20" s="36"/>
      <c r="L20" s="111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</row>
    <row r="21" spans="1:31" s="2" customFormat="1" ht="18" customHeight="1">
      <c r="A21" s="36"/>
      <c r="B21" s="41"/>
      <c r="C21" s="36"/>
      <c r="D21" s="36"/>
      <c r="E21" s="112" t="s">
        <v>36</v>
      </c>
      <c r="F21" s="36"/>
      <c r="G21" s="36"/>
      <c r="H21" s="36"/>
      <c r="I21" s="113" t="s">
        <v>32</v>
      </c>
      <c r="J21" s="112" t="s">
        <v>20</v>
      </c>
      <c r="K21" s="36"/>
      <c r="L21" s="111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</row>
    <row r="22" spans="1:31" s="2" customFormat="1" ht="6.95" customHeight="1">
      <c r="A22" s="36"/>
      <c r="B22" s="41"/>
      <c r="C22" s="36"/>
      <c r="D22" s="36"/>
      <c r="E22" s="36"/>
      <c r="F22" s="36"/>
      <c r="G22" s="36"/>
      <c r="H22" s="36"/>
      <c r="I22" s="110"/>
      <c r="J22" s="36"/>
      <c r="K22" s="36"/>
      <c r="L22" s="111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</row>
    <row r="23" spans="1:31" s="2" customFormat="1" ht="12" customHeight="1">
      <c r="A23" s="36"/>
      <c r="B23" s="41"/>
      <c r="C23" s="36"/>
      <c r="D23" s="109" t="s">
        <v>38</v>
      </c>
      <c r="E23" s="36"/>
      <c r="F23" s="36"/>
      <c r="G23" s="36"/>
      <c r="H23" s="36"/>
      <c r="I23" s="113" t="s">
        <v>30</v>
      </c>
      <c r="J23" s="112" t="s">
        <v>20</v>
      </c>
      <c r="K23" s="36"/>
      <c r="L23" s="111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</row>
    <row r="24" spans="1:31" s="2" customFormat="1" ht="18" customHeight="1">
      <c r="A24" s="36"/>
      <c r="B24" s="41"/>
      <c r="C24" s="36"/>
      <c r="D24" s="36"/>
      <c r="E24" s="112" t="s">
        <v>39</v>
      </c>
      <c r="F24" s="36"/>
      <c r="G24" s="36"/>
      <c r="H24" s="36"/>
      <c r="I24" s="113" t="s">
        <v>32</v>
      </c>
      <c r="J24" s="112" t="s">
        <v>20</v>
      </c>
      <c r="K24" s="36"/>
      <c r="L24" s="111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</row>
    <row r="25" spans="1:31" s="2" customFormat="1" ht="6.95" customHeight="1">
      <c r="A25" s="36"/>
      <c r="B25" s="41"/>
      <c r="C25" s="36"/>
      <c r="D25" s="36"/>
      <c r="E25" s="36"/>
      <c r="F25" s="36"/>
      <c r="G25" s="36"/>
      <c r="H25" s="36"/>
      <c r="I25" s="110"/>
      <c r="J25" s="36"/>
      <c r="K25" s="36"/>
      <c r="L25" s="111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</row>
    <row r="26" spans="1:31" s="2" customFormat="1" ht="12" customHeight="1">
      <c r="A26" s="36"/>
      <c r="B26" s="41"/>
      <c r="C26" s="36"/>
      <c r="D26" s="109" t="s">
        <v>40</v>
      </c>
      <c r="E26" s="36"/>
      <c r="F26" s="36"/>
      <c r="G26" s="36"/>
      <c r="H26" s="36"/>
      <c r="I26" s="110"/>
      <c r="J26" s="36"/>
      <c r="K26" s="36"/>
      <c r="L26" s="111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</row>
    <row r="27" spans="1:31" s="8" customFormat="1" ht="47.25" customHeight="1">
      <c r="A27" s="115"/>
      <c r="B27" s="116"/>
      <c r="C27" s="115"/>
      <c r="D27" s="115"/>
      <c r="E27" s="391" t="s">
        <v>41</v>
      </c>
      <c r="F27" s="391"/>
      <c r="G27" s="391"/>
      <c r="H27" s="391"/>
      <c r="I27" s="117"/>
      <c r="J27" s="115"/>
      <c r="K27" s="115"/>
      <c r="L27" s="118"/>
      <c r="S27" s="115"/>
      <c r="T27" s="115"/>
      <c r="U27" s="115"/>
      <c r="V27" s="115"/>
      <c r="W27" s="115"/>
      <c r="X27" s="115"/>
      <c r="Y27" s="115"/>
      <c r="Z27" s="115"/>
      <c r="AA27" s="115"/>
      <c r="AB27" s="115"/>
      <c r="AC27" s="115"/>
      <c r="AD27" s="115"/>
      <c r="AE27" s="115"/>
    </row>
    <row r="28" spans="1:31" s="2" customFormat="1" ht="6.95" customHeight="1">
      <c r="A28" s="36"/>
      <c r="B28" s="41"/>
      <c r="C28" s="36"/>
      <c r="D28" s="36"/>
      <c r="E28" s="36"/>
      <c r="F28" s="36"/>
      <c r="G28" s="36"/>
      <c r="H28" s="36"/>
      <c r="I28" s="110"/>
      <c r="J28" s="36"/>
      <c r="K28" s="36"/>
      <c r="L28" s="111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</row>
    <row r="29" spans="1:31" s="2" customFormat="1" ht="6.95" customHeight="1">
      <c r="A29" s="36"/>
      <c r="B29" s="41"/>
      <c r="C29" s="36"/>
      <c r="D29" s="119"/>
      <c r="E29" s="119"/>
      <c r="F29" s="119"/>
      <c r="G29" s="119"/>
      <c r="H29" s="119"/>
      <c r="I29" s="120"/>
      <c r="J29" s="119"/>
      <c r="K29" s="119"/>
      <c r="L29" s="111"/>
      <c r="S29" s="36"/>
      <c r="T29" s="36"/>
      <c r="U29" s="36"/>
      <c r="V29" s="36"/>
      <c r="W29" s="36"/>
      <c r="X29" s="36"/>
      <c r="Y29" s="36"/>
      <c r="Z29" s="36"/>
      <c r="AA29" s="36"/>
      <c r="AB29" s="36"/>
      <c r="AC29" s="36"/>
      <c r="AD29" s="36"/>
      <c r="AE29" s="36"/>
    </row>
    <row r="30" spans="1:31" s="2" customFormat="1" ht="25.35" customHeight="1">
      <c r="A30" s="36"/>
      <c r="B30" s="41"/>
      <c r="C30" s="36"/>
      <c r="D30" s="121" t="s">
        <v>42</v>
      </c>
      <c r="E30" s="36"/>
      <c r="F30" s="36"/>
      <c r="G30" s="36"/>
      <c r="H30" s="36"/>
      <c r="I30" s="110"/>
      <c r="J30" s="122">
        <f>ROUND(J87, 2)</f>
        <v>0</v>
      </c>
      <c r="K30" s="36"/>
      <c r="L30" s="111"/>
      <c r="S30" s="36"/>
      <c r="T30" s="36"/>
      <c r="U30" s="36"/>
      <c r="V30" s="36"/>
      <c r="W30" s="36"/>
      <c r="X30" s="36"/>
      <c r="Y30" s="36"/>
      <c r="Z30" s="36"/>
      <c r="AA30" s="36"/>
      <c r="AB30" s="36"/>
      <c r="AC30" s="36"/>
      <c r="AD30" s="36"/>
      <c r="AE30" s="36"/>
    </row>
    <row r="31" spans="1:31" s="2" customFormat="1" ht="6.95" customHeight="1">
      <c r="A31" s="36"/>
      <c r="B31" s="41"/>
      <c r="C31" s="36"/>
      <c r="D31" s="119"/>
      <c r="E31" s="119"/>
      <c r="F31" s="119"/>
      <c r="G31" s="119"/>
      <c r="H31" s="119"/>
      <c r="I31" s="120"/>
      <c r="J31" s="119"/>
      <c r="K31" s="119"/>
      <c r="L31" s="111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</row>
    <row r="32" spans="1:31" s="2" customFormat="1" ht="14.45" customHeight="1">
      <c r="A32" s="36"/>
      <c r="B32" s="41"/>
      <c r="C32" s="36"/>
      <c r="D32" s="36"/>
      <c r="E32" s="36"/>
      <c r="F32" s="123" t="s">
        <v>44</v>
      </c>
      <c r="G32" s="36"/>
      <c r="H32" s="36"/>
      <c r="I32" s="124" t="s">
        <v>43</v>
      </c>
      <c r="J32" s="123" t="s">
        <v>45</v>
      </c>
      <c r="K32" s="36"/>
      <c r="L32" s="111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36"/>
    </row>
    <row r="33" spans="1:31" s="2" customFormat="1" ht="14.45" customHeight="1">
      <c r="A33" s="36"/>
      <c r="B33" s="41"/>
      <c r="C33" s="36"/>
      <c r="D33" s="125" t="s">
        <v>46</v>
      </c>
      <c r="E33" s="109" t="s">
        <v>47</v>
      </c>
      <c r="F33" s="126">
        <f>ROUND((SUM(BE87:BE409)),  2)</f>
        <v>0</v>
      </c>
      <c r="G33" s="36"/>
      <c r="H33" s="36"/>
      <c r="I33" s="127">
        <v>0.21</v>
      </c>
      <c r="J33" s="126">
        <f>ROUND(((SUM(BE87:BE409))*I33),  2)</f>
        <v>0</v>
      </c>
      <c r="K33" s="36"/>
      <c r="L33" s="111"/>
      <c r="S33" s="36"/>
      <c r="T33" s="36"/>
      <c r="U33" s="36"/>
      <c r="V33" s="36"/>
      <c r="W33" s="36"/>
      <c r="X33" s="36"/>
      <c r="Y33" s="36"/>
      <c r="Z33" s="36"/>
      <c r="AA33" s="36"/>
      <c r="AB33" s="36"/>
      <c r="AC33" s="36"/>
      <c r="AD33" s="36"/>
      <c r="AE33" s="36"/>
    </row>
    <row r="34" spans="1:31" s="2" customFormat="1" ht="14.45" customHeight="1">
      <c r="A34" s="36"/>
      <c r="B34" s="41"/>
      <c r="C34" s="36"/>
      <c r="D34" s="36"/>
      <c r="E34" s="109" t="s">
        <v>48</v>
      </c>
      <c r="F34" s="126">
        <f>ROUND((SUM(BF87:BF409)),  2)</f>
        <v>0</v>
      </c>
      <c r="G34" s="36"/>
      <c r="H34" s="36"/>
      <c r="I34" s="127">
        <v>0.15</v>
      </c>
      <c r="J34" s="126">
        <f>ROUND(((SUM(BF87:BF409))*I34),  2)</f>
        <v>0</v>
      </c>
      <c r="K34" s="36"/>
      <c r="L34" s="111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36"/>
    </row>
    <row r="35" spans="1:31" s="2" customFormat="1" ht="14.45" hidden="1" customHeight="1">
      <c r="A35" s="36"/>
      <c r="B35" s="41"/>
      <c r="C35" s="36"/>
      <c r="D35" s="36"/>
      <c r="E35" s="109" t="s">
        <v>49</v>
      </c>
      <c r="F35" s="126">
        <f>ROUND((SUM(BG87:BG409)),  2)</f>
        <v>0</v>
      </c>
      <c r="G35" s="36"/>
      <c r="H35" s="36"/>
      <c r="I35" s="127">
        <v>0.21</v>
      </c>
      <c r="J35" s="126">
        <f>0</f>
        <v>0</v>
      </c>
      <c r="K35" s="36"/>
      <c r="L35" s="111"/>
      <c r="S35" s="36"/>
      <c r="T35" s="36"/>
      <c r="U35" s="36"/>
      <c r="V35" s="36"/>
      <c r="W35" s="36"/>
      <c r="X35" s="36"/>
      <c r="Y35" s="36"/>
      <c r="Z35" s="36"/>
      <c r="AA35" s="36"/>
      <c r="AB35" s="36"/>
      <c r="AC35" s="36"/>
      <c r="AD35" s="36"/>
      <c r="AE35" s="36"/>
    </row>
    <row r="36" spans="1:31" s="2" customFormat="1" ht="14.45" hidden="1" customHeight="1">
      <c r="A36" s="36"/>
      <c r="B36" s="41"/>
      <c r="C36" s="36"/>
      <c r="D36" s="36"/>
      <c r="E36" s="109" t="s">
        <v>50</v>
      </c>
      <c r="F36" s="126">
        <f>ROUND((SUM(BH87:BH409)),  2)</f>
        <v>0</v>
      </c>
      <c r="G36" s="36"/>
      <c r="H36" s="36"/>
      <c r="I36" s="127">
        <v>0.15</v>
      </c>
      <c r="J36" s="126">
        <f>0</f>
        <v>0</v>
      </c>
      <c r="K36" s="36"/>
      <c r="L36" s="111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</row>
    <row r="37" spans="1:31" s="2" customFormat="1" ht="14.45" hidden="1" customHeight="1">
      <c r="A37" s="36"/>
      <c r="B37" s="41"/>
      <c r="C37" s="36"/>
      <c r="D37" s="36"/>
      <c r="E37" s="109" t="s">
        <v>51</v>
      </c>
      <c r="F37" s="126">
        <f>ROUND((SUM(BI87:BI409)),  2)</f>
        <v>0</v>
      </c>
      <c r="G37" s="36"/>
      <c r="H37" s="36"/>
      <c r="I37" s="127">
        <v>0</v>
      </c>
      <c r="J37" s="126">
        <f>0</f>
        <v>0</v>
      </c>
      <c r="K37" s="36"/>
      <c r="L37" s="111"/>
      <c r="S37" s="36"/>
      <c r="T37" s="36"/>
      <c r="U37" s="36"/>
      <c r="V37" s="36"/>
      <c r="W37" s="36"/>
      <c r="X37" s="36"/>
      <c r="Y37" s="36"/>
      <c r="Z37" s="36"/>
      <c r="AA37" s="36"/>
      <c r="AB37" s="36"/>
      <c r="AC37" s="36"/>
      <c r="AD37" s="36"/>
      <c r="AE37" s="36"/>
    </row>
    <row r="38" spans="1:31" s="2" customFormat="1" ht="6.95" customHeight="1">
      <c r="A38" s="36"/>
      <c r="B38" s="41"/>
      <c r="C38" s="36"/>
      <c r="D38" s="36"/>
      <c r="E38" s="36"/>
      <c r="F38" s="36"/>
      <c r="G38" s="36"/>
      <c r="H38" s="36"/>
      <c r="I38" s="110"/>
      <c r="J38" s="36"/>
      <c r="K38" s="36"/>
      <c r="L38" s="111"/>
      <c r="S38" s="36"/>
      <c r="T38" s="36"/>
      <c r="U38" s="36"/>
      <c r="V38" s="36"/>
      <c r="W38" s="36"/>
      <c r="X38" s="36"/>
      <c r="Y38" s="36"/>
      <c r="Z38" s="36"/>
      <c r="AA38" s="36"/>
      <c r="AB38" s="36"/>
      <c r="AC38" s="36"/>
      <c r="AD38" s="36"/>
      <c r="AE38" s="36"/>
    </row>
    <row r="39" spans="1:31" s="2" customFormat="1" ht="25.35" customHeight="1">
      <c r="A39" s="36"/>
      <c r="B39" s="41"/>
      <c r="C39" s="128"/>
      <c r="D39" s="129" t="s">
        <v>52</v>
      </c>
      <c r="E39" s="130"/>
      <c r="F39" s="130"/>
      <c r="G39" s="131" t="s">
        <v>53</v>
      </c>
      <c r="H39" s="132" t="s">
        <v>54</v>
      </c>
      <c r="I39" s="133"/>
      <c r="J39" s="134">
        <f>SUM(J30:J37)</f>
        <v>0</v>
      </c>
      <c r="K39" s="135"/>
      <c r="L39" s="111"/>
      <c r="S39" s="36"/>
      <c r="T39" s="36"/>
      <c r="U39" s="36"/>
      <c r="V39" s="36"/>
      <c r="W39" s="36"/>
      <c r="X39" s="36"/>
      <c r="Y39" s="36"/>
      <c r="Z39" s="36"/>
      <c r="AA39" s="36"/>
      <c r="AB39" s="36"/>
      <c r="AC39" s="36"/>
      <c r="AD39" s="36"/>
      <c r="AE39" s="36"/>
    </row>
    <row r="40" spans="1:31" s="2" customFormat="1" ht="14.45" customHeight="1">
      <c r="A40" s="36"/>
      <c r="B40" s="136"/>
      <c r="C40" s="137"/>
      <c r="D40" s="137"/>
      <c r="E40" s="137"/>
      <c r="F40" s="137"/>
      <c r="G40" s="137"/>
      <c r="H40" s="137"/>
      <c r="I40" s="138"/>
      <c r="J40" s="137"/>
      <c r="K40" s="137"/>
      <c r="L40" s="111"/>
      <c r="S40" s="36"/>
      <c r="T40" s="36"/>
      <c r="U40" s="36"/>
      <c r="V40" s="36"/>
      <c r="W40" s="36"/>
      <c r="X40" s="36"/>
      <c r="Y40" s="36"/>
      <c r="Z40" s="36"/>
      <c r="AA40" s="36"/>
      <c r="AB40" s="36"/>
      <c r="AC40" s="36"/>
      <c r="AD40" s="36"/>
      <c r="AE40" s="36"/>
    </row>
    <row r="44" spans="1:31" s="2" customFormat="1" ht="6.95" customHeight="1">
      <c r="A44" s="36"/>
      <c r="B44" s="139"/>
      <c r="C44" s="140"/>
      <c r="D44" s="140"/>
      <c r="E44" s="140"/>
      <c r="F44" s="140"/>
      <c r="G44" s="140"/>
      <c r="H44" s="140"/>
      <c r="I44" s="141"/>
      <c r="J44" s="140"/>
      <c r="K44" s="140"/>
      <c r="L44" s="111"/>
      <c r="S44" s="36"/>
      <c r="T44" s="36"/>
      <c r="U44" s="36"/>
      <c r="V44" s="36"/>
      <c r="W44" s="36"/>
      <c r="X44" s="36"/>
      <c r="Y44" s="36"/>
      <c r="Z44" s="36"/>
      <c r="AA44" s="36"/>
      <c r="AB44" s="36"/>
      <c r="AC44" s="36"/>
      <c r="AD44" s="36"/>
      <c r="AE44" s="36"/>
    </row>
    <row r="45" spans="1:31" s="2" customFormat="1" ht="24.95" customHeight="1">
      <c r="A45" s="36"/>
      <c r="B45" s="37"/>
      <c r="C45" s="25" t="s">
        <v>97</v>
      </c>
      <c r="D45" s="38"/>
      <c r="E45" s="38"/>
      <c r="F45" s="38"/>
      <c r="G45" s="38"/>
      <c r="H45" s="38"/>
      <c r="I45" s="110"/>
      <c r="J45" s="38"/>
      <c r="K45" s="38"/>
      <c r="L45" s="111"/>
      <c r="S45" s="36"/>
      <c r="T45" s="36"/>
      <c r="U45" s="36"/>
      <c r="V45" s="36"/>
      <c r="W45" s="36"/>
      <c r="X45" s="36"/>
      <c r="Y45" s="36"/>
      <c r="Z45" s="36"/>
      <c r="AA45" s="36"/>
      <c r="AB45" s="36"/>
      <c r="AC45" s="36"/>
      <c r="AD45" s="36"/>
      <c r="AE45" s="36"/>
    </row>
    <row r="46" spans="1:31" s="2" customFormat="1" ht="6.95" customHeight="1">
      <c r="A46" s="36"/>
      <c r="B46" s="37"/>
      <c r="C46" s="38"/>
      <c r="D46" s="38"/>
      <c r="E46" s="38"/>
      <c r="F46" s="38"/>
      <c r="G46" s="38"/>
      <c r="H46" s="38"/>
      <c r="I46" s="110"/>
      <c r="J46" s="38"/>
      <c r="K46" s="38"/>
      <c r="L46" s="111"/>
      <c r="S46" s="36"/>
      <c r="T46" s="36"/>
      <c r="U46" s="36"/>
      <c r="V46" s="36"/>
      <c r="W46" s="36"/>
      <c r="X46" s="36"/>
      <c r="Y46" s="36"/>
      <c r="Z46" s="36"/>
      <c r="AA46" s="36"/>
      <c r="AB46" s="36"/>
      <c r="AC46" s="36"/>
      <c r="AD46" s="36"/>
      <c r="AE46" s="36"/>
    </row>
    <row r="47" spans="1:31" s="2" customFormat="1" ht="12" customHeight="1">
      <c r="A47" s="36"/>
      <c r="B47" s="37"/>
      <c r="C47" s="31" t="s">
        <v>16</v>
      </c>
      <c r="D47" s="38"/>
      <c r="E47" s="38"/>
      <c r="F47" s="38"/>
      <c r="G47" s="38"/>
      <c r="H47" s="38"/>
      <c r="I47" s="110"/>
      <c r="J47" s="38"/>
      <c r="K47" s="38"/>
      <c r="L47" s="111"/>
      <c r="S47" s="36"/>
      <c r="T47" s="36"/>
      <c r="U47" s="36"/>
      <c r="V47" s="36"/>
      <c r="W47" s="36"/>
      <c r="X47" s="36"/>
      <c r="Y47" s="36"/>
      <c r="Z47" s="36"/>
      <c r="AA47" s="36"/>
      <c r="AB47" s="36"/>
      <c r="AC47" s="36"/>
      <c r="AD47" s="36"/>
      <c r="AE47" s="36"/>
    </row>
    <row r="48" spans="1:31" s="2" customFormat="1" ht="16.5" customHeight="1">
      <c r="A48" s="36"/>
      <c r="B48" s="37"/>
      <c r="C48" s="38"/>
      <c r="D48" s="38"/>
      <c r="E48" s="392" t="str">
        <f>E7</f>
        <v>Mimoň, Smetanova - kanalizace</v>
      </c>
      <c r="F48" s="393"/>
      <c r="G48" s="393"/>
      <c r="H48" s="393"/>
      <c r="I48" s="110"/>
      <c r="J48" s="38"/>
      <c r="K48" s="38"/>
      <c r="L48" s="111"/>
      <c r="S48" s="36"/>
      <c r="T48" s="36"/>
      <c r="U48" s="36"/>
      <c r="V48" s="36"/>
      <c r="W48" s="36"/>
      <c r="X48" s="36"/>
      <c r="Y48" s="36"/>
      <c r="Z48" s="36"/>
      <c r="AA48" s="36"/>
      <c r="AB48" s="36"/>
      <c r="AC48" s="36"/>
      <c r="AD48" s="36"/>
      <c r="AE48" s="36"/>
    </row>
    <row r="49" spans="1:47" s="2" customFormat="1" ht="12" customHeight="1">
      <c r="A49" s="36"/>
      <c r="B49" s="37"/>
      <c r="C49" s="31" t="s">
        <v>94</v>
      </c>
      <c r="D49" s="38"/>
      <c r="E49" s="38"/>
      <c r="F49" s="38"/>
      <c r="G49" s="38"/>
      <c r="H49" s="38"/>
      <c r="I49" s="110"/>
      <c r="J49" s="38"/>
      <c r="K49" s="38"/>
      <c r="L49" s="111"/>
      <c r="S49" s="36"/>
      <c r="T49" s="36"/>
      <c r="U49" s="36"/>
      <c r="V49" s="36"/>
      <c r="W49" s="36"/>
      <c r="X49" s="36"/>
      <c r="Y49" s="36"/>
      <c r="Z49" s="36"/>
      <c r="AA49" s="36"/>
      <c r="AB49" s="36"/>
      <c r="AC49" s="36"/>
      <c r="AD49" s="36"/>
      <c r="AE49" s="36"/>
    </row>
    <row r="50" spans="1:47" s="2" customFormat="1" ht="16.5" customHeight="1">
      <c r="A50" s="36"/>
      <c r="B50" s="37"/>
      <c r="C50" s="38"/>
      <c r="D50" s="38"/>
      <c r="E50" s="364" t="str">
        <f>E9</f>
        <v>IO 02 - Kanalizační přípojky tlakové a domovní čerpací jímky</v>
      </c>
      <c r="F50" s="394"/>
      <c r="G50" s="394"/>
      <c r="H50" s="394"/>
      <c r="I50" s="110"/>
      <c r="J50" s="38"/>
      <c r="K50" s="38"/>
      <c r="L50" s="111"/>
      <c r="S50" s="36"/>
      <c r="T50" s="36"/>
      <c r="U50" s="36"/>
      <c r="V50" s="36"/>
      <c r="W50" s="36"/>
      <c r="X50" s="36"/>
      <c r="Y50" s="36"/>
      <c r="Z50" s="36"/>
      <c r="AA50" s="36"/>
      <c r="AB50" s="36"/>
      <c r="AC50" s="36"/>
      <c r="AD50" s="36"/>
      <c r="AE50" s="36"/>
    </row>
    <row r="51" spans="1:47" s="2" customFormat="1" ht="6.95" customHeight="1">
      <c r="A51" s="36"/>
      <c r="B51" s="37"/>
      <c r="C51" s="38"/>
      <c r="D51" s="38"/>
      <c r="E51" s="38"/>
      <c r="F51" s="38"/>
      <c r="G51" s="38"/>
      <c r="H51" s="38"/>
      <c r="I51" s="110"/>
      <c r="J51" s="38"/>
      <c r="K51" s="38"/>
      <c r="L51" s="111"/>
      <c r="S51" s="36"/>
      <c r="T51" s="36"/>
      <c r="U51" s="36"/>
      <c r="V51" s="36"/>
      <c r="W51" s="36"/>
      <c r="X51" s="36"/>
      <c r="Y51" s="36"/>
      <c r="Z51" s="36"/>
      <c r="AA51" s="36"/>
      <c r="AB51" s="36"/>
      <c r="AC51" s="36"/>
      <c r="AD51" s="36"/>
      <c r="AE51" s="36"/>
    </row>
    <row r="52" spans="1:47" s="2" customFormat="1" ht="12" customHeight="1">
      <c r="A52" s="36"/>
      <c r="B52" s="37"/>
      <c r="C52" s="31" t="s">
        <v>23</v>
      </c>
      <c r="D52" s="38"/>
      <c r="E52" s="38"/>
      <c r="F52" s="29" t="str">
        <f>F12</f>
        <v>Mimoň</v>
      </c>
      <c r="G52" s="38"/>
      <c r="H52" s="38"/>
      <c r="I52" s="113" t="s">
        <v>25</v>
      </c>
      <c r="J52" s="61" t="str">
        <f>IF(J12="","",J12)</f>
        <v>24. 5. 2020</v>
      </c>
      <c r="K52" s="38"/>
      <c r="L52" s="111"/>
      <c r="S52" s="36"/>
      <c r="T52" s="36"/>
      <c r="U52" s="36"/>
      <c r="V52" s="36"/>
      <c r="W52" s="36"/>
      <c r="X52" s="36"/>
      <c r="Y52" s="36"/>
      <c r="Z52" s="36"/>
      <c r="AA52" s="36"/>
      <c r="AB52" s="36"/>
      <c r="AC52" s="36"/>
      <c r="AD52" s="36"/>
      <c r="AE52" s="36"/>
    </row>
    <row r="53" spans="1:47" s="2" customFormat="1" ht="6.95" customHeight="1">
      <c r="A53" s="36"/>
      <c r="B53" s="37"/>
      <c r="C53" s="38"/>
      <c r="D53" s="38"/>
      <c r="E53" s="38"/>
      <c r="F53" s="38"/>
      <c r="G53" s="38"/>
      <c r="H53" s="38"/>
      <c r="I53" s="110"/>
      <c r="J53" s="38"/>
      <c r="K53" s="38"/>
      <c r="L53" s="111"/>
      <c r="S53" s="36"/>
      <c r="T53" s="36"/>
      <c r="U53" s="36"/>
      <c r="V53" s="36"/>
      <c r="W53" s="36"/>
      <c r="X53" s="36"/>
      <c r="Y53" s="36"/>
      <c r="Z53" s="36"/>
      <c r="AA53" s="36"/>
      <c r="AB53" s="36"/>
      <c r="AC53" s="36"/>
      <c r="AD53" s="36"/>
      <c r="AE53" s="36"/>
    </row>
    <row r="54" spans="1:47" s="2" customFormat="1" ht="25.7" customHeight="1">
      <c r="A54" s="36"/>
      <c r="B54" s="37"/>
      <c r="C54" s="31" t="s">
        <v>29</v>
      </c>
      <c r="D54" s="38"/>
      <c r="E54" s="38"/>
      <c r="F54" s="29" t="str">
        <f>E15</f>
        <v>Město Mimoň</v>
      </c>
      <c r="G54" s="38"/>
      <c r="H54" s="38"/>
      <c r="I54" s="113" t="s">
        <v>35</v>
      </c>
      <c r="J54" s="34" t="str">
        <f>E21</f>
        <v>Vodohospodářské projekty s.r.o.</v>
      </c>
      <c r="K54" s="38"/>
      <c r="L54" s="111"/>
      <c r="S54" s="36"/>
      <c r="T54" s="36"/>
      <c r="U54" s="36"/>
      <c r="V54" s="36"/>
      <c r="W54" s="36"/>
      <c r="X54" s="36"/>
      <c r="Y54" s="36"/>
      <c r="Z54" s="36"/>
      <c r="AA54" s="36"/>
      <c r="AB54" s="36"/>
      <c r="AC54" s="36"/>
      <c r="AD54" s="36"/>
      <c r="AE54" s="36"/>
    </row>
    <row r="55" spans="1:47" s="2" customFormat="1" ht="15.2" customHeight="1">
      <c r="A55" s="36"/>
      <c r="B55" s="37"/>
      <c r="C55" s="31" t="s">
        <v>33</v>
      </c>
      <c r="D55" s="38"/>
      <c r="E55" s="38"/>
      <c r="F55" s="29" t="str">
        <f>IF(E18="","",E18)</f>
        <v>Vyplň údaj</v>
      </c>
      <c r="G55" s="38"/>
      <c r="H55" s="38"/>
      <c r="I55" s="113" t="s">
        <v>38</v>
      </c>
      <c r="J55" s="34" t="str">
        <f>E24</f>
        <v>Martin Růžička</v>
      </c>
      <c r="K55" s="38"/>
      <c r="L55" s="111"/>
      <c r="S55" s="36"/>
      <c r="T55" s="36"/>
      <c r="U55" s="36"/>
      <c r="V55" s="36"/>
      <c r="W55" s="36"/>
      <c r="X55" s="36"/>
      <c r="Y55" s="36"/>
      <c r="Z55" s="36"/>
      <c r="AA55" s="36"/>
      <c r="AB55" s="36"/>
      <c r="AC55" s="36"/>
      <c r="AD55" s="36"/>
      <c r="AE55" s="36"/>
    </row>
    <row r="56" spans="1:47" s="2" customFormat="1" ht="10.35" customHeight="1">
      <c r="A56" s="36"/>
      <c r="B56" s="37"/>
      <c r="C56" s="38"/>
      <c r="D56" s="38"/>
      <c r="E56" s="38"/>
      <c r="F56" s="38"/>
      <c r="G56" s="38"/>
      <c r="H56" s="38"/>
      <c r="I56" s="110"/>
      <c r="J56" s="38"/>
      <c r="K56" s="38"/>
      <c r="L56" s="111"/>
      <c r="S56" s="36"/>
      <c r="T56" s="36"/>
      <c r="U56" s="36"/>
      <c r="V56" s="36"/>
      <c r="W56" s="36"/>
      <c r="X56" s="36"/>
      <c r="Y56" s="36"/>
      <c r="Z56" s="36"/>
      <c r="AA56" s="36"/>
      <c r="AB56" s="36"/>
      <c r="AC56" s="36"/>
      <c r="AD56" s="36"/>
      <c r="AE56" s="36"/>
    </row>
    <row r="57" spans="1:47" s="2" customFormat="1" ht="29.25" customHeight="1">
      <c r="A57" s="36"/>
      <c r="B57" s="37"/>
      <c r="C57" s="142" t="s">
        <v>98</v>
      </c>
      <c r="D57" s="143"/>
      <c r="E57" s="143"/>
      <c r="F57" s="143"/>
      <c r="G57" s="143"/>
      <c r="H57" s="143"/>
      <c r="I57" s="144"/>
      <c r="J57" s="145" t="s">
        <v>99</v>
      </c>
      <c r="K57" s="143"/>
      <c r="L57" s="111"/>
      <c r="S57" s="36"/>
      <c r="T57" s="36"/>
      <c r="U57" s="36"/>
      <c r="V57" s="36"/>
      <c r="W57" s="36"/>
      <c r="X57" s="36"/>
      <c r="Y57" s="36"/>
      <c r="Z57" s="36"/>
      <c r="AA57" s="36"/>
      <c r="AB57" s="36"/>
      <c r="AC57" s="36"/>
      <c r="AD57" s="36"/>
      <c r="AE57" s="36"/>
    </row>
    <row r="58" spans="1:47" s="2" customFormat="1" ht="10.35" customHeight="1">
      <c r="A58" s="36"/>
      <c r="B58" s="37"/>
      <c r="C58" s="38"/>
      <c r="D58" s="38"/>
      <c r="E58" s="38"/>
      <c r="F58" s="38"/>
      <c r="G58" s="38"/>
      <c r="H58" s="38"/>
      <c r="I58" s="110"/>
      <c r="J58" s="38"/>
      <c r="K58" s="38"/>
      <c r="L58" s="111"/>
      <c r="S58" s="36"/>
      <c r="T58" s="36"/>
      <c r="U58" s="36"/>
      <c r="V58" s="36"/>
      <c r="W58" s="36"/>
      <c r="X58" s="36"/>
      <c r="Y58" s="36"/>
      <c r="Z58" s="36"/>
      <c r="AA58" s="36"/>
      <c r="AB58" s="36"/>
      <c r="AC58" s="36"/>
      <c r="AD58" s="36"/>
      <c r="AE58" s="36"/>
    </row>
    <row r="59" spans="1:47" s="2" customFormat="1" ht="22.9" customHeight="1">
      <c r="A59" s="36"/>
      <c r="B59" s="37"/>
      <c r="C59" s="146" t="s">
        <v>74</v>
      </c>
      <c r="D59" s="38"/>
      <c r="E59" s="38"/>
      <c r="F59" s="38"/>
      <c r="G59" s="38"/>
      <c r="H59" s="38"/>
      <c r="I59" s="110"/>
      <c r="J59" s="79">
        <f>J87</f>
        <v>0</v>
      </c>
      <c r="K59" s="38"/>
      <c r="L59" s="111"/>
      <c r="S59" s="36"/>
      <c r="T59" s="36"/>
      <c r="U59" s="36"/>
      <c r="V59" s="36"/>
      <c r="W59" s="36"/>
      <c r="X59" s="36"/>
      <c r="Y59" s="36"/>
      <c r="Z59" s="36"/>
      <c r="AA59" s="36"/>
      <c r="AB59" s="36"/>
      <c r="AC59" s="36"/>
      <c r="AD59" s="36"/>
      <c r="AE59" s="36"/>
      <c r="AU59" s="19" t="s">
        <v>100</v>
      </c>
    </row>
    <row r="60" spans="1:47" s="9" customFormat="1" ht="24.95" customHeight="1">
      <c r="B60" s="147"/>
      <c r="C60" s="148"/>
      <c r="D60" s="149" t="s">
        <v>101</v>
      </c>
      <c r="E60" s="150"/>
      <c r="F60" s="150"/>
      <c r="G60" s="150"/>
      <c r="H60" s="150"/>
      <c r="I60" s="151"/>
      <c r="J60" s="152">
        <f>J88</f>
        <v>0</v>
      </c>
      <c r="K60" s="148"/>
      <c r="L60" s="153"/>
    </row>
    <row r="61" spans="1:47" s="10" customFormat="1" ht="19.899999999999999" customHeight="1">
      <c r="B61" s="154"/>
      <c r="C61" s="155"/>
      <c r="D61" s="156" t="s">
        <v>102</v>
      </c>
      <c r="E61" s="157"/>
      <c r="F61" s="157"/>
      <c r="G61" s="157"/>
      <c r="H61" s="157"/>
      <c r="I61" s="158"/>
      <c r="J61" s="159">
        <f>J89</f>
        <v>0</v>
      </c>
      <c r="K61" s="155"/>
      <c r="L61" s="160"/>
    </row>
    <row r="62" spans="1:47" s="10" customFormat="1" ht="19.899999999999999" customHeight="1">
      <c r="B62" s="154"/>
      <c r="C62" s="155"/>
      <c r="D62" s="156" t="s">
        <v>103</v>
      </c>
      <c r="E62" s="157"/>
      <c r="F62" s="157"/>
      <c r="G62" s="157"/>
      <c r="H62" s="157"/>
      <c r="I62" s="158"/>
      <c r="J62" s="159">
        <f>J205</f>
        <v>0</v>
      </c>
      <c r="K62" s="155"/>
      <c r="L62" s="160"/>
    </row>
    <row r="63" spans="1:47" s="10" customFormat="1" ht="19.899999999999999" customHeight="1">
      <c r="B63" s="154"/>
      <c r="C63" s="155"/>
      <c r="D63" s="156" t="s">
        <v>104</v>
      </c>
      <c r="E63" s="157"/>
      <c r="F63" s="157"/>
      <c r="G63" s="157"/>
      <c r="H63" s="157"/>
      <c r="I63" s="158"/>
      <c r="J63" s="159">
        <f>J216</f>
        <v>0</v>
      </c>
      <c r="K63" s="155"/>
      <c r="L63" s="160"/>
    </row>
    <row r="64" spans="1:47" s="10" customFormat="1" ht="19.899999999999999" customHeight="1">
      <c r="B64" s="154"/>
      <c r="C64" s="155"/>
      <c r="D64" s="156" t="s">
        <v>604</v>
      </c>
      <c r="E64" s="157"/>
      <c r="F64" s="157"/>
      <c r="G64" s="157"/>
      <c r="H64" s="157"/>
      <c r="I64" s="158"/>
      <c r="J64" s="159">
        <f>J257</f>
        <v>0</v>
      </c>
      <c r="K64" s="155"/>
      <c r="L64" s="160"/>
    </row>
    <row r="65" spans="1:31" s="10" customFormat="1" ht="19.899999999999999" customHeight="1">
      <c r="B65" s="154"/>
      <c r="C65" s="155"/>
      <c r="D65" s="156" t="s">
        <v>105</v>
      </c>
      <c r="E65" s="157"/>
      <c r="F65" s="157"/>
      <c r="G65" s="157"/>
      <c r="H65" s="157"/>
      <c r="I65" s="158"/>
      <c r="J65" s="159">
        <f>J287</f>
        <v>0</v>
      </c>
      <c r="K65" s="155"/>
      <c r="L65" s="160"/>
    </row>
    <row r="66" spans="1:31" s="10" customFormat="1" ht="19.899999999999999" customHeight="1">
      <c r="B66" s="154"/>
      <c r="C66" s="155"/>
      <c r="D66" s="156" t="s">
        <v>106</v>
      </c>
      <c r="E66" s="157"/>
      <c r="F66" s="157"/>
      <c r="G66" s="157"/>
      <c r="H66" s="157"/>
      <c r="I66" s="158"/>
      <c r="J66" s="159">
        <f>J290</f>
        <v>0</v>
      </c>
      <c r="K66" s="155"/>
      <c r="L66" s="160"/>
    </row>
    <row r="67" spans="1:31" s="10" customFormat="1" ht="19.899999999999999" customHeight="1">
      <c r="B67" s="154"/>
      <c r="C67" s="155"/>
      <c r="D67" s="156" t="s">
        <v>107</v>
      </c>
      <c r="E67" s="157"/>
      <c r="F67" s="157"/>
      <c r="G67" s="157"/>
      <c r="H67" s="157"/>
      <c r="I67" s="158"/>
      <c r="J67" s="159">
        <f>J342</f>
        <v>0</v>
      </c>
      <c r="K67" s="155"/>
      <c r="L67" s="160"/>
    </row>
    <row r="68" spans="1:31" s="2" customFormat="1" ht="21.75" customHeight="1">
      <c r="A68" s="36"/>
      <c r="B68" s="37"/>
      <c r="C68" s="38"/>
      <c r="D68" s="38"/>
      <c r="E68" s="38"/>
      <c r="F68" s="38"/>
      <c r="G68" s="38"/>
      <c r="H68" s="38"/>
      <c r="I68" s="110"/>
      <c r="J68" s="38"/>
      <c r="K68" s="38"/>
      <c r="L68" s="111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</row>
    <row r="69" spans="1:31" s="2" customFormat="1" ht="6.95" customHeight="1">
      <c r="A69" s="36"/>
      <c r="B69" s="49"/>
      <c r="C69" s="50"/>
      <c r="D69" s="50"/>
      <c r="E69" s="50"/>
      <c r="F69" s="50"/>
      <c r="G69" s="50"/>
      <c r="H69" s="50"/>
      <c r="I69" s="138"/>
      <c r="J69" s="50"/>
      <c r="K69" s="50"/>
      <c r="L69" s="111"/>
      <c r="S69" s="36"/>
      <c r="T69" s="36"/>
      <c r="U69" s="36"/>
      <c r="V69" s="36"/>
      <c r="W69" s="36"/>
      <c r="X69" s="36"/>
      <c r="Y69" s="36"/>
      <c r="Z69" s="36"/>
      <c r="AA69" s="36"/>
      <c r="AB69" s="36"/>
      <c r="AC69" s="36"/>
      <c r="AD69" s="36"/>
      <c r="AE69" s="36"/>
    </row>
    <row r="73" spans="1:31" s="2" customFormat="1" ht="6.95" customHeight="1">
      <c r="A73" s="36"/>
      <c r="B73" s="51"/>
      <c r="C73" s="52"/>
      <c r="D73" s="52"/>
      <c r="E73" s="52"/>
      <c r="F73" s="52"/>
      <c r="G73" s="52"/>
      <c r="H73" s="52"/>
      <c r="I73" s="141"/>
      <c r="J73" s="52"/>
      <c r="K73" s="52"/>
      <c r="L73" s="111"/>
      <c r="S73" s="36"/>
      <c r="T73" s="36"/>
      <c r="U73" s="36"/>
      <c r="V73" s="36"/>
      <c r="W73" s="36"/>
      <c r="X73" s="36"/>
      <c r="Y73" s="36"/>
      <c r="Z73" s="36"/>
      <c r="AA73" s="36"/>
      <c r="AB73" s="36"/>
      <c r="AC73" s="36"/>
      <c r="AD73" s="36"/>
      <c r="AE73" s="36"/>
    </row>
    <row r="74" spans="1:31" s="2" customFormat="1" ht="24.95" customHeight="1">
      <c r="A74" s="36"/>
      <c r="B74" s="37"/>
      <c r="C74" s="25" t="s">
        <v>108</v>
      </c>
      <c r="D74" s="38"/>
      <c r="E74" s="38"/>
      <c r="F74" s="38"/>
      <c r="G74" s="38"/>
      <c r="H74" s="38"/>
      <c r="I74" s="110"/>
      <c r="J74" s="38"/>
      <c r="K74" s="38"/>
      <c r="L74" s="111"/>
      <c r="S74" s="36"/>
      <c r="T74" s="36"/>
      <c r="U74" s="36"/>
      <c r="V74" s="36"/>
      <c r="W74" s="36"/>
      <c r="X74" s="36"/>
      <c r="Y74" s="36"/>
      <c r="Z74" s="36"/>
      <c r="AA74" s="36"/>
      <c r="AB74" s="36"/>
      <c r="AC74" s="36"/>
      <c r="AD74" s="36"/>
      <c r="AE74" s="36"/>
    </row>
    <row r="75" spans="1:31" s="2" customFormat="1" ht="6.95" customHeight="1">
      <c r="A75" s="36"/>
      <c r="B75" s="37"/>
      <c r="C75" s="38"/>
      <c r="D75" s="38"/>
      <c r="E75" s="38"/>
      <c r="F75" s="38"/>
      <c r="G75" s="38"/>
      <c r="H75" s="38"/>
      <c r="I75" s="110"/>
      <c r="J75" s="38"/>
      <c r="K75" s="38"/>
      <c r="L75" s="111"/>
      <c r="S75" s="36"/>
      <c r="T75" s="36"/>
      <c r="U75" s="36"/>
      <c r="V75" s="36"/>
      <c r="W75" s="36"/>
      <c r="X75" s="36"/>
      <c r="Y75" s="36"/>
      <c r="Z75" s="36"/>
      <c r="AA75" s="36"/>
      <c r="AB75" s="36"/>
      <c r="AC75" s="36"/>
      <c r="AD75" s="36"/>
      <c r="AE75" s="36"/>
    </row>
    <row r="76" spans="1:31" s="2" customFormat="1" ht="12" customHeight="1">
      <c r="A76" s="36"/>
      <c r="B76" s="37"/>
      <c r="C76" s="31" t="s">
        <v>16</v>
      </c>
      <c r="D76" s="38"/>
      <c r="E76" s="38"/>
      <c r="F76" s="38"/>
      <c r="G76" s="38"/>
      <c r="H76" s="38"/>
      <c r="I76" s="110"/>
      <c r="J76" s="38"/>
      <c r="K76" s="38"/>
      <c r="L76" s="111"/>
      <c r="S76" s="36"/>
      <c r="T76" s="36"/>
      <c r="U76" s="36"/>
      <c r="V76" s="36"/>
      <c r="W76" s="36"/>
      <c r="X76" s="36"/>
      <c r="Y76" s="36"/>
      <c r="Z76" s="36"/>
      <c r="AA76" s="36"/>
      <c r="AB76" s="36"/>
      <c r="AC76" s="36"/>
      <c r="AD76" s="36"/>
      <c r="AE76" s="36"/>
    </row>
    <row r="77" spans="1:31" s="2" customFormat="1" ht="16.5" customHeight="1">
      <c r="A77" s="36"/>
      <c r="B77" s="37"/>
      <c r="C77" s="38"/>
      <c r="D77" s="38"/>
      <c r="E77" s="392" t="str">
        <f>E7</f>
        <v>Mimoň, Smetanova - kanalizace</v>
      </c>
      <c r="F77" s="393"/>
      <c r="G77" s="393"/>
      <c r="H77" s="393"/>
      <c r="I77" s="110"/>
      <c r="J77" s="38"/>
      <c r="K77" s="38"/>
      <c r="L77" s="111"/>
      <c r="S77" s="36"/>
      <c r="T77" s="36"/>
      <c r="U77" s="36"/>
      <c r="V77" s="36"/>
      <c r="W77" s="36"/>
      <c r="X77" s="36"/>
      <c r="Y77" s="36"/>
      <c r="Z77" s="36"/>
      <c r="AA77" s="36"/>
      <c r="AB77" s="36"/>
      <c r="AC77" s="36"/>
      <c r="AD77" s="36"/>
      <c r="AE77" s="36"/>
    </row>
    <row r="78" spans="1:31" s="2" customFormat="1" ht="12" customHeight="1">
      <c r="A78" s="36"/>
      <c r="B78" s="37"/>
      <c r="C78" s="31" t="s">
        <v>94</v>
      </c>
      <c r="D78" s="38"/>
      <c r="E78" s="38"/>
      <c r="F78" s="38"/>
      <c r="G78" s="38"/>
      <c r="H78" s="38"/>
      <c r="I78" s="110"/>
      <c r="J78" s="38"/>
      <c r="K78" s="38"/>
      <c r="L78" s="111"/>
      <c r="S78" s="36"/>
      <c r="T78" s="36"/>
      <c r="U78" s="36"/>
      <c r="V78" s="36"/>
      <c r="W78" s="36"/>
      <c r="X78" s="36"/>
      <c r="Y78" s="36"/>
      <c r="Z78" s="36"/>
      <c r="AA78" s="36"/>
      <c r="AB78" s="36"/>
      <c r="AC78" s="36"/>
      <c r="AD78" s="36"/>
      <c r="AE78" s="36"/>
    </row>
    <row r="79" spans="1:31" s="2" customFormat="1" ht="16.5" customHeight="1">
      <c r="A79" s="36"/>
      <c r="B79" s="37"/>
      <c r="C79" s="38"/>
      <c r="D79" s="38"/>
      <c r="E79" s="364" t="str">
        <f>E9</f>
        <v>IO 02 - Kanalizační přípojky tlakové a domovní čerpací jímky</v>
      </c>
      <c r="F79" s="394"/>
      <c r="G79" s="394"/>
      <c r="H79" s="394"/>
      <c r="I79" s="110"/>
      <c r="J79" s="38"/>
      <c r="K79" s="38"/>
      <c r="L79" s="111"/>
      <c r="S79" s="36"/>
      <c r="T79" s="36"/>
      <c r="U79" s="36"/>
      <c r="V79" s="36"/>
      <c r="W79" s="36"/>
      <c r="X79" s="36"/>
      <c r="Y79" s="36"/>
      <c r="Z79" s="36"/>
      <c r="AA79" s="36"/>
      <c r="AB79" s="36"/>
      <c r="AC79" s="36"/>
      <c r="AD79" s="36"/>
      <c r="AE79" s="36"/>
    </row>
    <row r="80" spans="1:31" s="2" customFormat="1" ht="6.95" customHeight="1">
      <c r="A80" s="36"/>
      <c r="B80" s="37"/>
      <c r="C80" s="38"/>
      <c r="D80" s="38"/>
      <c r="E80" s="38"/>
      <c r="F80" s="38"/>
      <c r="G80" s="38"/>
      <c r="H80" s="38"/>
      <c r="I80" s="110"/>
      <c r="J80" s="38"/>
      <c r="K80" s="38"/>
      <c r="L80" s="111"/>
      <c r="S80" s="36"/>
      <c r="T80" s="36"/>
      <c r="U80" s="36"/>
      <c r="V80" s="36"/>
      <c r="W80" s="36"/>
      <c r="X80" s="36"/>
      <c r="Y80" s="36"/>
      <c r="Z80" s="36"/>
      <c r="AA80" s="36"/>
      <c r="AB80" s="36"/>
      <c r="AC80" s="36"/>
      <c r="AD80" s="36"/>
      <c r="AE80" s="36"/>
    </row>
    <row r="81" spans="1:65" s="2" customFormat="1" ht="12" customHeight="1">
      <c r="A81" s="36"/>
      <c r="B81" s="37"/>
      <c r="C81" s="31" t="s">
        <v>23</v>
      </c>
      <c r="D81" s="38"/>
      <c r="E81" s="38"/>
      <c r="F81" s="29" t="str">
        <f>F12</f>
        <v>Mimoň</v>
      </c>
      <c r="G81" s="38"/>
      <c r="H81" s="38"/>
      <c r="I81" s="113" t="s">
        <v>25</v>
      </c>
      <c r="J81" s="61" t="str">
        <f>IF(J12="","",J12)</f>
        <v>24. 5. 2020</v>
      </c>
      <c r="K81" s="38"/>
      <c r="L81" s="111"/>
      <c r="S81" s="36"/>
      <c r="T81" s="36"/>
      <c r="U81" s="36"/>
      <c r="V81" s="36"/>
      <c r="W81" s="36"/>
      <c r="X81" s="36"/>
      <c r="Y81" s="36"/>
      <c r="Z81" s="36"/>
      <c r="AA81" s="36"/>
      <c r="AB81" s="36"/>
      <c r="AC81" s="36"/>
      <c r="AD81" s="36"/>
      <c r="AE81" s="36"/>
    </row>
    <row r="82" spans="1:65" s="2" customFormat="1" ht="6.95" customHeight="1">
      <c r="A82" s="36"/>
      <c r="B82" s="37"/>
      <c r="C82" s="38"/>
      <c r="D82" s="38"/>
      <c r="E82" s="38"/>
      <c r="F82" s="38"/>
      <c r="G82" s="38"/>
      <c r="H82" s="38"/>
      <c r="I82" s="110"/>
      <c r="J82" s="38"/>
      <c r="K82" s="38"/>
      <c r="L82" s="111"/>
      <c r="S82" s="36"/>
      <c r="T82" s="36"/>
      <c r="U82" s="36"/>
      <c r="V82" s="36"/>
      <c r="W82" s="36"/>
      <c r="X82" s="36"/>
      <c r="Y82" s="36"/>
      <c r="Z82" s="36"/>
      <c r="AA82" s="36"/>
      <c r="AB82" s="36"/>
      <c r="AC82" s="36"/>
      <c r="AD82" s="36"/>
      <c r="AE82" s="36"/>
    </row>
    <row r="83" spans="1:65" s="2" customFormat="1" ht="25.7" customHeight="1">
      <c r="A83" s="36"/>
      <c r="B83" s="37"/>
      <c r="C83" s="31" t="s">
        <v>29</v>
      </c>
      <c r="D83" s="38"/>
      <c r="E83" s="38"/>
      <c r="F83" s="29" t="str">
        <f>E15</f>
        <v>Město Mimoň</v>
      </c>
      <c r="G83" s="38"/>
      <c r="H83" s="38"/>
      <c r="I83" s="113" t="s">
        <v>35</v>
      </c>
      <c r="J83" s="34" t="str">
        <f>E21</f>
        <v>Vodohospodářské projekty s.r.o.</v>
      </c>
      <c r="K83" s="38"/>
      <c r="L83" s="111"/>
      <c r="S83" s="36"/>
      <c r="T83" s="36"/>
      <c r="U83" s="36"/>
      <c r="V83" s="36"/>
      <c r="W83" s="36"/>
      <c r="X83" s="36"/>
      <c r="Y83" s="36"/>
      <c r="Z83" s="36"/>
      <c r="AA83" s="36"/>
      <c r="AB83" s="36"/>
      <c r="AC83" s="36"/>
      <c r="AD83" s="36"/>
      <c r="AE83" s="36"/>
    </row>
    <row r="84" spans="1:65" s="2" customFormat="1" ht="15.2" customHeight="1">
      <c r="A84" s="36"/>
      <c r="B84" s="37"/>
      <c r="C84" s="31" t="s">
        <v>33</v>
      </c>
      <c r="D84" s="38"/>
      <c r="E84" s="38"/>
      <c r="F84" s="29" t="str">
        <f>IF(E18="","",E18)</f>
        <v>Vyplň údaj</v>
      </c>
      <c r="G84" s="38"/>
      <c r="H84" s="38"/>
      <c r="I84" s="113" t="s">
        <v>38</v>
      </c>
      <c r="J84" s="34" t="str">
        <f>E24</f>
        <v>Martin Růžička</v>
      </c>
      <c r="K84" s="38"/>
      <c r="L84" s="111"/>
      <c r="S84" s="36"/>
      <c r="T84" s="36"/>
      <c r="U84" s="36"/>
      <c r="V84" s="36"/>
      <c r="W84" s="36"/>
      <c r="X84" s="36"/>
      <c r="Y84" s="36"/>
      <c r="Z84" s="36"/>
      <c r="AA84" s="36"/>
      <c r="AB84" s="36"/>
      <c r="AC84" s="36"/>
      <c r="AD84" s="36"/>
      <c r="AE84" s="36"/>
    </row>
    <row r="85" spans="1:65" s="2" customFormat="1" ht="10.35" customHeight="1">
      <c r="A85" s="36"/>
      <c r="B85" s="37"/>
      <c r="C85" s="38"/>
      <c r="D85" s="38"/>
      <c r="E85" s="38"/>
      <c r="F85" s="38"/>
      <c r="G85" s="38"/>
      <c r="H85" s="38"/>
      <c r="I85" s="110"/>
      <c r="J85" s="38"/>
      <c r="K85" s="38"/>
      <c r="L85" s="111"/>
      <c r="S85" s="36"/>
      <c r="T85" s="36"/>
      <c r="U85" s="36"/>
      <c r="V85" s="36"/>
      <c r="W85" s="36"/>
      <c r="X85" s="36"/>
      <c r="Y85" s="36"/>
      <c r="Z85" s="36"/>
      <c r="AA85" s="36"/>
      <c r="AB85" s="36"/>
      <c r="AC85" s="36"/>
      <c r="AD85" s="36"/>
      <c r="AE85" s="36"/>
    </row>
    <row r="86" spans="1:65" s="11" customFormat="1" ht="29.25" customHeight="1">
      <c r="A86" s="161"/>
      <c r="B86" s="162"/>
      <c r="C86" s="163" t="s">
        <v>109</v>
      </c>
      <c r="D86" s="164" t="s">
        <v>61</v>
      </c>
      <c r="E86" s="164" t="s">
        <v>57</v>
      </c>
      <c r="F86" s="164" t="s">
        <v>58</v>
      </c>
      <c r="G86" s="164" t="s">
        <v>110</v>
      </c>
      <c r="H86" s="164" t="s">
        <v>111</v>
      </c>
      <c r="I86" s="165" t="s">
        <v>112</v>
      </c>
      <c r="J86" s="164" t="s">
        <v>99</v>
      </c>
      <c r="K86" s="166" t="s">
        <v>113</v>
      </c>
      <c r="L86" s="167"/>
      <c r="M86" s="70" t="s">
        <v>20</v>
      </c>
      <c r="N86" s="71" t="s">
        <v>46</v>
      </c>
      <c r="O86" s="71" t="s">
        <v>114</v>
      </c>
      <c r="P86" s="71" t="s">
        <v>115</v>
      </c>
      <c r="Q86" s="71" t="s">
        <v>116</v>
      </c>
      <c r="R86" s="71" t="s">
        <v>117</v>
      </c>
      <c r="S86" s="71" t="s">
        <v>118</v>
      </c>
      <c r="T86" s="72" t="s">
        <v>119</v>
      </c>
      <c r="U86" s="161"/>
      <c r="V86" s="161"/>
      <c r="W86" s="161"/>
      <c r="X86" s="161"/>
      <c r="Y86" s="161"/>
      <c r="Z86" s="161"/>
      <c r="AA86" s="161"/>
      <c r="AB86" s="161"/>
      <c r="AC86" s="161"/>
      <c r="AD86" s="161"/>
      <c r="AE86" s="161"/>
    </row>
    <row r="87" spans="1:65" s="2" customFormat="1" ht="22.9" customHeight="1">
      <c r="A87" s="36"/>
      <c r="B87" s="37"/>
      <c r="C87" s="77" t="s">
        <v>120</v>
      </c>
      <c r="D87" s="38"/>
      <c r="E87" s="38"/>
      <c r="F87" s="38"/>
      <c r="G87" s="38"/>
      <c r="H87" s="38"/>
      <c r="I87" s="110"/>
      <c r="J87" s="168">
        <f>BK87</f>
        <v>0</v>
      </c>
      <c r="K87" s="38"/>
      <c r="L87" s="41"/>
      <c r="M87" s="73"/>
      <c r="N87" s="169"/>
      <c r="O87" s="74"/>
      <c r="P87" s="170">
        <f>P88</f>
        <v>0</v>
      </c>
      <c r="Q87" s="74"/>
      <c r="R87" s="170">
        <f>R88</f>
        <v>84.120092999999997</v>
      </c>
      <c r="S87" s="74"/>
      <c r="T87" s="171">
        <f>T88</f>
        <v>21.472249999999999</v>
      </c>
      <c r="U87" s="36"/>
      <c r="V87" s="36"/>
      <c r="W87" s="36"/>
      <c r="X87" s="36"/>
      <c r="Y87" s="36"/>
      <c r="Z87" s="36"/>
      <c r="AA87" s="36"/>
      <c r="AB87" s="36"/>
      <c r="AC87" s="36"/>
      <c r="AD87" s="36"/>
      <c r="AE87" s="36"/>
      <c r="AT87" s="19" t="s">
        <v>75</v>
      </c>
      <c r="AU87" s="19" t="s">
        <v>100</v>
      </c>
      <c r="BK87" s="172">
        <f>BK88</f>
        <v>0</v>
      </c>
    </row>
    <row r="88" spans="1:65" s="12" customFormat="1" ht="25.9" customHeight="1">
      <c r="B88" s="173"/>
      <c r="C88" s="174"/>
      <c r="D88" s="175" t="s">
        <v>75</v>
      </c>
      <c r="E88" s="176" t="s">
        <v>121</v>
      </c>
      <c r="F88" s="176" t="s">
        <v>122</v>
      </c>
      <c r="G88" s="174"/>
      <c r="H88" s="174"/>
      <c r="I88" s="177"/>
      <c r="J88" s="178">
        <f>BK88</f>
        <v>0</v>
      </c>
      <c r="K88" s="174"/>
      <c r="L88" s="179"/>
      <c r="M88" s="180"/>
      <c r="N88" s="181"/>
      <c r="O88" s="181"/>
      <c r="P88" s="182">
        <f>P89+P205+P216+P257+P287+P290+P342</f>
        <v>0</v>
      </c>
      <c r="Q88" s="181"/>
      <c r="R88" s="182">
        <f>R89+R205+R216+R257+R287+R290+R342</f>
        <v>84.120092999999997</v>
      </c>
      <c r="S88" s="181"/>
      <c r="T88" s="183">
        <f>T89+T205+T216+T257+T287+T290+T342</f>
        <v>21.472249999999999</v>
      </c>
      <c r="AR88" s="184" t="s">
        <v>22</v>
      </c>
      <c r="AT88" s="185" t="s">
        <v>75</v>
      </c>
      <c r="AU88" s="185" t="s">
        <v>76</v>
      </c>
      <c r="AY88" s="184" t="s">
        <v>123</v>
      </c>
      <c r="BK88" s="186">
        <f>BK89+BK205+BK216+BK257+BK287+BK290+BK342</f>
        <v>0</v>
      </c>
    </row>
    <row r="89" spans="1:65" s="12" customFormat="1" ht="22.9" customHeight="1">
      <c r="B89" s="173"/>
      <c r="C89" s="174"/>
      <c r="D89" s="175" t="s">
        <v>75</v>
      </c>
      <c r="E89" s="187" t="s">
        <v>22</v>
      </c>
      <c r="F89" s="187" t="s">
        <v>124</v>
      </c>
      <c r="G89" s="174"/>
      <c r="H89" s="174"/>
      <c r="I89" s="177"/>
      <c r="J89" s="188">
        <f>BK89</f>
        <v>0</v>
      </c>
      <c r="K89" s="174"/>
      <c r="L89" s="179"/>
      <c r="M89" s="180"/>
      <c r="N89" s="181"/>
      <c r="O89" s="181"/>
      <c r="P89" s="182">
        <f>SUM(P90:P204)</f>
        <v>0</v>
      </c>
      <c r="Q89" s="181"/>
      <c r="R89" s="182">
        <f>SUM(R90:R204)</f>
        <v>0.74674200000000002</v>
      </c>
      <c r="S89" s="181"/>
      <c r="T89" s="183">
        <f>SUM(T90:T204)</f>
        <v>0</v>
      </c>
      <c r="AR89" s="184" t="s">
        <v>22</v>
      </c>
      <c r="AT89" s="185" t="s">
        <v>75</v>
      </c>
      <c r="AU89" s="185" t="s">
        <v>22</v>
      </c>
      <c r="AY89" s="184" t="s">
        <v>123</v>
      </c>
      <c r="BK89" s="186">
        <f>SUM(BK90:BK204)</f>
        <v>0</v>
      </c>
    </row>
    <row r="90" spans="1:65" s="2" customFormat="1" ht="16.5" customHeight="1">
      <c r="A90" s="36"/>
      <c r="B90" s="37"/>
      <c r="C90" s="189" t="s">
        <v>22</v>
      </c>
      <c r="D90" s="189" t="s">
        <v>125</v>
      </c>
      <c r="E90" s="190" t="s">
        <v>126</v>
      </c>
      <c r="F90" s="191" t="s">
        <v>127</v>
      </c>
      <c r="G90" s="192" t="s">
        <v>128</v>
      </c>
      <c r="H90" s="193">
        <v>18</v>
      </c>
      <c r="I90" s="194"/>
      <c r="J90" s="195">
        <f>ROUND(I90*H90,2)</f>
        <v>0</v>
      </c>
      <c r="K90" s="191" t="s">
        <v>129</v>
      </c>
      <c r="L90" s="41"/>
      <c r="M90" s="196" t="s">
        <v>20</v>
      </c>
      <c r="N90" s="197" t="s">
        <v>47</v>
      </c>
      <c r="O90" s="66"/>
      <c r="P90" s="198">
        <f>O90*H90</f>
        <v>0</v>
      </c>
      <c r="Q90" s="198">
        <v>3.0000000000000001E-5</v>
      </c>
      <c r="R90" s="198">
        <f>Q90*H90</f>
        <v>5.4000000000000001E-4</v>
      </c>
      <c r="S90" s="198">
        <v>0</v>
      </c>
      <c r="T90" s="199">
        <f>S90*H90</f>
        <v>0</v>
      </c>
      <c r="U90" s="36"/>
      <c r="V90" s="36"/>
      <c r="W90" s="36"/>
      <c r="X90" s="36"/>
      <c r="Y90" s="36"/>
      <c r="Z90" s="36"/>
      <c r="AA90" s="36"/>
      <c r="AB90" s="36"/>
      <c r="AC90" s="36"/>
      <c r="AD90" s="36"/>
      <c r="AE90" s="36"/>
      <c r="AR90" s="200" t="s">
        <v>130</v>
      </c>
      <c r="AT90" s="200" t="s">
        <v>125</v>
      </c>
      <c r="AU90" s="200" t="s">
        <v>86</v>
      </c>
      <c r="AY90" s="19" t="s">
        <v>123</v>
      </c>
      <c r="BE90" s="201">
        <f>IF(N90="základní",J90,0)</f>
        <v>0</v>
      </c>
      <c r="BF90" s="201">
        <f>IF(N90="snížená",J90,0)</f>
        <v>0</v>
      </c>
      <c r="BG90" s="201">
        <f>IF(N90="zákl. přenesená",J90,0)</f>
        <v>0</v>
      </c>
      <c r="BH90" s="201">
        <f>IF(N90="sníž. přenesená",J90,0)</f>
        <v>0</v>
      </c>
      <c r="BI90" s="201">
        <f>IF(N90="nulová",J90,0)</f>
        <v>0</v>
      </c>
      <c r="BJ90" s="19" t="s">
        <v>22</v>
      </c>
      <c r="BK90" s="201">
        <f>ROUND(I90*H90,2)</f>
        <v>0</v>
      </c>
      <c r="BL90" s="19" t="s">
        <v>130</v>
      </c>
      <c r="BM90" s="200" t="s">
        <v>131</v>
      </c>
    </row>
    <row r="91" spans="1:65" s="2" customFormat="1" ht="11.25">
      <c r="A91" s="36"/>
      <c r="B91" s="37"/>
      <c r="C91" s="38"/>
      <c r="D91" s="202" t="s">
        <v>132</v>
      </c>
      <c r="E91" s="38"/>
      <c r="F91" s="203" t="s">
        <v>133</v>
      </c>
      <c r="G91" s="38"/>
      <c r="H91" s="38"/>
      <c r="I91" s="110"/>
      <c r="J91" s="38"/>
      <c r="K91" s="38"/>
      <c r="L91" s="41"/>
      <c r="M91" s="204"/>
      <c r="N91" s="205"/>
      <c r="O91" s="66"/>
      <c r="P91" s="66"/>
      <c r="Q91" s="66"/>
      <c r="R91" s="66"/>
      <c r="S91" s="66"/>
      <c r="T91" s="67"/>
      <c r="U91" s="36"/>
      <c r="V91" s="36"/>
      <c r="W91" s="36"/>
      <c r="X91" s="36"/>
      <c r="Y91" s="36"/>
      <c r="Z91" s="36"/>
      <c r="AA91" s="36"/>
      <c r="AB91" s="36"/>
      <c r="AC91" s="36"/>
      <c r="AD91" s="36"/>
      <c r="AE91" s="36"/>
      <c r="AT91" s="19" t="s">
        <v>132</v>
      </c>
      <c r="AU91" s="19" t="s">
        <v>86</v>
      </c>
    </row>
    <row r="92" spans="1:65" s="13" customFormat="1" ht="11.25">
      <c r="B92" s="206"/>
      <c r="C92" s="207"/>
      <c r="D92" s="202" t="s">
        <v>134</v>
      </c>
      <c r="E92" s="208" t="s">
        <v>20</v>
      </c>
      <c r="F92" s="209" t="s">
        <v>135</v>
      </c>
      <c r="G92" s="207"/>
      <c r="H92" s="208" t="s">
        <v>20</v>
      </c>
      <c r="I92" s="210"/>
      <c r="J92" s="207"/>
      <c r="K92" s="207"/>
      <c r="L92" s="211"/>
      <c r="M92" s="212"/>
      <c r="N92" s="213"/>
      <c r="O92" s="213"/>
      <c r="P92" s="213"/>
      <c r="Q92" s="213"/>
      <c r="R92" s="213"/>
      <c r="S92" s="213"/>
      <c r="T92" s="214"/>
      <c r="AT92" s="215" t="s">
        <v>134</v>
      </c>
      <c r="AU92" s="215" t="s">
        <v>86</v>
      </c>
      <c r="AV92" s="13" t="s">
        <v>22</v>
      </c>
      <c r="AW92" s="13" t="s">
        <v>37</v>
      </c>
      <c r="AX92" s="13" t="s">
        <v>76</v>
      </c>
      <c r="AY92" s="215" t="s">
        <v>123</v>
      </c>
    </row>
    <row r="93" spans="1:65" s="14" customFormat="1" ht="11.25">
      <c r="B93" s="216"/>
      <c r="C93" s="217"/>
      <c r="D93" s="202" t="s">
        <v>134</v>
      </c>
      <c r="E93" s="218" t="s">
        <v>20</v>
      </c>
      <c r="F93" s="219" t="s">
        <v>605</v>
      </c>
      <c r="G93" s="217"/>
      <c r="H93" s="220">
        <v>18</v>
      </c>
      <c r="I93" s="221"/>
      <c r="J93" s="217"/>
      <c r="K93" s="217"/>
      <c r="L93" s="222"/>
      <c r="M93" s="223"/>
      <c r="N93" s="224"/>
      <c r="O93" s="224"/>
      <c r="P93" s="224"/>
      <c r="Q93" s="224"/>
      <c r="R93" s="224"/>
      <c r="S93" s="224"/>
      <c r="T93" s="225"/>
      <c r="AT93" s="226" t="s">
        <v>134</v>
      </c>
      <c r="AU93" s="226" t="s">
        <v>86</v>
      </c>
      <c r="AV93" s="14" t="s">
        <v>86</v>
      </c>
      <c r="AW93" s="14" t="s">
        <v>37</v>
      </c>
      <c r="AX93" s="14" t="s">
        <v>22</v>
      </c>
      <c r="AY93" s="226" t="s">
        <v>123</v>
      </c>
    </row>
    <row r="94" spans="1:65" s="2" customFormat="1" ht="16.5" customHeight="1">
      <c r="A94" s="36"/>
      <c r="B94" s="37"/>
      <c r="C94" s="189" t="s">
        <v>86</v>
      </c>
      <c r="D94" s="189" t="s">
        <v>125</v>
      </c>
      <c r="E94" s="190" t="s">
        <v>137</v>
      </c>
      <c r="F94" s="191" t="s">
        <v>138</v>
      </c>
      <c r="G94" s="192" t="s">
        <v>139</v>
      </c>
      <c r="H94" s="193">
        <v>3</v>
      </c>
      <c r="I94" s="194"/>
      <c r="J94" s="195">
        <f>ROUND(I94*H94,2)</f>
        <v>0</v>
      </c>
      <c r="K94" s="191" t="s">
        <v>129</v>
      </c>
      <c r="L94" s="41"/>
      <c r="M94" s="196" t="s">
        <v>20</v>
      </c>
      <c r="N94" s="197" t="s">
        <v>47</v>
      </c>
      <c r="O94" s="66"/>
      <c r="P94" s="198">
        <f>O94*H94</f>
        <v>0</v>
      </c>
      <c r="Q94" s="198">
        <v>0</v>
      </c>
      <c r="R94" s="198">
        <f>Q94*H94</f>
        <v>0</v>
      </c>
      <c r="S94" s="198">
        <v>0</v>
      </c>
      <c r="T94" s="199">
        <f>S94*H94</f>
        <v>0</v>
      </c>
      <c r="U94" s="36"/>
      <c r="V94" s="36"/>
      <c r="W94" s="36"/>
      <c r="X94" s="36"/>
      <c r="Y94" s="36"/>
      <c r="Z94" s="36"/>
      <c r="AA94" s="36"/>
      <c r="AB94" s="36"/>
      <c r="AC94" s="36"/>
      <c r="AD94" s="36"/>
      <c r="AE94" s="36"/>
      <c r="AR94" s="200" t="s">
        <v>130</v>
      </c>
      <c r="AT94" s="200" t="s">
        <v>125</v>
      </c>
      <c r="AU94" s="200" t="s">
        <v>86</v>
      </c>
      <c r="AY94" s="19" t="s">
        <v>123</v>
      </c>
      <c r="BE94" s="201">
        <f>IF(N94="základní",J94,0)</f>
        <v>0</v>
      </c>
      <c r="BF94" s="201">
        <f>IF(N94="snížená",J94,0)</f>
        <v>0</v>
      </c>
      <c r="BG94" s="201">
        <f>IF(N94="zákl. přenesená",J94,0)</f>
        <v>0</v>
      </c>
      <c r="BH94" s="201">
        <f>IF(N94="sníž. přenesená",J94,0)</f>
        <v>0</v>
      </c>
      <c r="BI94" s="201">
        <f>IF(N94="nulová",J94,0)</f>
        <v>0</v>
      </c>
      <c r="BJ94" s="19" t="s">
        <v>22</v>
      </c>
      <c r="BK94" s="201">
        <f>ROUND(I94*H94,2)</f>
        <v>0</v>
      </c>
      <c r="BL94" s="19" t="s">
        <v>130</v>
      </c>
      <c r="BM94" s="200" t="s">
        <v>140</v>
      </c>
    </row>
    <row r="95" spans="1:65" s="2" customFormat="1" ht="11.25">
      <c r="A95" s="36"/>
      <c r="B95" s="37"/>
      <c r="C95" s="38"/>
      <c r="D95" s="202" t="s">
        <v>132</v>
      </c>
      <c r="E95" s="38"/>
      <c r="F95" s="203" t="s">
        <v>141</v>
      </c>
      <c r="G95" s="38"/>
      <c r="H95" s="38"/>
      <c r="I95" s="110"/>
      <c r="J95" s="38"/>
      <c r="K95" s="38"/>
      <c r="L95" s="41"/>
      <c r="M95" s="204"/>
      <c r="N95" s="205"/>
      <c r="O95" s="66"/>
      <c r="P95" s="66"/>
      <c r="Q95" s="66"/>
      <c r="R95" s="66"/>
      <c r="S95" s="66"/>
      <c r="T95" s="67"/>
      <c r="U95" s="36"/>
      <c r="V95" s="36"/>
      <c r="W95" s="36"/>
      <c r="X95" s="36"/>
      <c r="Y95" s="36"/>
      <c r="Z95" s="36"/>
      <c r="AA95" s="36"/>
      <c r="AB95" s="36"/>
      <c r="AC95" s="36"/>
      <c r="AD95" s="36"/>
      <c r="AE95" s="36"/>
      <c r="AT95" s="19" t="s">
        <v>132</v>
      </c>
      <c r="AU95" s="19" t="s">
        <v>86</v>
      </c>
    </row>
    <row r="96" spans="1:65" s="13" customFormat="1" ht="11.25">
      <c r="B96" s="206"/>
      <c r="C96" s="207"/>
      <c r="D96" s="202" t="s">
        <v>134</v>
      </c>
      <c r="E96" s="208" t="s">
        <v>20</v>
      </c>
      <c r="F96" s="209" t="s">
        <v>135</v>
      </c>
      <c r="G96" s="207"/>
      <c r="H96" s="208" t="s">
        <v>20</v>
      </c>
      <c r="I96" s="210"/>
      <c r="J96" s="207"/>
      <c r="K96" s="207"/>
      <c r="L96" s="211"/>
      <c r="M96" s="212"/>
      <c r="N96" s="213"/>
      <c r="O96" s="213"/>
      <c r="P96" s="213"/>
      <c r="Q96" s="213"/>
      <c r="R96" s="213"/>
      <c r="S96" s="213"/>
      <c r="T96" s="214"/>
      <c r="AT96" s="215" t="s">
        <v>134</v>
      </c>
      <c r="AU96" s="215" t="s">
        <v>86</v>
      </c>
      <c r="AV96" s="13" t="s">
        <v>22</v>
      </c>
      <c r="AW96" s="13" t="s">
        <v>37</v>
      </c>
      <c r="AX96" s="13" t="s">
        <v>76</v>
      </c>
      <c r="AY96" s="215" t="s">
        <v>123</v>
      </c>
    </row>
    <row r="97" spans="1:65" s="14" customFormat="1" ht="11.25">
      <c r="B97" s="216"/>
      <c r="C97" s="217"/>
      <c r="D97" s="202" t="s">
        <v>134</v>
      </c>
      <c r="E97" s="218" t="s">
        <v>20</v>
      </c>
      <c r="F97" s="219" t="s">
        <v>142</v>
      </c>
      <c r="G97" s="217"/>
      <c r="H97" s="220">
        <v>3</v>
      </c>
      <c r="I97" s="221"/>
      <c r="J97" s="217"/>
      <c r="K97" s="217"/>
      <c r="L97" s="222"/>
      <c r="M97" s="223"/>
      <c r="N97" s="224"/>
      <c r="O97" s="224"/>
      <c r="P97" s="224"/>
      <c r="Q97" s="224"/>
      <c r="R97" s="224"/>
      <c r="S97" s="224"/>
      <c r="T97" s="225"/>
      <c r="AT97" s="226" t="s">
        <v>134</v>
      </c>
      <c r="AU97" s="226" t="s">
        <v>86</v>
      </c>
      <c r="AV97" s="14" t="s">
        <v>86</v>
      </c>
      <c r="AW97" s="14" t="s">
        <v>37</v>
      </c>
      <c r="AX97" s="14" t="s">
        <v>22</v>
      </c>
      <c r="AY97" s="226" t="s">
        <v>123</v>
      </c>
    </row>
    <row r="98" spans="1:65" s="2" customFormat="1" ht="16.5" customHeight="1">
      <c r="A98" s="36"/>
      <c r="B98" s="37"/>
      <c r="C98" s="189" t="s">
        <v>142</v>
      </c>
      <c r="D98" s="189" t="s">
        <v>125</v>
      </c>
      <c r="E98" s="190" t="s">
        <v>148</v>
      </c>
      <c r="F98" s="191" t="s">
        <v>149</v>
      </c>
      <c r="G98" s="192" t="s">
        <v>145</v>
      </c>
      <c r="H98" s="193">
        <v>13</v>
      </c>
      <c r="I98" s="194"/>
      <c r="J98" s="195">
        <f>ROUND(I98*H98,2)</f>
        <v>0</v>
      </c>
      <c r="K98" s="191" t="s">
        <v>129</v>
      </c>
      <c r="L98" s="41"/>
      <c r="M98" s="196" t="s">
        <v>20</v>
      </c>
      <c r="N98" s="197" t="s">
        <v>47</v>
      </c>
      <c r="O98" s="66"/>
      <c r="P98" s="198">
        <f>O98*H98</f>
        <v>0</v>
      </c>
      <c r="Q98" s="198">
        <v>3.6900000000000002E-2</v>
      </c>
      <c r="R98" s="198">
        <f>Q98*H98</f>
        <v>0.47970000000000002</v>
      </c>
      <c r="S98" s="198">
        <v>0</v>
      </c>
      <c r="T98" s="199">
        <f>S98*H98</f>
        <v>0</v>
      </c>
      <c r="U98" s="36"/>
      <c r="V98" s="36"/>
      <c r="W98" s="36"/>
      <c r="X98" s="36"/>
      <c r="Y98" s="36"/>
      <c r="Z98" s="36"/>
      <c r="AA98" s="36"/>
      <c r="AB98" s="36"/>
      <c r="AC98" s="36"/>
      <c r="AD98" s="36"/>
      <c r="AE98" s="36"/>
      <c r="AR98" s="200" t="s">
        <v>130</v>
      </c>
      <c r="AT98" s="200" t="s">
        <v>125</v>
      </c>
      <c r="AU98" s="200" t="s">
        <v>86</v>
      </c>
      <c r="AY98" s="19" t="s">
        <v>123</v>
      </c>
      <c r="BE98" s="201">
        <f>IF(N98="základní",J98,0)</f>
        <v>0</v>
      </c>
      <c r="BF98" s="201">
        <f>IF(N98="snížená",J98,0)</f>
        <v>0</v>
      </c>
      <c r="BG98" s="201">
        <f>IF(N98="zákl. přenesená",J98,0)</f>
        <v>0</v>
      </c>
      <c r="BH98" s="201">
        <f>IF(N98="sníž. přenesená",J98,0)</f>
        <v>0</v>
      </c>
      <c r="BI98" s="201">
        <f>IF(N98="nulová",J98,0)</f>
        <v>0</v>
      </c>
      <c r="BJ98" s="19" t="s">
        <v>22</v>
      </c>
      <c r="BK98" s="201">
        <f>ROUND(I98*H98,2)</f>
        <v>0</v>
      </c>
      <c r="BL98" s="19" t="s">
        <v>130</v>
      </c>
      <c r="BM98" s="200" t="s">
        <v>150</v>
      </c>
    </row>
    <row r="99" spans="1:65" s="2" customFormat="1" ht="29.25">
      <c r="A99" s="36"/>
      <c r="B99" s="37"/>
      <c r="C99" s="38"/>
      <c r="D99" s="202" t="s">
        <v>132</v>
      </c>
      <c r="E99" s="38"/>
      <c r="F99" s="203" t="s">
        <v>151</v>
      </c>
      <c r="G99" s="38"/>
      <c r="H99" s="38"/>
      <c r="I99" s="110"/>
      <c r="J99" s="38"/>
      <c r="K99" s="38"/>
      <c r="L99" s="41"/>
      <c r="M99" s="204"/>
      <c r="N99" s="205"/>
      <c r="O99" s="66"/>
      <c r="P99" s="66"/>
      <c r="Q99" s="66"/>
      <c r="R99" s="66"/>
      <c r="S99" s="66"/>
      <c r="T99" s="67"/>
      <c r="U99" s="36"/>
      <c r="V99" s="36"/>
      <c r="W99" s="36"/>
      <c r="X99" s="36"/>
      <c r="Y99" s="36"/>
      <c r="Z99" s="36"/>
      <c r="AA99" s="36"/>
      <c r="AB99" s="36"/>
      <c r="AC99" s="36"/>
      <c r="AD99" s="36"/>
      <c r="AE99" s="36"/>
      <c r="AT99" s="19" t="s">
        <v>132</v>
      </c>
      <c r="AU99" s="19" t="s">
        <v>86</v>
      </c>
    </row>
    <row r="100" spans="1:65" s="2" customFormat="1" ht="16.5" customHeight="1">
      <c r="A100" s="36"/>
      <c r="B100" s="37"/>
      <c r="C100" s="189" t="s">
        <v>130</v>
      </c>
      <c r="D100" s="189" t="s">
        <v>125</v>
      </c>
      <c r="E100" s="190" t="s">
        <v>153</v>
      </c>
      <c r="F100" s="191" t="s">
        <v>154</v>
      </c>
      <c r="G100" s="192" t="s">
        <v>155</v>
      </c>
      <c r="H100" s="193">
        <v>38.880000000000003</v>
      </c>
      <c r="I100" s="194"/>
      <c r="J100" s="195">
        <f>ROUND(I100*H100,2)</f>
        <v>0</v>
      </c>
      <c r="K100" s="191" t="s">
        <v>129</v>
      </c>
      <c r="L100" s="41"/>
      <c r="M100" s="196" t="s">
        <v>20</v>
      </c>
      <c r="N100" s="197" t="s">
        <v>47</v>
      </c>
      <c r="O100" s="66"/>
      <c r="P100" s="198">
        <f>O100*H100</f>
        <v>0</v>
      </c>
      <c r="Q100" s="198">
        <v>0</v>
      </c>
      <c r="R100" s="198">
        <f>Q100*H100</f>
        <v>0</v>
      </c>
      <c r="S100" s="198">
        <v>0</v>
      </c>
      <c r="T100" s="199">
        <f>S100*H100</f>
        <v>0</v>
      </c>
      <c r="U100" s="36"/>
      <c r="V100" s="36"/>
      <c r="W100" s="36"/>
      <c r="X100" s="36"/>
      <c r="Y100" s="36"/>
      <c r="Z100" s="36"/>
      <c r="AA100" s="36"/>
      <c r="AB100" s="36"/>
      <c r="AC100" s="36"/>
      <c r="AD100" s="36"/>
      <c r="AE100" s="36"/>
      <c r="AR100" s="200" t="s">
        <v>130</v>
      </c>
      <c r="AT100" s="200" t="s">
        <v>125</v>
      </c>
      <c r="AU100" s="200" t="s">
        <v>86</v>
      </c>
      <c r="AY100" s="19" t="s">
        <v>123</v>
      </c>
      <c r="BE100" s="201">
        <f>IF(N100="základní",J100,0)</f>
        <v>0</v>
      </c>
      <c r="BF100" s="201">
        <f>IF(N100="snížená",J100,0)</f>
        <v>0</v>
      </c>
      <c r="BG100" s="201">
        <f>IF(N100="zákl. přenesená",J100,0)</f>
        <v>0</v>
      </c>
      <c r="BH100" s="201">
        <f>IF(N100="sníž. přenesená",J100,0)</f>
        <v>0</v>
      </c>
      <c r="BI100" s="201">
        <f>IF(N100="nulová",J100,0)</f>
        <v>0</v>
      </c>
      <c r="BJ100" s="19" t="s">
        <v>22</v>
      </c>
      <c r="BK100" s="201">
        <f>ROUND(I100*H100,2)</f>
        <v>0</v>
      </c>
      <c r="BL100" s="19" t="s">
        <v>130</v>
      </c>
      <c r="BM100" s="200" t="s">
        <v>156</v>
      </c>
    </row>
    <row r="101" spans="1:65" s="2" customFormat="1" ht="11.25">
      <c r="A101" s="36"/>
      <c r="B101" s="37"/>
      <c r="C101" s="38"/>
      <c r="D101" s="202" t="s">
        <v>132</v>
      </c>
      <c r="E101" s="38"/>
      <c r="F101" s="203" t="s">
        <v>157</v>
      </c>
      <c r="G101" s="38"/>
      <c r="H101" s="38"/>
      <c r="I101" s="110"/>
      <c r="J101" s="38"/>
      <c r="K101" s="38"/>
      <c r="L101" s="41"/>
      <c r="M101" s="204"/>
      <c r="N101" s="205"/>
      <c r="O101" s="66"/>
      <c r="P101" s="66"/>
      <c r="Q101" s="66"/>
      <c r="R101" s="66"/>
      <c r="S101" s="66"/>
      <c r="T101" s="67"/>
      <c r="U101" s="36"/>
      <c r="V101" s="36"/>
      <c r="W101" s="36"/>
      <c r="X101" s="36"/>
      <c r="Y101" s="36"/>
      <c r="Z101" s="36"/>
      <c r="AA101" s="36"/>
      <c r="AB101" s="36"/>
      <c r="AC101" s="36"/>
      <c r="AD101" s="36"/>
      <c r="AE101" s="36"/>
      <c r="AT101" s="19" t="s">
        <v>132</v>
      </c>
      <c r="AU101" s="19" t="s">
        <v>86</v>
      </c>
    </row>
    <row r="102" spans="1:65" s="14" customFormat="1" ht="11.25">
      <c r="B102" s="216"/>
      <c r="C102" s="217"/>
      <c r="D102" s="202" t="s">
        <v>134</v>
      </c>
      <c r="E102" s="218" t="s">
        <v>20</v>
      </c>
      <c r="F102" s="219" t="s">
        <v>606</v>
      </c>
      <c r="G102" s="217"/>
      <c r="H102" s="220">
        <v>22.88</v>
      </c>
      <c r="I102" s="221"/>
      <c r="J102" s="217"/>
      <c r="K102" s="217"/>
      <c r="L102" s="222"/>
      <c r="M102" s="223"/>
      <c r="N102" s="224"/>
      <c r="O102" s="224"/>
      <c r="P102" s="224"/>
      <c r="Q102" s="224"/>
      <c r="R102" s="224"/>
      <c r="S102" s="224"/>
      <c r="T102" s="225"/>
      <c r="AT102" s="226" t="s">
        <v>134</v>
      </c>
      <c r="AU102" s="226" t="s">
        <v>86</v>
      </c>
      <c r="AV102" s="14" t="s">
        <v>86</v>
      </c>
      <c r="AW102" s="14" t="s">
        <v>37</v>
      </c>
      <c r="AX102" s="14" t="s">
        <v>76</v>
      </c>
      <c r="AY102" s="226" t="s">
        <v>123</v>
      </c>
    </row>
    <row r="103" spans="1:65" s="14" customFormat="1" ht="11.25">
      <c r="B103" s="216"/>
      <c r="C103" s="217"/>
      <c r="D103" s="202" t="s">
        <v>134</v>
      </c>
      <c r="E103" s="218" t="s">
        <v>20</v>
      </c>
      <c r="F103" s="219" t="s">
        <v>607</v>
      </c>
      <c r="G103" s="217"/>
      <c r="H103" s="220">
        <v>16</v>
      </c>
      <c r="I103" s="221"/>
      <c r="J103" s="217"/>
      <c r="K103" s="217"/>
      <c r="L103" s="222"/>
      <c r="M103" s="223"/>
      <c r="N103" s="224"/>
      <c r="O103" s="224"/>
      <c r="P103" s="224"/>
      <c r="Q103" s="224"/>
      <c r="R103" s="224"/>
      <c r="S103" s="224"/>
      <c r="T103" s="225"/>
      <c r="AT103" s="226" t="s">
        <v>134</v>
      </c>
      <c r="AU103" s="226" t="s">
        <v>86</v>
      </c>
      <c r="AV103" s="14" t="s">
        <v>86</v>
      </c>
      <c r="AW103" s="14" t="s">
        <v>37</v>
      </c>
      <c r="AX103" s="14" t="s">
        <v>76</v>
      </c>
      <c r="AY103" s="226" t="s">
        <v>123</v>
      </c>
    </row>
    <row r="104" spans="1:65" s="15" customFormat="1" ht="11.25">
      <c r="B104" s="227"/>
      <c r="C104" s="228"/>
      <c r="D104" s="202" t="s">
        <v>134</v>
      </c>
      <c r="E104" s="229" t="s">
        <v>20</v>
      </c>
      <c r="F104" s="230" t="s">
        <v>160</v>
      </c>
      <c r="G104" s="228"/>
      <c r="H104" s="231">
        <v>38.880000000000003</v>
      </c>
      <c r="I104" s="232"/>
      <c r="J104" s="228"/>
      <c r="K104" s="228"/>
      <c r="L104" s="233"/>
      <c r="M104" s="234"/>
      <c r="N104" s="235"/>
      <c r="O104" s="235"/>
      <c r="P104" s="235"/>
      <c r="Q104" s="235"/>
      <c r="R104" s="235"/>
      <c r="S104" s="235"/>
      <c r="T104" s="236"/>
      <c r="AT104" s="237" t="s">
        <v>134</v>
      </c>
      <c r="AU104" s="237" t="s">
        <v>86</v>
      </c>
      <c r="AV104" s="15" t="s">
        <v>130</v>
      </c>
      <c r="AW104" s="15" t="s">
        <v>37</v>
      </c>
      <c r="AX104" s="15" t="s">
        <v>22</v>
      </c>
      <c r="AY104" s="237" t="s">
        <v>123</v>
      </c>
    </row>
    <row r="105" spans="1:65" s="2" customFormat="1" ht="16.5" customHeight="1">
      <c r="A105" s="36"/>
      <c r="B105" s="37"/>
      <c r="C105" s="189" t="s">
        <v>152</v>
      </c>
      <c r="D105" s="189" t="s">
        <v>125</v>
      </c>
      <c r="E105" s="190" t="s">
        <v>608</v>
      </c>
      <c r="F105" s="191" t="s">
        <v>609</v>
      </c>
      <c r="G105" s="192" t="s">
        <v>197</v>
      </c>
      <c r="H105" s="193">
        <v>255.57</v>
      </c>
      <c r="I105" s="194"/>
      <c r="J105" s="195">
        <f>ROUND(I105*H105,2)</f>
        <v>0</v>
      </c>
      <c r="K105" s="191" t="s">
        <v>129</v>
      </c>
      <c r="L105" s="41"/>
      <c r="M105" s="196" t="s">
        <v>20</v>
      </c>
      <c r="N105" s="197" t="s">
        <v>47</v>
      </c>
      <c r="O105" s="66"/>
      <c r="P105" s="198">
        <f>O105*H105</f>
        <v>0</v>
      </c>
      <c r="Q105" s="198">
        <v>0</v>
      </c>
      <c r="R105" s="198">
        <f>Q105*H105</f>
        <v>0</v>
      </c>
      <c r="S105" s="198">
        <v>0</v>
      </c>
      <c r="T105" s="199">
        <f>S105*H105</f>
        <v>0</v>
      </c>
      <c r="U105" s="36"/>
      <c r="V105" s="36"/>
      <c r="W105" s="36"/>
      <c r="X105" s="36"/>
      <c r="Y105" s="36"/>
      <c r="Z105" s="36"/>
      <c r="AA105" s="36"/>
      <c r="AB105" s="36"/>
      <c r="AC105" s="36"/>
      <c r="AD105" s="36"/>
      <c r="AE105" s="36"/>
      <c r="AR105" s="200" t="s">
        <v>130</v>
      </c>
      <c r="AT105" s="200" t="s">
        <v>125</v>
      </c>
      <c r="AU105" s="200" t="s">
        <v>86</v>
      </c>
      <c r="AY105" s="19" t="s">
        <v>123</v>
      </c>
      <c r="BE105" s="201">
        <f>IF(N105="základní",J105,0)</f>
        <v>0</v>
      </c>
      <c r="BF105" s="201">
        <f>IF(N105="snížená",J105,0)</f>
        <v>0</v>
      </c>
      <c r="BG105" s="201">
        <f>IF(N105="zákl. přenesená",J105,0)</f>
        <v>0</v>
      </c>
      <c r="BH105" s="201">
        <f>IF(N105="sníž. přenesená",J105,0)</f>
        <v>0</v>
      </c>
      <c r="BI105" s="201">
        <f>IF(N105="nulová",J105,0)</f>
        <v>0</v>
      </c>
      <c r="BJ105" s="19" t="s">
        <v>22</v>
      </c>
      <c r="BK105" s="201">
        <f>ROUND(I105*H105,2)</f>
        <v>0</v>
      </c>
      <c r="BL105" s="19" t="s">
        <v>130</v>
      </c>
      <c r="BM105" s="200" t="s">
        <v>610</v>
      </c>
    </row>
    <row r="106" spans="1:65" s="2" customFormat="1" ht="11.25">
      <c r="A106" s="36"/>
      <c r="B106" s="37"/>
      <c r="C106" s="38"/>
      <c r="D106" s="202" t="s">
        <v>132</v>
      </c>
      <c r="E106" s="38"/>
      <c r="F106" s="203" t="s">
        <v>611</v>
      </c>
      <c r="G106" s="38"/>
      <c r="H106" s="38"/>
      <c r="I106" s="110"/>
      <c r="J106" s="38"/>
      <c r="K106" s="38"/>
      <c r="L106" s="41"/>
      <c r="M106" s="204"/>
      <c r="N106" s="205"/>
      <c r="O106" s="66"/>
      <c r="P106" s="66"/>
      <c r="Q106" s="66"/>
      <c r="R106" s="66"/>
      <c r="S106" s="66"/>
      <c r="T106" s="67"/>
      <c r="U106" s="36"/>
      <c r="V106" s="36"/>
      <c r="W106" s="36"/>
      <c r="X106" s="36"/>
      <c r="Y106" s="36"/>
      <c r="Z106" s="36"/>
      <c r="AA106" s="36"/>
      <c r="AB106" s="36"/>
      <c r="AC106" s="36"/>
      <c r="AD106" s="36"/>
      <c r="AE106" s="36"/>
      <c r="AT106" s="19" t="s">
        <v>132</v>
      </c>
      <c r="AU106" s="19" t="s">
        <v>86</v>
      </c>
    </row>
    <row r="107" spans="1:65" s="14" customFormat="1" ht="11.25">
      <c r="B107" s="216"/>
      <c r="C107" s="217"/>
      <c r="D107" s="202" t="s">
        <v>134</v>
      </c>
      <c r="E107" s="218" t="s">
        <v>20</v>
      </c>
      <c r="F107" s="219" t="s">
        <v>612</v>
      </c>
      <c r="G107" s="217"/>
      <c r="H107" s="220">
        <v>255.57</v>
      </c>
      <c r="I107" s="221"/>
      <c r="J107" s="217"/>
      <c r="K107" s="217"/>
      <c r="L107" s="222"/>
      <c r="M107" s="223"/>
      <c r="N107" s="224"/>
      <c r="O107" s="224"/>
      <c r="P107" s="224"/>
      <c r="Q107" s="224"/>
      <c r="R107" s="224"/>
      <c r="S107" s="224"/>
      <c r="T107" s="225"/>
      <c r="AT107" s="226" t="s">
        <v>134</v>
      </c>
      <c r="AU107" s="226" t="s">
        <v>86</v>
      </c>
      <c r="AV107" s="14" t="s">
        <v>86</v>
      </c>
      <c r="AW107" s="14" t="s">
        <v>37</v>
      </c>
      <c r="AX107" s="14" t="s">
        <v>22</v>
      </c>
      <c r="AY107" s="226" t="s">
        <v>123</v>
      </c>
    </row>
    <row r="108" spans="1:65" s="2" customFormat="1" ht="16.5" customHeight="1">
      <c r="A108" s="36"/>
      <c r="B108" s="37"/>
      <c r="C108" s="189" t="s">
        <v>161</v>
      </c>
      <c r="D108" s="189" t="s">
        <v>125</v>
      </c>
      <c r="E108" s="190" t="s">
        <v>180</v>
      </c>
      <c r="F108" s="191" t="s">
        <v>181</v>
      </c>
      <c r="G108" s="192" t="s">
        <v>155</v>
      </c>
      <c r="H108" s="193">
        <v>84.48</v>
      </c>
      <c r="I108" s="194"/>
      <c r="J108" s="195">
        <f>ROUND(I108*H108,2)</f>
        <v>0</v>
      </c>
      <c r="K108" s="191" t="s">
        <v>129</v>
      </c>
      <c r="L108" s="41"/>
      <c r="M108" s="196" t="s">
        <v>20</v>
      </c>
      <c r="N108" s="197" t="s">
        <v>47</v>
      </c>
      <c r="O108" s="66"/>
      <c r="P108" s="198">
        <f>O108*H108</f>
        <v>0</v>
      </c>
      <c r="Q108" s="198">
        <v>0</v>
      </c>
      <c r="R108" s="198">
        <f>Q108*H108</f>
        <v>0</v>
      </c>
      <c r="S108" s="198">
        <v>0</v>
      </c>
      <c r="T108" s="199">
        <f>S108*H108</f>
        <v>0</v>
      </c>
      <c r="U108" s="36"/>
      <c r="V108" s="36"/>
      <c r="W108" s="36"/>
      <c r="X108" s="36"/>
      <c r="Y108" s="36"/>
      <c r="Z108" s="36"/>
      <c r="AA108" s="36"/>
      <c r="AB108" s="36"/>
      <c r="AC108" s="36"/>
      <c r="AD108" s="36"/>
      <c r="AE108" s="36"/>
      <c r="AR108" s="200" t="s">
        <v>130</v>
      </c>
      <c r="AT108" s="200" t="s">
        <v>125</v>
      </c>
      <c r="AU108" s="200" t="s">
        <v>86</v>
      </c>
      <c r="AY108" s="19" t="s">
        <v>123</v>
      </c>
      <c r="BE108" s="201">
        <f>IF(N108="základní",J108,0)</f>
        <v>0</v>
      </c>
      <c r="BF108" s="201">
        <f>IF(N108="snížená",J108,0)</f>
        <v>0</v>
      </c>
      <c r="BG108" s="201">
        <f>IF(N108="zákl. přenesená",J108,0)</f>
        <v>0</v>
      </c>
      <c r="BH108" s="201">
        <f>IF(N108="sníž. přenesená",J108,0)</f>
        <v>0</v>
      </c>
      <c r="BI108" s="201">
        <f>IF(N108="nulová",J108,0)</f>
        <v>0</v>
      </c>
      <c r="BJ108" s="19" t="s">
        <v>22</v>
      </c>
      <c r="BK108" s="201">
        <f>ROUND(I108*H108,2)</f>
        <v>0</v>
      </c>
      <c r="BL108" s="19" t="s">
        <v>130</v>
      </c>
      <c r="BM108" s="200" t="s">
        <v>182</v>
      </c>
    </row>
    <row r="109" spans="1:65" s="2" customFormat="1" ht="19.5">
      <c r="A109" s="36"/>
      <c r="B109" s="37"/>
      <c r="C109" s="38"/>
      <c r="D109" s="202" t="s">
        <v>132</v>
      </c>
      <c r="E109" s="38"/>
      <c r="F109" s="203" t="s">
        <v>183</v>
      </c>
      <c r="G109" s="38"/>
      <c r="H109" s="38"/>
      <c r="I109" s="110"/>
      <c r="J109" s="38"/>
      <c r="K109" s="38"/>
      <c r="L109" s="41"/>
      <c r="M109" s="204"/>
      <c r="N109" s="205"/>
      <c r="O109" s="66"/>
      <c r="P109" s="66"/>
      <c r="Q109" s="66"/>
      <c r="R109" s="66"/>
      <c r="S109" s="66"/>
      <c r="T109" s="67"/>
      <c r="U109" s="36"/>
      <c r="V109" s="36"/>
      <c r="W109" s="36"/>
      <c r="X109" s="36"/>
      <c r="Y109" s="36"/>
      <c r="Z109" s="36"/>
      <c r="AA109" s="36"/>
      <c r="AB109" s="36"/>
      <c r="AC109" s="36"/>
      <c r="AD109" s="36"/>
      <c r="AE109" s="36"/>
      <c r="AT109" s="19" t="s">
        <v>132</v>
      </c>
      <c r="AU109" s="19" t="s">
        <v>86</v>
      </c>
    </row>
    <row r="110" spans="1:65" s="13" customFormat="1" ht="11.25">
      <c r="B110" s="206"/>
      <c r="C110" s="207"/>
      <c r="D110" s="202" t="s">
        <v>134</v>
      </c>
      <c r="E110" s="208" t="s">
        <v>20</v>
      </c>
      <c r="F110" s="209" t="s">
        <v>166</v>
      </c>
      <c r="G110" s="207"/>
      <c r="H110" s="208" t="s">
        <v>20</v>
      </c>
      <c r="I110" s="210"/>
      <c r="J110" s="207"/>
      <c r="K110" s="207"/>
      <c r="L110" s="211"/>
      <c r="M110" s="212"/>
      <c r="N110" s="213"/>
      <c r="O110" s="213"/>
      <c r="P110" s="213"/>
      <c r="Q110" s="213"/>
      <c r="R110" s="213"/>
      <c r="S110" s="213"/>
      <c r="T110" s="214"/>
      <c r="AT110" s="215" t="s">
        <v>134</v>
      </c>
      <c r="AU110" s="215" t="s">
        <v>86</v>
      </c>
      <c r="AV110" s="13" t="s">
        <v>22</v>
      </c>
      <c r="AW110" s="13" t="s">
        <v>37</v>
      </c>
      <c r="AX110" s="13" t="s">
        <v>76</v>
      </c>
      <c r="AY110" s="215" t="s">
        <v>123</v>
      </c>
    </row>
    <row r="111" spans="1:65" s="14" customFormat="1" ht="11.25">
      <c r="B111" s="216"/>
      <c r="C111" s="217"/>
      <c r="D111" s="202" t="s">
        <v>134</v>
      </c>
      <c r="E111" s="218" t="s">
        <v>20</v>
      </c>
      <c r="F111" s="219" t="s">
        <v>613</v>
      </c>
      <c r="G111" s="217"/>
      <c r="H111" s="220">
        <v>102.15</v>
      </c>
      <c r="I111" s="221"/>
      <c r="J111" s="217"/>
      <c r="K111" s="217"/>
      <c r="L111" s="222"/>
      <c r="M111" s="223"/>
      <c r="N111" s="224"/>
      <c r="O111" s="224"/>
      <c r="P111" s="224"/>
      <c r="Q111" s="224"/>
      <c r="R111" s="224"/>
      <c r="S111" s="224"/>
      <c r="T111" s="225"/>
      <c r="AT111" s="226" t="s">
        <v>134</v>
      </c>
      <c r="AU111" s="226" t="s">
        <v>86</v>
      </c>
      <c r="AV111" s="14" t="s">
        <v>86</v>
      </c>
      <c r="AW111" s="14" t="s">
        <v>37</v>
      </c>
      <c r="AX111" s="14" t="s">
        <v>76</v>
      </c>
      <c r="AY111" s="226" t="s">
        <v>123</v>
      </c>
    </row>
    <row r="112" spans="1:65" s="14" customFormat="1" ht="11.25">
      <c r="B112" s="216"/>
      <c r="C112" s="217"/>
      <c r="D112" s="202" t="s">
        <v>134</v>
      </c>
      <c r="E112" s="218" t="s">
        <v>20</v>
      </c>
      <c r="F112" s="219" t="s">
        <v>614</v>
      </c>
      <c r="G112" s="217"/>
      <c r="H112" s="220">
        <v>88</v>
      </c>
      <c r="I112" s="221"/>
      <c r="J112" s="217"/>
      <c r="K112" s="217"/>
      <c r="L112" s="222"/>
      <c r="M112" s="223"/>
      <c r="N112" s="224"/>
      <c r="O112" s="224"/>
      <c r="P112" s="224"/>
      <c r="Q112" s="224"/>
      <c r="R112" s="224"/>
      <c r="S112" s="224"/>
      <c r="T112" s="225"/>
      <c r="AT112" s="226" t="s">
        <v>134</v>
      </c>
      <c r="AU112" s="226" t="s">
        <v>86</v>
      </c>
      <c r="AV112" s="14" t="s">
        <v>86</v>
      </c>
      <c r="AW112" s="14" t="s">
        <v>37</v>
      </c>
      <c r="AX112" s="14" t="s">
        <v>76</v>
      </c>
      <c r="AY112" s="226" t="s">
        <v>123</v>
      </c>
    </row>
    <row r="113" spans="1:65" s="14" customFormat="1" ht="11.25">
      <c r="B113" s="216"/>
      <c r="C113" s="217"/>
      <c r="D113" s="202" t="s">
        <v>134</v>
      </c>
      <c r="E113" s="218" t="s">
        <v>20</v>
      </c>
      <c r="F113" s="219" t="s">
        <v>615</v>
      </c>
      <c r="G113" s="217"/>
      <c r="H113" s="220">
        <v>-5.4</v>
      </c>
      <c r="I113" s="221"/>
      <c r="J113" s="217"/>
      <c r="K113" s="217"/>
      <c r="L113" s="222"/>
      <c r="M113" s="223"/>
      <c r="N113" s="224"/>
      <c r="O113" s="224"/>
      <c r="P113" s="224"/>
      <c r="Q113" s="224"/>
      <c r="R113" s="224"/>
      <c r="S113" s="224"/>
      <c r="T113" s="225"/>
      <c r="AT113" s="226" t="s">
        <v>134</v>
      </c>
      <c r="AU113" s="226" t="s">
        <v>86</v>
      </c>
      <c r="AV113" s="14" t="s">
        <v>86</v>
      </c>
      <c r="AW113" s="14" t="s">
        <v>37</v>
      </c>
      <c r="AX113" s="14" t="s">
        <v>76</v>
      </c>
      <c r="AY113" s="226" t="s">
        <v>123</v>
      </c>
    </row>
    <row r="114" spans="1:65" s="14" customFormat="1" ht="11.25">
      <c r="B114" s="216"/>
      <c r="C114" s="217"/>
      <c r="D114" s="202" t="s">
        <v>134</v>
      </c>
      <c r="E114" s="218" t="s">
        <v>20</v>
      </c>
      <c r="F114" s="219" t="s">
        <v>616</v>
      </c>
      <c r="G114" s="217"/>
      <c r="H114" s="220">
        <v>-0.64</v>
      </c>
      <c r="I114" s="221"/>
      <c r="J114" s="217"/>
      <c r="K114" s="217"/>
      <c r="L114" s="222"/>
      <c r="M114" s="223"/>
      <c r="N114" s="224"/>
      <c r="O114" s="224"/>
      <c r="P114" s="224"/>
      <c r="Q114" s="224"/>
      <c r="R114" s="224"/>
      <c r="S114" s="224"/>
      <c r="T114" s="225"/>
      <c r="AT114" s="226" t="s">
        <v>134</v>
      </c>
      <c r="AU114" s="226" t="s">
        <v>86</v>
      </c>
      <c r="AV114" s="14" t="s">
        <v>86</v>
      </c>
      <c r="AW114" s="14" t="s">
        <v>37</v>
      </c>
      <c r="AX114" s="14" t="s">
        <v>76</v>
      </c>
      <c r="AY114" s="226" t="s">
        <v>123</v>
      </c>
    </row>
    <row r="115" spans="1:65" s="14" customFormat="1" ht="11.25">
      <c r="B115" s="216"/>
      <c r="C115" s="217"/>
      <c r="D115" s="202" t="s">
        <v>134</v>
      </c>
      <c r="E115" s="218" t="s">
        <v>20</v>
      </c>
      <c r="F115" s="219" t="s">
        <v>617</v>
      </c>
      <c r="G115" s="217"/>
      <c r="H115" s="220">
        <v>-2.72</v>
      </c>
      <c r="I115" s="221"/>
      <c r="J115" s="217"/>
      <c r="K115" s="217"/>
      <c r="L115" s="222"/>
      <c r="M115" s="223"/>
      <c r="N115" s="224"/>
      <c r="O115" s="224"/>
      <c r="P115" s="224"/>
      <c r="Q115" s="224"/>
      <c r="R115" s="224"/>
      <c r="S115" s="224"/>
      <c r="T115" s="225"/>
      <c r="AT115" s="226" t="s">
        <v>134</v>
      </c>
      <c r="AU115" s="226" t="s">
        <v>86</v>
      </c>
      <c r="AV115" s="14" t="s">
        <v>86</v>
      </c>
      <c r="AW115" s="14" t="s">
        <v>37</v>
      </c>
      <c r="AX115" s="14" t="s">
        <v>76</v>
      </c>
      <c r="AY115" s="226" t="s">
        <v>123</v>
      </c>
    </row>
    <row r="116" spans="1:65" s="14" customFormat="1" ht="11.25">
      <c r="B116" s="216"/>
      <c r="C116" s="217"/>
      <c r="D116" s="202" t="s">
        <v>134</v>
      </c>
      <c r="E116" s="218" t="s">
        <v>20</v>
      </c>
      <c r="F116" s="219" t="s">
        <v>618</v>
      </c>
      <c r="G116" s="217"/>
      <c r="H116" s="220">
        <v>-12.43</v>
      </c>
      <c r="I116" s="221"/>
      <c r="J116" s="217"/>
      <c r="K116" s="217"/>
      <c r="L116" s="222"/>
      <c r="M116" s="223"/>
      <c r="N116" s="224"/>
      <c r="O116" s="224"/>
      <c r="P116" s="224"/>
      <c r="Q116" s="224"/>
      <c r="R116" s="224"/>
      <c r="S116" s="224"/>
      <c r="T116" s="225"/>
      <c r="AT116" s="226" t="s">
        <v>134</v>
      </c>
      <c r="AU116" s="226" t="s">
        <v>86</v>
      </c>
      <c r="AV116" s="14" t="s">
        <v>86</v>
      </c>
      <c r="AW116" s="14" t="s">
        <v>37</v>
      </c>
      <c r="AX116" s="14" t="s">
        <v>76</v>
      </c>
      <c r="AY116" s="226" t="s">
        <v>123</v>
      </c>
    </row>
    <row r="117" spans="1:65" s="16" customFormat="1" ht="11.25">
      <c r="B117" s="238"/>
      <c r="C117" s="239"/>
      <c r="D117" s="202" t="s">
        <v>134</v>
      </c>
      <c r="E117" s="240" t="s">
        <v>20</v>
      </c>
      <c r="F117" s="241" t="s">
        <v>170</v>
      </c>
      <c r="G117" s="239"/>
      <c r="H117" s="242">
        <v>168.96</v>
      </c>
      <c r="I117" s="243"/>
      <c r="J117" s="239"/>
      <c r="K117" s="239"/>
      <c r="L117" s="244"/>
      <c r="M117" s="245"/>
      <c r="N117" s="246"/>
      <c r="O117" s="246"/>
      <c r="P117" s="246"/>
      <c r="Q117" s="246"/>
      <c r="R117" s="246"/>
      <c r="S117" s="246"/>
      <c r="T117" s="247"/>
      <c r="AT117" s="248" t="s">
        <v>134</v>
      </c>
      <c r="AU117" s="248" t="s">
        <v>86</v>
      </c>
      <c r="AV117" s="16" t="s">
        <v>142</v>
      </c>
      <c r="AW117" s="16" t="s">
        <v>37</v>
      </c>
      <c r="AX117" s="16" t="s">
        <v>76</v>
      </c>
      <c r="AY117" s="248" t="s">
        <v>123</v>
      </c>
    </row>
    <row r="118" spans="1:65" s="14" customFormat="1" ht="11.25">
      <c r="B118" s="216"/>
      <c r="C118" s="217"/>
      <c r="D118" s="202" t="s">
        <v>134</v>
      </c>
      <c r="E118" s="218" t="s">
        <v>20</v>
      </c>
      <c r="F118" s="219" t="s">
        <v>619</v>
      </c>
      <c r="G118" s="217"/>
      <c r="H118" s="220">
        <v>-84.48</v>
      </c>
      <c r="I118" s="221"/>
      <c r="J118" s="217"/>
      <c r="K118" s="217"/>
      <c r="L118" s="222"/>
      <c r="M118" s="223"/>
      <c r="N118" s="224"/>
      <c r="O118" s="224"/>
      <c r="P118" s="224"/>
      <c r="Q118" s="224"/>
      <c r="R118" s="224"/>
      <c r="S118" s="224"/>
      <c r="T118" s="225"/>
      <c r="AT118" s="226" t="s">
        <v>134</v>
      </c>
      <c r="AU118" s="226" t="s">
        <v>86</v>
      </c>
      <c r="AV118" s="14" t="s">
        <v>86</v>
      </c>
      <c r="AW118" s="14" t="s">
        <v>37</v>
      </c>
      <c r="AX118" s="14" t="s">
        <v>76</v>
      </c>
      <c r="AY118" s="226" t="s">
        <v>123</v>
      </c>
    </row>
    <row r="119" spans="1:65" s="15" customFormat="1" ht="11.25">
      <c r="B119" s="227"/>
      <c r="C119" s="228"/>
      <c r="D119" s="202" t="s">
        <v>134</v>
      </c>
      <c r="E119" s="229" t="s">
        <v>20</v>
      </c>
      <c r="F119" s="230" t="s">
        <v>160</v>
      </c>
      <c r="G119" s="228"/>
      <c r="H119" s="231">
        <v>84.48</v>
      </c>
      <c r="I119" s="232"/>
      <c r="J119" s="228"/>
      <c r="K119" s="228"/>
      <c r="L119" s="233"/>
      <c r="M119" s="234"/>
      <c r="N119" s="235"/>
      <c r="O119" s="235"/>
      <c r="P119" s="235"/>
      <c r="Q119" s="235"/>
      <c r="R119" s="235"/>
      <c r="S119" s="235"/>
      <c r="T119" s="236"/>
      <c r="AT119" s="237" t="s">
        <v>134</v>
      </c>
      <c r="AU119" s="237" t="s">
        <v>86</v>
      </c>
      <c r="AV119" s="15" t="s">
        <v>130</v>
      </c>
      <c r="AW119" s="15" t="s">
        <v>37</v>
      </c>
      <c r="AX119" s="15" t="s">
        <v>22</v>
      </c>
      <c r="AY119" s="237" t="s">
        <v>123</v>
      </c>
    </row>
    <row r="120" spans="1:65" s="2" customFormat="1" ht="16.5" customHeight="1">
      <c r="A120" s="36"/>
      <c r="B120" s="37"/>
      <c r="C120" s="189" t="s">
        <v>172</v>
      </c>
      <c r="D120" s="189" t="s">
        <v>125</v>
      </c>
      <c r="E120" s="190" t="s">
        <v>190</v>
      </c>
      <c r="F120" s="191" t="s">
        <v>191</v>
      </c>
      <c r="G120" s="192" t="s">
        <v>155</v>
      </c>
      <c r="H120" s="193">
        <v>84.48</v>
      </c>
      <c r="I120" s="194"/>
      <c r="J120" s="195">
        <f>ROUND(I120*H120,2)</f>
        <v>0</v>
      </c>
      <c r="K120" s="191" t="s">
        <v>129</v>
      </c>
      <c r="L120" s="41"/>
      <c r="M120" s="196" t="s">
        <v>20</v>
      </c>
      <c r="N120" s="197" t="s">
        <v>47</v>
      </c>
      <c r="O120" s="66"/>
      <c r="P120" s="198">
        <f>O120*H120</f>
        <v>0</v>
      </c>
      <c r="Q120" s="198">
        <v>0</v>
      </c>
      <c r="R120" s="198">
        <f>Q120*H120</f>
        <v>0</v>
      </c>
      <c r="S120" s="198">
        <v>0</v>
      </c>
      <c r="T120" s="199">
        <f>S120*H120</f>
        <v>0</v>
      </c>
      <c r="U120" s="36"/>
      <c r="V120" s="36"/>
      <c r="W120" s="36"/>
      <c r="X120" s="36"/>
      <c r="Y120" s="36"/>
      <c r="Z120" s="36"/>
      <c r="AA120" s="36"/>
      <c r="AB120" s="36"/>
      <c r="AC120" s="36"/>
      <c r="AD120" s="36"/>
      <c r="AE120" s="36"/>
      <c r="AR120" s="200" t="s">
        <v>130</v>
      </c>
      <c r="AT120" s="200" t="s">
        <v>125</v>
      </c>
      <c r="AU120" s="200" t="s">
        <v>86</v>
      </c>
      <c r="AY120" s="19" t="s">
        <v>123</v>
      </c>
      <c r="BE120" s="201">
        <f>IF(N120="základní",J120,0)</f>
        <v>0</v>
      </c>
      <c r="BF120" s="201">
        <f>IF(N120="snížená",J120,0)</f>
        <v>0</v>
      </c>
      <c r="BG120" s="201">
        <f>IF(N120="zákl. přenesená",J120,0)</f>
        <v>0</v>
      </c>
      <c r="BH120" s="201">
        <f>IF(N120="sníž. přenesená",J120,0)</f>
        <v>0</v>
      </c>
      <c r="BI120" s="201">
        <f>IF(N120="nulová",J120,0)</f>
        <v>0</v>
      </c>
      <c r="BJ120" s="19" t="s">
        <v>22</v>
      </c>
      <c r="BK120" s="201">
        <f>ROUND(I120*H120,2)</f>
        <v>0</v>
      </c>
      <c r="BL120" s="19" t="s">
        <v>130</v>
      </c>
      <c r="BM120" s="200" t="s">
        <v>192</v>
      </c>
    </row>
    <row r="121" spans="1:65" s="2" customFormat="1" ht="19.5">
      <c r="A121" s="36"/>
      <c r="B121" s="37"/>
      <c r="C121" s="38"/>
      <c r="D121" s="202" t="s">
        <v>132</v>
      </c>
      <c r="E121" s="38"/>
      <c r="F121" s="203" t="s">
        <v>193</v>
      </c>
      <c r="G121" s="38"/>
      <c r="H121" s="38"/>
      <c r="I121" s="110"/>
      <c r="J121" s="38"/>
      <c r="K121" s="38"/>
      <c r="L121" s="41"/>
      <c r="M121" s="204"/>
      <c r="N121" s="205"/>
      <c r="O121" s="66"/>
      <c r="P121" s="66"/>
      <c r="Q121" s="66"/>
      <c r="R121" s="66"/>
      <c r="S121" s="66"/>
      <c r="T121" s="67"/>
      <c r="U121" s="36"/>
      <c r="V121" s="36"/>
      <c r="W121" s="36"/>
      <c r="X121" s="36"/>
      <c r="Y121" s="36"/>
      <c r="Z121" s="36"/>
      <c r="AA121" s="36"/>
      <c r="AB121" s="36"/>
      <c r="AC121" s="36"/>
      <c r="AD121" s="36"/>
      <c r="AE121" s="36"/>
      <c r="AT121" s="19" t="s">
        <v>132</v>
      </c>
      <c r="AU121" s="19" t="s">
        <v>86</v>
      </c>
    </row>
    <row r="122" spans="1:65" s="13" customFormat="1" ht="11.25">
      <c r="B122" s="206"/>
      <c r="C122" s="207"/>
      <c r="D122" s="202" t="s">
        <v>134</v>
      </c>
      <c r="E122" s="208" t="s">
        <v>20</v>
      </c>
      <c r="F122" s="209" t="s">
        <v>177</v>
      </c>
      <c r="G122" s="207"/>
      <c r="H122" s="208" t="s">
        <v>20</v>
      </c>
      <c r="I122" s="210"/>
      <c r="J122" s="207"/>
      <c r="K122" s="207"/>
      <c r="L122" s="211"/>
      <c r="M122" s="212"/>
      <c r="N122" s="213"/>
      <c r="O122" s="213"/>
      <c r="P122" s="213"/>
      <c r="Q122" s="213"/>
      <c r="R122" s="213"/>
      <c r="S122" s="213"/>
      <c r="T122" s="214"/>
      <c r="AT122" s="215" t="s">
        <v>134</v>
      </c>
      <c r="AU122" s="215" t="s">
        <v>86</v>
      </c>
      <c r="AV122" s="13" t="s">
        <v>22</v>
      </c>
      <c r="AW122" s="13" t="s">
        <v>37</v>
      </c>
      <c r="AX122" s="13" t="s">
        <v>76</v>
      </c>
      <c r="AY122" s="215" t="s">
        <v>123</v>
      </c>
    </row>
    <row r="123" spans="1:65" s="14" customFormat="1" ht="11.25">
      <c r="B123" s="216"/>
      <c r="C123" s="217"/>
      <c r="D123" s="202" t="s">
        <v>134</v>
      </c>
      <c r="E123" s="218" t="s">
        <v>20</v>
      </c>
      <c r="F123" s="219" t="s">
        <v>620</v>
      </c>
      <c r="G123" s="217"/>
      <c r="H123" s="220">
        <v>84.48</v>
      </c>
      <c r="I123" s="221"/>
      <c r="J123" s="217"/>
      <c r="K123" s="217"/>
      <c r="L123" s="222"/>
      <c r="M123" s="223"/>
      <c r="N123" s="224"/>
      <c r="O123" s="224"/>
      <c r="P123" s="224"/>
      <c r="Q123" s="224"/>
      <c r="R123" s="224"/>
      <c r="S123" s="224"/>
      <c r="T123" s="225"/>
      <c r="AT123" s="226" t="s">
        <v>134</v>
      </c>
      <c r="AU123" s="226" t="s">
        <v>86</v>
      </c>
      <c r="AV123" s="14" t="s">
        <v>86</v>
      </c>
      <c r="AW123" s="14" t="s">
        <v>37</v>
      </c>
      <c r="AX123" s="14" t="s">
        <v>22</v>
      </c>
      <c r="AY123" s="226" t="s">
        <v>123</v>
      </c>
    </row>
    <row r="124" spans="1:65" s="2" customFormat="1" ht="16.5" customHeight="1">
      <c r="A124" s="36"/>
      <c r="B124" s="37"/>
      <c r="C124" s="189" t="s">
        <v>179</v>
      </c>
      <c r="D124" s="189" t="s">
        <v>125</v>
      </c>
      <c r="E124" s="190" t="s">
        <v>195</v>
      </c>
      <c r="F124" s="191" t="s">
        <v>196</v>
      </c>
      <c r="G124" s="192" t="s">
        <v>197</v>
      </c>
      <c r="H124" s="193">
        <v>204.3</v>
      </c>
      <c r="I124" s="194"/>
      <c r="J124" s="195">
        <f>ROUND(I124*H124,2)</f>
        <v>0</v>
      </c>
      <c r="K124" s="191" t="s">
        <v>129</v>
      </c>
      <c r="L124" s="41"/>
      <c r="M124" s="196" t="s">
        <v>20</v>
      </c>
      <c r="N124" s="197" t="s">
        <v>47</v>
      </c>
      <c r="O124" s="66"/>
      <c r="P124" s="198">
        <f>O124*H124</f>
        <v>0</v>
      </c>
      <c r="Q124" s="198">
        <v>8.4000000000000003E-4</v>
      </c>
      <c r="R124" s="198">
        <f>Q124*H124</f>
        <v>0.17161200000000001</v>
      </c>
      <c r="S124" s="198">
        <v>0</v>
      </c>
      <c r="T124" s="199">
        <f>S124*H124</f>
        <v>0</v>
      </c>
      <c r="U124" s="36"/>
      <c r="V124" s="36"/>
      <c r="W124" s="36"/>
      <c r="X124" s="36"/>
      <c r="Y124" s="36"/>
      <c r="Z124" s="36"/>
      <c r="AA124" s="36"/>
      <c r="AB124" s="36"/>
      <c r="AC124" s="36"/>
      <c r="AD124" s="36"/>
      <c r="AE124" s="36"/>
      <c r="AR124" s="200" t="s">
        <v>130</v>
      </c>
      <c r="AT124" s="200" t="s">
        <v>125</v>
      </c>
      <c r="AU124" s="200" t="s">
        <v>86</v>
      </c>
      <c r="AY124" s="19" t="s">
        <v>123</v>
      </c>
      <c r="BE124" s="201">
        <f>IF(N124="základní",J124,0)</f>
        <v>0</v>
      </c>
      <c r="BF124" s="201">
        <f>IF(N124="snížená",J124,0)</f>
        <v>0</v>
      </c>
      <c r="BG124" s="201">
        <f>IF(N124="zákl. přenesená",J124,0)</f>
        <v>0</v>
      </c>
      <c r="BH124" s="201">
        <f>IF(N124="sníž. přenesená",J124,0)</f>
        <v>0</v>
      </c>
      <c r="BI124" s="201">
        <f>IF(N124="nulová",J124,0)</f>
        <v>0</v>
      </c>
      <c r="BJ124" s="19" t="s">
        <v>22</v>
      </c>
      <c r="BK124" s="201">
        <f>ROUND(I124*H124,2)</f>
        <v>0</v>
      </c>
      <c r="BL124" s="19" t="s">
        <v>130</v>
      </c>
      <c r="BM124" s="200" t="s">
        <v>198</v>
      </c>
    </row>
    <row r="125" spans="1:65" s="2" customFormat="1" ht="11.25">
      <c r="A125" s="36"/>
      <c r="B125" s="37"/>
      <c r="C125" s="38"/>
      <c r="D125" s="202" t="s">
        <v>132</v>
      </c>
      <c r="E125" s="38"/>
      <c r="F125" s="203" t="s">
        <v>199</v>
      </c>
      <c r="G125" s="38"/>
      <c r="H125" s="38"/>
      <c r="I125" s="110"/>
      <c r="J125" s="38"/>
      <c r="K125" s="38"/>
      <c r="L125" s="41"/>
      <c r="M125" s="204"/>
      <c r="N125" s="205"/>
      <c r="O125" s="66"/>
      <c r="P125" s="66"/>
      <c r="Q125" s="66"/>
      <c r="R125" s="66"/>
      <c r="S125" s="66"/>
      <c r="T125" s="67"/>
      <c r="U125" s="36"/>
      <c r="V125" s="36"/>
      <c r="W125" s="36"/>
      <c r="X125" s="36"/>
      <c r="Y125" s="36"/>
      <c r="Z125" s="36"/>
      <c r="AA125" s="36"/>
      <c r="AB125" s="36"/>
      <c r="AC125" s="36"/>
      <c r="AD125" s="36"/>
      <c r="AE125" s="36"/>
      <c r="AT125" s="19" t="s">
        <v>132</v>
      </c>
      <c r="AU125" s="19" t="s">
        <v>86</v>
      </c>
    </row>
    <row r="126" spans="1:65" s="14" customFormat="1" ht="11.25">
      <c r="B126" s="216"/>
      <c r="C126" s="217"/>
      <c r="D126" s="202" t="s">
        <v>134</v>
      </c>
      <c r="E126" s="218" t="s">
        <v>20</v>
      </c>
      <c r="F126" s="219" t="s">
        <v>621</v>
      </c>
      <c r="G126" s="217"/>
      <c r="H126" s="220">
        <v>204.3</v>
      </c>
      <c r="I126" s="221"/>
      <c r="J126" s="217"/>
      <c r="K126" s="217"/>
      <c r="L126" s="222"/>
      <c r="M126" s="223"/>
      <c r="N126" s="224"/>
      <c r="O126" s="224"/>
      <c r="P126" s="224"/>
      <c r="Q126" s="224"/>
      <c r="R126" s="224"/>
      <c r="S126" s="224"/>
      <c r="T126" s="225"/>
      <c r="AT126" s="226" t="s">
        <v>134</v>
      </c>
      <c r="AU126" s="226" t="s">
        <v>86</v>
      </c>
      <c r="AV126" s="14" t="s">
        <v>86</v>
      </c>
      <c r="AW126" s="14" t="s">
        <v>37</v>
      </c>
      <c r="AX126" s="14" t="s">
        <v>22</v>
      </c>
      <c r="AY126" s="226" t="s">
        <v>123</v>
      </c>
    </row>
    <row r="127" spans="1:65" s="2" customFormat="1" ht="16.5" customHeight="1">
      <c r="A127" s="36"/>
      <c r="B127" s="37"/>
      <c r="C127" s="189" t="s">
        <v>189</v>
      </c>
      <c r="D127" s="189" t="s">
        <v>125</v>
      </c>
      <c r="E127" s="190" t="s">
        <v>202</v>
      </c>
      <c r="F127" s="191" t="s">
        <v>203</v>
      </c>
      <c r="G127" s="192" t="s">
        <v>197</v>
      </c>
      <c r="H127" s="193">
        <v>204.3</v>
      </c>
      <c r="I127" s="194"/>
      <c r="J127" s="195">
        <f>ROUND(I127*H127,2)</f>
        <v>0</v>
      </c>
      <c r="K127" s="191" t="s">
        <v>129</v>
      </c>
      <c r="L127" s="41"/>
      <c r="M127" s="196" t="s">
        <v>20</v>
      </c>
      <c r="N127" s="197" t="s">
        <v>47</v>
      </c>
      <c r="O127" s="66"/>
      <c r="P127" s="198">
        <f>O127*H127</f>
        <v>0</v>
      </c>
      <c r="Q127" s="198">
        <v>0</v>
      </c>
      <c r="R127" s="198">
        <f>Q127*H127</f>
        <v>0</v>
      </c>
      <c r="S127" s="198">
        <v>0</v>
      </c>
      <c r="T127" s="199">
        <f>S127*H127</f>
        <v>0</v>
      </c>
      <c r="U127" s="36"/>
      <c r="V127" s="36"/>
      <c r="W127" s="36"/>
      <c r="X127" s="36"/>
      <c r="Y127" s="36"/>
      <c r="Z127" s="36"/>
      <c r="AA127" s="36"/>
      <c r="AB127" s="36"/>
      <c r="AC127" s="36"/>
      <c r="AD127" s="36"/>
      <c r="AE127" s="36"/>
      <c r="AR127" s="200" t="s">
        <v>130</v>
      </c>
      <c r="AT127" s="200" t="s">
        <v>125</v>
      </c>
      <c r="AU127" s="200" t="s">
        <v>86</v>
      </c>
      <c r="AY127" s="19" t="s">
        <v>123</v>
      </c>
      <c r="BE127" s="201">
        <f>IF(N127="základní",J127,0)</f>
        <v>0</v>
      </c>
      <c r="BF127" s="201">
        <f>IF(N127="snížená",J127,0)</f>
        <v>0</v>
      </c>
      <c r="BG127" s="201">
        <f>IF(N127="zákl. přenesená",J127,0)</f>
        <v>0</v>
      </c>
      <c r="BH127" s="201">
        <f>IF(N127="sníž. přenesená",J127,0)</f>
        <v>0</v>
      </c>
      <c r="BI127" s="201">
        <f>IF(N127="nulová",J127,0)</f>
        <v>0</v>
      </c>
      <c r="BJ127" s="19" t="s">
        <v>22</v>
      </c>
      <c r="BK127" s="201">
        <f>ROUND(I127*H127,2)</f>
        <v>0</v>
      </c>
      <c r="BL127" s="19" t="s">
        <v>130</v>
      </c>
      <c r="BM127" s="200" t="s">
        <v>204</v>
      </c>
    </row>
    <row r="128" spans="1:65" s="2" customFormat="1" ht="19.5">
      <c r="A128" s="36"/>
      <c r="B128" s="37"/>
      <c r="C128" s="38"/>
      <c r="D128" s="202" t="s">
        <v>132</v>
      </c>
      <c r="E128" s="38"/>
      <c r="F128" s="203" t="s">
        <v>205</v>
      </c>
      <c r="G128" s="38"/>
      <c r="H128" s="38"/>
      <c r="I128" s="110"/>
      <c r="J128" s="38"/>
      <c r="K128" s="38"/>
      <c r="L128" s="41"/>
      <c r="M128" s="204"/>
      <c r="N128" s="205"/>
      <c r="O128" s="66"/>
      <c r="P128" s="66"/>
      <c r="Q128" s="66"/>
      <c r="R128" s="66"/>
      <c r="S128" s="66"/>
      <c r="T128" s="67"/>
      <c r="U128" s="36"/>
      <c r="V128" s="36"/>
      <c r="W128" s="36"/>
      <c r="X128" s="36"/>
      <c r="Y128" s="36"/>
      <c r="Z128" s="36"/>
      <c r="AA128" s="36"/>
      <c r="AB128" s="36"/>
      <c r="AC128" s="36"/>
      <c r="AD128" s="36"/>
      <c r="AE128" s="36"/>
      <c r="AT128" s="19" t="s">
        <v>132</v>
      </c>
      <c r="AU128" s="19" t="s">
        <v>86</v>
      </c>
    </row>
    <row r="129" spans="1:65" s="2" customFormat="1" ht="16.5" customHeight="1">
      <c r="A129" s="36"/>
      <c r="B129" s="37"/>
      <c r="C129" s="189" t="s">
        <v>27</v>
      </c>
      <c r="D129" s="189" t="s">
        <v>125</v>
      </c>
      <c r="E129" s="190" t="s">
        <v>622</v>
      </c>
      <c r="F129" s="191" t="s">
        <v>623</v>
      </c>
      <c r="G129" s="192" t="s">
        <v>197</v>
      </c>
      <c r="H129" s="193">
        <v>96</v>
      </c>
      <c r="I129" s="194"/>
      <c r="J129" s="195">
        <f>ROUND(I129*H129,2)</f>
        <v>0</v>
      </c>
      <c r="K129" s="191" t="s">
        <v>129</v>
      </c>
      <c r="L129" s="41"/>
      <c r="M129" s="196" t="s">
        <v>20</v>
      </c>
      <c r="N129" s="197" t="s">
        <v>47</v>
      </c>
      <c r="O129" s="66"/>
      <c r="P129" s="198">
        <f>O129*H129</f>
        <v>0</v>
      </c>
      <c r="Q129" s="198">
        <v>8.4999999999999995E-4</v>
      </c>
      <c r="R129" s="198">
        <f>Q129*H129</f>
        <v>8.1599999999999992E-2</v>
      </c>
      <c r="S129" s="198">
        <v>0</v>
      </c>
      <c r="T129" s="199">
        <f>S129*H129</f>
        <v>0</v>
      </c>
      <c r="U129" s="36"/>
      <c r="V129" s="36"/>
      <c r="W129" s="36"/>
      <c r="X129" s="36"/>
      <c r="Y129" s="36"/>
      <c r="Z129" s="36"/>
      <c r="AA129" s="36"/>
      <c r="AB129" s="36"/>
      <c r="AC129" s="36"/>
      <c r="AD129" s="36"/>
      <c r="AE129" s="36"/>
      <c r="AR129" s="200" t="s">
        <v>130</v>
      </c>
      <c r="AT129" s="200" t="s">
        <v>125</v>
      </c>
      <c r="AU129" s="200" t="s">
        <v>86</v>
      </c>
      <c r="AY129" s="19" t="s">
        <v>123</v>
      </c>
      <c r="BE129" s="201">
        <f>IF(N129="základní",J129,0)</f>
        <v>0</v>
      </c>
      <c r="BF129" s="201">
        <f>IF(N129="snížená",J129,0)</f>
        <v>0</v>
      </c>
      <c r="BG129" s="201">
        <f>IF(N129="zákl. přenesená",J129,0)</f>
        <v>0</v>
      </c>
      <c r="BH129" s="201">
        <f>IF(N129="sníž. přenesená",J129,0)</f>
        <v>0</v>
      </c>
      <c r="BI129" s="201">
        <f>IF(N129="nulová",J129,0)</f>
        <v>0</v>
      </c>
      <c r="BJ129" s="19" t="s">
        <v>22</v>
      </c>
      <c r="BK129" s="201">
        <f>ROUND(I129*H129,2)</f>
        <v>0</v>
      </c>
      <c r="BL129" s="19" t="s">
        <v>130</v>
      </c>
      <c r="BM129" s="200" t="s">
        <v>624</v>
      </c>
    </row>
    <row r="130" spans="1:65" s="2" customFormat="1" ht="11.25">
      <c r="A130" s="36"/>
      <c r="B130" s="37"/>
      <c r="C130" s="38"/>
      <c r="D130" s="202" t="s">
        <v>132</v>
      </c>
      <c r="E130" s="38"/>
      <c r="F130" s="203" t="s">
        <v>625</v>
      </c>
      <c r="G130" s="38"/>
      <c r="H130" s="38"/>
      <c r="I130" s="110"/>
      <c r="J130" s="38"/>
      <c r="K130" s="38"/>
      <c r="L130" s="41"/>
      <c r="M130" s="204"/>
      <c r="N130" s="205"/>
      <c r="O130" s="66"/>
      <c r="P130" s="66"/>
      <c r="Q130" s="66"/>
      <c r="R130" s="66"/>
      <c r="S130" s="66"/>
      <c r="T130" s="67"/>
      <c r="U130" s="36"/>
      <c r="V130" s="36"/>
      <c r="W130" s="36"/>
      <c r="X130" s="36"/>
      <c r="Y130" s="36"/>
      <c r="Z130" s="36"/>
      <c r="AA130" s="36"/>
      <c r="AB130" s="36"/>
      <c r="AC130" s="36"/>
      <c r="AD130" s="36"/>
      <c r="AE130" s="36"/>
      <c r="AT130" s="19" t="s">
        <v>132</v>
      </c>
      <c r="AU130" s="19" t="s">
        <v>86</v>
      </c>
    </row>
    <row r="131" spans="1:65" s="14" customFormat="1" ht="11.25">
      <c r="B131" s="216"/>
      <c r="C131" s="217"/>
      <c r="D131" s="202" t="s">
        <v>134</v>
      </c>
      <c r="E131" s="218" t="s">
        <v>20</v>
      </c>
      <c r="F131" s="219" t="s">
        <v>626</v>
      </c>
      <c r="G131" s="217"/>
      <c r="H131" s="220">
        <v>96</v>
      </c>
      <c r="I131" s="221"/>
      <c r="J131" s="217"/>
      <c r="K131" s="217"/>
      <c r="L131" s="222"/>
      <c r="M131" s="223"/>
      <c r="N131" s="224"/>
      <c r="O131" s="224"/>
      <c r="P131" s="224"/>
      <c r="Q131" s="224"/>
      <c r="R131" s="224"/>
      <c r="S131" s="224"/>
      <c r="T131" s="225"/>
      <c r="AT131" s="226" t="s">
        <v>134</v>
      </c>
      <c r="AU131" s="226" t="s">
        <v>86</v>
      </c>
      <c r="AV131" s="14" t="s">
        <v>86</v>
      </c>
      <c r="AW131" s="14" t="s">
        <v>37</v>
      </c>
      <c r="AX131" s="14" t="s">
        <v>22</v>
      </c>
      <c r="AY131" s="226" t="s">
        <v>123</v>
      </c>
    </row>
    <row r="132" spans="1:65" s="2" customFormat="1" ht="16.5" customHeight="1">
      <c r="A132" s="36"/>
      <c r="B132" s="37"/>
      <c r="C132" s="189" t="s">
        <v>201</v>
      </c>
      <c r="D132" s="189" t="s">
        <v>125</v>
      </c>
      <c r="E132" s="190" t="s">
        <v>627</v>
      </c>
      <c r="F132" s="191" t="s">
        <v>628</v>
      </c>
      <c r="G132" s="192" t="s">
        <v>197</v>
      </c>
      <c r="H132" s="193">
        <v>96</v>
      </c>
      <c r="I132" s="194"/>
      <c r="J132" s="195">
        <f>ROUND(I132*H132,2)</f>
        <v>0</v>
      </c>
      <c r="K132" s="191" t="s">
        <v>129</v>
      </c>
      <c r="L132" s="41"/>
      <c r="M132" s="196" t="s">
        <v>20</v>
      </c>
      <c r="N132" s="197" t="s">
        <v>47</v>
      </c>
      <c r="O132" s="66"/>
      <c r="P132" s="198">
        <f>O132*H132</f>
        <v>0</v>
      </c>
      <c r="Q132" s="198">
        <v>0</v>
      </c>
      <c r="R132" s="198">
        <f>Q132*H132</f>
        <v>0</v>
      </c>
      <c r="S132" s="198">
        <v>0</v>
      </c>
      <c r="T132" s="199">
        <f>S132*H132</f>
        <v>0</v>
      </c>
      <c r="U132" s="36"/>
      <c r="V132" s="36"/>
      <c r="W132" s="36"/>
      <c r="X132" s="36"/>
      <c r="Y132" s="36"/>
      <c r="Z132" s="36"/>
      <c r="AA132" s="36"/>
      <c r="AB132" s="36"/>
      <c r="AC132" s="36"/>
      <c r="AD132" s="36"/>
      <c r="AE132" s="36"/>
      <c r="AR132" s="200" t="s">
        <v>130</v>
      </c>
      <c r="AT132" s="200" t="s">
        <v>125</v>
      </c>
      <c r="AU132" s="200" t="s">
        <v>86</v>
      </c>
      <c r="AY132" s="19" t="s">
        <v>123</v>
      </c>
      <c r="BE132" s="201">
        <f>IF(N132="základní",J132,0)</f>
        <v>0</v>
      </c>
      <c r="BF132" s="201">
        <f>IF(N132="snížená",J132,0)</f>
        <v>0</v>
      </c>
      <c r="BG132" s="201">
        <f>IF(N132="zákl. přenesená",J132,0)</f>
        <v>0</v>
      </c>
      <c r="BH132" s="201">
        <f>IF(N132="sníž. přenesená",J132,0)</f>
        <v>0</v>
      </c>
      <c r="BI132" s="201">
        <f>IF(N132="nulová",J132,0)</f>
        <v>0</v>
      </c>
      <c r="BJ132" s="19" t="s">
        <v>22</v>
      </c>
      <c r="BK132" s="201">
        <f>ROUND(I132*H132,2)</f>
        <v>0</v>
      </c>
      <c r="BL132" s="19" t="s">
        <v>130</v>
      </c>
      <c r="BM132" s="200" t="s">
        <v>629</v>
      </c>
    </row>
    <row r="133" spans="1:65" s="2" customFormat="1" ht="19.5">
      <c r="A133" s="36"/>
      <c r="B133" s="37"/>
      <c r="C133" s="38"/>
      <c r="D133" s="202" t="s">
        <v>132</v>
      </c>
      <c r="E133" s="38"/>
      <c r="F133" s="203" t="s">
        <v>630</v>
      </c>
      <c r="G133" s="38"/>
      <c r="H133" s="38"/>
      <c r="I133" s="110"/>
      <c r="J133" s="38"/>
      <c r="K133" s="38"/>
      <c r="L133" s="41"/>
      <c r="M133" s="204"/>
      <c r="N133" s="205"/>
      <c r="O133" s="66"/>
      <c r="P133" s="66"/>
      <c r="Q133" s="66"/>
      <c r="R133" s="66"/>
      <c r="S133" s="66"/>
      <c r="T133" s="67"/>
      <c r="U133" s="36"/>
      <c r="V133" s="36"/>
      <c r="W133" s="36"/>
      <c r="X133" s="36"/>
      <c r="Y133" s="36"/>
      <c r="Z133" s="36"/>
      <c r="AA133" s="36"/>
      <c r="AB133" s="36"/>
      <c r="AC133" s="36"/>
      <c r="AD133" s="36"/>
      <c r="AE133" s="36"/>
      <c r="AT133" s="19" t="s">
        <v>132</v>
      </c>
      <c r="AU133" s="19" t="s">
        <v>86</v>
      </c>
    </row>
    <row r="134" spans="1:65" s="2" customFormat="1" ht="16.5" customHeight="1">
      <c r="A134" s="36"/>
      <c r="B134" s="37"/>
      <c r="C134" s="189" t="s">
        <v>206</v>
      </c>
      <c r="D134" s="189" t="s">
        <v>125</v>
      </c>
      <c r="E134" s="190" t="s">
        <v>228</v>
      </c>
      <c r="F134" s="191" t="s">
        <v>229</v>
      </c>
      <c r="G134" s="192" t="s">
        <v>155</v>
      </c>
      <c r="H134" s="193">
        <v>61.402000000000001</v>
      </c>
      <c r="I134" s="194"/>
      <c r="J134" s="195">
        <f>ROUND(I134*H134,2)</f>
        <v>0</v>
      </c>
      <c r="K134" s="191" t="s">
        <v>129</v>
      </c>
      <c r="L134" s="41"/>
      <c r="M134" s="196" t="s">
        <v>20</v>
      </c>
      <c r="N134" s="197" t="s">
        <v>47</v>
      </c>
      <c r="O134" s="66"/>
      <c r="P134" s="198">
        <f>O134*H134</f>
        <v>0</v>
      </c>
      <c r="Q134" s="198">
        <v>0</v>
      </c>
      <c r="R134" s="198">
        <f>Q134*H134</f>
        <v>0</v>
      </c>
      <c r="S134" s="198">
        <v>0</v>
      </c>
      <c r="T134" s="199">
        <f>S134*H134</f>
        <v>0</v>
      </c>
      <c r="U134" s="36"/>
      <c r="V134" s="36"/>
      <c r="W134" s="36"/>
      <c r="X134" s="36"/>
      <c r="Y134" s="36"/>
      <c r="Z134" s="36"/>
      <c r="AA134" s="36"/>
      <c r="AB134" s="36"/>
      <c r="AC134" s="36"/>
      <c r="AD134" s="36"/>
      <c r="AE134" s="36"/>
      <c r="AR134" s="200" t="s">
        <v>130</v>
      </c>
      <c r="AT134" s="200" t="s">
        <v>125</v>
      </c>
      <c r="AU134" s="200" t="s">
        <v>86</v>
      </c>
      <c r="AY134" s="19" t="s">
        <v>123</v>
      </c>
      <c r="BE134" s="201">
        <f>IF(N134="základní",J134,0)</f>
        <v>0</v>
      </c>
      <c r="BF134" s="201">
        <f>IF(N134="snížená",J134,0)</f>
        <v>0</v>
      </c>
      <c r="BG134" s="201">
        <f>IF(N134="zákl. přenesená",J134,0)</f>
        <v>0</v>
      </c>
      <c r="BH134" s="201">
        <f>IF(N134="sníž. přenesená",J134,0)</f>
        <v>0</v>
      </c>
      <c r="BI134" s="201">
        <f>IF(N134="nulová",J134,0)</f>
        <v>0</v>
      </c>
      <c r="BJ134" s="19" t="s">
        <v>22</v>
      </c>
      <c r="BK134" s="201">
        <f>ROUND(I134*H134,2)</f>
        <v>0</v>
      </c>
      <c r="BL134" s="19" t="s">
        <v>130</v>
      </c>
      <c r="BM134" s="200" t="s">
        <v>230</v>
      </c>
    </row>
    <row r="135" spans="1:65" s="2" customFormat="1" ht="19.5">
      <c r="A135" s="36"/>
      <c r="B135" s="37"/>
      <c r="C135" s="38"/>
      <c r="D135" s="202" t="s">
        <v>132</v>
      </c>
      <c r="E135" s="38"/>
      <c r="F135" s="203" t="s">
        <v>231</v>
      </c>
      <c r="G135" s="38"/>
      <c r="H135" s="38"/>
      <c r="I135" s="110"/>
      <c r="J135" s="38"/>
      <c r="K135" s="38"/>
      <c r="L135" s="41"/>
      <c r="M135" s="204"/>
      <c r="N135" s="205"/>
      <c r="O135" s="66"/>
      <c r="P135" s="66"/>
      <c r="Q135" s="66"/>
      <c r="R135" s="66"/>
      <c r="S135" s="66"/>
      <c r="T135" s="67"/>
      <c r="U135" s="36"/>
      <c r="V135" s="36"/>
      <c r="W135" s="36"/>
      <c r="X135" s="36"/>
      <c r="Y135" s="36"/>
      <c r="Z135" s="36"/>
      <c r="AA135" s="36"/>
      <c r="AB135" s="36"/>
      <c r="AC135" s="36"/>
      <c r="AD135" s="36"/>
      <c r="AE135" s="36"/>
      <c r="AT135" s="19" t="s">
        <v>132</v>
      </c>
      <c r="AU135" s="19" t="s">
        <v>86</v>
      </c>
    </row>
    <row r="136" spans="1:65" s="13" customFormat="1" ht="11.25">
      <c r="B136" s="206"/>
      <c r="C136" s="207"/>
      <c r="D136" s="202" t="s">
        <v>134</v>
      </c>
      <c r="E136" s="208" t="s">
        <v>20</v>
      </c>
      <c r="F136" s="209" t="s">
        <v>232</v>
      </c>
      <c r="G136" s="207"/>
      <c r="H136" s="208" t="s">
        <v>20</v>
      </c>
      <c r="I136" s="210"/>
      <c r="J136" s="207"/>
      <c r="K136" s="207"/>
      <c r="L136" s="211"/>
      <c r="M136" s="212"/>
      <c r="N136" s="213"/>
      <c r="O136" s="213"/>
      <c r="P136" s="213"/>
      <c r="Q136" s="213"/>
      <c r="R136" s="213"/>
      <c r="S136" s="213"/>
      <c r="T136" s="214"/>
      <c r="AT136" s="215" t="s">
        <v>134</v>
      </c>
      <c r="AU136" s="215" t="s">
        <v>86</v>
      </c>
      <c r="AV136" s="13" t="s">
        <v>22</v>
      </c>
      <c r="AW136" s="13" t="s">
        <v>37</v>
      </c>
      <c r="AX136" s="13" t="s">
        <v>76</v>
      </c>
      <c r="AY136" s="215" t="s">
        <v>123</v>
      </c>
    </row>
    <row r="137" spans="1:65" s="14" customFormat="1" ht="11.25">
      <c r="B137" s="216"/>
      <c r="C137" s="217"/>
      <c r="D137" s="202" t="s">
        <v>134</v>
      </c>
      <c r="E137" s="218" t="s">
        <v>20</v>
      </c>
      <c r="F137" s="219" t="s">
        <v>631</v>
      </c>
      <c r="G137" s="217"/>
      <c r="H137" s="220">
        <v>19.295000000000002</v>
      </c>
      <c r="I137" s="221"/>
      <c r="J137" s="217"/>
      <c r="K137" s="217"/>
      <c r="L137" s="222"/>
      <c r="M137" s="223"/>
      <c r="N137" s="224"/>
      <c r="O137" s="224"/>
      <c r="P137" s="224"/>
      <c r="Q137" s="224"/>
      <c r="R137" s="224"/>
      <c r="S137" s="224"/>
      <c r="T137" s="225"/>
      <c r="AT137" s="226" t="s">
        <v>134</v>
      </c>
      <c r="AU137" s="226" t="s">
        <v>86</v>
      </c>
      <c r="AV137" s="14" t="s">
        <v>86</v>
      </c>
      <c r="AW137" s="14" t="s">
        <v>37</v>
      </c>
      <c r="AX137" s="14" t="s">
        <v>76</v>
      </c>
      <c r="AY137" s="226" t="s">
        <v>123</v>
      </c>
    </row>
    <row r="138" spans="1:65" s="14" customFormat="1" ht="11.25">
      <c r="B138" s="216"/>
      <c r="C138" s="217"/>
      <c r="D138" s="202" t="s">
        <v>134</v>
      </c>
      <c r="E138" s="218" t="s">
        <v>20</v>
      </c>
      <c r="F138" s="219" t="s">
        <v>632</v>
      </c>
      <c r="G138" s="217"/>
      <c r="H138" s="220">
        <v>8.5129999999999999</v>
      </c>
      <c r="I138" s="221"/>
      <c r="J138" s="217"/>
      <c r="K138" s="217"/>
      <c r="L138" s="222"/>
      <c r="M138" s="223"/>
      <c r="N138" s="224"/>
      <c r="O138" s="224"/>
      <c r="P138" s="224"/>
      <c r="Q138" s="224"/>
      <c r="R138" s="224"/>
      <c r="S138" s="224"/>
      <c r="T138" s="225"/>
      <c r="AT138" s="226" t="s">
        <v>134</v>
      </c>
      <c r="AU138" s="226" t="s">
        <v>86</v>
      </c>
      <c r="AV138" s="14" t="s">
        <v>86</v>
      </c>
      <c r="AW138" s="14" t="s">
        <v>37</v>
      </c>
      <c r="AX138" s="14" t="s">
        <v>76</v>
      </c>
      <c r="AY138" s="226" t="s">
        <v>123</v>
      </c>
    </row>
    <row r="139" spans="1:65" s="14" customFormat="1" ht="11.25">
      <c r="B139" s="216"/>
      <c r="C139" s="217"/>
      <c r="D139" s="202" t="s">
        <v>134</v>
      </c>
      <c r="E139" s="218" t="s">
        <v>20</v>
      </c>
      <c r="F139" s="219" t="s">
        <v>633</v>
      </c>
      <c r="G139" s="217"/>
      <c r="H139" s="220">
        <v>7.056</v>
      </c>
      <c r="I139" s="221"/>
      <c r="J139" s="217"/>
      <c r="K139" s="217"/>
      <c r="L139" s="222"/>
      <c r="M139" s="223"/>
      <c r="N139" s="224"/>
      <c r="O139" s="224"/>
      <c r="P139" s="224"/>
      <c r="Q139" s="224"/>
      <c r="R139" s="224"/>
      <c r="S139" s="224"/>
      <c r="T139" s="225"/>
      <c r="AT139" s="226" t="s">
        <v>134</v>
      </c>
      <c r="AU139" s="226" t="s">
        <v>86</v>
      </c>
      <c r="AV139" s="14" t="s">
        <v>86</v>
      </c>
      <c r="AW139" s="14" t="s">
        <v>37</v>
      </c>
      <c r="AX139" s="14" t="s">
        <v>76</v>
      </c>
      <c r="AY139" s="226" t="s">
        <v>123</v>
      </c>
    </row>
    <row r="140" spans="1:65" s="14" customFormat="1" ht="11.25">
      <c r="B140" s="216"/>
      <c r="C140" s="217"/>
      <c r="D140" s="202" t="s">
        <v>134</v>
      </c>
      <c r="E140" s="218" t="s">
        <v>20</v>
      </c>
      <c r="F140" s="219" t="s">
        <v>634</v>
      </c>
      <c r="G140" s="217"/>
      <c r="H140" s="220">
        <v>26.538</v>
      </c>
      <c r="I140" s="221"/>
      <c r="J140" s="217"/>
      <c r="K140" s="217"/>
      <c r="L140" s="222"/>
      <c r="M140" s="223"/>
      <c r="N140" s="224"/>
      <c r="O140" s="224"/>
      <c r="P140" s="224"/>
      <c r="Q140" s="224"/>
      <c r="R140" s="224"/>
      <c r="S140" s="224"/>
      <c r="T140" s="225"/>
      <c r="AT140" s="226" t="s">
        <v>134</v>
      </c>
      <c r="AU140" s="226" t="s">
        <v>86</v>
      </c>
      <c r="AV140" s="14" t="s">
        <v>86</v>
      </c>
      <c r="AW140" s="14" t="s">
        <v>37</v>
      </c>
      <c r="AX140" s="14" t="s">
        <v>76</v>
      </c>
      <c r="AY140" s="226" t="s">
        <v>123</v>
      </c>
    </row>
    <row r="141" spans="1:65" s="15" customFormat="1" ht="11.25">
      <c r="B141" s="227"/>
      <c r="C141" s="228"/>
      <c r="D141" s="202" t="s">
        <v>134</v>
      </c>
      <c r="E141" s="229" t="s">
        <v>20</v>
      </c>
      <c r="F141" s="230" t="s">
        <v>160</v>
      </c>
      <c r="G141" s="228"/>
      <c r="H141" s="231">
        <v>61.402000000000001</v>
      </c>
      <c r="I141" s="232"/>
      <c r="J141" s="228"/>
      <c r="K141" s="228"/>
      <c r="L141" s="233"/>
      <c r="M141" s="234"/>
      <c r="N141" s="235"/>
      <c r="O141" s="235"/>
      <c r="P141" s="235"/>
      <c r="Q141" s="235"/>
      <c r="R141" s="235"/>
      <c r="S141" s="235"/>
      <c r="T141" s="236"/>
      <c r="AT141" s="237" t="s">
        <v>134</v>
      </c>
      <c r="AU141" s="237" t="s">
        <v>86</v>
      </c>
      <c r="AV141" s="15" t="s">
        <v>130</v>
      </c>
      <c r="AW141" s="15" t="s">
        <v>37</v>
      </c>
      <c r="AX141" s="15" t="s">
        <v>22</v>
      </c>
      <c r="AY141" s="237" t="s">
        <v>123</v>
      </c>
    </row>
    <row r="142" spans="1:65" s="2" customFormat="1" ht="16.5" customHeight="1">
      <c r="A142" s="36"/>
      <c r="B142" s="37"/>
      <c r="C142" s="189" t="s">
        <v>213</v>
      </c>
      <c r="D142" s="189" t="s">
        <v>125</v>
      </c>
      <c r="E142" s="190" t="s">
        <v>237</v>
      </c>
      <c r="F142" s="191" t="s">
        <v>238</v>
      </c>
      <c r="G142" s="192" t="s">
        <v>155</v>
      </c>
      <c r="H142" s="193">
        <v>61.402000000000001</v>
      </c>
      <c r="I142" s="194"/>
      <c r="J142" s="195">
        <f>ROUND(I142*H142,2)</f>
        <v>0</v>
      </c>
      <c r="K142" s="191" t="s">
        <v>129</v>
      </c>
      <c r="L142" s="41"/>
      <c r="M142" s="196" t="s">
        <v>20</v>
      </c>
      <c r="N142" s="197" t="s">
        <v>47</v>
      </c>
      <c r="O142" s="66"/>
      <c r="P142" s="198">
        <f>O142*H142</f>
        <v>0</v>
      </c>
      <c r="Q142" s="198">
        <v>0</v>
      </c>
      <c r="R142" s="198">
        <f>Q142*H142</f>
        <v>0</v>
      </c>
      <c r="S142" s="198">
        <v>0</v>
      </c>
      <c r="T142" s="199">
        <f>S142*H142</f>
        <v>0</v>
      </c>
      <c r="U142" s="36"/>
      <c r="V142" s="36"/>
      <c r="W142" s="36"/>
      <c r="X142" s="36"/>
      <c r="Y142" s="36"/>
      <c r="Z142" s="36"/>
      <c r="AA142" s="36"/>
      <c r="AB142" s="36"/>
      <c r="AC142" s="36"/>
      <c r="AD142" s="36"/>
      <c r="AE142" s="36"/>
      <c r="AR142" s="200" t="s">
        <v>130</v>
      </c>
      <c r="AT142" s="200" t="s">
        <v>125</v>
      </c>
      <c r="AU142" s="200" t="s">
        <v>86</v>
      </c>
      <c r="AY142" s="19" t="s">
        <v>123</v>
      </c>
      <c r="BE142" s="201">
        <f>IF(N142="základní",J142,0)</f>
        <v>0</v>
      </c>
      <c r="BF142" s="201">
        <f>IF(N142="snížená",J142,0)</f>
        <v>0</v>
      </c>
      <c r="BG142" s="201">
        <f>IF(N142="zákl. přenesená",J142,0)</f>
        <v>0</v>
      </c>
      <c r="BH142" s="201">
        <f>IF(N142="sníž. přenesená",J142,0)</f>
        <v>0</v>
      </c>
      <c r="BI142" s="201">
        <f>IF(N142="nulová",J142,0)</f>
        <v>0</v>
      </c>
      <c r="BJ142" s="19" t="s">
        <v>22</v>
      </c>
      <c r="BK142" s="201">
        <f>ROUND(I142*H142,2)</f>
        <v>0</v>
      </c>
      <c r="BL142" s="19" t="s">
        <v>130</v>
      </c>
      <c r="BM142" s="200" t="s">
        <v>239</v>
      </c>
    </row>
    <row r="143" spans="1:65" s="2" customFormat="1" ht="19.5">
      <c r="A143" s="36"/>
      <c r="B143" s="37"/>
      <c r="C143" s="38"/>
      <c r="D143" s="202" t="s">
        <v>132</v>
      </c>
      <c r="E143" s="38"/>
      <c r="F143" s="203" t="s">
        <v>240</v>
      </c>
      <c r="G143" s="38"/>
      <c r="H143" s="38"/>
      <c r="I143" s="110"/>
      <c r="J143" s="38"/>
      <c r="K143" s="38"/>
      <c r="L143" s="41"/>
      <c r="M143" s="204"/>
      <c r="N143" s="205"/>
      <c r="O143" s="66"/>
      <c r="P143" s="66"/>
      <c r="Q143" s="66"/>
      <c r="R143" s="66"/>
      <c r="S143" s="66"/>
      <c r="T143" s="67"/>
      <c r="U143" s="36"/>
      <c r="V143" s="36"/>
      <c r="W143" s="36"/>
      <c r="X143" s="36"/>
      <c r="Y143" s="36"/>
      <c r="Z143" s="36"/>
      <c r="AA143" s="36"/>
      <c r="AB143" s="36"/>
      <c r="AC143" s="36"/>
      <c r="AD143" s="36"/>
      <c r="AE143" s="36"/>
      <c r="AT143" s="19" t="s">
        <v>132</v>
      </c>
      <c r="AU143" s="19" t="s">
        <v>86</v>
      </c>
    </row>
    <row r="144" spans="1:65" s="13" customFormat="1" ht="11.25">
      <c r="B144" s="206"/>
      <c r="C144" s="207"/>
      <c r="D144" s="202" t="s">
        <v>134</v>
      </c>
      <c r="E144" s="208" t="s">
        <v>20</v>
      </c>
      <c r="F144" s="209" t="s">
        <v>232</v>
      </c>
      <c r="G144" s="207"/>
      <c r="H144" s="208" t="s">
        <v>20</v>
      </c>
      <c r="I144" s="210"/>
      <c r="J144" s="207"/>
      <c r="K144" s="207"/>
      <c r="L144" s="211"/>
      <c r="M144" s="212"/>
      <c r="N144" s="213"/>
      <c r="O144" s="213"/>
      <c r="P144" s="213"/>
      <c r="Q144" s="213"/>
      <c r="R144" s="213"/>
      <c r="S144" s="213"/>
      <c r="T144" s="214"/>
      <c r="AT144" s="215" t="s">
        <v>134</v>
      </c>
      <c r="AU144" s="215" t="s">
        <v>86</v>
      </c>
      <c r="AV144" s="13" t="s">
        <v>22</v>
      </c>
      <c r="AW144" s="13" t="s">
        <v>37</v>
      </c>
      <c r="AX144" s="13" t="s">
        <v>76</v>
      </c>
      <c r="AY144" s="215" t="s">
        <v>123</v>
      </c>
    </row>
    <row r="145" spans="1:65" s="14" customFormat="1" ht="11.25">
      <c r="B145" s="216"/>
      <c r="C145" s="217"/>
      <c r="D145" s="202" t="s">
        <v>134</v>
      </c>
      <c r="E145" s="218" t="s">
        <v>20</v>
      </c>
      <c r="F145" s="219" t="s">
        <v>631</v>
      </c>
      <c r="G145" s="217"/>
      <c r="H145" s="220">
        <v>19.295000000000002</v>
      </c>
      <c r="I145" s="221"/>
      <c r="J145" s="217"/>
      <c r="K145" s="217"/>
      <c r="L145" s="222"/>
      <c r="M145" s="223"/>
      <c r="N145" s="224"/>
      <c r="O145" s="224"/>
      <c r="P145" s="224"/>
      <c r="Q145" s="224"/>
      <c r="R145" s="224"/>
      <c r="S145" s="224"/>
      <c r="T145" s="225"/>
      <c r="AT145" s="226" t="s">
        <v>134</v>
      </c>
      <c r="AU145" s="226" t="s">
        <v>86</v>
      </c>
      <c r="AV145" s="14" t="s">
        <v>86</v>
      </c>
      <c r="AW145" s="14" t="s">
        <v>37</v>
      </c>
      <c r="AX145" s="14" t="s">
        <v>76</v>
      </c>
      <c r="AY145" s="226" t="s">
        <v>123</v>
      </c>
    </row>
    <row r="146" spans="1:65" s="14" customFormat="1" ht="11.25">
      <c r="B146" s="216"/>
      <c r="C146" s="217"/>
      <c r="D146" s="202" t="s">
        <v>134</v>
      </c>
      <c r="E146" s="218" t="s">
        <v>20</v>
      </c>
      <c r="F146" s="219" t="s">
        <v>632</v>
      </c>
      <c r="G146" s="217"/>
      <c r="H146" s="220">
        <v>8.5129999999999999</v>
      </c>
      <c r="I146" s="221"/>
      <c r="J146" s="217"/>
      <c r="K146" s="217"/>
      <c r="L146" s="222"/>
      <c r="M146" s="223"/>
      <c r="N146" s="224"/>
      <c r="O146" s="224"/>
      <c r="P146" s="224"/>
      <c r="Q146" s="224"/>
      <c r="R146" s="224"/>
      <c r="S146" s="224"/>
      <c r="T146" s="225"/>
      <c r="AT146" s="226" t="s">
        <v>134</v>
      </c>
      <c r="AU146" s="226" t="s">
        <v>86</v>
      </c>
      <c r="AV146" s="14" t="s">
        <v>86</v>
      </c>
      <c r="AW146" s="14" t="s">
        <v>37</v>
      </c>
      <c r="AX146" s="14" t="s">
        <v>76</v>
      </c>
      <c r="AY146" s="226" t="s">
        <v>123</v>
      </c>
    </row>
    <row r="147" spans="1:65" s="14" customFormat="1" ht="11.25">
      <c r="B147" s="216"/>
      <c r="C147" s="217"/>
      <c r="D147" s="202" t="s">
        <v>134</v>
      </c>
      <c r="E147" s="218" t="s">
        <v>20</v>
      </c>
      <c r="F147" s="219" t="s">
        <v>633</v>
      </c>
      <c r="G147" s="217"/>
      <c r="H147" s="220">
        <v>7.056</v>
      </c>
      <c r="I147" s="221"/>
      <c r="J147" s="217"/>
      <c r="K147" s="217"/>
      <c r="L147" s="222"/>
      <c r="M147" s="223"/>
      <c r="N147" s="224"/>
      <c r="O147" s="224"/>
      <c r="P147" s="224"/>
      <c r="Q147" s="224"/>
      <c r="R147" s="224"/>
      <c r="S147" s="224"/>
      <c r="T147" s="225"/>
      <c r="AT147" s="226" t="s">
        <v>134</v>
      </c>
      <c r="AU147" s="226" t="s">
        <v>86</v>
      </c>
      <c r="AV147" s="14" t="s">
        <v>86</v>
      </c>
      <c r="AW147" s="14" t="s">
        <v>37</v>
      </c>
      <c r="AX147" s="14" t="s">
        <v>76</v>
      </c>
      <c r="AY147" s="226" t="s">
        <v>123</v>
      </c>
    </row>
    <row r="148" spans="1:65" s="14" customFormat="1" ht="11.25">
      <c r="B148" s="216"/>
      <c r="C148" s="217"/>
      <c r="D148" s="202" t="s">
        <v>134</v>
      </c>
      <c r="E148" s="218" t="s">
        <v>20</v>
      </c>
      <c r="F148" s="219" t="s">
        <v>634</v>
      </c>
      <c r="G148" s="217"/>
      <c r="H148" s="220">
        <v>26.538</v>
      </c>
      <c r="I148" s="221"/>
      <c r="J148" s="217"/>
      <c r="K148" s="217"/>
      <c r="L148" s="222"/>
      <c r="M148" s="223"/>
      <c r="N148" s="224"/>
      <c r="O148" s="224"/>
      <c r="P148" s="224"/>
      <c r="Q148" s="224"/>
      <c r="R148" s="224"/>
      <c r="S148" s="224"/>
      <c r="T148" s="225"/>
      <c r="AT148" s="226" t="s">
        <v>134</v>
      </c>
      <c r="AU148" s="226" t="s">
        <v>86</v>
      </c>
      <c r="AV148" s="14" t="s">
        <v>86</v>
      </c>
      <c r="AW148" s="14" t="s">
        <v>37</v>
      </c>
      <c r="AX148" s="14" t="s">
        <v>76</v>
      </c>
      <c r="AY148" s="226" t="s">
        <v>123</v>
      </c>
    </row>
    <row r="149" spans="1:65" s="15" customFormat="1" ht="11.25">
      <c r="B149" s="227"/>
      <c r="C149" s="228"/>
      <c r="D149" s="202" t="s">
        <v>134</v>
      </c>
      <c r="E149" s="229" t="s">
        <v>20</v>
      </c>
      <c r="F149" s="230" t="s">
        <v>160</v>
      </c>
      <c r="G149" s="228"/>
      <c r="H149" s="231">
        <v>61.402000000000001</v>
      </c>
      <c r="I149" s="232"/>
      <c r="J149" s="228"/>
      <c r="K149" s="228"/>
      <c r="L149" s="233"/>
      <c r="M149" s="234"/>
      <c r="N149" s="235"/>
      <c r="O149" s="235"/>
      <c r="P149" s="235"/>
      <c r="Q149" s="235"/>
      <c r="R149" s="235"/>
      <c r="S149" s="235"/>
      <c r="T149" s="236"/>
      <c r="AT149" s="237" t="s">
        <v>134</v>
      </c>
      <c r="AU149" s="237" t="s">
        <v>86</v>
      </c>
      <c r="AV149" s="15" t="s">
        <v>130</v>
      </c>
      <c r="AW149" s="15" t="s">
        <v>37</v>
      </c>
      <c r="AX149" s="15" t="s">
        <v>22</v>
      </c>
      <c r="AY149" s="237" t="s">
        <v>123</v>
      </c>
    </row>
    <row r="150" spans="1:65" s="2" customFormat="1" ht="16.5" customHeight="1">
      <c r="A150" s="36"/>
      <c r="B150" s="37"/>
      <c r="C150" s="189" t="s">
        <v>218</v>
      </c>
      <c r="D150" s="189" t="s">
        <v>125</v>
      </c>
      <c r="E150" s="190" t="s">
        <v>228</v>
      </c>
      <c r="F150" s="191" t="s">
        <v>229</v>
      </c>
      <c r="G150" s="192" t="s">
        <v>155</v>
      </c>
      <c r="H150" s="193">
        <v>159.22800000000001</v>
      </c>
      <c r="I150" s="194"/>
      <c r="J150" s="195">
        <f>ROUND(I150*H150,2)</f>
        <v>0</v>
      </c>
      <c r="K150" s="191" t="s">
        <v>129</v>
      </c>
      <c r="L150" s="41"/>
      <c r="M150" s="196" t="s">
        <v>20</v>
      </c>
      <c r="N150" s="197" t="s">
        <v>47</v>
      </c>
      <c r="O150" s="66"/>
      <c r="P150" s="198">
        <f>O150*H150</f>
        <v>0</v>
      </c>
      <c r="Q150" s="198">
        <v>0</v>
      </c>
      <c r="R150" s="198">
        <f>Q150*H150</f>
        <v>0</v>
      </c>
      <c r="S150" s="198">
        <v>0</v>
      </c>
      <c r="T150" s="199">
        <f>S150*H150</f>
        <v>0</v>
      </c>
      <c r="U150" s="36"/>
      <c r="V150" s="36"/>
      <c r="W150" s="36"/>
      <c r="X150" s="36"/>
      <c r="Y150" s="36"/>
      <c r="Z150" s="36"/>
      <c r="AA150" s="36"/>
      <c r="AB150" s="36"/>
      <c r="AC150" s="36"/>
      <c r="AD150" s="36"/>
      <c r="AE150" s="36"/>
      <c r="AR150" s="200" t="s">
        <v>130</v>
      </c>
      <c r="AT150" s="200" t="s">
        <v>125</v>
      </c>
      <c r="AU150" s="200" t="s">
        <v>86</v>
      </c>
      <c r="AY150" s="19" t="s">
        <v>123</v>
      </c>
      <c r="BE150" s="201">
        <f>IF(N150="základní",J150,0)</f>
        <v>0</v>
      </c>
      <c r="BF150" s="201">
        <f>IF(N150="snížená",J150,0)</f>
        <v>0</v>
      </c>
      <c r="BG150" s="201">
        <f>IF(N150="zákl. přenesená",J150,0)</f>
        <v>0</v>
      </c>
      <c r="BH150" s="201">
        <f>IF(N150="sníž. přenesená",J150,0)</f>
        <v>0</v>
      </c>
      <c r="BI150" s="201">
        <f>IF(N150="nulová",J150,0)</f>
        <v>0</v>
      </c>
      <c r="BJ150" s="19" t="s">
        <v>22</v>
      </c>
      <c r="BK150" s="201">
        <f>ROUND(I150*H150,2)</f>
        <v>0</v>
      </c>
      <c r="BL150" s="19" t="s">
        <v>130</v>
      </c>
      <c r="BM150" s="200" t="s">
        <v>242</v>
      </c>
    </row>
    <row r="151" spans="1:65" s="2" customFormat="1" ht="19.5">
      <c r="A151" s="36"/>
      <c r="B151" s="37"/>
      <c r="C151" s="38"/>
      <c r="D151" s="202" t="s">
        <v>132</v>
      </c>
      <c r="E151" s="38"/>
      <c r="F151" s="203" t="s">
        <v>231</v>
      </c>
      <c r="G151" s="38"/>
      <c r="H151" s="38"/>
      <c r="I151" s="110"/>
      <c r="J151" s="38"/>
      <c r="K151" s="38"/>
      <c r="L151" s="41"/>
      <c r="M151" s="204"/>
      <c r="N151" s="205"/>
      <c r="O151" s="66"/>
      <c r="P151" s="66"/>
      <c r="Q151" s="66"/>
      <c r="R151" s="66"/>
      <c r="S151" s="66"/>
      <c r="T151" s="67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T151" s="19" t="s">
        <v>132</v>
      </c>
      <c r="AU151" s="19" t="s">
        <v>86</v>
      </c>
    </row>
    <row r="152" spans="1:65" s="13" customFormat="1" ht="11.25">
      <c r="B152" s="206"/>
      <c r="C152" s="207"/>
      <c r="D152" s="202" t="s">
        <v>134</v>
      </c>
      <c r="E152" s="208" t="s">
        <v>20</v>
      </c>
      <c r="F152" s="209" t="s">
        <v>243</v>
      </c>
      <c r="G152" s="207"/>
      <c r="H152" s="208" t="s">
        <v>20</v>
      </c>
      <c r="I152" s="210"/>
      <c r="J152" s="207"/>
      <c r="K152" s="207"/>
      <c r="L152" s="211"/>
      <c r="M152" s="212"/>
      <c r="N152" s="213"/>
      <c r="O152" s="213"/>
      <c r="P152" s="213"/>
      <c r="Q152" s="213"/>
      <c r="R152" s="213"/>
      <c r="S152" s="213"/>
      <c r="T152" s="214"/>
      <c r="AT152" s="215" t="s">
        <v>134</v>
      </c>
      <c r="AU152" s="215" t="s">
        <v>86</v>
      </c>
      <c r="AV152" s="13" t="s">
        <v>22</v>
      </c>
      <c r="AW152" s="13" t="s">
        <v>37</v>
      </c>
      <c r="AX152" s="13" t="s">
        <v>76</v>
      </c>
      <c r="AY152" s="215" t="s">
        <v>123</v>
      </c>
    </row>
    <row r="153" spans="1:65" s="14" customFormat="1" ht="11.25">
      <c r="B153" s="216"/>
      <c r="C153" s="217"/>
      <c r="D153" s="202" t="s">
        <v>134</v>
      </c>
      <c r="E153" s="218" t="s">
        <v>20</v>
      </c>
      <c r="F153" s="219" t="s">
        <v>635</v>
      </c>
      <c r="G153" s="217"/>
      <c r="H153" s="220">
        <v>159.22800000000001</v>
      </c>
      <c r="I153" s="221"/>
      <c r="J153" s="217"/>
      <c r="K153" s="217"/>
      <c r="L153" s="222"/>
      <c r="M153" s="223"/>
      <c r="N153" s="224"/>
      <c r="O153" s="224"/>
      <c r="P153" s="224"/>
      <c r="Q153" s="224"/>
      <c r="R153" s="224"/>
      <c r="S153" s="224"/>
      <c r="T153" s="225"/>
      <c r="AT153" s="226" t="s">
        <v>134</v>
      </c>
      <c r="AU153" s="226" t="s">
        <v>86</v>
      </c>
      <c r="AV153" s="14" t="s">
        <v>86</v>
      </c>
      <c r="AW153" s="14" t="s">
        <v>37</v>
      </c>
      <c r="AX153" s="14" t="s">
        <v>22</v>
      </c>
      <c r="AY153" s="226" t="s">
        <v>123</v>
      </c>
    </row>
    <row r="154" spans="1:65" s="2" customFormat="1" ht="16.5" customHeight="1">
      <c r="A154" s="36"/>
      <c r="B154" s="37"/>
      <c r="C154" s="189" t="s">
        <v>8</v>
      </c>
      <c r="D154" s="189" t="s">
        <v>125</v>
      </c>
      <c r="E154" s="190" t="s">
        <v>237</v>
      </c>
      <c r="F154" s="191" t="s">
        <v>238</v>
      </c>
      <c r="G154" s="192" t="s">
        <v>155</v>
      </c>
      <c r="H154" s="193">
        <v>79.614000000000004</v>
      </c>
      <c r="I154" s="194"/>
      <c r="J154" s="195">
        <f>ROUND(I154*H154,2)</f>
        <v>0</v>
      </c>
      <c r="K154" s="191" t="s">
        <v>129</v>
      </c>
      <c r="L154" s="41"/>
      <c r="M154" s="196" t="s">
        <v>20</v>
      </c>
      <c r="N154" s="197" t="s">
        <v>47</v>
      </c>
      <c r="O154" s="66"/>
      <c r="P154" s="198">
        <f>O154*H154</f>
        <v>0</v>
      </c>
      <c r="Q154" s="198">
        <v>0</v>
      </c>
      <c r="R154" s="198">
        <f>Q154*H154</f>
        <v>0</v>
      </c>
      <c r="S154" s="198">
        <v>0</v>
      </c>
      <c r="T154" s="199">
        <f>S154*H154</f>
        <v>0</v>
      </c>
      <c r="U154" s="36"/>
      <c r="V154" s="36"/>
      <c r="W154" s="36"/>
      <c r="X154" s="36"/>
      <c r="Y154" s="36"/>
      <c r="Z154" s="36"/>
      <c r="AA154" s="36"/>
      <c r="AB154" s="36"/>
      <c r="AC154" s="36"/>
      <c r="AD154" s="36"/>
      <c r="AE154" s="36"/>
      <c r="AR154" s="200" t="s">
        <v>130</v>
      </c>
      <c r="AT154" s="200" t="s">
        <v>125</v>
      </c>
      <c r="AU154" s="200" t="s">
        <v>86</v>
      </c>
      <c r="AY154" s="19" t="s">
        <v>123</v>
      </c>
      <c r="BE154" s="201">
        <f>IF(N154="základní",J154,0)</f>
        <v>0</v>
      </c>
      <c r="BF154" s="201">
        <f>IF(N154="snížená",J154,0)</f>
        <v>0</v>
      </c>
      <c r="BG154" s="201">
        <f>IF(N154="zákl. přenesená",J154,0)</f>
        <v>0</v>
      </c>
      <c r="BH154" s="201">
        <f>IF(N154="sníž. přenesená",J154,0)</f>
        <v>0</v>
      </c>
      <c r="BI154" s="201">
        <f>IF(N154="nulová",J154,0)</f>
        <v>0</v>
      </c>
      <c r="BJ154" s="19" t="s">
        <v>22</v>
      </c>
      <c r="BK154" s="201">
        <f>ROUND(I154*H154,2)</f>
        <v>0</v>
      </c>
      <c r="BL154" s="19" t="s">
        <v>130</v>
      </c>
      <c r="BM154" s="200" t="s">
        <v>246</v>
      </c>
    </row>
    <row r="155" spans="1:65" s="2" customFormat="1" ht="19.5">
      <c r="A155" s="36"/>
      <c r="B155" s="37"/>
      <c r="C155" s="38"/>
      <c r="D155" s="202" t="s">
        <v>132</v>
      </c>
      <c r="E155" s="38"/>
      <c r="F155" s="203" t="s">
        <v>240</v>
      </c>
      <c r="G155" s="38"/>
      <c r="H155" s="38"/>
      <c r="I155" s="110"/>
      <c r="J155" s="38"/>
      <c r="K155" s="38"/>
      <c r="L155" s="41"/>
      <c r="M155" s="204"/>
      <c r="N155" s="205"/>
      <c r="O155" s="66"/>
      <c r="P155" s="66"/>
      <c r="Q155" s="66"/>
      <c r="R155" s="66"/>
      <c r="S155" s="66"/>
      <c r="T155" s="67"/>
      <c r="U155" s="36"/>
      <c r="V155" s="36"/>
      <c r="W155" s="36"/>
      <c r="X155" s="36"/>
      <c r="Y155" s="36"/>
      <c r="Z155" s="36"/>
      <c r="AA155" s="36"/>
      <c r="AB155" s="36"/>
      <c r="AC155" s="36"/>
      <c r="AD155" s="36"/>
      <c r="AE155" s="36"/>
      <c r="AT155" s="19" t="s">
        <v>132</v>
      </c>
      <c r="AU155" s="19" t="s">
        <v>86</v>
      </c>
    </row>
    <row r="156" spans="1:65" s="13" customFormat="1" ht="11.25">
      <c r="B156" s="206"/>
      <c r="C156" s="207"/>
      <c r="D156" s="202" t="s">
        <v>134</v>
      </c>
      <c r="E156" s="208" t="s">
        <v>20</v>
      </c>
      <c r="F156" s="209" t="s">
        <v>247</v>
      </c>
      <c r="G156" s="207"/>
      <c r="H156" s="208" t="s">
        <v>20</v>
      </c>
      <c r="I156" s="210"/>
      <c r="J156" s="207"/>
      <c r="K156" s="207"/>
      <c r="L156" s="211"/>
      <c r="M156" s="212"/>
      <c r="N156" s="213"/>
      <c r="O156" s="213"/>
      <c r="P156" s="213"/>
      <c r="Q156" s="213"/>
      <c r="R156" s="213"/>
      <c r="S156" s="213"/>
      <c r="T156" s="214"/>
      <c r="AT156" s="215" t="s">
        <v>134</v>
      </c>
      <c r="AU156" s="215" t="s">
        <v>86</v>
      </c>
      <c r="AV156" s="13" t="s">
        <v>22</v>
      </c>
      <c r="AW156" s="13" t="s">
        <v>37</v>
      </c>
      <c r="AX156" s="13" t="s">
        <v>76</v>
      </c>
      <c r="AY156" s="215" t="s">
        <v>123</v>
      </c>
    </row>
    <row r="157" spans="1:65" s="14" customFormat="1" ht="11.25">
      <c r="B157" s="216"/>
      <c r="C157" s="217"/>
      <c r="D157" s="202" t="s">
        <v>134</v>
      </c>
      <c r="E157" s="218" t="s">
        <v>20</v>
      </c>
      <c r="F157" s="219" t="s">
        <v>636</v>
      </c>
      <c r="G157" s="217"/>
      <c r="H157" s="220">
        <v>79.614000000000004</v>
      </c>
      <c r="I157" s="221"/>
      <c r="J157" s="217"/>
      <c r="K157" s="217"/>
      <c r="L157" s="222"/>
      <c r="M157" s="223"/>
      <c r="N157" s="224"/>
      <c r="O157" s="224"/>
      <c r="P157" s="224"/>
      <c r="Q157" s="224"/>
      <c r="R157" s="224"/>
      <c r="S157" s="224"/>
      <c r="T157" s="225"/>
      <c r="AT157" s="226" t="s">
        <v>134</v>
      </c>
      <c r="AU157" s="226" t="s">
        <v>86</v>
      </c>
      <c r="AV157" s="14" t="s">
        <v>86</v>
      </c>
      <c r="AW157" s="14" t="s">
        <v>37</v>
      </c>
      <c r="AX157" s="14" t="s">
        <v>22</v>
      </c>
      <c r="AY157" s="226" t="s">
        <v>123</v>
      </c>
    </row>
    <row r="158" spans="1:65" s="2" customFormat="1" ht="16.5" customHeight="1">
      <c r="A158" s="36"/>
      <c r="B158" s="37"/>
      <c r="C158" s="189" t="s">
        <v>227</v>
      </c>
      <c r="D158" s="189" t="s">
        <v>125</v>
      </c>
      <c r="E158" s="190" t="s">
        <v>250</v>
      </c>
      <c r="F158" s="191" t="s">
        <v>251</v>
      </c>
      <c r="G158" s="192" t="s">
        <v>155</v>
      </c>
      <c r="H158" s="193">
        <v>4.8659999999999997</v>
      </c>
      <c r="I158" s="194"/>
      <c r="J158" s="195">
        <f>ROUND(I158*H158,2)</f>
        <v>0</v>
      </c>
      <c r="K158" s="191" t="s">
        <v>129</v>
      </c>
      <c r="L158" s="41"/>
      <c r="M158" s="196" t="s">
        <v>20</v>
      </c>
      <c r="N158" s="197" t="s">
        <v>47</v>
      </c>
      <c r="O158" s="66"/>
      <c r="P158" s="198">
        <f>O158*H158</f>
        <v>0</v>
      </c>
      <c r="Q158" s="198">
        <v>0</v>
      </c>
      <c r="R158" s="198">
        <f>Q158*H158</f>
        <v>0</v>
      </c>
      <c r="S158" s="198">
        <v>0</v>
      </c>
      <c r="T158" s="199">
        <f>S158*H158</f>
        <v>0</v>
      </c>
      <c r="U158" s="36"/>
      <c r="V158" s="36"/>
      <c r="W158" s="36"/>
      <c r="X158" s="36"/>
      <c r="Y158" s="36"/>
      <c r="Z158" s="36"/>
      <c r="AA158" s="36"/>
      <c r="AB158" s="36"/>
      <c r="AC158" s="36"/>
      <c r="AD158" s="36"/>
      <c r="AE158" s="36"/>
      <c r="AR158" s="200" t="s">
        <v>130</v>
      </c>
      <c r="AT158" s="200" t="s">
        <v>125</v>
      </c>
      <c r="AU158" s="200" t="s">
        <v>86</v>
      </c>
      <c r="AY158" s="19" t="s">
        <v>123</v>
      </c>
      <c r="BE158" s="201">
        <f>IF(N158="základní",J158,0)</f>
        <v>0</v>
      </c>
      <c r="BF158" s="201">
        <f>IF(N158="snížená",J158,0)</f>
        <v>0</v>
      </c>
      <c r="BG158" s="201">
        <f>IF(N158="zákl. přenesená",J158,0)</f>
        <v>0</v>
      </c>
      <c r="BH158" s="201">
        <f>IF(N158="sníž. přenesená",J158,0)</f>
        <v>0</v>
      </c>
      <c r="BI158" s="201">
        <f>IF(N158="nulová",J158,0)</f>
        <v>0</v>
      </c>
      <c r="BJ158" s="19" t="s">
        <v>22</v>
      </c>
      <c r="BK158" s="201">
        <f>ROUND(I158*H158,2)</f>
        <v>0</v>
      </c>
      <c r="BL158" s="19" t="s">
        <v>130</v>
      </c>
      <c r="BM158" s="200" t="s">
        <v>252</v>
      </c>
    </row>
    <row r="159" spans="1:65" s="2" customFormat="1" ht="19.5">
      <c r="A159" s="36"/>
      <c r="B159" s="37"/>
      <c r="C159" s="38"/>
      <c r="D159" s="202" t="s">
        <v>132</v>
      </c>
      <c r="E159" s="38"/>
      <c r="F159" s="203" t="s">
        <v>253</v>
      </c>
      <c r="G159" s="38"/>
      <c r="H159" s="38"/>
      <c r="I159" s="110"/>
      <c r="J159" s="38"/>
      <c r="K159" s="38"/>
      <c r="L159" s="41"/>
      <c r="M159" s="204"/>
      <c r="N159" s="205"/>
      <c r="O159" s="66"/>
      <c r="P159" s="66"/>
      <c r="Q159" s="66"/>
      <c r="R159" s="66"/>
      <c r="S159" s="66"/>
      <c r="T159" s="67"/>
      <c r="U159" s="36"/>
      <c r="V159" s="36"/>
      <c r="W159" s="36"/>
      <c r="X159" s="36"/>
      <c r="Y159" s="36"/>
      <c r="Z159" s="36"/>
      <c r="AA159" s="36"/>
      <c r="AB159" s="36"/>
      <c r="AC159" s="36"/>
      <c r="AD159" s="36"/>
      <c r="AE159" s="36"/>
      <c r="AT159" s="19" t="s">
        <v>132</v>
      </c>
      <c r="AU159" s="19" t="s">
        <v>86</v>
      </c>
    </row>
    <row r="160" spans="1:65" s="14" customFormat="1" ht="11.25">
      <c r="B160" s="216"/>
      <c r="C160" s="217"/>
      <c r="D160" s="202" t="s">
        <v>134</v>
      </c>
      <c r="E160" s="218" t="s">
        <v>20</v>
      </c>
      <c r="F160" s="219" t="s">
        <v>637</v>
      </c>
      <c r="G160" s="217"/>
      <c r="H160" s="220">
        <v>84.48</v>
      </c>
      <c r="I160" s="221"/>
      <c r="J160" s="217"/>
      <c r="K160" s="217"/>
      <c r="L160" s="222"/>
      <c r="M160" s="223"/>
      <c r="N160" s="224"/>
      <c r="O160" s="224"/>
      <c r="P160" s="224"/>
      <c r="Q160" s="224"/>
      <c r="R160" s="224"/>
      <c r="S160" s="224"/>
      <c r="T160" s="225"/>
      <c r="AT160" s="226" t="s">
        <v>134</v>
      </c>
      <c r="AU160" s="226" t="s">
        <v>86</v>
      </c>
      <c r="AV160" s="14" t="s">
        <v>86</v>
      </c>
      <c r="AW160" s="14" t="s">
        <v>37</v>
      </c>
      <c r="AX160" s="14" t="s">
        <v>76</v>
      </c>
      <c r="AY160" s="226" t="s">
        <v>123</v>
      </c>
    </row>
    <row r="161" spans="1:65" s="14" customFormat="1" ht="11.25">
      <c r="B161" s="216"/>
      <c r="C161" s="217"/>
      <c r="D161" s="202" t="s">
        <v>134</v>
      </c>
      <c r="E161" s="218" t="s">
        <v>20</v>
      </c>
      <c r="F161" s="219" t="s">
        <v>638</v>
      </c>
      <c r="G161" s="217"/>
      <c r="H161" s="220">
        <v>-79.614000000000004</v>
      </c>
      <c r="I161" s="221"/>
      <c r="J161" s="217"/>
      <c r="K161" s="217"/>
      <c r="L161" s="222"/>
      <c r="M161" s="223"/>
      <c r="N161" s="224"/>
      <c r="O161" s="224"/>
      <c r="P161" s="224"/>
      <c r="Q161" s="224"/>
      <c r="R161" s="224"/>
      <c r="S161" s="224"/>
      <c r="T161" s="225"/>
      <c r="AT161" s="226" t="s">
        <v>134</v>
      </c>
      <c r="AU161" s="226" t="s">
        <v>86</v>
      </c>
      <c r="AV161" s="14" t="s">
        <v>86</v>
      </c>
      <c r="AW161" s="14" t="s">
        <v>37</v>
      </c>
      <c r="AX161" s="14" t="s">
        <v>76</v>
      </c>
      <c r="AY161" s="226" t="s">
        <v>123</v>
      </c>
    </row>
    <row r="162" spans="1:65" s="15" customFormat="1" ht="11.25">
      <c r="B162" s="227"/>
      <c r="C162" s="228"/>
      <c r="D162" s="202" t="s">
        <v>134</v>
      </c>
      <c r="E162" s="229" t="s">
        <v>20</v>
      </c>
      <c r="F162" s="230" t="s">
        <v>160</v>
      </c>
      <c r="G162" s="228"/>
      <c r="H162" s="231">
        <v>4.8659999999999997</v>
      </c>
      <c r="I162" s="232"/>
      <c r="J162" s="228"/>
      <c r="K162" s="228"/>
      <c r="L162" s="233"/>
      <c r="M162" s="234"/>
      <c r="N162" s="235"/>
      <c r="O162" s="235"/>
      <c r="P162" s="235"/>
      <c r="Q162" s="235"/>
      <c r="R162" s="235"/>
      <c r="S162" s="235"/>
      <c r="T162" s="236"/>
      <c r="AT162" s="237" t="s">
        <v>134</v>
      </c>
      <c r="AU162" s="237" t="s">
        <v>86</v>
      </c>
      <c r="AV162" s="15" t="s">
        <v>130</v>
      </c>
      <c r="AW162" s="15" t="s">
        <v>37</v>
      </c>
      <c r="AX162" s="15" t="s">
        <v>22</v>
      </c>
      <c r="AY162" s="237" t="s">
        <v>123</v>
      </c>
    </row>
    <row r="163" spans="1:65" s="2" customFormat="1" ht="16.5" customHeight="1">
      <c r="A163" s="36"/>
      <c r="B163" s="37"/>
      <c r="C163" s="189" t="s">
        <v>236</v>
      </c>
      <c r="D163" s="189" t="s">
        <v>125</v>
      </c>
      <c r="E163" s="190" t="s">
        <v>256</v>
      </c>
      <c r="F163" s="191" t="s">
        <v>257</v>
      </c>
      <c r="G163" s="192" t="s">
        <v>155</v>
      </c>
      <c r="H163" s="193">
        <v>84.48</v>
      </c>
      <c r="I163" s="194"/>
      <c r="J163" s="195">
        <f>ROUND(I163*H163,2)</f>
        <v>0</v>
      </c>
      <c r="K163" s="191" t="s">
        <v>129</v>
      </c>
      <c r="L163" s="41"/>
      <c r="M163" s="196" t="s">
        <v>20</v>
      </c>
      <c r="N163" s="197" t="s">
        <v>47</v>
      </c>
      <c r="O163" s="66"/>
      <c r="P163" s="198">
        <f>O163*H163</f>
        <v>0</v>
      </c>
      <c r="Q163" s="198">
        <v>0</v>
      </c>
      <c r="R163" s="198">
        <f>Q163*H163</f>
        <v>0</v>
      </c>
      <c r="S163" s="198">
        <v>0</v>
      </c>
      <c r="T163" s="199">
        <f>S163*H163</f>
        <v>0</v>
      </c>
      <c r="U163" s="36"/>
      <c r="V163" s="36"/>
      <c r="W163" s="36"/>
      <c r="X163" s="36"/>
      <c r="Y163" s="36"/>
      <c r="Z163" s="36"/>
      <c r="AA163" s="36"/>
      <c r="AB163" s="36"/>
      <c r="AC163" s="36"/>
      <c r="AD163" s="36"/>
      <c r="AE163" s="36"/>
      <c r="AR163" s="200" t="s">
        <v>130</v>
      </c>
      <c r="AT163" s="200" t="s">
        <v>125</v>
      </c>
      <c r="AU163" s="200" t="s">
        <v>86</v>
      </c>
      <c r="AY163" s="19" t="s">
        <v>123</v>
      </c>
      <c r="BE163" s="201">
        <f>IF(N163="základní",J163,0)</f>
        <v>0</v>
      </c>
      <c r="BF163" s="201">
        <f>IF(N163="snížená",J163,0)</f>
        <v>0</v>
      </c>
      <c r="BG163" s="201">
        <f>IF(N163="zákl. přenesená",J163,0)</f>
        <v>0</v>
      </c>
      <c r="BH163" s="201">
        <f>IF(N163="sníž. přenesená",J163,0)</f>
        <v>0</v>
      </c>
      <c r="BI163" s="201">
        <f>IF(N163="nulová",J163,0)</f>
        <v>0</v>
      </c>
      <c r="BJ163" s="19" t="s">
        <v>22</v>
      </c>
      <c r="BK163" s="201">
        <f>ROUND(I163*H163,2)</f>
        <v>0</v>
      </c>
      <c r="BL163" s="19" t="s">
        <v>130</v>
      </c>
      <c r="BM163" s="200" t="s">
        <v>258</v>
      </c>
    </row>
    <row r="164" spans="1:65" s="2" customFormat="1" ht="19.5">
      <c r="A164" s="36"/>
      <c r="B164" s="37"/>
      <c r="C164" s="38"/>
      <c r="D164" s="202" t="s">
        <v>132</v>
      </c>
      <c r="E164" s="38"/>
      <c r="F164" s="203" t="s">
        <v>259</v>
      </c>
      <c r="G164" s="38"/>
      <c r="H164" s="38"/>
      <c r="I164" s="110"/>
      <c r="J164" s="38"/>
      <c r="K164" s="38"/>
      <c r="L164" s="41"/>
      <c r="M164" s="204"/>
      <c r="N164" s="205"/>
      <c r="O164" s="66"/>
      <c r="P164" s="66"/>
      <c r="Q164" s="66"/>
      <c r="R164" s="66"/>
      <c r="S164" s="66"/>
      <c r="T164" s="67"/>
      <c r="U164" s="36"/>
      <c r="V164" s="36"/>
      <c r="W164" s="36"/>
      <c r="X164" s="36"/>
      <c r="Y164" s="36"/>
      <c r="Z164" s="36"/>
      <c r="AA164" s="36"/>
      <c r="AB164" s="36"/>
      <c r="AC164" s="36"/>
      <c r="AD164" s="36"/>
      <c r="AE164" s="36"/>
      <c r="AT164" s="19" t="s">
        <v>132</v>
      </c>
      <c r="AU164" s="19" t="s">
        <v>86</v>
      </c>
    </row>
    <row r="165" spans="1:65" s="14" customFormat="1" ht="11.25">
      <c r="B165" s="216"/>
      <c r="C165" s="217"/>
      <c r="D165" s="202" t="s">
        <v>134</v>
      </c>
      <c r="E165" s="218" t="s">
        <v>20</v>
      </c>
      <c r="F165" s="219" t="s">
        <v>637</v>
      </c>
      <c r="G165" s="217"/>
      <c r="H165" s="220">
        <v>84.48</v>
      </c>
      <c r="I165" s="221"/>
      <c r="J165" s="217"/>
      <c r="K165" s="217"/>
      <c r="L165" s="222"/>
      <c r="M165" s="223"/>
      <c r="N165" s="224"/>
      <c r="O165" s="224"/>
      <c r="P165" s="224"/>
      <c r="Q165" s="224"/>
      <c r="R165" s="224"/>
      <c r="S165" s="224"/>
      <c r="T165" s="225"/>
      <c r="AT165" s="226" t="s">
        <v>134</v>
      </c>
      <c r="AU165" s="226" t="s">
        <v>86</v>
      </c>
      <c r="AV165" s="14" t="s">
        <v>86</v>
      </c>
      <c r="AW165" s="14" t="s">
        <v>37</v>
      </c>
      <c r="AX165" s="14" t="s">
        <v>76</v>
      </c>
      <c r="AY165" s="226" t="s">
        <v>123</v>
      </c>
    </row>
    <row r="166" spans="1:65" s="15" customFormat="1" ht="11.25">
      <c r="B166" s="227"/>
      <c r="C166" s="228"/>
      <c r="D166" s="202" t="s">
        <v>134</v>
      </c>
      <c r="E166" s="229" t="s">
        <v>20</v>
      </c>
      <c r="F166" s="230" t="s">
        <v>160</v>
      </c>
      <c r="G166" s="228"/>
      <c r="H166" s="231">
        <v>84.48</v>
      </c>
      <c r="I166" s="232"/>
      <c r="J166" s="228"/>
      <c r="K166" s="228"/>
      <c r="L166" s="233"/>
      <c r="M166" s="234"/>
      <c r="N166" s="235"/>
      <c r="O166" s="235"/>
      <c r="P166" s="235"/>
      <c r="Q166" s="235"/>
      <c r="R166" s="235"/>
      <c r="S166" s="235"/>
      <c r="T166" s="236"/>
      <c r="AT166" s="237" t="s">
        <v>134</v>
      </c>
      <c r="AU166" s="237" t="s">
        <v>86</v>
      </c>
      <c r="AV166" s="15" t="s">
        <v>130</v>
      </c>
      <c r="AW166" s="15" t="s">
        <v>37</v>
      </c>
      <c r="AX166" s="15" t="s">
        <v>22</v>
      </c>
      <c r="AY166" s="237" t="s">
        <v>123</v>
      </c>
    </row>
    <row r="167" spans="1:65" s="2" customFormat="1" ht="16.5" customHeight="1">
      <c r="A167" s="36"/>
      <c r="B167" s="37"/>
      <c r="C167" s="189" t="s">
        <v>241</v>
      </c>
      <c r="D167" s="189" t="s">
        <v>125</v>
      </c>
      <c r="E167" s="190" t="s">
        <v>261</v>
      </c>
      <c r="F167" s="191" t="s">
        <v>262</v>
      </c>
      <c r="G167" s="192" t="s">
        <v>263</v>
      </c>
      <c r="H167" s="193">
        <v>160.82300000000001</v>
      </c>
      <c r="I167" s="194"/>
      <c r="J167" s="195">
        <f>ROUND(I167*H167,2)</f>
        <v>0</v>
      </c>
      <c r="K167" s="191" t="s">
        <v>129</v>
      </c>
      <c r="L167" s="41"/>
      <c r="M167" s="196" t="s">
        <v>20</v>
      </c>
      <c r="N167" s="197" t="s">
        <v>47</v>
      </c>
      <c r="O167" s="66"/>
      <c r="P167" s="198">
        <f>O167*H167</f>
        <v>0</v>
      </c>
      <c r="Q167" s="198">
        <v>0</v>
      </c>
      <c r="R167" s="198">
        <f>Q167*H167</f>
        <v>0</v>
      </c>
      <c r="S167" s="198">
        <v>0</v>
      </c>
      <c r="T167" s="199">
        <f>S167*H167</f>
        <v>0</v>
      </c>
      <c r="U167" s="36"/>
      <c r="V167" s="36"/>
      <c r="W167" s="36"/>
      <c r="X167" s="36"/>
      <c r="Y167" s="36"/>
      <c r="Z167" s="36"/>
      <c r="AA167" s="36"/>
      <c r="AB167" s="36"/>
      <c r="AC167" s="36"/>
      <c r="AD167" s="36"/>
      <c r="AE167" s="36"/>
      <c r="AR167" s="200" t="s">
        <v>130</v>
      </c>
      <c r="AT167" s="200" t="s">
        <v>125</v>
      </c>
      <c r="AU167" s="200" t="s">
        <v>86</v>
      </c>
      <c r="AY167" s="19" t="s">
        <v>123</v>
      </c>
      <c r="BE167" s="201">
        <f>IF(N167="základní",J167,0)</f>
        <v>0</v>
      </c>
      <c r="BF167" s="201">
        <f>IF(N167="snížená",J167,0)</f>
        <v>0</v>
      </c>
      <c r="BG167" s="201">
        <f>IF(N167="zákl. přenesená",J167,0)</f>
        <v>0</v>
      </c>
      <c r="BH167" s="201">
        <f>IF(N167="sníž. přenesená",J167,0)</f>
        <v>0</v>
      </c>
      <c r="BI167" s="201">
        <f>IF(N167="nulová",J167,0)</f>
        <v>0</v>
      </c>
      <c r="BJ167" s="19" t="s">
        <v>22</v>
      </c>
      <c r="BK167" s="201">
        <f>ROUND(I167*H167,2)</f>
        <v>0</v>
      </c>
      <c r="BL167" s="19" t="s">
        <v>130</v>
      </c>
      <c r="BM167" s="200" t="s">
        <v>264</v>
      </c>
    </row>
    <row r="168" spans="1:65" s="2" customFormat="1" ht="19.5">
      <c r="A168" s="36"/>
      <c r="B168" s="37"/>
      <c r="C168" s="38"/>
      <c r="D168" s="202" t="s">
        <v>132</v>
      </c>
      <c r="E168" s="38"/>
      <c r="F168" s="203" t="s">
        <v>265</v>
      </c>
      <c r="G168" s="38"/>
      <c r="H168" s="38"/>
      <c r="I168" s="110"/>
      <c r="J168" s="38"/>
      <c r="K168" s="38"/>
      <c r="L168" s="41"/>
      <c r="M168" s="204"/>
      <c r="N168" s="205"/>
      <c r="O168" s="66"/>
      <c r="P168" s="66"/>
      <c r="Q168" s="66"/>
      <c r="R168" s="66"/>
      <c r="S168" s="66"/>
      <c r="T168" s="67"/>
      <c r="U168" s="36"/>
      <c r="V168" s="36"/>
      <c r="W168" s="36"/>
      <c r="X168" s="36"/>
      <c r="Y168" s="36"/>
      <c r="Z168" s="36"/>
      <c r="AA168" s="36"/>
      <c r="AB168" s="36"/>
      <c r="AC168" s="36"/>
      <c r="AD168" s="36"/>
      <c r="AE168" s="36"/>
      <c r="AT168" s="19" t="s">
        <v>132</v>
      </c>
      <c r="AU168" s="19" t="s">
        <v>86</v>
      </c>
    </row>
    <row r="169" spans="1:65" s="14" customFormat="1" ht="11.25">
      <c r="B169" s="216"/>
      <c r="C169" s="217"/>
      <c r="D169" s="202" t="s">
        <v>134</v>
      </c>
      <c r="E169" s="218" t="s">
        <v>20</v>
      </c>
      <c r="F169" s="219" t="s">
        <v>639</v>
      </c>
      <c r="G169" s="217"/>
      <c r="H169" s="220">
        <v>160.82300000000001</v>
      </c>
      <c r="I169" s="221"/>
      <c r="J169" s="217"/>
      <c r="K169" s="217"/>
      <c r="L169" s="222"/>
      <c r="M169" s="223"/>
      <c r="N169" s="224"/>
      <c r="O169" s="224"/>
      <c r="P169" s="224"/>
      <c r="Q169" s="224"/>
      <c r="R169" s="224"/>
      <c r="S169" s="224"/>
      <c r="T169" s="225"/>
      <c r="AT169" s="226" t="s">
        <v>134</v>
      </c>
      <c r="AU169" s="226" t="s">
        <v>86</v>
      </c>
      <c r="AV169" s="14" t="s">
        <v>86</v>
      </c>
      <c r="AW169" s="14" t="s">
        <v>37</v>
      </c>
      <c r="AX169" s="14" t="s">
        <v>22</v>
      </c>
      <c r="AY169" s="226" t="s">
        <v>123</v>
      </c>
    </row>
    <row r="170" spans="1:65" s="2" customFormat="1" ht="16.5" customHeight="1">
      <c r="A170" s="36"/>
      <c r="B170" s="37"/>
      <c r="C170" s="189" t="s">
        <v>245</v>
      </c>
      <c r="D170" s="189" t="s">
        <v>125</v>
      </c>
      <c r="E170" s="190" t="s">
        <v>268</v>
      </c>
      <c r="F170" s="191" t="s">
        <v>269</v>
      </c>
      <c r="G170" s="192" t="s">
        <v>155</v>
      </c>
      <c r="H170" s="193">
        <v>26.538</v>
      </c>
      <c r="I170" s="194"/>
      <c r="J170" s="195">
        <f>ROUND(I170*H170,2)</f>
        <v>0</v>
      </c>
      <c r="K170" s="191" t="s">
        <v>129</v>
      </c>
      <c r="L170" s="41"/>
      <c r="M170" s="196" t="s">
        <v>20</v>
      </c>
      <c r="N170" s="197" t="s">
        <v>47</v>
      </c>
      <c r="O170" s="66"/>
      <c r="P170" s="198">
        <f>O170*H170</f>
        <v>0</v>
      </c>
      <c r="Q170" s="198">
        <v>0</v>
      </c>
      <c r="R170" s="198">
        <f>Q170*H170</f>
        <v>0</v>
      </c>
      <c r="S170" s="198">
        <v>0</v>
      </c>
      <c r="T170" s="199">
        <f>S170*H170</f>
        <v>0</v>
      </c>
      <c r="U170" s="36"/>
      <c r="V170" s="36"/>
      <c r="W170" s="36"/>
      <c r="X170" s="36"/>
      <c r="Y170" s="36"/>
      <c r="Z170" s="36"/>
      <c r="AA170" s="36"/>
      <c r="AB170" s="36"/>
      <c r="AC170" s="36"/>
      <c r="AD170" s="36"/>
      <c r="AE170" s="36"/>
      <c r="AR170" s="200" t="s">
        <v>130</v>
      </c>
      <c r="AT170" s="200" t="s">
        <v>125</v>
      </c>
      <c r="AU170" s="200" t="s">
        <v>86</v>
      </c>
      <c r="AY170" s="19" t="s">
        <v>123</v>
      </c>
      <c r="BE170" s="201">
        <f>IF(N170="základní",J170,0)</f>
        <v>0</v>
      </c>
      <c r="BF170" s="201">
        <f>IF(N170="snížená",J170,0)</f>
        <v>0</v>
      </c>
      <c r="BG170" s="201">
        <f>IF(N170="zákl. přenesená",J170,0)</f>
        <v>0</v>
      </c>
      <c r="BH170" s="201">
        <f>IF(N170="sníž. přenesená",J170,0)</f>
        <v>0</v>
      </c>
      <c r="BI170" s="201">
        <f>IF(N170="nulová",J170,0)</f>
        <v>0</v>
      </c>
      <c r="BJ170" s="19" t="s">
        <v>22</v>
      </c>
      <c r="BK170" s="201">
        <f>ROUND(I170*H170,2)</f>
        <v>0</v>
      </c>
      <c r="BL170" s="19" t="s">
        <v>130</v>
      </c>
      <c r="BM170" s="200" t="s">
        <v>270</v>
      </c>
    </row>
    <row r="171" spans="1:65" s="2" customFormat="1" ht="19.5">
      <c r="A171" s="36"/>
      <c r="B171" s="37"/>
      <c r="C171" s="38"/>
      <c r="D171" s="202" t="s">
        <v>132</v>
      </c>
      <c r="E171" s="38"/>
      <c r="F171" s="203" t="s">
        <v>271</v>
      </c>
      <c r="G171" s="38"/>
      <c r="H171" s="38"/>
      <c r="I171" s="110"/>
      <c r="J171" s="38"/>
      <c r="K171" s="38"/>
      <c r="L171" s="41"/>
      <c r="M171" s="204"/>
      <c r="N171" s="205"/>
      <c r="O171" s="66"/>
      <c r="P171" s="66"/>
      <c r="Q171" s="66"/>
      <c r="R171" s="66"/>
      <c r="S171" s="66"/>
      <c r="T171" s="67"/>
      <c r="U171" s="36"/>
      <c r="V171" s="36"/>
      <c r="W171" s="36"/>
      <c r="X171" s="36"/>
      <c r="Y171" s="36"/>
      <c r="Z171" s="36"/>
      <c r="AA171" s="36"/>
      <c r="AB171" s="36"/>
      <c r="AC171" s="36"/>
      <c r="AD171" s="36"/>
      <c r="AE171" s="36"/>
      <c r="AT171" s="19" t="s">
        <v>132</v>
      </c>
      <c r="AU171" s="19" t="s">
        <v>86</v>
      </c>
    </row>
    <row r="172" spans="1:65" s="13" customFormat="1" ht="11.25">
      <c r="B172" s="206"/>
      <c r="C172" s="207"/>
      <c r="D172" s="202" t="s">
        <v>134</v>
      </c>
      <c r="E172" s="208" t="s">
        <v>20</v>
      </c>
      <c r="F172" s="209" t="s">
        <v>640</v>
      </c>
      <c r="G172" s="207"/>
      <c r="H172" s="208" t="s">
        <v>20</v>
      </c>
      <c r="I172" s="210"/>
      <c r="J172" s="207"/>
      <c r="K172" s="207"/>
      <c r="L172" s="211"/>
      <c r="M172" s="212"/>
      <c r="N172" s="213"/>
      <c r="O172" s="213"/>
      <c r="P172" s="213"/>
      <c r="Q172" s="213"/>
      <c r="R172" s="213"/>
      <c r="S172" s="213"/>
      <c r="T172" s="214"/>
      <c r="AT172" s="215" t="s">
        <v>134</v>
      </c>
      <c r="AU172" s="215" t="s">
        <v>86</v>
      </c>
      <c r="AV172" s="13" t="s">
        <v>22</v>
      </c>
      <c r="AW172" s="13" t="s">
        <v>37</v>
      </c>
      <c r="AX172" s="13" t="s">
        <v>76</v>
      </c>
      <c r="AY172" s="215" t="s">
        <v>123</v>
      </c>
    </row>
    <row r="173" spans="1:65" s="14" customFormat="1" ht="11.25">
      <c r="B173" s="216"/>
      <c r="C173" s="217"/>
      <c r="D173" s="202" t="s">
        <v>134</v>
      </c>
      <c r="E173" s="218" t="s">
        <v>20</v>
      </c>
      <c r="F173" s="219" t="s">
        <v>641</v>
      </c>
      <c r="G173" s="217"/>
      <c r="H173" s="220">
        <v>168.96</v>
      </c>
      <c r="I173" s="221"/>
      <c r="J173" s="217"/>
      <c r="K173" s="217"/>
      <c r="L173" s="222"/>
      <c r="M173" s="223"/>
      <c r="N173" s="224"/>
      <c r="O173" s="224"/>
      <c r="P173" s="224"/>
      <c r="Q173" s="224"/>
      <c r="R173" s="224"/>
      <c r="S173" s="224"/>
      <c r="T173" s="225"/>
      <c r="AT173" s="226" t="s">
        <v>134</v>
      </c>
      <c r="AU173" s="226" t="s">
        <v>86</v>
      </c>
      <c r="AV173" s="14" t="s">
        <v>86</v>
      </c>
      <c r="AW173" s="14" t="s">
        <v>37</v>
      </c>
      <c r="AX173" s="14" t="s">
        <v>76</v>
      </c>
      <c r="AY173" s="226" t="s">
        <v>123</v>
      </c>
    </row>
    <row r="174" spans="1:65" s="14" customFormat="1" ht="11.25">
      <c r="B174" s="216"/>
      <c r="C174" s="217"/>
      <c r="D174" s="202" t="s">
        <v>134</v>
      </c>
      <c r="E174" s="218" t="s">
        <v>20</v>
      </c>
      <c r="F174" s="219" t="s">
        <v>642</v>
      </c>
      <c r="G174" s="217"/>
      <c r="H174" s="220">
        <v>-8.5129999999999999</v>
      </c>
      <c r="I174" s="221"/>
      <c r="J174" s="217"/>
      <c r="K174" s="217"/>
      <c r="L174" s="222"/>
      <c r="M174" s="223"/>
      <c r="N174" s="224"/>
      <c r="O174" s="224"/>
      <c r="P174" s="224"/>
      <c r="Q174" s="224"/>
      <c r="R174" s="224"/>
      <c r="S174" s="224"/>
      <c r="T174" s="225"/>
      <c r="AT174" s="226" t="s">
        <v>134</v>
      </c>
      <c r="AU174" s="226" t="s">
        <v>86</v>
      </c>
      <c r="AV174" s="14" t="s">
        <v>86</v>
      </c>
      <c r="AW174" s="14" t="s">
        <v>37</v>
      </c>
      <c r="AX174" s="14" t="s">
        <v>76</v>
      </c>
      <c r="AY174" s="226" t="s">
        <v>123</v>
      </c>
    </row>
    <row r="175" spans="1:65" s="14" customFormat="1" ht="11.25">
      <c r="B175" s="216"/>
      <c r="C175" s="217"/>
      <c r="D175" s="202" t="s">
        <v>134</v>
      </c>
      <c r="E175" s="218" t="s">
        <v>20</v>
      </c>
      <c r="F175" s="219" t="s">
        <v>643</v>
      </c>
      <c r="G175" s="217"/>
      <c r="H175" s="220">
        <v>-19.295000000000002</v>
      </c>
      <c r="I175" s="221"/>
      <c r="J175" s="217"/>
      <c r="K175" s="217"/>
      <c r="L175" s="222"/>
      <c r="M175" s="223"/>
      <c r="N175" s="224"/>
      <c r="O175" s="224"/>
      <c r="P175" s="224"/>
      <c r="Q175" s="224"/>
      <c r="R175" s="224"/>
      <c r="S175" s="224"/>
      <c r="T175" s="225"/>
      <c r="AT175" s="226" t="s">
        <v>134</v>
      </c>
      <c r="AU175" s="226" t="s">
        <v>86</v>
      </c>
      <c r="AV175" s="14" t="s">
        <v>86</v>
      </c>
      <c r="AW175" s="14" t="s">
        <v>37</v>
      </c>
      <c r="AX175" s="14" t="s">
        <v>76</v>
      </c>
      <c r="AY175" s="226" t="s">
        <v>123</v>
      </c>
    </row>
    <row r="176" spans="1:65" s="14" customFormat="1" ht="11.25">
      <c r="B176" s="216"/>
      <c r="C176" s="217"/>
      <c r="D176" s="202" t="s">
        <v>134</v>
      </c>
      <c r="E176" s="218" t="s">
        <v>20</v>
      </c>
      <c r="F176" s="219" t="s">
        <v>644</v>
      </c>
      <c r="G176" s="217"/>
      <c r="H176" s="220">
        <v>-35</v>
      </c>
      <c r="I176" s="221"/>
      <c r="J176" s="217"/>
      <c r="K176" s="217"/>
      <c r="L176" s="222"/>
      <c r="M176" s="223"/>
      <c r="N176" s="224"/>
      <c r="O176" s="224"/>
      <c r="P176" s="224"/>
      <c r="Q176" s="224"/>
      <c r="R176" s="224"/>
      <c r="S176" s="224"/>
      <c r="T176" s="225"/>
      <c r="AT176" s="226" t="s">
        <v>134</v>
      </c>
      <c r="AU176" s="226" t="s">
        <v>86</v>
      </c>
      <c r="AV176" s="14" t="s">
        <v>86</v>
      </c>
      <c r="AW176" s="14" t="s">
        <v>37</v>
      </c>
      <c r="AX176" s="14" t="s">
        <v>76</v>
      </c>
      <c r="AY176" s="226" t="s">
        <v>123</v>
      </c>
    </row>
    <row r="177" spans="1:65" s="16" customFormat="1" ht="11.25">
      <c r="B177" s="238"/>
      <c r="C177" s="239"/>
      <c r="D177" s="202" t="s">
        <v>134</v>
      </c>
      <c r="E177" s="240" t="s">
        <v>20</v>
      </c>
      <c r="F177" s="241" t="s">
        <v>170</v>
      </c>
      <c r="G177" s="239"/>
      <c r="H177" s="242">
        <v>106.152</v>
      </c>
      <c r="I177" s="243"/>
      <c r="J177" s="239"/>
      <c r="K177" s="239"/>
      <c r="L177" s="244"/>
      <c r="M177" s="245"/>
      <c r="N177" s="246"/>
      <c r="O177" s="246"/>
      <c r="P177" s="246"/>
      <c r="Q177" s="246"/>
      <c r="R177" s="246"/>
      <c r="S177" s="246"/>
      <c r="T177" s="247"/>
      <c r="AT177" s="248" t="s">
        <v>134</v>
      </c>
      <c r="AU177" s="248" t="s">
        <v>86</v>
      </c>
      <c r="AV177" s="16" t="s">
        <v>142</v>
      </c>
      <c r="AW177" s="16" t="s">
        <v>37</v>
      </c>
      <c r="AX177" s="16" t="s">
        <v>76</v>
      </c>
      <c r="AY177" s="248" t="s">
        <v>123</v>
      </c>
    </row>
    <row r="178" spans="1:65" s="14" customFormat="1" ht="11.25">
      <c r="B178" s="216"/>
      <c r="C178" s="217"/>
      <c r="D178" s="202" t="s">
        <v>134</v>
      </c>
      <c r="E178" s="218" t="s">
        <v>20</v>
      </c>
      <c r="F178" s="219" t="s">
        <v>645</v>
      </c>
      <c r="G178" s="217"/>
      <c r="H178" s="220">
        <v>-79.614000000000004</v>
      </c>
      <c r="I178" s="221"/>
      <c r="J178" s="217"/>
      <c r="K178" s="217"/>
      <c r="L178" s="222"/>
      <c r="M178" s="223"/>
      <c r="N178" s="224"/>
      <c r="O178" s="224"/>
      <c r="P178" s="224"/>
      <c r="Q178" s="224"/>
      <c r="R178" s="224"/>
      <c r="S178" s="224"/>
      <c r="T178" s="225"/>
      <c r="AT178" s="226" t="s">
        <v>134</v>
      </c>
      <c r="AU178" s="226" t="s">
        <v>86</v>
      </c>
      <c r="AV178" s="14" t="s">
        <v>86</v>
      </c>
      <c r="AW178" s="14" t="s">
        <v>37</v>
      </c>
      <c r="AX178" s="14" t="s">
        <v>76</v>
      </c>
      <c r="AY178" s="226" t="s">
        <v>123</v>
      </c>
    </row>
    <row r="179" spans="1:65" s="15" customFormat="1" ht="11.25">
      <c r="B179" s="227"/>
      <c r="C179" s="228"/>
      <c r="D179" s="202" t="s">
        <v>134</v>
      </c>
      <c r="E179" s="229" t="s">
        <v>20</v>
      </c>
      <c r="F179" s="230" t="s">
        <v>160</v>
      </c>
      <c r="G179" s="228"/>
      <c r="H179" s="231">
        <v>26.538</v>
      </c>
      <c r="I179" s="232"/>
      <c r="J179" s="228"/>
      <c r="K179" s="228"/>
      <c r="L179" s="233"/>
      <c r="M179" s="234"/>
      <c r="N179" s="235"/>
      <c r="O179" s="235"/>
      <c r="P179" s="235"/>
      <c r="Q179" s="235"/>
      <c r="R179" s="235"/>
      <c r="S179" s="235"/>
      <c r="T179" s="236"/>
      <c r="AT179" s="237" t="s">
        <v>134</v>
      </c>
      <c r="AU179" s="237" t="s">
        <v>86</v>
      </c>
      <c r="AV179" s="15" t="s">
        <v>130</v>
      </c>
      <c r="AW179" s="15" t="s">
        <v>37</v>
      </c>
      <c r="AX179" s="15" t="s">
        <v>22</v>
      </c>
      <c r="AY179" s="237" t="s">
        <v>123</v>
      </c>
    </row>
    <row r="180" spans="1:65" s="2" customFormat="1" ht="16.5" customHeight="1">
      <c r="A180" s="36"/>
      <c r="B180" s="37"/>
      <c r="C180" s="249" t="s">
        <v>249</v>
      </c>
      <c r="D180" s="249" t="s">
        <v>279</v>
      </c>
      <c r="E180" s="250" t="s">
        <v>280</v>
      </c>
      <c r="F180" s="251" t="s">
        <v>281</v>
      </c>
      <c r="G180" s="252" t="s">
        <v>263</v>
      </c>
      <c r="H180" s="253">
        <v>50.421999999999997</v>
      </c>
      <c r="I180" s="254"/>
      <c r="J180" s="255">
        <f>ROUND(I180*H180,2)</f>
        <v>0</v>
      </c>
      <c r="K180" s="251" t="s">
        <v>20</v>
      </c>
      <c r="L180" s="256"/>
      <c r="M180" s="257" t="s">
        <v>20</v>
      </c>
      <c r="N180" s="258" t="s">
        <v>47</v>
      </c>
      <c r="O180" s="66"/>
      <c r="P180" s="198">
        <f>O180*H180</f>
        <v>0</v>
      </c>
      <c r="Q180" s="198">
        <v>0</v>
      </c>
      <c r="R180" s="198">
        <f>Q180*H180</f>
        <v>0</v>
      </c>
      <c r="S180" s="198">
        <v>0</v>
      </c>
      <c r="T180" s="199">
        <f>S180*H180</f>
        <v>0</v>
      </c>
      <c r="U180" s="36"/>
      <c r="V180" s="36"/>
      <c r="W180" s="36"/>
      <c r="X180" s="36"/>
      <c r="Y180" s="36"/>
      <c r="Z180" s="36"/>
      <c r="AA180" s="36"/>
      <c r="AB180" s="36"/>
      <c r="AC180" s="36"/>
      <c r="AD180" s="36"/>
      <c r="AE180" s="36"/>
      <c r="AR180" s="200" t="s">
        <v>179</v>
      </c>
      <c r="AT180" s="200" t="s">
        <v>279</v>
      </c>
      <c r="AU180" s="200" t="s">
        <v>86</v>
      </c>
      <c r="AY180" s="19" t="s">
        <v>123</v>
      </c>
      <c r="BE180" s="201">
        <f>IF(N180="základní",J180,0)</f>
        <v>0</v>
      </c>
      <c r="BF180" s="201">
        <f>IF(N180="snížená",J180,0)</f>
        <v>0</v>
      </c>
      <c r="BG180" s="201">
        <f>IF(N180="zákl. přenesená",J180,0)</f>
        <v>0</v>
      </c>
      <c r="BH180" s="201">
        <f>IF(N180="sníž. přenesená",J180,0)</f>
        <v>0</v>
      </c>
      <c r="BI180" s="201">
        <f>IF(N180="nulová",J180,0)</f>
        <v>0</v>
      </c>
      <c r="BJ180" s="19" t="s">
        <v>22</v>
      </c>
      <c r="BK180" s="201">
        <f>ROUND(I180*H180,2)</f>
        <v>0</v>
      </c>
      <c r="BL180" s="19" t="s">
        <v>130</v>
      </c>
      <c r="BM180" s="200" t="s">
        <v>282</v>
      </c>
    </row>
    <row r="181" spans="1:65" s="2" customFormat="1" ht="11.25">
      <c r="A181" s="36"/>
      <c r="B181" s="37"/>
      <c r="C181" s="38"/>
      <c r="D181" s="202" t="s">
        <v>132</v>
      </c>
      <c r="E181" s="38"/>
      <c r="F181" s="203" t="s">
        <v>281</v>
      </c>
      <c r="G181" s="38"/>
      <c r="H181" s="38"/>
      <c r="I181" s="110"/>
      <c r="J181" s="38"/>
      <c r="K181" s="38"/>
      <c r="L181" s="41"/>
      <c r="M181" s="204"/>
      <c r="N181" s="205"/>
      <c r="O181" s="66"/>
      <c r="P181" s="66"/>
      <c r="Q181" s="66"/>
      <c r="R181" s="66"/>
      <c r="S181" s="66"/>
      <c r="T181" s="67"/>
      <c r="U181" s="36"/>
      <c r="V181" s="36"/>
      <c r="W181" s="36"/>
      <c r="X181" s="36"/>
      <c r="Y181" s="36"/>
      <c r="Z181" s="36"/>
      <c r="AA181" s="36"/>
      <c r="AB181" s="36"/>
      <c r="AC181" s="36"/>
      <c r="AD181" s="36"/>
      <c r="AE181" s="36"/>
      <c r="AT181" s="19" t="s">
        <v>132</v>
      </c>
      <c r="AU181" s="19" t="s">
        <v>86</v>
      </c>
    </row>
    <row r="182" spans="1:65" s="14" customFormat="1" ht="11.25">
      <c r="B182" s="216"/>
      <c r="C182" s="217"/>
      <c r="D182" s="202" t="s">
        <v>134</v>
      </c>
      <c r="E182" s="218" t="s">
        <v>20</v>
      </c>
      <c r="F182" s="219" t="s">
        <v>646</v>
      </c>
      <c r="G182" s="217"/>
      <c r="H182" s="220">
        <v>50.421999999999997</v>
      </c>
      <c r="I182" s="221"/>
      <c r="J182" s="217"/>
      <c r="K182" s="217"/>
      <c r="L182" s="222"/>
      <c r="M182" s="223"/>
      <c r="N182" s="224"/>
      <c r="O182" s="224"/>
      <c r="P182" s="224"/>
      <c r="Q182" s="224"/>
      <c r="R182" s="224"/>
      <c r="S182" s="224"/>
      <c r="T182" s="225"/>
      <c r="AT182" s="226" t="s">
        <v>134</v>
      </c>
      <c r="AU182" s="226" t="s">
        <v>86</v>
      </c>
      <c r="AV182" s="14" t="s">
        <v>86</v>
      </c>
      <c r="AW182" s="14" t="s">
        <v>37</v>
      </c>
      <c r="AX182" s="14" t="s">
        <v>22</v>
      </c>
      <c r="AY182" s="226" t="s">
        <v>123</v>
      </c>
    </row>
    <row r="183" spans="1:65" s="2" customFormat="1" ht="16.5" customHeight="1">
      <c r="A183" s="36"/>
      <c r="B183" s="37"/>
      <c r="C183" s="189" t="s">
        <v>7</v>
      </c>
      <c r="D183" s="189" t="s">
        <v>125</v>
      </c>
      <c r="E183" s="190" t="s">
        <v>268</v>
      </c>
      <c r="F183" s="191" t="s">
        <v>269</v>
      </c>
      <c r="G183" s="192" t="s">
        <v>155</v>
      </c>
      <c r="H183" s="193">
        <v>79.614000000000004</v>
      </c>
      <c r="I183" s="194"/>
      <c r="J183" s="195">
        <f>ROUND(I183*H183,2)</f>
        <v>0</v>
      </c>
      <c r="K183" s="191" t="s">
        <v>129</v>
      </c>
      <c r="L183" s="41"/>
      <c r="M183" s="196" t="s">
        <v>20</v>
      </c>
      <c r="N183" s="197" t="s">
        <v>47</v>
      </c>
      <c r="O183" s="66"/>
      <c r="P183" s="198">
        <f>O183*H183</f>
        <v>0</v>
      </c>
      <c r="Q183" s="198">
        <v>0</v>
      </c>
      <c r="R183" s="198">
        <f>Q183*H183</f>
        <v>0</v>
      </c>
      <c r="S183" s="198">
        <v>0</v>
      </c>
      <c r="T183" s="199">
        <f>S183*H183</f>
        <v>0</v>
      </c>
      <c r="U183" s="36"/>
      <c r="V183" s="36"/>
      <c r="W183" s="36"/>
      <c r="X183" s="36"/>
      <c r="Y183" s="36"/>
      <c r="Z183" s="36"/>
      <c r="AA183" s="36"/>
      <c r="AB183" s="36"/>
      <c r="AC183" s="36"/>
      <c r="AD183" s="36"/>
      <c r="AE183" s="36"/>
      <c r="AR183" s="200" t="s">
        <v>130</v>
      </c>
      <c r="AT183" s="200" t="s">
        <v>125</v>
      </c>
      <c r="AU183" s="200" t="s">
        <v>86</v>
      </c>
      <c r="AY183" s="19" t="s">
        <v>123</v>
      </c>
      <c r="BE183" s="201">
        <f>IF(N183="základní",J183,0)</f>
        <v>0</v>
      </c>
      <c r="BF183" s="201">
        <f>IF(N183="snížená",J183,0)</f>
        <v>0</v>
      </c>
      <c r="BG183" s="201">
        <f>IF(N183="zákl. přenesená",J183,0)</f>
        <v>0</v>
      </c>
      <c r="BH183" s="201">
        <f>IF(N183="sníž. přenesená",J183,0)</f>
        <v>0</v>
      </c>
      <c r="BI183" s="201">
        <f>IF(N183="nulová",J183,0)</f>
        <v>0</v>
      </c>
      <c r="BJ183" s="19" t="s">
        <v>22</v>
      </c>
      <c r="BK183" s="201">
        <f>ROUND(I183*H183,2)</f>
        <v>0</v>
      </c>
      <c r="BL183" s="19" t="s">
        <v>130</v>
      </c>
      <c r="BM183" s="200" t="s">
        <v>285</v>
      </c>
    </row>
    <row r="184" spans="1:65" s="2" customFormat="1" ht="19.5">
      <c r="A184" s="36"/>
      <c r="B184" s="37"/>
      <c r="C184" s="38"/>
      <c r="D184" s="202" t="s">
        <v>132</v>
      </c>
      <c r="E184" s="38"/>
      <c r="F184" s="203" t="s">
        <v>271</v>
      </c>
      <c r="G184" s="38"/>
      <c r="H184" s="38"/>
      <c r="I184" s="110"/>
      <c r="J184" s="38"/>
      <c r="K184" s="38"/>
      <c r="L184" s="41"/>
      <c r="M184" s="204"/>
      <c r="N184" s="205"/>
      <c r="O184" s="66"/>
      <c r="P184" s="66"/>
      <c r="Q184" s="66"/>
      <c r="R184" s="66"/>
      <c r="S184" s="66"/>
      <c r="T184" s="67"/>
      <c r="U184" s="36"/>
      <c r="V184" s="36"/>
      <c r="W184" s="36"/>
      <c r="X184" s="36"/>
      <c r="Y184" s="36"/>
      <c r="Z184" s="36"/>
      <c r="AA184" s="36"/>
      <c r="AB184" s="36"/>
      <c r="AC184" s="36"/>
      <c r="AD184" s="36"/>
      <c r="AE184" s="36"/>
      <c r="AT184" s="19" t="s">
        <v>132</v>
      </c>
      <c r="AU184" s="19" t="s">
        <v>86</v>
      </c>
    </row>
    <row r="185" spans="1:65" s="13" customFormat="1" ht="11.25">
      <c r="B185" s="206"/>
      <c r="C185" s="207"/>
      <c r="D185" s="202" t="s">
        <v>134</v>
      </c>
      <c r="E185" s="208" t="s">
        <v>20</v>
      </c>
      <c r="F185" s="209" t="s">
        <v>647</v>
      </c>
      <c r="G185" s="207"/>
      <c r="H185" s="208" t="s">
        <v>20</v>
      </c>
      <c r="I185" s="210"/>
      <c r="J185" s="207"/>
      <c r="K185" s="207"/>
      <c r="L185" s="211"/>
      <c r="M185" s="212"/>
      <c r="N185" s="213"/>
      <c r="O185" s="213"/>
      <c r="P185" s="213"/>
      <c r="Q185" s="213"/>
      <c r="R185" s="213"/>
      <c r="S185" s="213"/>
      <c r="T185" s="214"/>
      <c r="AT185" s="215" t="s">
        <v>134</v>
      </c>
      <c r="AU185" s="215" t="s">
        <v>86</v>
      </c>
      <c r="AV185" s="13" t="s">
        <v>22</v>
      </c>
      <c r="AW185" s="13" t="s">
        <v>37</v>
      </c>
      <c r="AX185" s="13" t="s">
        <v>76</v>
      </c>
      <c r="AY185" s="215" t="s">
        <v>123</v>
      </c>
    </row>
    <row r="186" spans="1:65" s="14" customFormat="1" ht="11.25">
      <c r="B186" s="216"/>
      <c r="C186" s="217"/>
      <c r="D186" s="202" t="s">
        <v>134</v>
      </c>
      <c r="E186" s="218" t="s">
        <v>20</v>
      </c>
      <c r="F186" s="219" t="s">
        <v>648</v>
      </c>
      <c r="G186" s="217"/>
      <c r="H186" s="220">
        <v>79.614000000000004</v>
      </c>
      <c r="I186" s="221"/>
      <c r="J186" s="217"/>
      <c r="K186" s="217"/>
      <c r="L186" s="222"/>
      <c r="M186" s="223"/>
      <c r="N186" s="224"/>
      <c r="O186" s="224"/>
      <c r="P186" s="224"/>
      <c r="Q186" s="224"/>
      <c r="R186" s="224"/>
      <c r="S186" s="224"/>
      <c r="T186" s="225"/>
      <c r="AT186" s="226" t="s">
        <v>134</v>
      </c>
      <c r="AU186" s="226" t="s">
        <v>86</v>
      </c>
      <c r="AV186" s="14" t="s">
        <v>86</v>
      </c>
      <c r="AW186" s="14" t="s">
        <v>37</v>
      </c>
      <c r="AX186" s="14" t="s">
        <v>22</v>
      </c>
      <c r="AY186" s="226" t="s">
        <v>123</v>
      </c>
    </row>
    <row r="187" spans="1:65" s="2" customFormat="1" ht="16.5" customHeight="1">
      <c r="A187" s="36"/>
      <c r="B187" s="37"/>
      <c r="C187" s="189" t="s">
        <v>260</v>
      </c>
      <c r="D187" s="189" t="s">
        <v>125</v>
      </c>
      <c r="E187" s="190" t="s">
        <v>289</v>
      </c>
      <c r="F187" s="191" t="s">
        <v>290</v>
      </c>
      <c r="G187" s="192" t="s">
        <v>155</v>
      </c>
      <c r="H187" s="193">
        <v>79.614000000000004</v>
      </c>
      <c r="I187" s="194"/>
      <c r="J187" s="195">
        <f>ROUND(I187*H187,2)</f>
        <v>0</v>
      </c>
      <c r="K187" s="191" t="s">
        <v>20</v>
      </c>
      <c r="L187" s="41"/>
      <c r="M187" s="196" t="s">
        <v>20</v>
      </c>
      <c r="N187" s="197" t="s">
        <v>47</v>
      </c>
      <c r="O187" s="66"/>
      <c r="P187" s="198">
        <f>O187*H187</f>
        <v>0</v>
      </c>
      <c r="Q187" s="198">
        <v>0</v>
      </c>
      <c r="R187" s="198">
        <f>Q187*H187</f>
        <v>0</v>
      </c>
      <c r="S187" s="198">
        <v>0</v>
      </c>
      <c r="T187" s="199">
        <f>S187*H187</f>
        <v>0</v>
      </c>
      <c r="U187" s="36"/>
      <c r="V187" s="36"/>
      <c r="W187" s="36"/>
      <c r="X187" s="36"/>
      <c r="Y187" s="36"/>
      <c r="Z187" s="36"/>
      <c r="AA187" s="36"/>
      <c r="AB187" s="36"/>
      <c r="AC187" s="36"/>
      <c r="AD187" s="36"/>
      <c r="AE187" s="36"/>
      <c r="AR187" s="200" t="s">
        <v>130</v>
      </c>
      <c r="AT187" s="200" t="s">
        <v>125</v>
      </c>
      <c r="AU187" s="200" t="s">
        <v>86</v>
      </c>
      <c r="AY187" s="19" t="s">
        <v>123</v>
      </c>
      <c r="BE187" s="201">
        <f>IF(N187="základní",J187,0)</f>
        <v>0</v>
      </c>
      <c r="BF187" s="201">
        <f>IF(N187="snížená",J187,0)</f>
        <v>0</v>
      </c>
      <c r="BG187" s="201">
        <f>IF(N187="zákl. přenesená",J187,0)</f>
        <v>0</v>
      </c>
      <c r="BH187" s="201">
        <f>IF(N187="sníž. přenesená",J187,0)</f>
        <v>0</v>
      </c>
      <c r="BI187" s="201">
        <f>IF(N187="nulová",J187,0)</f>
        <v>0</v>
      </c>
      <c r="BJ187" s="19" t="s">
        <v>22</v>
      </c>
      <c r="BK187" s="201">
        <f>ROUND(I187*H187,2)</f>
        <v>0</v>
      </c>
      <c r="BL187" s="19" t="s">
        <v>130</v>
      </c>
      <c r="BM187" s="200" t="s">
        <v>291</v>
      </c>
    </row>
    <row r="188" spans="1:65" s="2" customFormat="1" ht="11.25">
      <c r="A188" s="36"/>
      <c r="B188" s="37"/>
      <c r="C188" s="38"/>
      <c r="D188" s="202" t="s">
        <v>132</v>
      </c>
      <c r="E188" s="38"/>
      <c r="F188" s="203" t="s">
        <v>290</v>
      </c>
      <c r="G188" s="38"/>
      <c r="H188" s="38"/>
      <c r="I188" s="110"/>
      <c r="J188" s="38"/>
      <c r="K188" s="38"/>
      <c r="L188" s="41"/>
      <c r="M188" s="204"/>
      <c r="N188" s="205"/>
      <c r="O188" s="66"/>
      <c r="P188" s="66"/>
      <c r="Q188" s="66"/>
      <c r="R188" s="66"/>
      <c r="S188" s="66"/>
      <c r="T188" s="67"/>
      <c r="U188" s="36"/>
      <c r="V188" s="36"/>
      <c r="W188" s="36"/>
      <c r="X188" s="36"/>
      <c r="Y188" s="36"/>
      <c r="Z188" s="36"/>
      <c r="AA188" s="36"/>
      <c r="AB188" s="36"/>
      <c r="AC188" s="36"/>
      <c r="AD188" s="36"/>
      <c r="AE188" s="36"/>
      <c r="AT188" s="19" t="s">
        <v>132</v>
      </c>
      <c r="AU188" s="19" t="s">
        <v>86</v>
      </c>
    </row>
    <row r="189" spans="1:65" s="14" customFormat="1" ht="11.25">
      <c r="B189" s="216"/>
      <c r="C189" s="217"/>
      <c r="D189" s="202" t="s">
        <v>134</v>
      </c>
      <c r="E189" s="218" t="s">
        <v>20</v>
      </c>
      <c r="F189" s="219" t="s">
        <v>636</v>
      </c>
      <c r="G189" s="217"/>
      <c r="H189" s="220">
        <v>79.614000000000004</v>
      </c>
      <c r="I189" s="221"/>
      <c r="J189" s="217"/>
      <c r="K189" s="217"/>
      <c r="L189" s="222"/>
      <c r="M189" s="223"/>
      <c r="N189" s="224"/>
      <c r="O189" s="224"/>
      <c r="P189" s="224"/>
      <c r="Q189" s="224"/>
      <c r="R189" s="224"/>
      <c r="S189" s="224"/>
      <c r="T189" s="225"/>
      <c r="AT189" s="226" t="s">
        <v>134</v>
      </c>
      <c r="AU189" s="226" t="s">
        <v>86</v>
      </c>
      <c r="AV189" s="14" t="s">
        <v>86</v>
      </c>
      <c r="AW189" s="14" t="s">
        <v>37</v>
      </c>
      <c r="AX189" s="14" t="s">
        <v>22</v>
      </c>
      <c r="AY189" s="226" t="s">
        <v>123</v>
      </c>
    </row>
    <row r="190" spans="1:65" s="2" customFormat="1" ht="16.5" customHeight="1">
      <c r="A190" s="36"/>
      <c r="B190" s="37"/>
      <c r="C190" s="189" t="s">
        <v>267</v>
      </c>
      <c r="D190" s="189" t="s">
        <v>125</v>
      </c>
      <c r="E190" s="190" t="s">
        <v>293</v>
      </c>
      <c r="F190" s="191" t="s">
        <v>294</v>
      </c>
      <c r="G190" s="192" t="s">
        <v>155</v>
      </c>
      <c r="H190" s="193">
        <v>19.295000000000002</v>
      </c>
      <c r="I190" s="194"/>
      <c r="J190" s="195">
        <f>ROUND(I190*H190,2)</f>
        <v>0</v>
      </c>
      <c r="K190" s="191" t="s">
        <v>129</v>
      </c>
      <c r="L190" s="41"/>
      <c r="M190" s="196" t="s">
        <v>20</v>
      </c>
      <c r="N190" s="197" t="s">
        <v>47</v>
      </c>
      <c r="O190" s="66"/>
      <c r="P190" s="198">
        <f>O190*H190</f>
        <v>0</v>
      </c>
      <c r="Q190" s="198">
        <v>0</v>
      </c>
      <c r="R190" s="198">
        <f>Q190*H190</f>
        <v>0</v>
      </c>
      <c r="S190" s="198">
        <v>0</v>
      </c>
      <c r="T190" s="199">
        <f>S190*H190</f>
        <v>0</v>
      </c>
      <c r="U190" s="36"/>
      <c r="V190" s="36"/>
      <c r="W190" s="36"/>
      <c r="X190" s="36"/>
      <c r="Y190" s="36"/>
      <c r="Z190" s="36"/>
      <c r="AA190" s="36"/>
      <c r="AB190" s="36"/>
      <c r="AC190" s="36"/>
      <c r="AD190" s="36"/>
      <c r="AE190" s="36"/>
      <c r="AR190" s="200" t="s">
        <v>130</v>
      </c>
      <c r="AT190" s="200" t="s">
        <v>125</v>
      </c>
      <c r="AU190" s="200" t="s">
        <v>86</v>
      </c>
      <c r="AY190" s="19" t="s">
        <v>123</v>
      </c>
      <c r="BE190" s="201">
        <f>IF(N190="základní",J190,0)</f>
        <v>0</v>
      </c>
      <c r="BF190" s="201">
        <f>IF(N190="snížená",J190,0)</f>
        <v>0</v>
      </c>
      <c r="BG190" s="201">
        <f>IF(N190="zákl. přenesená",J190,0)</f>
        <v>0</v>
      </c>
      <c r="BH190" s="201">
        <f>IF(N190="sníž. přenesená",J190,0)</f>
        <v>0</v>
      </c>
      <c r="BI190" s="201">
        <f>IF(N190="nulová",J190,0)</f>
        <v>0</v>
      </c>
      <c r="BJ190" s="19" t="s">
        <v>22</v>
      </c>
      <c r="BK190" s="201">
        <f>ROUND(I190*H190,2)</f>
        <v>0</v>
      </c>
      <c r="BL190" s="19" t="s">
        <v>130</v>
      </c>
      <c r="BM190" s="200" t="s">
        <v>295</v>
      </c>
    </row>
    <row r="191" spans="1:65" s="2" customFormat="1" ht="19.5">
      <c r="A191" s="36"/>
      <c r="B191" s="37"/>
      <c r="C191" s="38"/>
      <c r="D191" s="202" t="s">
        <v>132</v>
      </c>
      <c r="E191" s="38"/>
      <c r="F191" s="203" t="s">
        <v>296</v>
      </c>
      <c r="G191" s="38"/>
      <c r="H191" s="38"/>
      <c r="I191" s="110"/>
      <c r="J191" s="38"/>
      <c r="K191" s="38"/>
      <c r="L191" s="41"/>
      <c r="M191" s="204"/>
      <c r="N191" s="205"/>
      <c r="O191" s="66"/>
      <c r="P191" s="66"/>
      <c r="Q191" s="66"/>
      <c r="R191" s="66"/>
      <c r="S191" s="66"/>
      <c r="T191" s="67"/>
      <c r="U191" s="36"/>
      <c r="V191" s="36"/>
      <c r="W191" s="36"/>
      <c r="X191" s="36"/>
      <c r="Y191" s="36"/>
      <c r="Z191" s="36"/>
      <c r="AA191" s="36"/>
      <c r="AB191" s="36"/>
      <c r="AC191" s="36"/>
      <c r="AD191" s="36"/>
      <c r="AE191" s="36"/>
      <c r="AT191" s="19" t="s">
        <v>132</v>
      </c>
      <c r="AU191" s="19" t="s">
        <v>86</v>
      </c>
    </row>
    <row r="192" spans="1:65" s="14" customFormat="1" ht="11.25">
      <c r="B192" s="216"/>
      <c r="C192" s="217"/>
      <c r="D192" s="202" t="s">
        <v>134</v>
      </c>
      <c r="E192" s="218" t="s">
        <v>20</v>
      </c>
      <c r="F192" s="219" t="s">
        <v>649</v>
      </c>
      <c r="G192" s="217"/>
      <c r="H192" s="220">
        <v>19.295000000000002</v>
      </c>
      <c r="I192" s="221"/>
      <c r="J192" s="217"/>
      <c r="K192" s="217"/>
      <c r="L192" s="222"/>
      <c r="M192" s="223"/>
      <c r="N192" s="224"/>
      <c r="O192" s="224"/>
      <c r="P192" s="224"/>
      <c r="Q192" s="224"/>
      <c r="R192" s="224"/>
      <c r="S192" s="224"/>
      <c r="T192" s="225"/>
      <c r="AT192" s="226" t="s">
        <v>134</v>
      </c>
      <c r="AU192" s="226" t="s">
        <v>86</v>
      </c>
      <c r="AV192" s="14" t="s">
        <v>86</v>
      </c>
      <c r="AW192" s="14" t="s">
        <v>37</v>
      </c>
      <c r="AX192" s="14" t="s">
        <v>76</v>
      </c>
      <c r="AY192" s="226" t="s">
        <v>123</v>
      </c>
    </row>
    <row r="193" spans="1:65" s="15" customFormat="1" ht="11.25">
      <c r="B193" s="227"/>
      <c r="C193" s="228"/>
      <c r="D193" s="202" t="s">
        <v>134</v>
      </c>
      <c r="E193" s="229" t="s">
        <v>20</v>
      </c>
      <c r="F193" s="230" t="s">
        <v>160</v>
      </c>
      <c r="G193" s="228"/>
      <c r="H193" s="231">
        <v>19.295000000000002</v>
      </c>
      <c r="I193" s="232"/>
      <c r="J193" s="228"/>
      <c r="K193" s="228"/>
      <c r="L193" s="233"/>
      <c r="M193" s="234"/>
      <c r="N193" s="235"/>
      <c r="O193" s="235"/>
      <c r="P193" s="235"/>
      <c r="Q193" s="235"/>
      <c r="R193" s="235"/>
      <c r="S193" s="235"/>
      <c r="T193" s="236"/>
      <c r="AT193" s="237" t="s">
        <v>134</v>
      </c>
      <c r="AU193" s="237" t="s">
        <v>86</v>
      </c>
      <c r="AV193" s="15" t="s">
        <v>130</v>
      </c>
      <c r="AW193" s="15" t="s">
        <v>37</v>
      </c>
      <c r="AX193" s="15" t="s">
        <v>22</v>
      </c>
      <c r="AY193" s="237" t="s">
        <v>123</v>
      </c>
    </row>
    <row r="194" spans="1:65" s="2" customFormat="1" ht="16.5" customHeight="1">
      <c r="A194" s="36"/>
      <c r="B194" s="37"/>
      <c r="C194" s="249" t="s">
        <v>278</v>
      </c>
      <c r="D194" s="249" t="s">
        <v>279</v>
      </c>
      <c r="E194" s="250" t="s">
        <v>299</v>
      </c>
      <c r="F194" s="251" t="s">
        <v>300</v>
      </c>
      <c r="G194" s="252" t="s">
        <v>263</v>
      </c>
      <c r="H194" s="253">
        <v>36.661000000000001</v>
      </c>
      <c r="I194" s="254"/>
      <c r="J194" s="255">
        <f>ROUND(I194*H194,2)</f>
        <v>0</v>
      </c>
      <c r="K194" s="251" t="s">
        <v>20</v>
      </c>
      <c r="L194" s="256"/>
      <c r="M194" s="257" t="s">
        <v>20</v>
      </c>
      <c r="N194" s="258" t="s">
        <v>47</v>
      </c>
      <c r="O194" s="66"/>
      <c r="P194" s="198">
        <f>O194*H194</f>
        <v>0</v>
      </c>
      <c r="Q194" s="198">
        <v>0</v>
      </c>
      <c r="R194" s="198">
        <f>Q194*H194</f>
        <v>0</v>
      </c>
      <c r="S194" s="198">
        <v>0</v>
      </c>
      <c r="T194" s="199">
        <f>S194*H194</f>
        <v>0</v>
      </c>
      <c r="U194" s="36"/>
      <c r="V194" s="36"/>
      <c r="W194" s="36"/>
      <c r="X194" s="36"/>
      <c r="Y194" s="36"/>
      <c r="Z194" s="36"/>
      <c r="AA194" s="36"/>
      <c r="AB194" s="36"/>
      <c r="AC194" s="36"/>
      <c r="AD194" s="36"/>
      <c r="AE194" s="36"/>
      <c r="AR194" s="200" t="s">
        <v>179</v>
      </c>
      <c r="AT194" s="200" t="s">
        <v>279</v>
      </c>
      <c r="AU194" s="200" t="s">
        <v>86</v>
      </c>
      <c r="AY194" s="19" t="s">
        <v>123</v>
      </c>
      <c r="BE194" s="201">
        <f>IF(N194="základní",J194,0)</f>
        <v>0</v>
      </c>
      <c r="BF194" s="201">
        <f>IF(N194="snížená",J194,0)</f>
        <v>0</v>
      </c>
      <c r="BG194" s="201">
        <f>IF(N194="zákl. přenesená",J194,0)</f>
        <v>0</v>
      </c>
      <c r="BH194" s="201">
        <f>IF(N194="sníž. přenesená",J194,0)</f>
        <v>0</v>
      </c>
      <c r="BI194" s="201">
        <f>IF(N194="nulová",J194,0)</f>
        <v>0</v>
      </c>
      <c r="BJ194" s="19" t="s">
        <v>22</v>
      </c>
      <c r="BK194" s="201">
        <f>ROUND(I194*H194,2)</f>
        <v>0</v>
      </c>
      <c r="BL194" s="19" t="s">
        <v>130</v>
      </c>
      <c r="BM194" s="200" t="s">
        <v>301</v>
      </c>
    </row>
    <row r="195" spans="1:65" s="2" customFormat="1" ht="11.25">
      <c r="A195" s="36"/>
      <c r="B195" s="37"/>
      <c r="C195" s="38"/>
      <c r="D195" s="202" t="s">
        <v>132</v>
      </c>
      <c r="E195" s="38"/>
      <c r="F195" s="203" t="s">
        <v>300</v>
      </c>
      <c r="G195" s="38"/>
      <c r="H195" s="38"/>
      <c r="I195" s="110"/>
      <c r="J195" s="38"/>
      <c r="K195" s="38"/>
      <c r="L195" s="41"/>
      <c r="M195" s="204"/>
      <c r="N195" s="205"/>
      <c r="O195" s="66"/>
      <c r="P195" s="66"/>
      <c r="Q195" s="66"/>
      <c r="R195" s="66"/>
      <c r="S195" s="66"/>
      <c r="T195" s="67"/>
      <c r="U195" s="36"/>
      <c r="V195" s="36"/>
      <c r="W195" s="36"/>
      <c r="X195" s="36"/>
      <c r="Y195" s="36"/>
      <c r="Z195" s="36"/>
      <c r="AA195" s="36"/>
      <c r="AB195" s="36"/>
      <c r="AC195" s="36"/>
      <c r="AD195" s="36"/>
      <c r="AE195" s="36"/>
      <c r="AT195" s="19" t="s">
        <v>132</v>
      </c>
      <c r="AU195" s="19" t="s">
        <v>86</v>
      </c>
    </row>
    <row r="196" spans="1:65" s="14" customFormat="1" ht="11.25">
      <c r="B196" s="216"/>
      <c r="C196" s="217"/>
      <c r="D196" s="202" t="s">
        <v>134</v>
      </c>
      <c r="E196" s="218" t="s">
        <v>20</v>
      </c>
      <c r="F196" s="219" t="s">
        <v>650</v>
      </c>
      <c r="G196" s="217"/>
      <c r="H196" s="220">
        <v>36.661000000000001</v>
      </c>
      <c r="I196" s="221"/>
      <c r="J196" s="217"/>
      <c r="K196" s="217"/>
      <c r="L196" s="222"/>
      <c r="M196" s="223"/>
      <c r="N196" s="224"/>
      <c r="O196" s="224"/>
      <c r="P196" s="224"/>
      <c r="Q196" s="224"/>
      <c r="R196" s="224"/>
      <c r="S196" s="224"/>
      <c r="T196" s="225"/>
      <c r="AT196" s="226" t="s">
        <v>134</v>
      </c>
      <c r="AU196" s="226" t="s">
        <v>86</v>
      </c>
      <c r="AV196" s="14" t="s">
        <v>86</v>
      </c>
      <c r="AW196" s="14" t="s">
        <v>37</v>
      </c>
      <c r="AX196" s="14" t="s">
        <v>22</v>
      </c>
      <c r="AY196" s="226" t="s">
        <v>123</v>
      </c>
    </row>
    <row r="197" spans="1:65" s="2" customFormat="1" ht="16.5" customHeight="1">
      <c r="A197" s="36"/>
      <c r="B197" s="37"/>
      <c r="C197" s="189" t="s">
        <v>284</v>
      </c>
      <c r="D197" s="189" t="s">
        <v>125</v>
      </c>
      <c r="E197" s="190" t="s">
        <v>651</v>
      </c>
      <c r="F197" s="191" t="s">
        <v>652</v>
      </c>
      <c r="G197" s="192" t="s">
        <v>197</v>
      </c>
      <c r="H197" s="193">
        <v>255.57</v>
      </c>
      <c r="I197" s="194"/>
      <c r="J197" s="195">
        <f>ROUND(I197*H197,2)</f>
        <v>0</v>
      </c>
      <c r="K197" s="191" t="s">
        <v>129</v>
      </c>
      <c r="L197" s="41"/>
      <c r="M197" s="196" t="s">
        <v>20</v>
      </c>
      <c r="N197" s="197" t="s">
        <v>47</v>
      </c>
      <c r="O197" s="66"/>
      <c r="P197" s="198">
        <f>O197*H197</f>
        <v>0</v>
      </c>
      <c r="Q197" s="198">
        <v>0</v>
      </c>
      <c r="R197" s="198">
        <f>Q197*H197</f>
        <v>0</v>
      </c>
      <c r="S197" s="198">
        <v>0</v>
      </c>
      <c r="T197" s="199">
        <f>S197*H197</f>
        <v>0</v>
      </c>
      <c r="U197" s="36"/>
      <c r="V197" s="36"/>
      <c r="W197" s="36"/>
      <c r="X197" s="36"/>
      <c r="Y197" s="36"/>
      <c r="Z197" s="36"/>
      <c r="AA197" s="36"/>
      <c r="AB197" s="36"/>
      <c r="AC197" s="36"/>
      <c r="AD197" s="36"/>
      <c r="AE197" s="36"/>
      <c r="AR197" s="200" t="s">
        <v>130</v>
      </c>
      <c r="AT197" s="200" t="s">
        <v>125</v>
      </c>
      <c r="AU197" s="200" t="s">
        <v>86</v>
      </c>
      <c r="AY197" s="19" t="s">
        <v>123</v>
      </c>
      <c r="BE197" s="201">
        <f>IF(N197="základní",J197,0)</f>
        <v>0</v>
      </c>
      <c r="BF197" s="201">
        <f>IF(N197="snížená",J197,0)</f>
        <v>0</v>
      </c>
      <c r="BG197" s="201">
        <f>IF(N197="zákl. přenesená",J197,0)</f>
        <v>0</v>
      </c>
      <c r="BH197" s="201">
        <f>IF(N197="sníž. přenesená",J197,0)</f>
        <v>0</v>
      </c>
      <c r="BI197" s="201">
        <f>IF(N197="nulová",J197,0)</f>
        <v>0</v>
      </c>
      <c r="BJ197" s="19" t="s">
        <v>22</v>
      </c>
      <c r="BK197" s="201">
        <f>ROUND(I197*H197,2)</f>
        <v>0</v>
      </c>
      <c r="BL197" s="19" t="s">
        <v>130</v>
      </c>
      <c r="BM197" s="200" t="s">
        <v>653</v>
      </c>
    </row>
    <row r="198" spans="1:65" s="2" customFormat="1" ht="11.25">
      <c r="A198" s="36"/>
      <c r="B198" s="37"/>
      <c r="C198" s="38"/>
      <c r="D198" s="202" t="s">
        <v>132</v>
      </c>
      <c r="E198" s="38"/>
      <c r="F198" s="203" t="s">
        <v>654</v>
      </c>
      <c r="G198" s="38"/>
      <c r="H198" s="38"/>
      <c r="I198" s="110"/>
      <c r="J198" s="38"/>
      <c r="K198" s="38"/>
      <c r="L198" s="41"/>
      <c r="M198" s="204"/>
      <c r="N198" s="205"/>
      <c r="O198" s="66"/>
      <c r="P198" s="66"/>
      <c r="Q198" s="66"/>
      <c r="R198" s="66"/>
      <c r="S198" s="66"/>
      <c r="T198" s="67"/>
      <c r="U198" s="36"/>
      <c r="V198" s="36"/>
      <c r="W198" s="36"/>
      <c r="X198" s="36"/>
      <c r="Y198" s="36"/>
      <c r="Z198" s="36"/>
      <c r="AA198" s="36"/>
      <c r="AB198" s="36"/>
      <c r="AC198" s="36"/>
      <c r="AD198" s="36"/>
      <c r="AE198" s="36"/>
      <c r="AT198" s="19" t="s">
        <v>132</v>
      </c>
      <c r="AU198" s="19" t="s">
        <v>86</v>
      </c>
    </row>
    <row r="199" spans="1:65" s="14" customFormat="1" ht="11.25">
      <c r="B199" s="216"/>
      <c r="C199" s="217"/>
      <c r="D199" s="202" t="s">
        <v>134</v>
      </c>
      <c r="E199" s="218" t="s">
        <v>20</v>
      </c>
      <c r="F199" s="219" t="s">
        <v>612</v>
      </c>
      <c r="G199" s="217"/>
      <c r="H199" s="220">
        <v>255.57</v>
      </c>
      <c r="I199" s="221"/>
      <c r="J199" s="217"/>
      <c r="K199" s="217"/>
      <c r="L199" s="222"/>
      <c r="M199" s="223"/>
      <c r="N199" s="224"/>
      <c r="O199" s="224"/>
      <c r="P199" s="224"/>
      <c r="Q199" s="224"/>
      <c r="R199" s="224"/>
      <c r="S199" s="224"/>
      <c r="T199" s="225"/>
      <c r="AT199" s="226" t="s">
        <v>134</v>
      </c>
      <c r="AU199" s="226" t="s">
        <v>86</v>
      </c>
      <c r="AV199" s="14" t="s">
        <v>86</v>
      </c>
      <c r="AW199" s="14" t="s">
        <v>37</v>
      </c>
      <c r="AX199" s="14" t="s">
        <v>22</v>
      </c>
      <c r="AY199" s="226" t="s">
        <v>123</v>
      </c>
    </row>
    <row r="200" spans="1:65" s="2" customFormat="1" ht="16.5" customHeight="1">
      <c r="A200" s="36"/>
      <c r="B200" s="37"/>
      <c r="C200" s="189" t="s">
        <v>288</v>
      </c>
      <c r="D200" s="189" t="s">
        <v>125</v>
      </c>
      <c r="E200" s="190" t="s">
        <v>655</v>
      </c>
      <c r="F200" s="191" t="s">
        <v>656</v>
      </c>
      <c r="G200" s="192" t="s">
        <v>197</v>
      </c>
      <c r="H200" s="193">
        <v>255.57</v>
      </c>
      <c r="I200" s="194"/>
      <c r="J200" s="195">
        <f>ROUND(I200*H200,2)</f>
        <v>0</v>
      </c>
      <c r="K200" s="191" t="s">
        <v>129</v>
      </c>
      <c r="L200" s="41"/>
      <c r="M200" s="196" t="s">
        <v>20</v>
      </c>
      <c r="N200" s="197" t="s">
        <v>47</v>
      </c>
      <c r="O200" s="66"/>
      <c r="P200" s="198">
        <f>O200*H200</f>
        <v>0</v>
      </c>
      <c r="Q200" s="198">
        <v>0</v>
      </c>
      <c r="R200" s="198">
        <f>Q200*H200</f>
        <v>0</v>
      </c>
      <c r="S200" s="198">
        <v>0</v>
      </c>
      <c r="T200" s="199">
        <f>S200*H200</f>
        <v>0</v>
      </c>
      <c r="U200" s="36"/>
      <c r="V200" s="36"/>
      <c r="W200" s="36"/>
      <c r="X200" s="36"/>
      <c r="Y200" s="36"/>
      <c r="Z200" s="36"/>
      <c r="AA200" s="36"/>
      <c r="AB200" s="36"/>
      <c r="AC200" s="36"/>
      <c r="AD200" s="36"/>
      <c r="AE200" s="36"/>
      <c r="AR200" s="200" t="s">
        <v>130</v>
      </c>
      <c r="AT200" s="200" t="s">
        <v>125</v>
      </c>
      <c r="AU200" s="200" t="s">
        <v>86</v>
      </c>
      <c r="AY200" s="19" t="s">
        <v>123</v>
      </c>
      <c r="BE200" s="201">
        <f>IF(N200="základní",J200,0)</f>
        <v>0</v>
      </c>
      <c r="BF200" s="201">
        <f>IF(N200="snížená",J200,0)</f>
        <v>0</v>
      </c>
      <c r="BG200" s="201">
        <f>IF(N200="zákl. přenesená",J200,0)</f>
        <v>0</v>
      </c>
      <c r="BH200" s="201">
        <f>IF(N200="sníž. přenesená",J200,0)</f>
        <v>0</v>
      </c>
      <c r="BI200" s="201">
        <f>IF(N200="nulová",J200,0)</f>
        <v>0</v>
      </c>
      <c r="BJ200" s="19" t="s">
        <v>22</v>
      </c>
      <c r="BK200" s="201">
        <f>ROUND(I200*H200,2)</f>
        <v>0</v>
      </c>
      <c r="BL200" s="19" t="s">
        <v>130</v>
      </c>
      <c r="BM200" s="200" t="s">
        <v>657</v>
      </c>
    </row>
    <row r="201" spans="1:65" s="2" customFormat="1" ht="11.25">
      <c r="A201" s="36"/>
      <c r="B201" s="37"/>
      <c r="C201" s="38"/>
      <c r="D201" s="202" t="s">
        <v>132</v>
      </c>
      <c r="E201" s="38"/>
      <c r="F201" s="203" t="s">
        <v>658</v>
      </c>
      <c r="G201" s="38"/>
      <c r="H201" s="38"/>
      <c r="I201" s="110"/>
      <c r="J201" s="38"/>
      <c r="K201" s="38"/>
      <c r="L201" s="41"/>
      <c r="M201" s="204"/>
      <c r="N201" s="205"/>
      <c r="O201" s="66"/>
      <c r="P201" s="66"/>
      <c r="Q201" s="66"/>
      <c r="R201" s="66"/>
      <c r="S201" s="66"/>
      <c r="T201" s="67"/>
      <c r="U201" s="36"/>
      <c r="V201" s="36"/>
      <c r="W201" s="36"/>
      <c r="X201" s="36"/>
      <c r="Y201" s="36"/>
      <c r="Z201" s="36"/>
      <c r="AA201" s="36"/>
      <c r="AB201" s="36"/>
      <c r="AC201" s="36"/>
      <c r="AD201" s="36"/>
      <c r="AE201" s="36"/>
      <c r="AT201" s="19" t="s">
        <v>132</v>
      </c>
      <c r="AU201" s="19" t="s">
        <v>86</v>
      </c>
    </row>
    <row r="202" spans="1:65" s="2" customFormat="1" ht="16.5" customHeight="1">
      <c r="A202" s="36"/>
      <c r="B202" s="37"/>
      <c r="C202" s="249" t="s">
        <v>292</v>
      </c>
      <c r="D202" s="249" t="s">
        <v>279</v>
      </c>
      <c r="E202" s="250" t="s">
        <v>659</v>
      </c>
      <c r="F202" s="251" t="s">
        <v>660</v>
      </c>
      <c r="G202" s="252" t="s">
        <v>661</v>
      </c>
      <c r="H202" s="253">
        <v>13.29</v>
      </c>
      <c r="I202" s="254"/>
      <c r="J202" s="255">
        <f>ROUND(I202*H202,2)</f>
        <v>0</v>
      </c>
      <c r="K202" s="251" t="s">
        <v>129</v>
      </c>
      <c r="L202" s="256"/>
      <c r="M202" s="257" t="s">
        <v>20</v>
      </c>
      <c r="N202" s="258" t="s">
        <v>47</v>
      </c>
      <c r="O202" s="66"/>
      <c r="P202" s="198">
        <f>O202*H202</f>
        <v>0</v>
      </c>
      <c r="Q202" s="198">
        <v>1E-3</v>
      </c>
      <c r="R202" s="198">
        <f>Q202*H202</f>
        <v>1.329E-2</v>
      </c>
      <c r="S202" s="198">
        <v>0</v>
      </c>
      <c r="T202" s="199">
        <f>S202*H202</f>
        <v>0</v>
      </c>
      <c r="U202" s="36"/>
      <c r="V202" s="36"/>
      <c r="W202" s="36"/>
      <c r="X202" s="36"/>
      <c r="Y202" s="36"/>
      <c r="Z202" s="36"/>
      <c r="AA202" s="36"/>
      <c r="AB202" s="36"/>
      <c r="AC202" s="36"/>
      <c r="AD202" s="36"/>
      <c r="AE202" s="36"/>
      <c r="AR202" s="200" t="s">
        <v>179</v>
      </c>
      <c r="AT202" s="200" t="s">
        <v>279</v>
      </c>
      <c r="AU202" s="200" t="s">
        <v>86</v>
      </c>
      <c r="AY202" s="19" t="s">
        <v>123</v>
      </c>
      <c r="BE202" s="201">
        <f>IF(N202="základní",J202,0)</f>
        <v>0</v>
      </c>
      <c r="BF202" s="201">
        <f>IF(N202="snížená",J202,0)</f>
        <v>0</v>
      </c>
      <c r="BG202" s="201">
        <f>IF(N202="zákl. přenesená",J202,0)</f>
        <v>0</v>
      </c>
      <c r="BH202" s="201">
        <f>IF(N202="sníž. přenesená",J202,0)</f>
        <v>0</v>
      </c>
      <c r="BI202" s="201">
        <f>IF(N202="nulová",J202,0)</f>
        <v>0</v>
      </c>
      <c r="BJ202" s="19" t="s">
        <v>22</v>
      </c>
      <c r="BK202" s="201">
        <f>ROUND(I202*H202,2)</f>
        <v>0</v>
      </c>
      <c r="BL202" s="19" t="s">
        <v>130</v>
      </c>
      <c r="BM202" s="200" t="s">
        <v>662</v>
      </c>
    </row>
    <row r="203" spans="1:65" s="2" customFormat="1" ht="11.25">
      <c r="A203" s="36"/>
      <c r="B203" s="37"/>
      <c r="C203" s="38"/>
      <c r="D203" s="202" t="s">
        <v>132</v>
      </c>
      <c r="E203" s="38"/>
      <c r="F203" s="203" t="s">
        <v>660</v>
      </c>
      <c r="G203" s="38"/>
      <c r="H203" s="38"/>
      <c r="I203" s="110"/>
      <c r="J203" s="38"/>
      <c r="K203" s="38"/>
      <c r="L203" s="41"/>
      <c r="M203" s="204"/>
      <c r="N203" s="205"/>
      <c r="O203" s="66"/>
      <c r="P203" s="66"/>
      <c r="Q203" s="66"/>
      <c r="R203" s="66"/>
      <c r="S203" s="66"/>
      <c r="T203" s="67"/>
      <c r="U203" s="36"/>
      <c r="V203" s="36"/>
      <c r="W203" s="36"/>
      <c r="X203" s="36"/>
      <c r="Y203" s="36"/>
      <c r="Z203" s="36"/>
      <c r="AA203" s="36"/>
      <c r="AB203" s="36"/>
      <c r="AC203" s="36"/>
      <c r="AD203" s="36"/>
      <c r="AE203" s="36"/>
      <c r="AT203" s="19" t="s">
        <v>132</v>
      </c>
      <c r="AU203" s="19" t="s">
        <v>86</v>
      </c>
    </row>
    <row r="204" spans="1:65" s="14" customFormat="1" ht="11.25">
      <c r="B204" s="216"/>
      <c r="C204" s="217"/>
      <c r="D204" s="202" t="s">
        <v>134</v>
      </c>
      <c r="E204" s="218" t="s">
        <v>20</v>
      </c>
      <c r="F204" s="219" t="s">
        <v>663</v>
      </c>
      <c r="G204" s="217"/>
      <c r="H204" s="220">
        <v>13.29</v>
      </c>
      <c r="I204" s="221"/>
      <c r="J204" s="217"/>
      <c r="K204" s="217"/>
      <c r="L204" s="222"/>
      <c r="M204" s="223"/>
      <c r="N204" s="224"/>
      <c r="O204" s="224"/>
      <c r="P204" s="224"/>
      <c r="Q204" s="224"/>
      <c r="R204" s="224"/>
      <c r="S204" s="224"/>
      <c r="T204" s="225"/>
      <c r="AT204" s="226" t="s">
        <v>134</v>
      </c>
      <c r="AU204" s="226" t="s">
        <v>86</v>
      </c>
      <c r="AV204" s="14" t="s">
        <v>86</v>
      </c>
      <c r="AW204" s="14" t="s">
        <v>37</v>
      </c>
      <c r="AX204" s="14" t="s">
        <v>22</v>
      </c>
      <c r="AY204" s="226" t="s">
        <v>123</v>
      </c>
    </row>
    <row r="205" spans="1:65" s="12" customFormat="1" ht="22.9" customHeight="1">
      <c r="B205" s="173"/>
      <c r="C205" s="174"/>
      <c r="D205" s="175" t="s">
        <v>75</v>
      </c>
      <c r="E205" s="187" t="s">
        <v>130</v>
      </c>
      <c r="F205" s="187" t="s">
        <v>303</v>
      </c>
      <c r="G205" s="174"/>
      <c r="H205" s="174"/>
      <c r="I205" s="177"/>
      <c r="J205" s="188">
        <f>BK205</f>
        <v>0</v>
      </c>
      <c r="K205" s="174"/>
      <c r="L205" s="179"/>
      <c r="M205" s="180"/>
      <c r="N205" s="181"/>
      <c r="O205" s="181"/>
      <c r="P205" s="182">
        <f>SUM(P206:P215)</f>
        <v>0</v>
      </c>
      <c r="Q205" s="181"/>
      <c r="R205" s="182">
        <f>SUM(R206:R215)</f>
        <v>0.50074560000000001</v>
      </c>
      <c r="S205" s="181"/>
      <c r="T205" s="183">
        <f>SUM(T206:T215)</f>
        <v>0</v>
      </c>
      <c r="AR205" s="184" t="s">
        <v>22</v>
      </c>
      <c r="AT205" s="185" t="s">
        <v>75</v>
      </c>
      <c r="AU205" s="185" t="s">
        <v>22</v>
      </c>
      <c r="AY205" s="184" t="s">
        <v>123</v>
      </c>
      <c r="BK205" s="186">
        <f>SUM(BK206:BK215)</f>
        <v>0</v>
      </c>
    </row>
    <row r="206" spans="1:65" s="2" customFormat="1" ht="16.5" customHeight="1">
      <c r="A206" s="36"/>
      <c r="B206" s="37"/>
      <c r="C206" s="189" t="s">
        <v>298</v>
      </c>
      <c r="D206" s="189" t="s">
        <v>125</v>
      </c>
      <c r="E206" s="190" t="s">
        <v>305</v>
      </c>
      <c r="F206" s="191" t="s">
        <v>306</v>
      </c>
      <c r="G206" s="192" t="s">
        <v>155</v>
      </c>
      <c r="H206" s="193">
        <v>8.5129999999999999</v>
      </c>
      <c r="I206" s="194"/>
      <c r="J206" s="195">
        <f>ROUND(I206*H206,2)</f>
        <v>0</v>
      </c>
      <c r="K206" s="191" t="s">
        <v>20</v>
      </c>
      <c r="L206" s="41"/>
      <c r="M206" s="196" t="s">
        <v>20</v>
      </c>
      <c r="N206" s="197" t="s">
        <v>47</v>
      </c>
      <c r="O206" s="66"/>
      <c r="P206" s="198">
        <f>O206*H206</f>
        <v>0</v>
      </c>
      <c r="Q206" s="198">
        <v>0</v>
      </c>
      <c r="R206" s="198">
        <f>Q206*H206</f>
        <v>0</v>
      </c>
      <c r="S206" s="198">
        <v>0</v>
      </c>
      <c r="T206" s="199">
        <f>S206*H206</f>
        <v>0</v>
      </c>
      <c r="U206" s="36"/>
      <c r="V206" s="36"/>
      <c r="W206" s="36"/>
      <c r="X206" s="36"/>
      <c r="Y206" s="36"/>
      <c r="Z206" s="36"/>
      <c r="AA206" s="36"/>
      <c r="AB206" s="36"/>
      <c r="AC206" s="36"/>
      <c r="AD206" s="36"/>
      <c r="AE206" s="36"/>
      <c r="AR206" s="200" t="s">
        <v>130</v>
      </c>
      <c r="AT206" s="200" t="s">
        <v>125</v>
      </c>
      <c r="AU206" s="200" t="s">
        <v>86</v>
      </c>
      <c r="AY206" s="19" t="s">
        <v>123</v>
      </c>
      <c r="BE206" s="201">
        <f>IF(N206="základní",J206,0)</f>
        <v>0</v>
      </c>
      <c r="BF206" s="201">
        <f>IF(N206="snížená",J206,0)</f>
        <v>0</v>
      </c>
      <c r="BG206" s="201">
        <f>IF(N206="zákl. přenesená",J206,0)</f>
        <v>0</v>
      </c>
      <c r="BH206" s="201">
        <f>IF(N206="sníž. přenesená",J206,0)</f>
        <v>0</v>
      </c>
      <c r="BI206" s="201">
        <f>IF(N206="nulová",J206,0)</f>
        <v>0</v>
      </c>
      <c r="BJ206" s="19" t="s">
        <v>22</v>
      </c>
      <c r="BK206" s="201">
        <f>ROUND(I206*H206,2)</f>
        <v>0</v>
      </c>
      <c r="BL206" s="19" t="s">
        <v>130</v>
      </c>
      <c r="BM206" s="200" t="s">
        <v>307</v>
      </c>
    </row>
    <row r="207" spans="1:65" s="2" customFormat="1" ht="19.5">
      <c r="A207" s="36"/>
      <c r="B207" s="37"/>
      <c r="C207" s="38"/>
      <c r="D207" s="202" t="s">
        <v>132</v>
      </c>
      <c r="E207" s="38"/>
      <c r="F207" s="203" t="s">
        <v>308</v>
      </c>
      <c r="G207" s="38"/>
      <c r="H207" s="38"/>
      <c r="I207" s="110"/>
      <c r="J207" s="38"/>
      <c r="K207" s="38"/>
      <c r="L207" s="41"/>
      <c r="M207" s="204"/>
      <c r="N207" s="205"/>
      <c r="O207" s="66"/>
      <c r="P207" s="66"/>
      <c r="Q207" s="66"/>
      <c r="R207" s="66"/>
      <c r="S207" s="66"/>
      <c r="T207" s="67"/>
      <c r="U207" s="36"/>
      <c r="V207" s="36"/>
      <c r="W207" s="36"/>
      <c r="X207" s="36"/>
      <c r="Y207" s="36"/>
      <c r="Z207" s="36"/>
      <c r="AA207" s="36"/>
      <c r="AB207" s="36"/>
      <c r="AC207" s="36"/>
      <c r="AD207" s="36"/>
      <c r="AE207" s="36"/>
      <c r="AT207" s="19" t="s">
        <v>132</v>
      </c>
      <c r="AU207" s="19" t="s">
        <v>86</v>
      </c>
    </row>
    <row r="208" spans="1:65" s="14" customFormat="1" ht="11.25">
      <c r="B208" s="216"/>
      <c r="C208" s="217"/>
      <c r="D208" s="202" t="s">
        <v>134</v>
      </c>
      <c r="E208" s="218" t="s">
        <v>20</v>
      </c>
      <c r="F208" s="219" t="s">
        <v>664</v>
      </c>
      <c r="G208" s="217"/>
      <c r="H208" s="220">
        <v>8.5129999999999999</v>
      </c>
      <c r="I208" s="221"/>
      <c r="J208" s="217"/>
      <c r="K208" s="217"/>
      <c r="L208" s="222"/>
      <c r="M208" s="223"/>
      <c r="N208" s="224"/>
      <c r="O208" s="224"/>
      <c r="P208" s="224"/>
      <c r="Q208" s="224"/>
      <c r="R208" s="224"/>
      <c r="S208" s="224"/>
      <c r="T208" s="225"/>
      <c r="AT208" s="226" t="s">
        <v>134</v>
      </c>
      <c r="AU208" s="226" t="s">
        <v>86</v>
      </c>
      <c r="AV208" s="14" t="s">
        <v>86</v>
      </c>
      <c r="AW208" s="14" t="s">
        <v>37</v>
      </c>
      <c r="AX208" s="14" t="s">
        <v>76</v>
      </c>
      <c r="AY208" s="226" t="s">
        <v>123</v>
      </c>
    </row>
    <row r="209" spans="1:65" s="15" customFormat="1" ht="11.25">
      <c r="B209" s="227"/>
      <c r="C209" s="228"/>
      <c r="D209" s="202" t="s">
        <v>134</v>
      </c>
      <c r="E209" s="229" t="s">
        <v>20</v>
      </c>
      <c r="F209" s="230" t="s">
        <v>160</v>
      </c>
      <c r="G209" s="228"/>
      <c r="H209" s="231">
        <v>8.5129999999999999</v>
      </c>
      <c r="I209" s="232"/>
      <c r="J209" s="228"/>
      <c r="K209" s="228"/>
      <c r="L209" s="233"/>
      <c r="M209" s="234"/>
      <c r="N209" s="235"/>
      <c r="O209" s="235"/>
      <c r="P209" s="235"/>
      <c r="Q209" s="235"/>
      <c r="R209" s="235"/>
      <c r="S209" s="235"/>
      <c r="T209" s="236"/>
      <c r="AT209" s="237" t="s">
        <v>134</v>
      </c>
      <c r="AU209" s="237" t="s">
        <v>86</v>
      </c>
      <c r="AV209" s="15" t="s">
        <v>130</v>
      </c>
      <c r="AW209" s="15" t="s">
        <v>37</v>
      </c>
      <c r="AX209" s="15" t="s">
        <v>22</v>
      </c>
      <c r="AY209" s="237" t="s">
        <v>123</v>
      </c>
    </row>
    <row r="210" spans="1:65" s="2" customFormat="1" ht="16.5" customHeight="1">
      <c r="A210" s="36"/>
      <c r="B210" s="37"/>
      <c r="C210" s="189" t="s">
        <v>304</v>
      </c>
      <c r="D210" s="189" t="s">
        <v>125</v>
      </c>
      <c r="E210" s="190" t="s">
        <v>311</v>
      </c>
      <c r="F210" s="191" t="s">
        <v>312</v>
      </c>
      <c r="G210" s="192" t="s">
        <v>155</v>
      </c>
      <c r="H210" s="193">
        <v>0.216</v>
      </c>
      <c r="I210" s="194"/>
      <c r="J210" s="195">
        <f>ROUND(I210*H210,2)</f>
        <v>0</v>
      </c>
      <c r="K210" s="191" t="s">
        <v>129</v>
      </c>
      <c r="L210" s="41"/>
      <c r="M210" s="196" t="s">
        <v>20</v>
      </c>
      <c r="N210" s="197" t="s">
        <v>47</v>
      </c>
      <c r="O210" s="66"/>
      <c r="P210" s="198">
        <f>O210*H210</f>
        <v>0</v>
      </c>
      <c r="Q210" s="198">
        <v>2.234</v>
      </c>
      <c r="R210" s="198">
        <f>Q210*H210</f>
        <v>0.48254399999999997</v>
      </c>
      <c r="S210" s="198">
        <v>0</v>
      </c>
      <c r="T210" s="199">
        <f>S210*H210</f>
        <v>0</v>
      </c>
      <c r="U210" s="36"/>
      <c r="V210" s="36"/>
      <c r="W210" s="36"/>
      <c r="X210" s="36"/>
      <c r="Y210" s="36"/>
      <c r="Z210" s="36"/>
      <c r="AA210" s="36"/>
      <c r="AB210" s="36"/>
      <c r="AC210" s="36"/>
      <c r="AD210" s="36"/>
      <c r="AE210" s="36"/>
      <c r="AR210" s="200" t="s">
        <v>130</v>
      </c>
      <c r="AT210" s="200" t="s">
        <v>125</v>
      </c>
      <c r="AU210" s="200" t="s">
        <v>86</v>
      </c>
      <c r="AY210" s="19" t="s">
        <v>123</v>
      </c>
      <c r="BE210" s="201">
        <f>IF(N210="základní",J210,0)</f>
        <v>0</v>
      </c>
      <c r="BF210" s="201">
        <f>IF(N210="snížená",J210,0)</f>
        <v>0</v>
      </c>
      <c r="BG210" s="201">
        <f>IF(N210="zákl. přenesená",J210,0)</f>
        <v>0</v>
      </c>
      <c r="BH210" s="201">
        <f>IF(N210="sníž. přenesená",J210,0)</f>
        <v>0</v>
      </c>
      <c r="BI210" s="201">
        <f>IF(N210="nulová",J210,0)</f>
        <v>0</v>
      </c>
      <c r="BJ210" s="19" t="s">
        <v>22</v>
      </c>
      <c r="BK210" s="201">
        <f>ROUND(I210*H210,2)</f>
        <v>0</v>
      </c>
      <c r="BL210" s="19" t="s">
        <v>130</v>
      </c>
      <c r="BM210" s="200" t="s">
        <v>313</v>
      </c>
    </row>
    <row r="211" spans="1:65" s="2" customFormat="1" ht="11.25">
      <c r="A211" s="36"/>
      <c r="B211" s="37"/>
      <c r="C211" s="38"/>
      <c r="D211" s="202" t="s">
        <v>132</v>
      </c>
      <c r="E211" s="38"/>
      <c r="F211" s="203" t="s">
        <v>314</v>
      </c>
      <c r="G211" s="38"/>
      <c r="H211" s="38"/>
      <c r="I211" s="110"/>
      <c r="J211" s="38"/>
      <c r="K211" s="38"/>
      <c r="L211" s="41"/>
      <c r="M211" s="204"/>
      <c r="N211" s="205"/>
      <c r="O211" s="66"/>
      <c r="P211" s="66"/>
      <c r="Q211" s="66"/>
      <c r="R211" s="66"/>
      <c r="S211" s="66"/>
      <c r="T211" s="67"/>
      <c r="U211" s="36"/>
      <c r="V211" s="36"/>
      <c r="W211" s="36"/>
      <c r="X211" s="36"/>
      <c r="Y211" s="36"/>
      <c r="Z211" s="36"/>
      <c r="AA211" s="36"/>
      <c r="AB211" s="36"/>
      <c r="AC211" s="36"/>
      <c r="AD211" s="36"/>
      <c r="AE211" s="36"/>
      <c r="AT211" s="19" t="s">
        <v>132</v>
      </c>
      <c r="AU211" s="19" t="s">
        <v>86</v>
      </c>
    </row>
    <row r="212" spans="1:65" s="14" customFormat="1" ht="11.25">
      <c r="B212" s="216"/>
      <c r="C212" s="217"/>
      <c r="D212" s="202" t="s">
        <v>134</v>
      </c>
      <c r="E212" s="218" t="s">
        <v>20</v>
      </c>
      <c r="F212" s="219" t="s">
        <v>665</v>
      </c>
      <c r="G212" s="217"/>
      <c r="H212" s="220">
        <v>0.216</v>
      </c>
      <c r="I212" s="221"/>
      <c r="J212" s="217"/>
      <c r="K212" s="217"/>
      <c r="L212" s="222"/>
      <c r="M212" s="223"/>
      <c r="N212" s="224"/>
      <c r="O212" s="224"/>
      <c r="P212" s="224"/>
      <c r="Q212" s="224"/>
      <c r="R212" s="224"/>
      <c r="S212" s="224"/>
      <c r="T212" s="225"/>
      <c r="AT212" s="226" t="s">
        <v>134</v>
      </c>
      <c r="AU212" s="226" t="s">
        <v>86</v>
      </c>
      <c r="AV212" s="14" t="s">
        <v>86</v>
      </c>
      <c r="AW212" s="14" t="s">
        <v>37</v>
      </c>
      <c r="AX212" s="14" t="s">
        <v>22</v>
      </c>
      <c r="AY212" s="226" t="s">
        <v>123</v>
      </c>
    </row>
    <row r="213" spans="1:65" s="2" customFormat="1" ht="16.5" customHeight="1">
      <c r="A213" s="36"/>
      <c r="B213" s="37"/>
      <c r="C213" s="189" t="s">
        <v>310</v>
      </c>
      <c r="D213" s="189" t="s">
        <v>125</v>
      </c>
      <c r="E213" s="190" t="s">
        <v>318</v>
      </c>
      <c r="F213" s="191" t="s">
        <v>319</v>
      </c>
      <c r="G213" s="192" t="s">
        <v>197</v>
      </c>
      <c r="H213" s="193">
        <v>2.88</v>
      </c>
      <c r="I213" s="194"/>
      <c r="J213" s="195">
        <f>ROUND(I213*H213,2)</f>
        <v>0</v>
      </c>
      <c r="K213" s="191" t="s">
        <v>129</v>
      </c>
      <c r="L213" s="41"/>
      <c r="M213" s="196" t="s">
        <v>20</v>
      </c>
      <c r="N213" s="197" t="s">
        <v>47</v>
      </c>
      <c r="O213" s="66"/>
      <c r="P213" s="198">
        <f>O213*H213</f>
        <v>0</v>
      </c>
      <c r="Q213" s="198">
        <v>6.3200000000000001E-3</v>
      </c>
      <c r="R213" s="198">
        <f>Q213*H213</f>
        <v>1.8201599999999998E-2</v>
      </c>
      <c r="S213" s="198">
        <v>0</v>
      </c>
      <c r="T213" s="199">
        <f>S213*H213</f>
        <v>0</v>
      </c>
      <c r="U213" s="36"/>
      <c r="V213" s="36"/>
      <c r="W213" s="36"/>
      <c r="X213" s="36"/>
      <c r="Y213" s="36"/>
      <c r="Z213" s="36"/>
      <c r="AA213" s="36"/>
      <c r="AB213" s="36"/>
      <c r="AC213" s="36"/>
      <c r="AD213" s="36"/>
      <c r="AE213" s="36"/>
      <c r="AR213" s="200" t="s">
        <v>130</v>
      </c>
      <c r="AT213" s="200" t="s">
        <v>125</v>
      </c>
      <c r="AU213" s="200" t="s">
        <v>86</v>
      </c>
      <c r="AY213" s="19" t="s">
        <v>123</v>
      </c>
      <c r="BE213" s="201">
        <f>IF(N213="základní",J213,0)</f>
        <v>0</v>
      </c>
      <c r="BF213" s="201">
        <f>IF(N213="snížená",J213,0)</f>
        <v>0</v>
      </c>
      <c r="BG213" s="201">
        <f>IF(N213="zákl. přenesená",J213,0)</f>
        <v>0</v>
      </c>
      <c r="BH213" s="201">
        <f>IF(N213="sníž. přenesená",J213,0)</f>
        <v>0</v>
      </c>
      <c r="BI213" s="201">
        <f>IF(N213="nulová",J213,0)</f>
        <v>0</v>
      </c>
      <c r="BJ213" s="19" t="s">
        <v>22</v>
      </c>
      <c r="BK213" s="201">
        <f>ROUND(I213*H213,2)</f>
        <v>0</v>
      </c>
      <c r="BL213" s="19" t="s">
        <v>130</v>
      </c>
      <c r="BM213" s="200" t="s">
        <v>320</v>
      </c>
    </row>
    <row r="214" spans="1:65" s="2" customFormat="1" ht="11.25">
      <c r="A214" s="36"/>
      <c r="B214" s="37"/>
      <c r="C214" s="38"/>
      <c r="D214" s="202" t="s">
        <v>132</v>
      </c>
      <c r="E214" s="38"/>
      <c r="F214" s="203" t="s">
        <v>321</v>
      </c>
      <c r="G214" s="38"/>
      <c r="H214" s="38"/>
      <c r="I214" s="110"/>
      <c r="J214" s="38"/>
      <c r="K214" s="38"/>
      <c r="L214" s="41"/>
      <c r="M214" s="204"/>
      <c r="N214" s="205"/>
      <c r="O214" s="66"/>
      <c r="P214" s="66"/>
      <c r="Q214" s="66"/>
      <c r="R214" s="66"/>
      <c r="S214" s="66"/>
      <c r="T214" s="67"/>
      <c r="U214" s="36"/>
      <c r="V214" s="36"/>
      <c r="W214" s="36"/>
      <c r="X214" s="36"/>
      <c r="Y214" s="36"/>
      <c r="Z214" s="36"/>
      <c r="AA214" s="36"/>
      <c r="AB214" s="36"/>
      <c r="AC214" s="36"/>
      <c r="AD214" s="36"/>
      <c r="AE214" s="36"/>
      <c r="AT214" s="19" t="s">
        <v>132</v>
      </c>
      <c r="AU214" s="19" t="s">
        <v>86</v>
      </c>
    </row>
    <row r="215" spans="1:65" s="14" customFormat="1" ht="11.25">
      <c r="B215" s="216"/>
      <c r="C215" s="217"/>
      <c r="D215" s="202" t="s">
        <v>134</v>
      </c>
      <c r="E215" s="218" t="s">
        <v>20</v>
      </c>
      <c r="F215" s="219" t="s">
        <v>666</v>
      </c>
      <c r="G215" s="217"/>
      <c r="H215" s="220">
        <v>2.88</v>
      </c>
      <c r="I215" s="221"/>
      <c r="J215" s="217"/>
      <c r="K215" s="217"/>
      <c r="L215" s="222"/>
      <c r="M215" s="223"/>
      <c r="N215" s="224"/>
      <c r="O215" s="224"/>
      <c r="P215" s="224"/>
      <c r="Q215" s="224"/>
      <c r="R215" s="224"/>
      <c r="S215" s="224"/>
      <c r="T215" s="225"/>
      <c r="AT215" s="226" t="s">
        <v>134</v>
      </c>
      <c r="AU215" s="226" t="s">
        <v>86</v>
      </c>
      <c r="AV215" s="14" t="s">
        <v>86</v>
      </c>
      <c r="AW215" s="14" t="s">
        <v>37</v>
      </c>
      <c r="AX215" s="14" t="s">
        <v>22</v>
      </c>
      <c r="AY215" s="226" t="s">
        <v>123</v>
      </c>
    </row>
    <row r="216" spans="1:65" s="12" customFormat="1" ht="22.9" customHeight="1">
      <c r="B216" s="173"/>
      <c r="C216" s="174"/>
      <c r="D216" s="175" t="s">
        <v>75</v>
      </c>
      <c r="E216" s="187" t="s">
        <v>179</v>
      </c>
      <c r="F216" s="187" t="s">
        <v>324</v>
      </c>
      <c r="G216" s="174"/>
      <c r="H216" s="174"/>
      <c r="I216" s="177"/>
      <c r="J216" s="188">
        <f>BK216</f>
        <v>0</v>
      </c>
      <c r="K216" s="174"/>
      <c r="L216" s="179"/>
      <c r="M216" s="180"/>
      <c r="N216" s="181"/>
      <c r="O216" s="181"/>
      <c r="P216" s="182">
        <f>SUM(P217:P256)</f>
        <v>0</v>
      </c>
      <c r="Q216" s="181"/>
      <c r="R216" s="182">
        <f>SUM(R217:R256)</f>
        <v>1.1692344299999999</v>
      </c>
      <c r="S216" s="181"/>
      <c r="T216" s="183">
        <f>SUM(T217:T256)</f>
        <v>0</v>
      </c>
      <c r="AR216" s="184" t="s">
        <v>22</v>
      </c>
      <c r="AT216" s="185" t="s">
        <v>75</v>
      </c>
      <c r="AU216" s="185" t="s">
        <v>22</v>
      </c>
      <c r="AY216" s="184" t="s">
        <v>123</v>
      </c>
      <c r="BK216" s="186">
        <f>SUM(BK217:BK256)</f>
        <v>0</v>
      </c>
    </row>
    <row r="217" spans="1:65" s="2" customFormat="1" ht="16.5" customHeight="1">
      <c r="A217" s="36"/>
      <c r="B217" s="37"/>
      <c r="C217" s="189" t="s">
        <v>317</v>
      </c>
      <c r="D217" s="189" t="s">
        <v>125</v>
      </c>
      <c r="E217" s="190" t="s">
        <v>667</v>
      </c>
      <c r="F217" s="191" t="s">
        <v>668</v>
      </c>
      <c r="G217" s="192" t="s">
        <v>145</v>
      </c>
      <c r="H217" s="193">
        <v>56.75</v>
      </c>
      <c r="I217" s="194"/>
      <c r="J217" s="195">
        <f>ROUND(I217*H217,2)</f>
        <v>0</v>
      </c>
      <c r="K217" s="191" t="s">
        <v>129</v>
      </c>
      <c r="L217" s="41"/>
      <c r="M217" s="196" t="s">
        <v>20</v>
      </c>
      <c r="N217" s="197" t="s">
        <v>47</v>
      </c>
      <c r="O217" s="66"/>
      <c r="P217" s="198">
        <f>O217*H217</f>
        <v>0</v>
      </c>
      <c r="Q217" s="198">
        <v>0</v>
      </c>
      <c r="R217" s="198">
        <f>Q217*H217</f>
        <v>0</v>
      </c>
      <c r="S217" s="198">
        <v>0</v>
      </c>
      <c r="T217" s="199">
        <f>S217*H217</f>
        <v>0</v>
      </c>
      <c r="U217" s="36"/>
      <c r="V217" s="36"/>
      <c r="W217" s="36"/>
      <c r="X217" s="36"/>
      <c r="Y217" s="36"/>
      <c r="Z217" s="36"/>
      <c r="AA217" s="36"/>
      <c r="AB217" s="36"/>
      <c r="AC217" s="36"/>
      <c r="AD217" s="36"/>
      <c r="AE217" s="36"/>
      <c r="AR217" s="200" t="s">
        <v>130</v>
      </c>
      <c r="AT217" s="200" t="s">
        <v>125</v>
      </c>
      <c r="AU217" s="200" t="s">
        <v>86</v>
      </c>
      <c r="AY217" s="19" t="s">
        <v>123</v>
      </c>
      <c r="BE217" s="201">
        <f>IF(N217="základní",J217,0)</f>
        <v>0</v>
      </c>
      <c r="BF217" s="201">
        <f>IF(N217="snížená",J217,0)</f>
        <v>0</v>
      </c>
      <c r="BG217" s="201">
        <f>IF(N217="zákl. přenesená",J217,0)</f>
        <v>0</v>
      </c>
      <c r="BH217" s="201">
        <f>IF(N217="sníž. přenesená",J217,0)</f>
        <v>0</v>
      </c>
      <c r="BI217" s="201">
        <f>IF(N217="nulová",J217,0)</f>
        <v>0</v>
      </c>
      <c r="BJ217" s="19" t="s">
        <v>22</v>
      </c>
      <c r="BK217" s="201">
        <f>ROUND(I217*H217,2)</f>
        <v>0</v>
      </c>
      <c r="BL217" s="19" t="s">
        <v>130</v>
      </c>
      <c r="BM217" s="200" t="s">
        <v>334</v>
      </c>
    </row>
    <row r="218" spans="1:65" s="2" customFormat="1" ht="19.5">
      <c r="A218" s="36"/>
      <c r="B218" s="37"/>
      <c r="C218" s="38"/>
      <c r="D218" s="202" t="s">
        <v>132</v>
      </c>
      <c r="E218" s="38"/>
      <c r="F218" s="203" t="s">
        <v>669</v>
      </c>
      <c r="G218" s="38"/>
      <c r="H218" s="38"/>
      <c r="I218" s="110"/>
      <c r="J218" s="38"/>
      <c r="K218" s="38"/>
      <c r="L218" s="41"/>
      <c r="M218" s="204"/>
      <c r="N218" s="205"/>
      <c r="O218" s="66"/>
      <c r="P218" s="66"/>
      <c r="Q218" s="66"/>
      <c r="R218" s="66"/>
      <c r="S218" s="66"/>
      <c r="T218" s="67"/>
      <c r="U218" s="36"/>
      <c r="V218" s="36"/>
      <c r="W218" s="36"/>
      <c r="X218" s="36"/>
      <c r="Y218" s="36"/>
      <c r="Z218" s="36"/>
      <c r="AA218" s="36"/>
      <c r="AB218" s="36"/>
      <c r="AC218" s="36"/>
      <c r="AD218" s="36"/>
      <c r="AE218" s="36"/>
      <c r="AT218" s="19" t="s">
        <v>132</v>
      </c>
      <c r="AU218" s="19" t="s">
        <v>86</v>
      </c>
    </row>
    <row r="219" spans="1:65" s="14" customFormat="1" ht="11.25">
      <c r="B219" s="216"/>
      <c r="C219" s="217"/>
      <c r="D219" s="202" t="s">
        <v>134</v>
      </c>
      <c r="E219" s="218" t="s">
        <v>20</v>
      </c>
      <c r="F219" s="219" t="s">
        <v>670</v>
      </c>
      <c r="G219" s="217"/>
      <c r="H219" s="220">
        <v>56.75</v>
      </c>
      <c r="I219" s="221"/>
      <c r="J219" s="217"/>
      <c r="K219" s="217"/>
      <c r="L219" s="222"/>
      <c r="M219" s="223"/>
      <c r="N219" s="224"/>
      <c r="O219" s="224"/>
      <c r="P219" s="224"/>
      <c r="Q219" s="224"/>
      <c r="R219" s="224"/>
      <c r="S219" s="224"/>
      <c r="T219" s="225"/>
      <c r="AT219" s="226" t="s">
        <v>134</v>
      </c>
      <c r="AU219" s="226" t="s">
        <v>86</v>
      </c>
      <c r="AV219" s="14" t="s">
        <v>86</v>
      </c>
      <c r="AW219" s="14" t="s">
        <v>37</v>
      </c>
      <c r="AX219" s="14" t="s">
        <v>22</v>
      </c>
      <c r="AY219" s="226" t="s">
        <v>123</v>
      </c>
    </row>
    <row r="220" spans="1:65" s="2" customFormat="1" ht="16.5" customHeight="1">
      <c r="A220" s="36"/>
      <c r="B220" s="37"/>
      <c r="C220" s="249" t="s">
        <v>325</v>
      </c>
      <c r="D220" s="249" t="s">
        <v>279</v>
      </c>
      <c r="E220" s="250" t="s">
        <v>671</v>
      </c>
      <c r="F220" s="251" t="s">
        <v>672</v>
      </c>
      <c r="G220" s="252" t="s">
        <v>145</v>
      </c>
      <c r="H220" s="253">
        <v>57.600999999999999</v>
      </c>
      <c r="I220" s="254"/>
      <c r="J220" s="255">
        <f>ROUND(I220*H220,2)</f>
        <v>0</v>
      </c>
      <c r="K220" s="251" t="s">
        <v>20</v>
      </c>
      <c r="L220" s="256"/>
      <c r="M220" s="257" t="s">
        <v>20</v>
      </c>
      <c r="N220" s="258" t="s">
        <v>47</v>
      </c>
      <c r="O220" s="66"/>
      <c r="P220" s="198">
        <f>O220*H220</f>
        <v>0</v>
      </c>
      <c r="Q220" s="198">
        <v>4.2999999999999999E-4</v>
      </c>
      <c r="R220" s="198">
        <f>Q220*H220</f>
        <v>2.4768429999999998E-2</v>
      </c>
      <c r="S220" s="198">
        <v>0</v>
      </c>
      <c r="T220" s="199">
        <f>S220*H220</f>
        <v>0</v>
      </c>
      <c r="U220" s="36"/>
      <c r="V220" s="36"/>
      <c r="W220" s="36"/>
      <c r="X220" s="36"/>
      <c r="Y220" s="36"/>
      <c r="Z220" s="36"/>
      <c r="AA220" s="36"/>
      <c r="AB220" s="36"/>
      <c r="AC220" s="36"/>
      <c r="AD220" s="36"/>
      <c r="AE220" s="36"/>
      <c r="AR220" s="200" t="s">
        <v>179</v>
      </c>
      <c r="AT220" s="200" t="s">
        <v>279</v>
      </c>
      <c r="AU220" s="200" t="s">
        <v>86</v>
      </c>
      <c r="AY220" s="19" t="s">
        <v>123</v>
      </c>
      <c r="BE220" s="201">
        <f>IF(N220="základní",J220,0)</f>
        <v>0</v>
      </c>
      <c r="BF220" s="201">
        <f>IF(N220="snížená",J220,0)</f>
        <v>0</v>
      </c>
      <c r="BG220" s="201">
        <f>IF(N220="zákl. přenesená",J220,0)</f>
        <v>0</v>
      </c>
      <c r="BH220" s="201">
        <f>IF(N220="sníž. přenesená",J220,0)</f>
        <v>0</v>
      </c>
      <c r="BI220" s="201">
        <f>IF(N220="nulová",J220,0)</f>
        <v>0</v>
      </c>
      <c r="BJ220" s="19" t="s">
        <v>22</v>
      </c>
      <c r="BK220" s="201">
        <f>ROUND(I220*H220,2)</f>
        <v>0</v>
      </c>
      <c r="BL220" s="19" t="s">
        <v>130</v>
      </c>
      <c r="BM220" s="200" t="s">
        <v>673</v>
      </c>
    </row>
    <row r="221" spans="1:65" s="2" customFormat="1" ht="11.25">
      <c r="A221" s="36"/>
      <c r="B221" s="37"/>
      <c r="C221" s="38"/>
      <c r="D221" s="202" t="s">
        <v>132</v>
      </c>
      <c r="E221" s="38"/>
      <c r="F221" s="203" t="s">
        <v>672</v>
      </c>
      <c r="G221" s="38"/>
      <c r="H221" s="38"/>
      <c r="I221" s="110"/>
      <c r="J221" s="38"/>
      <c r="K221" s="38"/>
      <c r="L221" s="41"/>
      <c r="M221" s="204"/>
      <c r="N221" s="205"/>
      <c r="O221" s="66"/>
      <c r="P221" s="66"/>
      <c r="Q221" s="66"/>
      <c r="R221" s="66"/>
      <c r="S221" s="66"/>
      <c r="T221" s="67"/>
      <c r="U221" s="36"/>
      <c r="V221" s="36"/>
      <c r="W221" s="36"/>
      <c r="X221" s="36"/>
      <c r="Y221" s="36"/>
      <c r="Z221" s="36"/>
      <c r="AA221" s="36"/>
      <c r="AB221" s="36"/>
      <c r="AC221" s="36"/>
      <c r="AD221" s="36"/>
      <c r="AE221" s="36"/>
      <c r="AT221" s="19" t="s">
        <v>132</v>
      </c>
      <c r="AU221" s="19" t="s">
        <v>86</v>
      </c>
    </row>
    <row r="222" spans="1:65" s="14" customFormat="1" ht="11.25">
      <c r="B222" s="216"/>
      <c r="C222" s="217"/>
      <c r="D222" s="202" t="s">
        <v>134</v>
      </c>
      <c r="E222" s="218" t="s">
        <v>20</v>
      </c>
      <c r="F222" s="219" t="s">
        <v>674</v>
      </c>
      <c r="G222" s="217"/>
      <c r="H222" s="220">
        <v>57.600999999999999</v>
      </c>
      <c r="I222" s="221"/>
      <c r="J222" s="217"/>
      <c r="K222" s="217"/>
      <c r="L222" s="222"/>
      <c r="M222" s="223"/>
      <c r="N222" s="224"/>
      <c r="O222" s="224"/>
      <c r="P222" s="224"/>
      <c r="Q222" s="224"/>
      <c r="R222" s="224"/>
      <c r="S222" s="224"/>
      <c r="T222" s="225"/>
      <c r="AT222" s="226" t="s">
        <v>134</v>
      </c>
      <c r="AU222" s="226" t="s">
        <v>86</v>
      </c>
      <c r="AV222" s="14" t="s">
        <v>86</v>
      </c>
      <c r="AW222" s="14" t="s">
        <v>37</v>
      </c>
      <c r="AX222" s="14" t="s">
        <v>22</v>
      </c>
      <c r="AY222" s="226" t="s">
        <v>123</v>
      </c>
    </row>
    <row r="223" spans="1:65" s="2" customFormat="1" ht="16.5" customHeight="1">
      <c r="A223" s="36"/>
      <c r="B223" s="37"/>
      <c r="C223" s="189" t="s">
        <v>331</v>
      </c>
      <c r="D223" s="189" t="s">
        <v>125</v>
      </c>
      <c r="E223" s="190" t="s">
        <v>343</v>
      </c>
      <c r="F223" s="191" t="s">
        <v>344</v>
      </c>
      <c r="G223" s="192" t="s">
        <v>145</v>
      </c>
      <c r="H223" s="193">
        <v>56.75</v>
      </c>
      <c r="I223" s="194"/>
      <c r="J223" s="195">
        <f>ROUND(I223*H223,2)</f>
        <v>0</v>
      </c>
      <c r="K223" s="191" t="s">
        <v>129</v>
      </c>
      <c r="L223" s="41"/>
      <c r="M223" s="196" t="s">
        <v>20</v>
      </c>
      <c r="N223" s="197" t="s">
        <v>47</v>
      </c>
      <c r="O223" s="66"/>
      <c r="P223" s="198">
        <f>O223*H223</f>
        <v>0</v>
      </c>
      <c r="Q223" s="198">
        <v>0</v>
      </c>
      <c r="R223" s="198">
        <f>Q223*H223</f>
        <v>0</v>
      </c>
      <c r="S223" s="198">
        <v>0</v>
      </c>
      <c r="T223" s="199">
        <f>S223*H223</f>
        <v>0</v>
      </c>
      <c r="U223" s="36"/>
      <c r="V223" s="36"/>
      <c r="W223" s="36"/>
      <c r="X223" s="36"/>
      <c r="Y223" s="36"/>
      <c r="Z223" s="36"/>
      <c r="AA223" s="36"/>
      <c r="AB223" s="36"/>
      <c r="AC223" s="36"/>
      <c r="AD223" s="36"/>
      <c r="AE223" s="36"/>
      <c r="AR223" s="200" t="s">
        <v>130</v>
      </c>
      <c r="AT223" s="200" t="s">
        <v>125</v>
      </c>
      <c r="AU223" s="200" t="s">
        <v>86</v>
      </c>
      <c r="AY223" s="19" t="s">
        <v>123</v>
      </c>
      <c r="BE223" s="201">
        <f>IF(N223="základní",J223,0)</f>
        <v>0</v>
      </c>
      <c r="BF223" s="201">
        <f>IF(N223="snížená",J223,0)</f>
        <v>0</v>
      </c>
      <c r="BG223" s="201">
        <f>IF(N223="zákl. přenesená",J223,0)</f>
        <v>0</v>
      </c>
      <c r="BH223" s="201">
        <f>IF(N223="sníž. přenesená",J223,0)</f>
        <v>0</v>
      </c>
      <c r="BI223" s="201">
        <f>IF(N223="nulová",J223,0)</f>
        <v>0</v>
      </c>
      <c r="BJ223" s="19" t="s">
        <v>22</v>
      </c>
      <c r="BK223" s="201">
        <f>ROUND(I223*H223,2)</f>
        <v>0</v>
      </c>
      <c r="BL223" s="19" t="s">
        <v>130</v>
      </c>
      <c r="BM223" s="200" t="s">
        <v>345</v>
      </c>
    </row>
    <row r="224" spans="1:65" s="2" customFormat="1" ht="11.25">
      <c r="A224" s="36"/>
      <c r="B224" s="37"/>
      <c r="C224" s="38"/>
      <c r="D224" s="202" t="s">
        <v>132</v>
      </c>
      <c r="E224" s="38"/>
      <c r="F224" s="203" t="s">
        <v>346</v>
      </c>
      <c r="G224" s="38"/>
      <c r="H224" s="38"/>
      <c r="I224" s="110"/>
      <c r="J224" s="38"/>
      <c r="K224" s="38"/>
      <c r="L224" s="41"/>
      <c r="M224" s="204"/>
      <c r="N224" s="205"/>
      <c r="O224" s="66"/>
      <c r="P224" s="66"/>
      <c r="Q224" s="66"/>
      <c r="R224" s="66"/>
      <c r="S224" s="66"/>
      <c r="T224" s="67"/>
      <c r="U224" s="36"/>
      <c r="V224" s="36"/>
      <c r="W224" s="36"/>
      <c r="X224" s="36"/>
      <c r="Y224" s="36"/>
      <c r="Z224" s="36"/>
      <c r="AA224" s="36"/>
      <c r="AB224" s="36"/>
      <c r="AC224" s="36"/>
      <c r="AD224" s="36"/>
      <c r="AE224" s="36"/>
      <c r="AT224" s="19" t="s">
        <v>132</v>
      </c>
      <c r="AU224" s="19" t="s">
        <v>86</v>
      </c>
    </row>
    <row r="225" spans="1:65" s="2" customFormat="1" ht="16.5" customHeight="1">
      <c r="A225" s="36"/>
      <c r="B225" s="37"/>
      <c r="C225" s="189" t="s">
        <v>337</v>
      </c>
      <c r="D225" s="189" t="s">
        <v>125</v>
      </c>
      <c r="E225" s="190" t="s">
        <v>348</v>
      </c>
      <c r="F225" s="191" t="s">
        <v>349</v>
      </c>
      <c r="G225" s="192" t="s">
        <v>145</v>
      </c>
      <c r="H225" s="193">
        <v>71.150000000000006</v>
      </c>
      <c r="I225" s="194"/>
      <c r="J225" s="195">
        <f>ROUND(I225*H225,2)</f>
        <v>0</v>
      </c>
      <c r="K225" s="191" t="s">
        <v>129</v>
      </c>
      <c r="L225" s="41"/>
      <c r="M225" s="196" t="s">
        <v>20</v>
      </c>
      <c r="N225" s="197" t="s">
        <v>47</v>
      </c>
      <c r="O225" s="66"/>
      <c r="P225" s="198">
        <f>O225*H225</f>
        <v>0</v>
      </c>
      <c r="Q225" s="198">
        <v>1.9000000000000001E-4</v>
      </c>
      <c r="R225" s="198">
        <f>Q225*H225</f>
        <v>1.3518500000000001E-2</v>
      </c>
      <c r="S225" s="198">
        <v>0</v>
      </c>
      <c r="T225" s="199">
        <f>S225*H225</f>
        <v>0</v>
      </c>
      <c r="U225" s="36"/>
      <c r="V225" s="36"/>
      <c r="W225" s="36"/>
      <c r="X225" s="36"/>
      <c r="Y225" s="36"/>
      <c r="Z225" s="36"/>
      <c r="AA225" s="36"/>
      <c r="AB225" s="36"/>
      <c r="AC225" s="36"/>
      <c r="AD225" s="36"/>
      <c r="AE225" s="36"/>
      <c r="AR225" s="200" t="s">
        <v>130</v>
      </c>
      <c r="AT225" s="200" t="s">
        <v>125</v>
      </c>
      <c r="AU225" s="200" t="s">
        <v>86</v>
      </c>
      <c r="AY225" s="19" t="s">
        <v>123</v>
      </c>
      <c r="BE225" s="201">
        <f>IF(N225="základní",J225,0)</f>
        <v>0</v>
      </c>
      <c r="BF225" s="201">
        <f>IF(N225="snížená",J225,0)</f>
        <v>0</v>
      </c>
      <c r="BG225" s="201">
        <f>IF(N225="zákl. přenesená",J225,0)</f>
        <v>0</v>
      </c>
      <c r="BH225" s="201">
        <f>IF(N225="sníž. přenesená",J225,0)</f>
        <v>0</v>
      </c>
      <c r="BI225" s="201">
        <f>IF(N225="nulová",J225,0)</f>
        <v>0</v>
      </c>
      <c r="BJ225" s="19" t="s">
        <v>22</v>
      </c>
      <c r="BK225" s="201">
        <f>ROUND(I225*H225,2)</f>
        <v>0</v>
      </c>
      <c r="BL225" s="19" t="s">
        <v>130</v>
      </c>
      <c r="BM225" s="200" t="s">
        <v>350</v>
      </c>
    </row>
    <row r="226" spans="1:65" s="2" customFormat="1" ht="11.25">
      <c r="A226" s="36"/>
      <c r="B226" s="37"/>
      <c r="C226" s="38"/>
      <c r="D226" s="202" t="s">
        <v>132</v>
      </c>
      <c r="E226" s="38"/>
      <c r="F226" s="203" t="s">
        <v>351</v>
      </c>
      <c r="G226" s="38"/>
      <c r="H226" s="38"/>
      <c r="I226" s="110"/>
      <c r="J226" s="38"/>
      <c r="K226" s="38"/>
      <c r="L226" s="41"/>
      <c r="M226" s="204"/>
      <c r="N226" s="205"/>
      <c r="O226" s="66"/>
      <c r="P226" s="66"/>
      <c r="Q226" s="66"/>
      <c r="R226" s="66"/>
      <c r="S226" s="66"/>
      <c r="T226" s="67"/>
      <c r="U226" s="36"/>
      <c r="V226" s="36"/>
      <c r="W226" s="36"/>
      <c r="X226" s="36"/>
      <c r="Y226" s="36"/>
      <c r="Z226" s="36"/>
      <c r="AA226" s="36"/>
      <c r="AB226" s="36"/>
      <c r="AC226" s="36"/>
      <c r="AD226" s="36"/>
      <c r="AE226" s="36"/>
      <c r="AT226" s="19" t="s">
        <v>132</v>
      </c>
      <c r="AU226" s="19" t="s">
        <v>86</v>
      </c>
    </row>
    <row r="227" spans="1:65" s="14" customFormat="1" ht="11.25">
      <c r="B227" s="216"/>
      <c r="C227" s="217"/>
      <c r="D227" s="202" t="s">
        <v>134</v>
      </c>
      <c r="E227" s="218" t="s">
        <v>20</v>
      </c>
      <c r="F227" s="219" t="s">
        <v>675</v>
      </c>
      <c r="G227" s="217"/>
      <c r="H227" s="220">
        <v>71.150000000000006</v>
      </c>
      <c r="I227" s="221"/>
      <c r="J227" s="217"/>
      <c r="K227" s="217"/>
      <c r="L227" s="222"/>
      <c r="M227" s="223"/>
      <c r="N227" s="224"/>
      <c r="O227" s="224"/>
      <c r="P227" s="224"/>
      <c r="Q227" s="224"/>
      <c r="R227" s="224"/>
      <c r="S227" s="224"/>
      <c r="T227" s="225"/>
      <c r="AT227" s="226" t="s">
        <v>134</v>
      </c>
      <c r="AU227" s="226" t="s">
        <v>86</v>
      </c>
      <c r="AV227" s="14" t="s">
        <v>86</v>
      </c>
      <c r="AW227" s="14" t="s">
        <v>37</v>
      </c>
      <c r="AX227" s="14" t="s">
        <v>22</v>
      </c>
      <c r="AY227" s="226" t="s">
        <v>123</v>
      </c>
    </row>
    <row r="228" spans="1:65" s="2" customFormat="1" ht="16.5" customHeight="1">
      <c r="A228" s="36"/>
      <c r="B228" s="37"/>
      <c r="C228" s="189" t="s">
        <v>342</v>
      </c>
      <c r="D228" s="189" t="s">
        <v>125</v>
      </c>
      <c r="E228" s="190" t="s">
        <v>354</v>
      </c>
      <c r="F228" s="191" t="s">
        <v>355</v>
      </c>
      <c r="G228" s="192" t="s">
        <v>145</v>
      </c>
      <c r="H228" s="193">
        <v>56.75</v>
      </c>
      <c r="I228" s="194"/>
      <c r="J228" s="195">
        <f>ROUND(I228*H228,2)</f>
        <v>0</v>
      </c>
      <c r="K228" s="191" t="s">
        <v>129</v>
      </c>
      <c r="L228" s="41"/>
      <c r="M228" s="196" t="s">
        <v>20</v>
      </c>
      <c r="N228" s="197" t="s">
        <v>47</v>
      </c>
      <c r="O228" s="66"/>
      <c r="P228" s="198">
        <f>O228*H228</f>
        <v>0</v>
      </c>
      <c r="Q228" s="198">
        <v>9.0000000000000006E-5</v>
      </c>
      <c r="R228" s="198">
        <f>Q228*H228</f>
        <v>5.1075000000000001E-3</v>
      </c>
      <c r="S228" s="198">
        <v>0</v>
      </c>
      <c r="T228" s="199">
        <f>S228*H228</f>
        <v>0</v>
      </c>
      <c r="U228" s="36"/>
      <c r="V228" s="36"/>
      <c r="W228" s="36"/>
      <c r="X228" s="36"/>
      <c r="Y228" s="36"/>
      <c r="Z228" s="36"/>
      <c r="AA228" s="36"/>
      <c r="AB228" s="36"/>
      <c r="AC228" s="36"/>
      <c r="AD228" s="36"/>
      <c r="AE228" s="36"/>
      <c r="AR228" s="200" t="s">
        <v>130</v>
      </c>
      <c r="AT228" s="200" t="s">
        <v>125</v>
      </c>
      <c r="AU228" s="200" t="s">
        <v>86</v>
      </c>
      <c r="AY228" s="19" t="s">
        <v>123</v>
      </c>
      <c r="BE228" s="201">
        <f>IF(N228="základní",J228,0)</f>
        <v>0</v>
      </c>
      <c r="BF228" s="201">
        <f>IF(N228="snížená",J228,0)</f>
        <v>0</v>
      </c>
      <c r="BG228" s="201">
        <f>IF(N228="zákl. přenesená",J228,0)</f>
        <v>0</v>
      </c>
      <c r="BH228" s="201">
        <f>IF(N228="sníž. přenesená",J228,0)</f>
        <v>0</v>
      </c>
      <c r="BI228" s="201">
        <f>IF(N228="nulová",J228,0)</f>
        <v>0</v>
      </c>
      <c r="BJ228" s="19" t="s">
        <v>22</v>
      </c>
      <c r="BK228" s="201">
        <f>ROUND(I228*H228,2)</f>
        <v>0</v>
      </c>
      <c r="BL228" s="19" t="s">
        <v>130</v>
      </c>
      <c r="BM228" s="200" t="s">
        <v>356</v>
      </c>
    </row>
    <row r="229" spans="1:65" s="2" customFormat="1" ht="11.25">
      <c r="A229" s="36"/>
      <c r="B229" s="37"/>
      <c r="C229" s="38"/>
      <c r="D229" s="202" t="s">
        <v>132</v>
      </c>
      <c r="E229" s="38"/>
      <c r="F229" s="203" t="s">
        <v>357</v>
      </c>
      <c r="G229" s="38"/>
      <c r="H229" s="38"/>
      <c r="I229" s="110"/>
      <c r="J229" s="38"/>
      <c r="K229" s="38"/>
      <c r="L229" s="41"/>
      <c r="M229" s="204"/>
      <c r="N229" s="205"/>
      <c r="O229" s="66"/>
      <c r="P229" s="66"/>
      <c r="Q229" s="66"/>
      <c r="R229" s="66"/>
      <c r="S229" s="66"/>
      <c r="T229" s="67"/>
      <c r="U229" s="36"/>
      <c r="V229" s="36"/>
      <c r="W229" s="36"/>
      <c r="X229" s="36"/>
      <c r="Y229" s="36"/>
      <c r="Z229" s="36"/>
      <c r="AA229" s="36"/>
      <c r="AB229" s="36"/>
      <c r="AC229" s="36"/>
      <c r="AD229" s="36"/>
      <c r="AE229" s="36"/>
      <c r="AT229" s="19" t="s">
        <v>132</v>
      </c>
      <c r="AU229" s="19" t="s">
        <v>86</v>
      </c>
    </row>
    <row r="230" spans="1:65" s="14" customFormat="1" ht="11.25">
      <c r="B230" s="216"/>
      <c r="C230" s="217"/>
      <c r="D230" s="202" t="s">
        <v>134</v>
      </c>
      <c r="E230" s="218" t="s">
        <v>20</v>
      </c>
      <c r="F230" s="219" t="s">
        <v>676</v>
      </c>
      <c r="G230" s="217"/>
      <c r="H230" s="220">
        <v>56.75</v>
      </c>
      <c r="I230" s="221"/>
      <c r="J230" s="217"/>
      <c r="K230" s="217"/>
      <c r="L230" s="222"/>
      <c r="M230" s="223"/>
      <c r="N230" s="224"/>
      <c r="O230" s="224"/>
      <c r="P230" s="224"/>
      <c r="Q230" s="224"/>
      <c r="R230" s="224"/>
      <c r="S230" s="224"/>
      <c r="T230" s="225"/>
      <c r="AT230" s="226" t="s">
        <v>134</v>
      </c>
      <c r="AU230" s="226" t="s">
        <v>86</v>
      </c>
      <c r="AV230" s="14" t="s">
        <v>86</v>
      </c>
      <c r="AW230" s="14" t="s">
        <v>37</v>
      </c>
      <c r="AX230" s="14" t="s">
        <v>22</v>
      </c>
      <c r="AY230" s="226" t="s">
        <v>123</v>
      </c>
    </row>
    <row r="231" spans="1:65" s="2" customFormat="1" ht="16.5" customHeight="1">
      <c r="A231" s="36"/>
      <c r="B231" s="37"/>
      <c r="C231" s="189" t="s">
        <v>347</v>
      </c>
      <c r="D231" s="189" t="s">
        <v>125</v>
      </c>
      <c r="E231" s="190" t="s">
        <v>677</v>
      </c>
      <c r="F231" s="191" t="s">
        <v>678</v>
      </c>
      <c r="G231" s="192" t="s">
        <v>361</v>
      </c>
      <c r="H231" s="193">
        <v>8</v>
      </c>
      <c r="I231" s="194"/>
      <c r="J231" s="195">
        <f>ROUND(I231*H231,2)</f>
        <v>0</v>
      </c>
      <c r="K231" s="191" t="s">
        <v>129</v>
      </c>
      <c r="L231" s="41"/>
      <c r="M231" s="196" t="s">
        <v>20</v>
      </c>
      <c r="N231" s="197" t="s">
        <v>47</v>
      </c>
      <c r="O231" s="66"/>
      <c r="P231" s="198">
        <f>O231*H231</f>
        <v>0</v>
      </c>
      <c r="Q231" s="198">
        <v>3.1E-4</v>
      </c>
      <c r="R231" s="198">
        <f>Q231*H231</f>
        <v>2.48E-3</v>
      </c>
      <c r="S231" s="198">
        <v>0</v>
      </c>
      <c r="T231" s="199">
        <f>S231*H231</f>
        <v>0</v>
      </c>
      <c r="U231" s="36"/>
      <c r="V231" s="36"/>
      <c r="W231" s="36"/>
      <c r="X231" s="36"/>
      <c r="Y231" s="36"/>
      <c r="Z231" s="36"/>
      <c r="AA231" s="36"/>
      <c r="AB231" s="36"/>
      <c r="AC231" s="36"/>
      <c r="AD231" s="36"/>
      <c r="AE231" s="36"/>
      <c r="AR231" s="200" t="s">
        <v>130</v>
      </c>
      <c r="AT231" s="200" t="s">
        <v>125</v>
      </c>
      <c r="AU231" s="200" t="s">
        <v>86</v>
      </c>
      <c r="AY231" s="19" t="s">
        <v>123</v>
      </c>
      <c r="BE231" s="201">
        <f>IF(N231="základní",J231,0)</f>
        <v>0</v>
      </c>
      <c r="BF231" s="201">
        <f>IF(N231="snížená",J231,0)</f>
        <v>0</v>
      </c>
      <c r="BG231" s="201">
        <f>IF(N231="zákl. přenesená",J231,0)</f>
        <v>0</v>
      </c>
      <c r="BH231" s="201">
        <f>IF(N231="sníž. přenesená",J231,0)</f>
        <v>0</v>
      </c>
      <c r="BI231" s="201">
        <f>IF(N231="nulová",J231,0)</f>
        <v>0</v>
      </c>
      <c r="BJ231" s="19" t="s">
        <v>22</v>
      </c>
      <c r="BK231" s="201">
        <f>ROUND(I231*H231,2)</f>
        <v>0</v>
      </c>
      <c r="BL231" s="19" t="s">
        <v>130</v>
      </c>
      <c r="BM231" s="200" t="s">
        <v>679</v>
      </c>
    </row>
    <row r="232" spans="1:65" s="2" customFormat="1" ht="11.25">
      <c r="A232" s="36"/>
      <c r="B232" s="37"/>
      <c r="C232" s="38"/>
      <c r="D232" s="202" t="s">
        <v>132</v>
      </c>
      <c r="E232" s="38"/>
      <c r="F232" s="203" t="s">
        <v>680</v>
      </c>
      <c r="G232" s="38"/>
      <c r="H232" s="38"/>
      <c r="I232" s="110"/>
      <c r="J232" s="38"/>
      <c r="K232" s="38"/>
      <c r="L232" s="41"/>
      <c r="M232" s="204"/>
      <c r="N232" s="205"/>
      <c r="O232" s="66"/>
      <c r="P232" s="66"/>
      <c r="Q232" s="66"/>
      <c r="R232" s="66"/>
      <c r="S232" s="66"/>
      <c r="T232" s="67"/>
      <c r="U232" s="36"/>
      <c r="V232" s="36"/>
      <c r="W232" s="36"/>
      <c r="X232" s="36"/>
      <c r="Y232" s="36"/>
      <c r="Z232" s="36"/>
      <c r="AA232" s="36"/>
      <c r="AB232" s="36"/>
      <c r="AC232" s="36"/>
      <c r="AD232" s="36"/>
      <c r="AE232" s="36"/>
      <c r="AT232" s="19" t="s">
        <v>132</v>
      </c>
      <c r="AU232" s="19" t="s">
        <v>86</v>
      </c>
    </row>
    <row r="233" spans="1:65" s="14" customFormat="1" ht="11.25">
      <c r="B233" s="216"/>
      <c r="C233" s="217"/>
      <c r="D233" s="202" t="s">
        <v>134</v>
      </c>
      <c r="E233" s="218" t="s">
        <v>20</v>
      </c>
      <c r="F233" s="219" t="s">
        <v>681</v>
      </c>
      <c r="G233" s="217"/>
      <c r="H233" s="220">
        <v>8</v>
      </c>
      <c r="I233" s="221"/>
      <c r="J233" s="217"/>
      <c r="K233" s="217"/>
      <c r="L233" s="222"/>
      <c r="M233" s="223"/>
      <c r="N233" s="224"/>
      <c r="O233" s="224"/>
      <c r="P233" s="224"/>
      <c r="Q233" s="224"/>
      <c r="R233" s="224"/>
      <c r="S233" s="224"/>
      <c r="T233" s="225"/>
      <c r="AT233" s="226" t="s">
        <v>134</v>
      </c>
      <c r="AU233" s="226" t="s">
        <v>86</v>
      </c>
      <c r="AV233" s="14" t="s">
        <v>86</v>
      </c>
      <c r="AW233" s="14" t="s">
        <v>37</v>
      </c>
      <c r="AX233" s="14" t="s">
        <v>22</v>
      </c>
      <c r="AY233" s="226" t="s">
        <v>123</v>
      </c>
    </row>
    <row r="234" spans="1:65" s="2" customFormat="1" ht="16.5" customHeight="1">
      <c r="A234" s="36"/>
      <c r="B234" s="37"/>
      <c r="C234" s="189" t="s">
        <v>353</v>
      </c>
      <c r="D234" s="189" t="s">
        <v>125</v>
      </c>
      <c r="E234" s="190" t="s">
        <v>682</v>
      </c>
      <c r="F234" s="191" t="s">
        <v>683</v>
      </c>
      <c r="G234" s="192" t="s">
        <v>361</v>
      </c>
      <c r="H234" s="193">
        <v>8</v>
      </c>
      <c r="I234" s="194"/>
      <c r="J234" s="195">
        <f>ROUND(I234*H234,2)</f>
        <v>0</v>
      </c>
      <c r="K234" s="191" t="s">
        <v>129</v>
      </c>
      <c r="L234" s="41"/>
      <c r="M234" s="196" t="s">
        <v>20</v>
      </c>
      <c r="N234" s="197" t="s">
        <v>47</v>
      </c>
      <c r="O234" s="66"/>
      <c r="P234" s="198">
        <f>O234*H234</f>
        <v>0</v>
      </c>
      <c r="Q234" s="198">
        <v>0</v>
      </c>
      <c r="R234" s="198">
        <f>Q234*H234</f>
        <v>0</v>
      </c>
      <c r="S234" s="198">
        <v>0</v>
      </c>
      <c r="T234" s="199">
        <f>S234*H234</f>
        <v>0</v>
      </c>
      <c r="U234" s="36"/>
      <c r="V234" s="36"/>
      <c r="W234" s="36"/>
      <c r="X234" s="36"/>
      <c r="Y234" s="36"/>
      <c r="Z234" s="36"/>
      <c r="AA234" s="36"/>
      <c r="AB234" s="36"/>
      <c r="AC234" s="36"/>
      <c r="AD234" s="36"/>
      <c r="AE234" s="36"/>
      <c r="AR234" s="200" t="s">
        <v>130</v>
      </c>
      <c r="AT234" s="200" t="s">
        <v>125</v>
      </c>
      <c r="AU234" s="200" t="s">
        <v>86</v>
      </c>
      <c r="AY234" s="19" t="s">
        <v>123</v>
      </c>
      <c r="BE234" s="201">
        <f>IF(N234="základní",J234,0)</f>
        <v>0</v>
      </c>
      <c r="BF234" s="201">
        <f>IF(N234="snížená",J234,0)</f>
        <v>0</v>
      </c>
      <c r="BG234" s="201">
        <f>IF(N234="zákl. přenesená",J234,0)</f>
        <v>0</v>
      </c>
      <c r="BH234" s="201">
        <f>IF(N234="sníž. přenesená",J234,0)</f>
        <v>0</v>
      </c>
      <c r="BI234" s="201">
        <f>IF(N234="nulová",J234,0)</f>
        <v>0</v>
      </c>
      <c r="BJ234" s="19" t="s">
        <v>22</v>
      </c>
      <c r="BK234" s="201">
        <f>ROUND(I234*H234,2)</f>
        <v>0</v>
      </c>
      <c r="BL234" s="19" t="s">
        <v>130</v>
      </c>
      <c r="BM234" s="200" t="s">
        <v>684</v>
      </c>
    </row>
    <row r="235" spans="1:65" s="2" customFormat="1" ht="19.5">
      <c r="A235" s="36"/>
      <c r="B235" s="37"/>
      <c r="C235" s="38"/>
      <c r="D235" s="202" t="s">
        <v>132</v>
      </c>
      <c r="E235" s="38"/>
      <c r="F235" s="203" t="s">
        <v>685</v>
      </c>
      <c r="G235" s="38"/>
      <c r="H235" s="38"/>
      <c r="I235" s="110"/>
      <c r="J235" s="38"/>
      <c r="K235" s="38"/>
      <c r="L235" s="41"/>
      <c r="M235" s="204"/>
      <c r="N235" s="205"/>
      <c r="O235" s="66"/>
      <c r="P235" s="66"/>
      <c r="Q235" s="66"/>
      <c r="R235" s="66"/>
      <c r="S235" s="66"/>
      <c r="T235" s="67"/>
      <c r="U235" s="36"/>
      <c r="V235" s="36"/>
      <c r="W235" s="36"/>
      <c r="X235" s="36"/>
      <c r="Y235" s="36"/>
      <c r="Z235" s="36"/>
      <c r="AA235" s="36"/>
      <c r="AB235" s="36"/>
      <c r="AC235" s="36"/>
      <c r="AD235" s="36"/>
      <c r="AE235" s="36"/>
      <c r="AT235" s="19" t="s">
        <v>132</v>
      </c>
      <c r="AU235" s="19" t="s">
        <v>86</v>
      </c>
    </row>
    <row r="236" spans="1:65" s="2" customFormat="1" ht="16.5" customHeight="1">
      <c r="A236" s="36"/>
      <c r="B236" s="37"/>
      <c r="C236" s="249" t="s">
        <v>358</v>
      </c>
      <c r="D236" s="249" t="s">
        <v>279</v>
      </c>
      <c r="E236" s="250" t="s">
        <v>686</v>
      </c>
      <c r="F236" s="251" t="s">
        <v>687</v>
      </c>
      <c r="G236" s="252" t="s">
        <v>361</v>
      </c>
      <c r="H236" s="253">
        <v>8</v>
      </c>
      <c r="I236" s="254"/>
      <c r="J236" s="255">
        <f>ROUND(I236*H236,2)</f>
        <v>0</v>
      </c>
      <c r="K236" s="251" t="s">
        <v>20</v>
      </c>
      <c r="L236" s="256"/>
      <c r="M236" s="257" t="s">
        <v>20</v>
      </c>
      <c r="N236" s="258" t="s">
        <v>47</v>
      </c>
      <c r="O236" s="66"/>
      <c r="P236" s="198">
        <f>O236*H236</f>
        <v>0</v>
      </c>
      <c r="Q236" s="198">
        <v>9.7000000000000005E-4</v>
      </c>
      <c r="R236" s="198">
        <f>Q236*H236</f>
        <v>7.7600000000000004E-3</v>
      </c>
      <c r="S236" s="198">
        <v>0</v>
      </c>
      <c r="T236" s="199">
        <f>S236*H236</f>
        <v>0</v>
      </c>
      <c r="U236" s="36"/>
      <c r="V236" s="36"/>
      <c r="W236" s="36"/>
      <c r="X236" s="36"/>
      <c r="Y236" s="36"/>
      <c r="Z236" s="36"/>
      <c r="AA236" s="36"/>
      <c r="AB236" s="36"/>
      <c r="AC236" s="36"/>
      <c r="AD236" s="36"/>
      <c r="AE236" s="36"/>
      <c r="AR236" s="200" t="s">
        <v>179</v>
      </c>
      <c r="AT236" s="200" t="s">
        <v>279</v>
      </c>
      <c r="AU236" s="200" t="s">
        <v>86</v>
      </c>
      <c r="AY236" s="19" t="s">
        <v>123</v>
      </c>
      <c r="BE236" s="201">
        <f>IF(N236="základní",J236,0)</f>
        <v>0</v>
      </c>
      <c r="BF236" s="201">
        <f>IF(N236="snížená",J236,0)</f>
        <v>0</v>
      </c>
      <c r="BG236" s="201">
        <f>IF(N236="zákl. přenesená",J236,0)</f>
        <v>0</v>
      </c>
      <c r="BH236" s="201">
        <f>IF(N236="sníž. přenesená",J236,0)</f>
        <v>0</v>
      </c>
      <c r="BI236" s="201">
        <f>IF(N236="nulová",J236,0)</f>
        <v>0</v>
      </c>
      <c r="BJ236" s="19" t="s">
        <v>22</v>
      </c>
      <c r="BK236" s="201">
        <f>ROUND(I236*H236,2)</f>
        <v>0</v>
      </c>
      <c r="BL236" s="19" t="s">
        <v>130</v>
      </c>
      <c r="BM236" s="200" t="s">
        <v>688</v>
      </c>
    </row>
    <row r="237" spans="1:65" s="2" customFormat="1" ht="11.25">
      <c r="A237" s="36"/>
      <c r="B237" s="37"/>
      <c r="C237" s="38"/>
      <c r="D237" s="202" t="s">
        <v>132</v>
      </c>
      <c r="E237" s="38"/>
      <c r="F237" s="203" t="s">
        <v>687</v>
      </c>
      <c r="G237" s="38"/>
      <c r="H237" s="38"/>
      <c r="I237" s="110"/>
      <c r="J237" s="38"/>
      <c r="K237" s="38"/>
      <c r="L237" s="41"/>
      <c r="M237" s="204"/>
      <c r="N237" s="205"/>
      <c r="O237" s="66"/>
      <c r="P237" s="66"/>
      <c r="Q237" s="66"/>
      <c r="R237" s="66"/>
      <c r="S237" s="66"/>
      <c r="T237" s="67"/>
      <c r="U237" s="36"/>
      <c r="V237" s="36"/>
      <c r="W237" s="36"/>
      <c r="X237" s="36"/>
      <c r="Y237" s="36"/>
      <c r="Z237" s="36"/>
      <c r="AA237" s="36"/>
      <c r="AB237" s="36"/>
      <c r="AC237" s="36"/>
      <c r="AD237" s="36"/>
      <c r="AE237" s="36"/>
      <c r="AT237" s="19" t="s">
        <v>132</v>
      </c>
      <c r="AU237" s="19" t="s">
        <v>86</v>
      </c>
    </row>
    <row r="238" spans="1:65" s="14" customFormat="1" ht="11.25">
      <c r="B238" s="216"/>
      <c r="C238" s="217"/>
      <c r="D238" s="202" t="s">
        <v>134</v>
      </c>
      <c r="E238" s="218" t="s">
        <v>20</v>
      </c>
      <c r="F238" s="219" t="s">
        <v>681</v>
      </c>
      <c r="G238" s="217"/>
      <c r="H238" s="220">
        <v>8</v>
      </c>
      <c r="I238" s="221"/>
      <c r="J238" s="217"/>
      <c r="K238" s="217"/>
      <c r="L238" s="222"/>
      <c r="M238" s="223"/>
      <c r="N238" s="224"/>
      <c r="O238" s="224"/>
      <c r="P238" s="224"/>
      <c r="Q238" s="224"/>
      <c r="R238" s="224"/>
      <c r="S238" s="224"/>
      <c r="T238" s="225"/>
      <c r="AT238" s="226" t="s">
        <v>134</v>
      </c>
      <c r="AU238" s="226" t="s">
        <v>86</v>
      </c>
      <c r="AV238" s="14" t="s">
        <v>86</v>
      </c>
      <c r="AW238" s="14" t="s">
        <v>37</v>
      </c>
      <c r="AX238" s="14" t="s">
        <v>22</v>
      </c>
      <c r="AY238" s="226" t="s">
        <v>123</v>
      </c>
    </row>
    <row r="239" spans="1:65" s="2" customFormat="1" ht="16.5" customHeight="1">
      <c r="A239" s="36"/>
      <c r="B239" s="37"/>
      <c r="C239" s="189" t="s">
        <v>364</v>
      </c>
      <c r="D239" s="189" t="s">
        <v>125</v>
      </c>
      <c r="E239" s="190" t="s">
        <v>689</v>
      </c>
      <c r="F239" s="191" t="s">
        <v>690</v>
      </c>
      <c r="G239" s="192" t="s">
        <v>361</v>
      </c>
      <c r="H239" s="193">
        <v>8</v>
      </c>
      <c r="I239" s="194"/>
      <c r="J239" s="195">
        <f>ROUND(I239*H239,2)</f>
        <v>0</v>
      </c>
      <c r="K239" s="191" t="s">
        <v>129</v>
      </c>
      <c r="L239" s="41"/>
      <c r="M239" s="196" t="s">
        <v>20</v>
      </c>
      <c r="N239" s="197" t="s">
        <v>47</v>
      </c>
      <c r="O239" s="66"/>
      <c r="P239" s="198">
        <f>O239*H239</f>
        <v>0</v>
      </c>
      <c r="Q239" s="198">
        <v>0</v>
      </c>
      <c r="R239" s="198">
        <f>Q239*H239</f>
        <v>0</v>
      </c>
      <c r="S239" s="198">
        <v>0</v>
      </c>
      <c r="T239" s="199">
        <f>S239*H239</f>
        <v>0</v>
      </c>
      <c r="U239" s="36"/>
      <c r="V239" s="36"/>
      <c r="W239" s="36"/>
      <c r="X239" s="36"/>
      <c r="Y239" s="36"/>
      <c r="Z239" s="36"/>
      <c r="AA239" s="36"/>
      <c r="AB239" s="36"/>
      <c r="AC239" s="36"/>
      <c r="AD239" s="36"/>
      <c r="AE239" s="36"/>
      <c r="AR239" s="200" t="s">
        <v>130</v>
      </c>
      <c r="AT239" s="200" t="s">
        <v>125</v>
      </c>
      <c r="AU239" s="200" t="s">
        <v>86</v>
      </c>
      <c r="AY239" s="19" t="s">
        <v>123</v>
      </c>
      <c r="BE239" s="201">
        <f>IF(N239="základní",J239,0)</f>
        <v>0</v>
      </c>
      <c r="BF239" s="201">
        <f>IF(N239="snížená",J239,0)</f>
        <v>0</v>
      </c>
      <c r="BG239" s="201">
        <f>IF(N239="zákl. přenesená",J239,0)</f>
        <v>0</v>
      </c>
      <c r="BH239" s="201">
        <f>IF(N239="sníž. přenesená",J239,0)</f>
        <v>0</v>
      </c>
      <c r="BI239" s="201">
        <f>IF(N239="nulová",J239,0)</f>
        <v>0</v>
      </c>
      <c r="BJ239" s="19" t="s">
        <v>22</v>
      </c>
      <c r="BK239" s="201">
        <f>ROUND(I239*H239,2)</f>
        <v>0</v>
      </c>
      <c r="BL239" s="19" t="s">
        <v>130</v>
      </c>
      <c r="BM239" s="200" t="s">
        <v>691</v>
      </c>
    </row>
    <row r="240" spans="1:65" s="2" customFormat="1" ht="19.5">
      <c r="A240" s="36"/>
      <c r="B240" s="37"/>
      <c r="C240" s="38"/>
      <c r="D240" s="202" t="s">
        <v>132</v>
      </c>
      <c r="E240" s="38"/>
      <c r="F240" s="203" t="s">
        <v>692</v>
      </c>
      <c r="G240" s="38"/>
      <c r="H240" s="38"/>
      <c r="I240" s="110"/>
      <c r="J240" s="38"/>
      <c r="K240" s="38"/>
      <c r="L240" s="41"/>
      <c r="M240" s="204"/>
      <c r="N240" s="205"/>
      <c r="O240" s="66"/>
      <c r="P240" s="66"/>
      <c r="Q240" s="66"/>
      <c r="R240" s="66"/>
      <c r="S240" s="66"/>
      <c r="T240" s="67"/>
      <c r="U240" s="36"/>
      <c r="V240" s="36"/>
      <c r="W240" s="36"/>
      <c r="X240" s="36"/>
      <c r="Y240" s="36"/>
      <c r="Z240" s="36"/>
      <c r="AA240" s="36"/>
      <c r="AB240" s="36"/>
      <c r="AC240" s="36"/>
      <c r="AD240" s="36"/>
      <c r="AE240" s="36"/>
      <c r="AT240" s="19" t="s">
        <v>132</v>
      </c>
      <c r="AU240" s="19" t="s">
        <v>86</v>
      </c>
    </row>
    <row r="241" spans="1:65" s="2" customFormat="1" ht="16.5" customHeight="1">
      <c r="A241" s="36"/>
      <c r="B241" s="37"/>
      <c r="C241" s="249" t="s">
        <v>369</v>
      </c>
      <c r="D241" s="249" t="s">
        <v>279</v>
      </c>
      <c r="E241" s="250" t="s">
        <v>693</v>
      </c>
      <c r="F241" s="251" t="s">
        <v>694</v>
      </c>
      <c r="G241" s="252" t="s">
        <v>382</v>
      </c>
      <c r="H241" s="253">
        <v>8</v>
      </c>
      <c r="I241" s="254"/>
      <c r="J241" s="255">
        <f>ROUND(I241*H241,2)</f>
        <v>0</v>
      </c>
      <c r="K241" s="251" t="s">
        <v>20</v>
      </c>
      <c r="L241" s="256"/>
      <c r="M241" s="257" t="s">
        <v>20</v>
      </c>
      <c r="N241" s="258" t="s">
        <v>47</v>
      </c>
      <c r="O241" s="66"/>
      <c r="P241" s="198">
        <f>O241*H241</f>
        <v>0</v>
      </c>
      <c r="Q241" s="198">
        <v>1E-4</v>
      </c>
      <c r="R241" s="198">
        <f>Q241*H241</f>
        <v>8.0000000000000004E-4</v>
      </c>
      <c r="S241" s="198">
        <v>0</v>
      </c>
      <c r="T241" s="199">
        <f>S241*H241</f>
        <v>0</v>
      </c>
      <c r="U241" s="36"/>
      <c r="V241" s="36"/>
      <c r="W241" s="36"/>
      <c r="X241" s="36"/>
      <c r="Y241" s="36"/>
      <c r="Z241" s="36"/>
      <c r="AA241" s="36"/>
      <c r="AB241" s="36"/>
      <c r="AC241" s="36"/>
      <c r="AD241" s="36"/>
      <c r="AE241" s="36"/>
      <c r="AR241" s="200" t="s">
        <v>179</v>
      </c>
      <c r="AT241" s="200" t="s">
        <v>279</v>
      </c>
      <c r="AU241" s="200" t="s">
        <v>86</v>
      </c>
      <c r="AY241" s="19" t="s">
        <v>123</v>
      </c>
      <c r="BE241" s="201">
        <f>IF(N241="základní",J241,0)</f>
        <v>0</v>
      </c>
      <c r="BF241" s="201">
        <f>IF(N241="snížená",J241,0)</f>
        <v>0</v>
      </c>
      <c r="BG241" s="201">
        <f>IF(N241="zákl. přenesená",J241,0)</f>
        <v>0</v>
      </c>
      <c r="BH241" s="201">
        <f>IF(N241="sníž. přenesená",J241,0)</f>
        <v>0</v>
      </c>
      <c r="BI241" s="201">
        <f>IF(N241="nulová",J241,0)</f>
        <v>0</v>
      </c>
      <c r="BJ241" s="19" t="s">
        <v>22</v>
      </c>
      <c r="BK241" s="201">
        <f>ROUND(I241*H241,2)</f>
        <v>0</v>
      </c>
      <c r="BL241" s="19" t="s">
        <v>130</v>
      </c>
      <c r="BM241" s="200" t="s">
        <v>383</v>
      </c>
    </row>
    <row r="242" spans="1:65" s="14" customFormat="1" ht="11.25">
      <c r="B242" s="216"/>
      <c r="C242" s="217"/>
      <c r="D242" s="202" t="s">
        <v>134</v>
      </c>
      <c r="E242" s="218" t="s">
        <v>20</v>
      </c>
      <c r="F242" s="219" t="s">
        <v>681</v>
      </c>
      <c r="G242" s="217"/>
      <c r="H242" s="220">
        <v>8</v>
      </c>
      <c r="I242" s="221"/>
      <c r="J242" s="217"/>
      <c r="K242" s="217"/>
      <c r="L242" s="222"/>
      <c r="M242" s="223"/>
      <c r="N242" s="224"/>
      <c r="O242" s="224"/>
      <c r="P242" s="224"/>
      <c r="Q242" s="224"/>
      <c r="R242" s="224"/>
      <c r="S242" s="224"/>
      <c r="T242" s="225"/>
      <c r="AT242" s="226" t="s">
        <v>134</v>
      </c>
      <c r="AU242" s="226" t="s">
        <v>86</v>
      </c>
      <c r="AV242" s="14" t="s">
        <v>86</v>
      </c>
      <c r="AW242" s="14" t="s">
        <v>37</v>
      </c>
      <c r="AX242" s="14" t="s">
        <v>22</v>
      </c>
      <c r="AY242" s="226" t="s">
        <v>123</v>
      </c>
    </row>
    <row r="243" spans="1:65" s="2" customFormat="1" ht="16.5" customHeight="1">
      <c r="A243" s="36"/>
      <c r="B243" s="37"/>
      <c r="C243" s="189" t="s">
        <v>374</v>
      </c>
      <c r="D243" s="189" t="s">
        <v>125</v>
      </c>
      <c r="E243" s="190" t="s">
        <v>695</v>
      </c>
      <c r="F243" s="191" t="s">
        <v>696</v>
      </c>
      <c r="G243" s="192" t="s">
        <v>361</v>
      </c>
      <c r="H243" s="193">
        <v>8</v>
      </c>
      <c r="I243" s="194"/>
      <c r="J243" s="195">
        <f>ROUND(I243*H243,2)</f>
        <v>0</v>
      </c>
      <c r="K243" s="191" t="s">
        <v>129</v>
      </c>
      <c r="L243" s="41"/>
      <c r="M243" s="196" t="s">
        <v>20</v>
      </c>
      <c r="N243" s="197" t="s">
        <v>47</v>
      </c>
      <c r="O243" s="66"/>
      <c r="P243" s="198">
        <f>O243*H243</f>
        <v>0</v>
      </c>
      <c r="Q243" s="198">
        <v>0</v>
      </c>
      <c r="R243" s="198">
        <f>Q243*H243</f>
        <v>0</v>
      </c>
      <c r="S243" s="198">
        <v>0</v>
      </c>
      <c r="T243" s="199">
        <f>S243*H243</f>
        <v>0</v>
      </c>
      <c r="U243" s="36"/>
      <c r="V243" s="36"/>
      <c r="W243" s="36"/>
      <c r="X243" s="36"/>
      <c r="Y243" s="36"/>
      <c r="Z243" s="36"/>
      <c r="AA243" s="36"/>
      <c r="AB243" s="36"/>
      <c r="AC243" s="36"/>
      <c r="AD243" s="36"/>
      <c r="AE243" s="36"/>
      <c r="AR243" s="200" t="s">
        <v>130</v>
      </c>
      <c r="AT243" s="200" t="s">
        <v>125</v>
      </c>
      <c r="AU243" s="200" t="s">
        <v>86</v>
      </c>
      <c r="AY243" s="19" t="s">
        <v>123</v>
      </c>
      <c r="BE243" s="201">
        <f>IF(N243="základní",J243,0)</f>
        <v>0</v>
      </c>
      <c r="BF243" s="201">
        <f>IF(N243="snížená",J243,0)</f>
        <v>0</v>
      </c>
      <c r="BG243" s="201">
        <f>IF(N243="zákl. přenesená",J243,0)</f>
        <v>0</v>
      </c>
      <c r="BH243" s="201">
        <f>IF(N243="sníž. přenesená",J243,0)</f>
        <v>0</v>
      </c>
      <c r="BI243" s="201">
        <f>IF(N243="nulová",J243,0)</f>
        <v>0</v>
      </c>
      <c r="BJ243" s="19" t="s">
        <v>22</v>
      </c>
      <c r="BK243" s="201">
        <f>ROUND(I243*H243,2)</f>
        <v>0</v>
      </c>
      <c r="BL243" s="19" t="s">
        <v>130</v>
      </c>
      <c r="BM243" s="200" t="s">
        <v>697</v>
      </c>
    </row>
    <row r="244" spans="1:65" s="2" customFormat="1" ht="19.5">
      <c r="A244" s="36"/>
      <c r="B244" s="37"/>
      <c r="C244" s="38"/>
      <c r="D244" s="202" t="s">
        <v>132</v>
      </c>
      <c r="E244" s="38"/>
      <c r="F244" s="203" t="s">
        <v>698</v>
      </c>
      <c r="G244" s="38"/>
      <c r="H244" s="38"/>
      <c r="I244" s="110"/>
      <c r="J244" s="38"/>
      <c r="K244" s="38"/>
      <c r="L244" s="41"/>
      <c r="M244" s="204"/>
      <c r="N244" s="205"/>
      <c r="O244" s="66"/>
      <c r="P244" s="66"/>
      <c r="Q244" s="66"/>
      <c r="R244" s="66"/>
      <c r="S244" s="66"/>
      <c r="T244" s="67"/>
      <c r="U244" s="36"/>
      <c r="V244" s="36"/>
      <c r="W244" s="36"/>
      <c r="X244" s="36"/>
      <c r="Y244" s="36"/>
      <c r="Z244" s="36"/>
      <c r="AA244" s="36"/>
      <c r="AB244" s="36"/>
      <c r="AC244" s="36"/>
      <c r="AD244" s="36"/>
      <c r="AE244" s="36"/>
      <c r="AT244" s="19" t="s">
        <v>132</v>
      </c>
      <c r="AU244" s="19" t="s">
        <v>86</v>
      </c>
    </row>
    <row r="245" spans="1:65" s="2" customFormat="1" ht="16.5" customHeight="1">
      <c r="A245" s="36"/>
      <c r="B245" s="37"/>
      <c r="C245" s="249" t="s">
        <v>379</v>
      </c>
      <c r="D245" s="249" t="s">
        <v>279</v>
      </c>
      <c r="E245" s="250" t="s">
        <v>699</v>
      </c>
      <c r="F245" s="251" t="s">
        <v>700</v>
      </c>
      <c r="G245" s="252" t="s">
        <v>382</v>
      </c>
      <c r="H245" s="253">
        <v>8</v>
      </c>
      <c r="I245" s="254"/>
      <c r="J245" s="255">
        <f>ROUND(I245*H245,2)</f>
        <v>0</v>
      </c>
      <c r="K245" s="251" t="s">
        <v>20</v>
      </c>
      <c r="L245" s="256"/>
      <c r="M245" s="257" t="s">
        <v>20</v>
      </c>
      <c r="N245" s="258" t="s">
        <v>47</v>
      </c>
      <c r="O245" s="66"/>
      <c r="P245" s="198">
        <f>O245*H245</f>
        <v>0</v>
      </c>
      <c r="Q245" s="198">
        <v>9.7000000000000005E-4</v>
      </c>
      <c r="R245" s="198">
        <f>Q245*H245</f>
        <v>7.7600000000000004E-3</v>
      </c>
      <c r="S245" s="198">
        <v>0</v>
      </c>
      <c r="T245" s="199">
        <f>S245*H245</f>
        <v>0</v>
      </c>
      <c r="U245" s="36"/>
      <c r="V245" s="36"/>
      <c r="W245" s="36"/>
      <c r="X245" s="36"/>
      <c r="Y245" s="36"/>
      <c r="Z245" s="36"/>
      <c r="AA245" s="36"/>
      <c r="AB245" s="36"/>
      <c r="AC245" s="36"/>
      <c r="AD245" s="36"/>
      <c r="AE245" s="36"/>
      <c r="AR245" s="200" t="s">
        <v>179</v>
      </c>
      <c r="AT245" s="200" t="s">
        <v>279</v>
      </c>
      <c r="AU245" s="200" t="s">
        <v>86</v>
      </c>
      <c r="AY245" s="19" t="s">
        <v>123</v>
      </c>
      <c r="BE245" s="201">
        <f>IF(N245="základní",J245,0)</f>
        <v>0</v>
      </c>
      <c r="BF245" s="201">
        <f>IF(N245="snížená",J245,0)</f>
        <v>0</v>
      </c>
      <c r="BG245" s="201">
        <f>IF(N245="zákl. přenesená",J245,0)</f>
        <v>0</v>
      </c>
      <c r="BH245" s="201">
        <f>IF(N245="sníž. přenesená",J245,0)</f>
        <v>0</v>
      </c>
      <c r="BI245" s="201">
        <f>IF(N245="nulová",J245,0)</f>
        <v>0</v>
      </c>
      <c r="BJ245" s="19" t="s">
        <v>22</v>
      </c>
      <c r="BK245" s="201">
        <f>ROUND(I245*H245,2)</f>
        <v>0</v>
      </c>
      <c r="BL245" s="19" t="s">
        <v>130</v>
      </c>
      <c r="BM245" s="200" t="s">
        <v>701</v>
      </c>
    </row>
    <row r="246" spans="1:65" s="14" customFormat="1" ht="11.25">
      <c r="B246" s="216"/>
      <c r="C246" s="217"/>
      <c r="D246" s="202" t="s">
        <v>134</v>
      </c>
      <c r="E246" s="218" t="s">
        <v>20</v>
      </c>
      <c r="F246" s="219" t="s">
        <v>681</v>
      </c>
      <c r="G246" s="217"/>
      <c r="H246" s="220">
        <v>8</v>
      </c>
      <c r="I246" s="221"/>
      <c r="J246" s="217"/>
      <c r="K246" s="217"/>
      <c r="L246" s="222"/>
      <c r="M246" s="223"/>
      <c r="N246" s="224"/>
      <c r="O246" s="224"/>
      <c r="P246" s="224"/>
      <c r="Q246" s="224"/>
      <c r="R246" s="224"/>
      <c r="S246" s="224"/>
      <c r="T246" s="225"/>
      <c r="AT246" s="226" t="s">
        <v>134</v>
      </c>
      <c r="AU246" s="226" t="s">
        <v>86</v>
      </c>
      <c r="AV246" s="14" t="s">
        <v>86</v>
      </c>
      <c r="AW246" s="14" t="s">
        <v>37</v>
      </c>
      <c r="AX246" s="14" t="s">
        <v>22</v>
      </c>
      <c r="AY246" s="226" t="s">
        <v>123</v>
      </c>
    </row>
    <row r="247" spans="1:65" s="2" customFormat="1" ht="16.5" customHeight="1">
      <c r="A247" s="36"/>
      <c r="B247" s="37"/>
      <c r="C247" s="189" t="s">
        <v>385</v>
      </c>
      <c r="D247" s="189" t="s">
        <v>125</v>
      </c>
      <c r="E247" s="190" t="s">
        <v>427</v>
      </c>
      <c r="F247" s="191" t="s">
        <v>428</v>
      </c>
      <c r="G247" s="192" t="s">
        <v>361</v>
      </c>
      <c r="H247" s="193">
        <v>8</v>
      </c>
      <c r="I247" s="194"/>
      <c r="J247" s="195">
        <f>ROUND(I247*H247,2)</f>
        <v>0</v>
      </c>
      <c r="K247" s="191" t="s">
        <v>129</v>
      </c>
      <c r="L247" s="41"/>
      <c r="M247" s="196" t="s">
        <v>20</v>
      </c>
      <c r="N247" s="197" t="s">
        <v>47</v>
      </c>
      <c r="O247" s="66"/>
      <c r="P247" s="198">
        <f>O247*H247</f>
        <v>0</v>
      </c>
      <c r="Q247" s="198">
        <v>0.12303</v>
      </c>
      <c r="R247" s="198">
        <f>Q247*H247</f>
        <v>0.98424</v>
      </c>
      <c r="S247" s="198">
        <v>0</v>
      </c>
      <c r="T247" s="199">
        <f>S247*H247</f>
        <v>0</v>
      </c>
      <c r="U247" s="36"/>
      <c r="V247" s="36"/>
      <c r="W247" s="36"/>
      <c r="X247" s="36"/>
      <c r="Y247" s="36"/>
      <c r="Z247" s="36"/>
      <c r="AA247" s="36"/>
      <c r="AB247" s="36"/>
      <c r="AC247" s="36"/>
      <c r="AD247" s="36"/>
      <c r="AE247" s="36"/>
      <c r="AR247" s="200" t="s">
        <v>130</v>
      </c>
      <c r="AT247" s="200" t="s">
        <v>125</v>
      </c>
      <c r="AU247" s="200" t="s">
        <v>86</v>
      </c>
      <c r="AY247" s="19" t="s">
        <v>123</v>
      </c>
      <c r="BE247" s="201">
        <f>IF(N247="základní",J247,0)</f>
        <v>0</v>
      </c>
      <c r="BF247" s="201">
        <f>IF(N247="snížená",J247,0)</f>
        <v>0</v>
      </c>
      <c r="BG247" s="201">
        <f>IF(N247="zákl. přenesená",J247,0)</f>
        <v>0</v>
      </c>
      <c r="BH247" s="201">
        <f>IF(N247="sníž. přenesená",J247,0)</f>
        <v>0</v>
      </c>
      <c r="BI247" s="201">
        <f>IF(N247="nulová",J247,0)</f>
        <v>0</v>
      </c>
      <c r="BJ247" s="19" t="s">
        <v>22</v>
      </c>
      <c r="BK247" s="201">
        <f>ROUND(I247*H247,2)</f>
        <v>0</v>
      </c>
      <c r="BL247" s="19" t="s">
        <v>130</v>
      </c>
      <c r="BM247" s="200" t="s">
        <v>429</v>
      </c>
    </row>
    <row r="248" spans="1:65" s="2" customFormat="1" ht="11.25">
      <c r="A248" s="36"/>
      <c r="B248" s="37"/>
      <c r="C248" s="38"/>
      <c r="D248" s="202" t="s">
        <v>132</v>
      </c>
      <c r="E248" s="38"/>
      <c r="F248" s="203" t="s">
        <v>428</v>
      </c>
      <c r="G248" s="38"/>
      <c r="H248" s="38"/>
      <c r="I248" s="110"/>
      <c r="J248" s="38"/>
      <c r="K248" s="38"/>
      <c r="L248" s="41"/>
      <c r="M248" s="204"/>
      <c r="N248" s="205"/>
      <c r="O248" s="66"/>
      <c r="P248" s="66"/>
      <c r="Q248" s="66"/>
      <c r="R248" s="66"/>
      <c r="S248" s="66"/>
      <c r="T248" s="67"/>
      <c r="U248" s="36"/>
      <c r="V248" s="36"/>
      <c r="W248" s="36"/>
      <c r="X248" s="36"/>
      <c r="Y248" s="36"/>
      <c r="Z248" s="36"/>
      <c r="AA248" s="36"/>
      <c r="AB248" s="36"/>
      <c r="AC248" s="36"/>
      <c r="AD248" s="36"/>
      <c r="AE248" s="36"/>
      <c r="AT248" s="19" t="s">
        <v>132</v>
      </c>
      <c r="AU248" s="19" t="s">
        <v>86</v>
      </c>
    </row>
    <row r="249" spans="1:65" s="2" customFormat="1" ht="16.5" customHeight="1">
      <c r="A249" s="36"/>
      <c r="B249" s="37"/>
      <c r="C249" s="249" t="s">
        <v>389</v>
      </c>
      <c r="D249" s="249" t="s">
        <v>279</v>
      </c>
      <c r="E249" s="250" t="s">
        <v>431</v>
      </c>
      <c r="F249" s="251" t="s">
        <v>432</v>
      </c>
      <c r="G249" s="252" t="s">
        <v>361</v>
      </c>
      <c r="H249" s="253">
        <v>8</v>
      </c>
      <c r="I249" s="254"/>
      <c r="J249" s="255">
        <f>ROUND(I249*H249,2)</f>
        <v>0</v>
      </c>
      <c r="K249" s="251" t="s">
        <v>20</v>
      </c>
      <c r="L249" s="256"/>
      <c r="M249" s="257" t="s">
        <v>20</v>
      </c>
      <c r="N249" s="258" t="s">
        <v>47</v>
      </c>
      <c r="O249" s="66"/>
      <c r="P249" s="198">
        <f>O249*H249</f>
        <v>0</v>
      </c>
      <c r="Q249" s="198">
        <v>1.1299999999999999E-2</v>
      </c>
      <c r="R249" s="198">
        <f>Q249*H249</f>
        <v>9.0399999999999994E-2</v>
      </c>
      <c r="S249" s="198">
        <v>0</v>
      </c>
      <c r="T249" s="199">
        <f>S249*H249</f>
        <v>0</v>
      </c>
      <c r="U249" s="36"/>
      <c r="V249" s="36"/>
      <c r="W249" s="36"/>
      <c r="X249" s="36"/>
      <c r="Y249" s="36"/>
      <c r="Z249" s="36"/>
      <c r="AA249" s="36"/>
      <c r="AB249" s="36"/>
      <c r="AC249" s="36"/>
      <c r="AD249" s="36"/>
      <c r="AE249" s="36"/>
      <c r="AR249" s="200" t="s">
        <v>179</v>
      </c>
      <c r="AT249" s="200" t="s">
        <v>279</v>
      </c>
      <c r="AU249" s="200" t="s">
        <v>86</v>
      </c>
      <c r="AY249" s="19" t="s">
        <v>123</v>
      </c>
      <c r="BE249" s="201">
        <f>IF(N249="základní",J249,0)</f>
        <v>0</v>
      </c>
      <c r="BF249" s="201">
        <f>IF(N249="snížená",J249,0)</f>
        <v>0</v>
      </c>
      <c r="BG249" s="201">
        <f>IF(N249="zákl. přenesená",J249,0)</f>
        <v>0</v>
      </c>
      <c r="BH249" s="201">
        <f>IF(N249="sníž. přenesená",J249,0)</f>
        <v>0</v>
      </c>
      <c r="BI249" s="201">
        <f>IF(N249="nulová",J249,0)</f>
        <v>0</v>
      </c>
      <c r="BJ249" s="19" t="s">
        <v>22</v>
      </c>
      <c r="BK249" s="201">
        <f>ROUND(I249*H249,2)</f>
        <v>0</v>
      </c>
      <c r="BL249" s="19" t="s">
        <v>130</v>
      </c>
      <c r="BM249" s="200" t="s">
        <v>433</v>
      </c>
    </row>
    <row r="250" spans="1:65" s="2" customFormat="1" ht="11.25">
      <c r="A250" s="36"/>
      <c r="B250" s="37"/>
      <c r="C250" s="38"/>
      <c r="D250" s="202" t="s">
        <v>132</v>
      </c>
      <c r="E250" s="38"/>
      <c r="F250" s="203" t="s">
        <v>432</v>
      </c>
      <c r="G250" s="38"/>
      <c r="H250" s="38"/>
      <c r="I250" s="110"/>
      <c r="J250" s="38"/>
      <c r="K250" s="38"/>
      <c r="L250" s="41"/>
      <c r="M250" s="204"/>
      <c r="N250" s="205"/>
      <c r="O250" s="66"/>
      <c r="P250" s="66"/>
      <c r="Q250" s="66"/>
      <c r="R250" s="66"/>
      <c r="S250" s="66"/>
      <c r="T250" s="67"/>
      <c r="U250" s="36"/>
      <c r="V250" s="36"/>
      <c r="W250" s="36"/>
      <c r="X250" s="36"/>
      <c r="Y250" s="36"/>
      <c r="Z250" s="36"/>
      <c r="AA250" s="36"/>
      <c r="AB250" s="36"/>
      <c r="AC250" s="36"/>
      <c r="AD250" s="36"/>
      <c r="AE250" s="36"/>
      <c r="AT250" s="19" t="s">
        <v>132</v>
      </c>
      <c r="AU250" s="19" t="s">
        <v>86</v>
      </c>
    </row>
    <row r="251" spans="1:65" s="14" customFormat="1" ht="11.25">
      <c r="B251" s="216"/>
      <c r="C251" s="217"/>
      <c r="D251" s="202" t="s">
        <v>134</v>
      </c>
      <c r="E251" s="218" t="s">
        <v>20</v>
      </c>
      <c r="F251" s="219" t="s">
        <v>681</v>
      </c>
      <c r="G251" s="217"/>
      <c r="H251" s="220">
        <v>8</v>
      </c>
      <c r="I251" s="221"/>
      <c r="J251" s="217"/>
      <c r="K251" s="217"/>
      <c r="L251" s="222"/>
      <c r="M251" s="223"/>
      <c r="N251" s="224"/>
      <c r="O251" s="224"/>
      <c r="P251" s="224"/>
      <c r="Q251" s="224"/>
      <c r="R251" s="224"/>
      <c r="S251" s="224"/>
      <c r="T251" s="225"/>
      <c r="AT251" s="226" t="s">
        <v>134</v>
      </c>
      <c r="AU251" s="226" t="s">
        <v>86</v>
      </c>
      <c r="AV251" s="14" t="s">
        <v>86</v>
      </c>
      <c r="AW251" s="14" t="s">
        <v>37</v>
      </c>
      <c r="AX251" s="14" t="s">
        <v>22</v>
      </c>
      <c r="AY251" s="226" t="s">
        <v>123</v>
      </c>
    </row>
    <row r="252" spans="1:65" s="2" customFormat="1" ht="16.5" customHeight="1">
      <c r="A252" s="36"/>
      <c r="B252" s="37"/>
      <c r="C252" s="249" t="s">
        <v>394</v>
      </c>
      <c r="D252" s="249" t="s">
        <v>279</v>
      </c>
      <c r="E252" s="250" t="s">
        <v>435</v>
      </c>
      <c r="F252" s="251" t="s">
        <v>436</v>
      </c>
      <c r="G252" s="252" t="s">
        <v>361</v>
      </c>
      <c r="H252" s="253">
        <v>8</v>
      </c>
      <c r="I252" s="254"/>
      <c r="J252" s="255">
        <f>ROUND(I252*H252,2)</f>
        <v>0</v>
      </c>
      <c r="K252" s="251" t="s">
        <v>20</v>
      </c>
      <c r="L252" s="256"/>
      <c r="M252" s="257" t="s">
        <v>20</v>
      </c>
      <c r="N252" s="258" t="s">
        <v>47</v>
      </c>
      <c r="O252" s="66"/>
      <c r="P252" s="198">
        <f>O252*H252</f>
        <v>0</v>
      </c>
      <c r="Q252" s="198">
        <v>6.4999999999999997E-4</v>
      </c>
      <c r="R252" s="198">
        <f>Q252*H252</f>
        <v>5.1999999999999998E-3</v>
      </c>
      <c r="S252" s="198">
        <v>0</v>
      </c>
      <c r="T252" s="199">
        <f>S252*H252</f>
        <v>0</v>
      </c>
      <c r="U252" s="36"/>
      <c r="V252" s="36"/>
      <c r="W252" s="36"/>
      <c r="X252" s="36"/>
      <c r="Y252" s="36"/>
      <c r="Z252" s="36"/>
      <c r="AA252" s="36"/>
      <c r="AB252" s="36"/>
      <c r="AC252" s="36"/>
      <c r="AD252" s="36"/>
      <c r="AE252" s="36"/>
      <c r="AR252" s="200" t="s">
        <v>179</v>
      </c>
      <c r="AT252" s="200" t="s">
        <v>279</v>
      </c>
      <c r="AU252" s="200" t="s">
        <v>86</v>
      </c>
      <c r="AY252" s="19" t="s">
        <v>123</v>
      </c>
      <c r="BE252" s="201">
        <f>IF(N252="základní",J252,0)</f>
        <v>0</v>
      </c>
      <c r="BF252" s="201">
        <f>IF(N252="snížená",J252,0)</f>
        <v>0</v>
      </c>
      <c r="BG252" s="201">
        <f>IF(N252="zákl. přenesená",J252,0)</f>
        <v>0</v>
      </c>
      <c r="BH252" s="201">
        <f>IF(N252="sníž. přenesená",J252,0)</f>
        <v>0</v>
      </c>
      <c r="BI252" s="201">
        <f>IF(N252="nulová",J252,0)</f>
        <v>0</v>
      </c>
      <c r="BJ252" s="19" t="s">
        <v>22</v>
      </c>
      <c r="BK252" s="201">
        <f>ROUND(I252*H252,2)</f>
        <v>0</v>
      </c>
      <c r="BL252" s="19" t="s">
        <v>130</v>
      </c>
      <c r="BM252" s="200" t="s">
        <v>437</v>
      </c>
    </row>
    <row r="253" spans="1:65" s="2" customFormat="1" ht="11.25">
      <c r="A253" s="36"/>
      <c r="B253" s="37"/>
      <c r="C253" s="38"/>
      <c r="D253" s="202" t="s">
        <v>132</v>
      </c>
      <c r="E253" s="38"/>
      <c r="F253" s="203" t="s">
        <v>436</v>
      </c>
      <c r="G253" s="38"/>
      <c r="H253" s="38"/>
      <c r="I253" s="110"/>
      <c r="J253" s="38"/>
      <c r="K253" s="38"/>
      <c r="L253" s="41"/>
      <c r="M253" s="204"/>
      <c r="N253" s="205"/>
      <c r="O253" s="66"/>
      <c r="P253" s="66"/>
      <c r="Q253" s="66"/>
      <c r="R253" s="66"/>
      <c r="S253" s="66"/>
      <c r="T253" s="67"/>
      <c r="U253" s="36"/>
      <c r="V253" s="36"/>
      <c r="W253" s="36"/>
      <c r="X253" s="36"/>
      <c r="Y253" s="36"/>
      <c r="Z253" s="36"/>
      <c r="AA253" s="36"/>
      <c r="AB253" s="36"/>
      <c r="AC253" s="36"/>
      <c r="AD253" s="36"/>
      <c r="AE253" s="36"/>
      <c r="AT253" s="19" t="s">
        <v>132</v>
      </c>
      <c r="AU253" s="19" t="s">
        <v>86</v>
      </c>
    </row>
    <row r="254" spans="1:65" s="14" customFormat="1" ht="11.25">
      <c r="B254" s="216"/>
      <c r="C254" s="217"/>
      <c r="D254" s="202" t="s">
        <v>134</v>
      </c>
      <c r="E254" s="218" t="s">
        <v>20</v>
      </c>
      <c r="F254" s="219" t="s">
        <v>681</v>
      </c>
      <c r="G254" s="217"/>
      <c r="H254" s="220">
        <v>8</v>
      </c>
      <c r="I254" s="221"/>
      <c r="J254" s="217"/>
      <c r="K254" s="217"/>
      <c r="L254" s="222"/>
      <c r="M254" s="223"/>
      <c r="N254" s="224"/>
      <c r="O254" s="224"/>
      <c r="P254" s="224"/>
      <c r="Q254" s="224"/>
      <c r="R254" s="224"/>
      <c r="S254" s="224"/>
      <c r="T254" s="225"/>
      <c r="AT254" s="226" t="s">
        <v>134</v>
      </c>
      <c r="AU254" s="226" t="s">
        <v>86</v>
      </c>
      <c r="AV254" s="14" t="s">
        <v>86</v>
      </c>
      <c r="AW254" s="14" t="s">
        <v>37</v>
      </c>
      <c r="AX254" s="14" t="s">
        <v>22</v>
      </c>
      <c r="AY254" s="226" t="s">
        <v>123</v>
      </c>
    </row>
    <row r="255" spans="1:65" s="2" customFormat="1" ht="16.5" customHeight="1">
      <c r="A255" s="36"/>
      <c r="B255" s="37"/>
      <c r="C255" s="249" t="s">
        <v>398</v>
      </c>
      <c r="D255" s="249" t="s">
        <v>279</v>
      </c>
      <c r="E255" s="250" t="s">
        <v>702</v>
      </c>
      <c r="F255" s="251" t="s">
        <v>703</v>
      </c>
      <c r="G255" s="252" t="s">
        <v>382</v>
      </c>
      <c r="H255" s="253">
        <v>8</v>
      </c>
      <c r="I255" s="254"/>
      <c r="J255" s="255">
        <f>ROUND(I255*H255,2)</f>
        <v>0</v>
      </c>
      <c r="K255" s="251" t="s">
        <v>20</v>
      </c>
      <c r="L255" s="256"/>
      <c r="M255" s="257" t="s">
        <v>20</v>
      </c>
      <c r="N255" s="258" t="s">
        <v>47</v>
      </c>
      <c r="O255" s="66"/>
      <c r="P255" s="198">
        <f>O255*H255</f>
        <v>0</v>
      </c>
      <c r="Q255" s="198">
        <v>3.3999999999999998E-3</v>
      </c>
      <c r="R255" s="198">
        <f>Q255*H255</f>
        <v>2.7199999999999998E-2</v>
      </c>
      <c r="S255" s="198">
        <v>0</v>
      </c>
      <c r="T255" s="199">
        <f>S255*H255</f>
        <v>0</v>
      </c>
      <c r="U255" s="36"/>
      <c r="V255" s="36"/>
      <c r="W255" s="36"/>
      <c r="X255" s="36"/>
      <c r="Y255" s="36"/>
      <c r="Z255" s="36"/>
      <c r="AA255" s="36"/>
      <c r="AB255" s="36"/>
      <c r="AC255" s="36"/>
      <c r="AD255" s="36"/>
      <c r="AE255" s="36"/>
      <c r="AR255" s="200" t="s">
        <v>179</v>
      </c>
      <c r="AT255" s="200" t="s">
        <v>279</v>
      </c>
      <c r="AU255" s="200" t="s">
        <v>86</v>
      </c>
      <c r="AY255" s="19" t="s">
        <v>123</v>
      </c>
      <c r="BE255" s="201">
        <f>IF(N255="základní",J255,0)</f>
        <v>0</v>
      </c>
      <c r="BF255" s="201">
        <f>IF(N255="snížená",J255,0)</f>
        <v>0</v>
      </c>
      <c r="BG255" s="201">
        <f>IF(N255="zákl. přenesená",J255,0)</f>
        <v>0</v>
      </c>
      <c r="BH255" s="201">
        <f>IF(N255="sníž. přenesená",J255,0)</f>
        <v>0</v>
      </c>
      <c r="BI255" s="201">
        <f>IF(N255="nulová",J255,0)</f>
        <v>0</v>
      </c>
      <c r="BJ255" s="19" t="s">
        <v>22</v>
      </c>
      <c r="BK255" s="201">
        <f>ROUND(I255*H255,2)</f>
        <v>0</v>
      </c>
      <c r="BL255" s="19" t="s">
        <v>130</v>
      </c>
      <c r="BM255" s="200" t="s">
        <v>704</v>
      </c>
    </row>
    <row r="256" spans="1:65" s="14" customFormat="1" ht="11.25">
      <c r="B256" s="216"/>
      <c r="C256" s="217"/>
      <c r="D256" s="202" t="s">
        <v>134</v>
      </c>
      <c r="E256" s="218" t="s">
        <v>20</v>
      </c>
      <c r="F256" s="219" t="s">
        <v>681</v>
      </c>
      <c r="G256" s="217"/>
      <c r="H256" s="220">
        <v>8</v>
      </c>
      <c r="I256" s="221"/>
      <c r="J256" s="217"/>
      <c r="K256" s="217"/>
      <c r="L256" s="222"/>
      <c r="M256" s="223"/>
      <c r="N256" s="224"/>
      <c r="O256" s="224"/>
      <c r="P256" s="224"/>
      <c r="Q256" s="224"/>
      <c r="R256" s="224"/>
      <c r="S256" s="224"/>
      <c r="T256" s="225"/>
      <c r="AT256" s="226" t="s">
        <v>134</v>
      </c>
      <c r="AU256" s="226" t="s">
        <v>86</v>
      </c>
      <c r="AV256" s="14" t="s">
        <v>86</v>
      </c>
      <c r="AW256" s="14" t="s">
        <v>37</v>
      </c>
      <c r="AX256" s="14" t="s">
        <v>22</v>
      </c>
      <c r="AY256" s="226" t="s">
        <v>123</v>
      </c>
    </row>
    <row r="257" spans="1:65" s="12" customFormat="1" ht="22.9" customHeight="1">
      <c r="B257" s="173"/>
      <c r="C257" s="174"/>
      <c r="D257" s="175" t="s">
        <v>75</v>
      </c>
      <c r="E257" s="187" t="s">
        <v>705</v>
      </c>
      <c r="F257" s="187" t="s">
        <v>706</v>
      </c>
      <c r="G257" s="174"/>
      <c r="H257" s="174"/>
      <c r="I257" s="177"/>
      <c r="J257" s="188">
        <f>BK257</f>
        <v>0</v>
      </c>
      <c r="K257" s="174"/>
      <c r="L257" s="179"/>
      <c r="M257" s="180"/>
      <c r="N257" s="181"/>
      <c r="O257" s="181"/>
      <c r="P257" s="182">
        <f>SUM(P258:P286)</f>
        <v>0</v>
      </c>
      <c r="Q257" s="181"/>
      <c r="R257" s="182">
        <f>SUM(R258:R286)</f>
        <v>51.692286969999998</v>
      </c>
      <c r="S257" s="181"/>
      <c r="T257" s="183">
        <f>SUM(T258:T286)</f>
        <v>0</v>
      </c>
      <c r="AR257" s="184" t="s">
        <v>22</v>
      </c>
      <c r="AT257" s="185" t="s">
        <v>75</v>
      </c>
      <c r="AU257" s="185" t="s">
        <v>22</v>
      </c>
      <c r="AY257" s="184" t="s">
        <v>123</v>
      </c>
      <c r="BK257" s="186">
        <f>SUM(BK258:BK286)</f>
        <v>0</v>
      </c>
    </row>
    <row r="258" spans="1:65" s="2" customFormat="1" ht="16.5" customHeight="1">
      <c r="A258" s="36"/>
      <c r="B258" s="37"/>
      <c r="C258" s="189" t="s">
        <v>403</v>
      </c>
      <c r="D258" s="189" t="s">
        <v>125</v>
      </c>
      <c r="E258" s="190" t="s">
        <v>705</v>
      </c>
      <c r="F258" s="191" t="s">
        <v>707</v>
      </c>
      <c r="G258" s="192" t="s">
        <v>382</v>
      </c>
      <c r="H258" s="193">
        <v>8</v>
      </c>
      <c r="I258" s="194"/>
      <c r="J258" s="195">
        <f>ROUND(I258*H258,2)</f>
        <v>0</v>
      </c>
      <c r="K258" s="191" t="s">
        <v>20</v>
      </c>
      <c r="L258" s="41"/>
      <c r="M258" s="196" t="s">
        <v>20</v>
      </c>
      <c r="N258" s="197" t="s">
        <v>47</v>
      </c>
      <c r="O258" s="66"/>
      <c r="P258" s="198">
        <f>O258*H258</f>
        <v>0</v>
      </c>
      <c r="Q258" s="198">
        <v>0</v>
      </c>
      <c r="R258" s="198">
        <f>Q258*H258</f>
        <v>0</v>
      </c>
      <c r="S258" s="198">
        <v>0</v>
      </c>
      <c r="T258" s="199">
        <f>S258*H258</f>
        <v>0</v>
      </c>
      <c r="U258" s="36"/>
      <c r="V258" s="36"/>
      <c r="W258" s="36"/>
      <c r="X258" s="36"/>
      <c r="Y258" s="36"/>
      <c r="Z258" s="36"/>
      <c r="AA258" s="36"/>
      <c r="AB258" s="36"/>
      <c r="AC258" s="36"/>
      <c r="AD258" s="36"/>
      <c r="AE258" s="36"/>
      <c r="AR258" s="200" t="s">
        <v>130</v>
      </c>
      <c r="AT258" s="200" t="s">
        <v>125</v>
      </c>
      <c r="AU258" s="200" t="s">
        <v>86</v>
      </c>
      <c r="AY258" s="19" t="s">
        <v>123</v>
      </c>
      <c r="BE258" s="201">
        <f>IF(N258="základní",J258,0)</f>
        <v>0</v>
      </c>
      <c r="BF258" s="201">
        <f>IF(N258="snížená",J258,0)</f>
        <v>0</v>
      </c>
      <c r="BG258" s="201">
        <f>IF(N258="zákl. přenesená",J258,0)</f>
        <v>0</v>
      </c>
      <c r="BH258" s="201">
        <f>IF(N258="sníž. přenesená",J258,0)</f>
        <v>0</v>
      </c>
      <c r="BI258" s="201">
        <f>IF(N258="nulová",J258,0)</f>
        <v>0</v>
      </c>
      <c r="BJ258" s="19" t="s">
        <v>22</v>
      </c>
      <c r="BK258" s="201">
        <f>ROUND(I258*H258,2)</f>
        <v>0</v>
      </c>
      <c r="BL258" s="19" t="s">
        <v>130</v>
      </c>
      <c r="BM258" s="200" t="s">
        <v>708</v>
      </c>
    </row>
    <row r="259" spans="1:65" s="13" customFormat="1" ht="11.25">
      <c r="B259" s="206"/>
      <c r="C259" s="207"/>
      <c r="D259" s="202" t="s">
        <v>134</v>
      </c>
      <c r="E259" s="208" t="s">
        <v>20</v>
      </c>
      <c r="F259" s="209" t="s">
        <v>709</v>
      </c>
      <c r="G259" s="207"/>
      <c r="H259" s="208" t="s">
        <v>20</v>
      </c>
      <c r="I259" s="210"/>
      <c r="J259" s="207"/>
      <c r="K259" s="207"/>
      <c r="L259" s="211"/>
      <c r="M259" s="212"/>
      <c r="N259" s="213"/>
      <c r="O259" s="213"/>
      <c r="P259" s="213"/>
      <c r="Q259" s="213"/>
      <c r="R259" s="213"/>
      <c r="S259" s="213"/>
      <c r="T259" s="214"/>
      <c r="AT259" s="215" t="s">
        <v>134</v>
      </c>
      <c r="AU259" s="215" t="s">
        <v>86</v>
      </c>
      <c r="AV259" s="13" t="s">
        <v>22</v>
      </c>
      <c r="AW259" s="13" t="s">
        <v>37</v>
      </c>
      <c r="AX259" s="13" t="s">
        <v>76</v>
      </c>
      <c r="AY259" s="215" t="s">
        <v>123</v>
      </c>
    </row>
    <row r="260" spans="1:65" s="14" customFormat="1" ht="11.25">
      <c r="B260" s="216"/>
      <c r="C260" s="217"/>
      <c r="D260" s="202" t="s">
        <v>134</v>
      </c>
      <c r="E260" s="218" t="s">
        <v>20</v>
      </c>
      <c r="F260" s="219" t="s">
        <v>179</v>
      </c>
      <c r="G260" s="217"/>
      <c r="H260" s="220">
        <v>8</v>
      </c>
      <c r="I260" s="221"/>
      <c r="J260" s="217"/>
      <c r="K260" s="217"/>
      <c r="L260" s="222"/>
      <c r="M260" s="223"/>
      <c r="N260" s="224"/>
      <c r="O260" s="224"/>
      <c r="P260" s="224"/>
      <c r="Q260" s="224"/>
      <c r="R260" s="224"/>
      <c r="S260" s="224"/>
      <c r="T260" s="225"/>
      <c r="AT260" s="226" t="s">
        <v>134</v>
      </c>
      <c r="AU260" s="226" t="s">
        <v>86</v>
      </c>
      <c r="AV260" s="14" t="s">
        <v>86</v>
      </c>
      <c r="AW260" s="14" t="s">
        <v>37</v>
      </c>
      <c r="AX260" s="14" t="s">
        <v>22</v>
      </c>
      <c r="AY260" s="226" t="s">
        <v>123</v>
      </c>
    </row>
    <row r="261" spans="1:65" s="2" customFormat="1" ht="16.5" customHeight="1">
      <c r="A261" s="36"/>
      <c r="B261" s="37"/>
      <c r="C261" s="189" t="s">
        <v>408</v>
      </c>
      <c r="D261" s="189" t="s">
        <v>125</v>
      </c>
      <c r="E261" s="190" t="s">
        <v>710</v>
      </c>
      <c r="F261" s="191" t="s">
        <v>711</v>
      </c>
      <c r="G261" s="192" t="s">
        <v>155</v>
      </c>
      <c r="H261" s="193">
        <v>12.555</v>
      </c>
      <c r="I261" s="194"/>
      <c r="J261" s="195">
        <f>ROUND(I261*H261,2)</f>
        <v>0</v>
      </c>
      <c r="K261" s="191" t="s">
        <v>20</v>
      </c>
      <c r="L261" s="41"/>
      <c r="M261" s="196" t="s">
        <v>20</v>
      </c>
      <c r="N261" s="197" t="s">
        <v>47</v>
      </c>
      <c r="O261" s="66"/>
      <c r="P261" s="198">
        <f>O261*H261</f>
        <v>0</v>
      </c>
      <c r="Q261" s="198">
        <v>2.45329</v>
      </c>
      <c r="R261" s="198">
        <f>Q261*H261</f>
        <v>30.801055949999999</v>
      </c>
      <c r="S261" s="198">
        <v>0</v>
      </c>
      <c r="T261" s="199">
        <f>S261*H261</f>
        <v>0</v>
      </c>
      <c r="U261" s="36"/>
      <c r="V261" s="36"/>
      <c r="W261" s="36"/>
      <c r="X261" s="36"/>
      <c r="Y261" s="36"/>
      <c r="Z261" s="36"/>
      <c r="AA261" s="36"/>
      <c r="AB261" s="36"/>
      <c r="AC261" s="36"/>
      <c r="AD261" s="36"/>
      <c r="AE261" s="36"/>
      <c r="AR261" s="200" t="s">
        <v>130</v>
      </c>
      <c r="AT261" s="200" t="s">
        <v>125</v>
      </c>
      <c r="AU261" s="200" t="s">
        <v>86</v>
      </c>
      <c r="AY261" s="19" t="s">
        <v>123</v>
      </c>
      <c r="BE261" s="201">
        <f>IF(N261="základní",J261,0)</f>
        <v>0</v>
      </c>
      <c r="BF261" s="201">
        <f>IF(N261="snížená",J261,0)</f>
        <v>0</v>
      </c>
      <c r="BG261" s="201">
        <f>IF(N261="zákl. přenesená",J261,0)</f>
        <v>0</v>
      </c>
      <c r="BH261" s="201">
        <f>IF(N261="sníž. přenesená",J261,0)</f>
        <v>0</v>
      </c>
      <c r="BI261" s="201">
        <f>IF(N261="nulová",J261,0)</f>
        <v>0</v>
      </c>
      <c r="BJ261" s="19" t="s">
        <v>22</v>
      </c>
      <c r="BK261" s="201">
        <f>ROUND(I261*H261,2)</f>
        <v>0</v>
      </c>
      <c r="BL261" s="19" t="s">
        <v>130</v>
      </c>
      <c r="BM261" s="200" t="s">
        <v>712</v>
      </c>
    </row>
    <row r="262" spans="1:65" s="2" customFormat="1" ht="11.25">
      <c r="A262" s="36"/>
      <c r="B262" s="37"/>
      <c r="C262" s="38"/>
      <c r="D262" s="202" t="s">
        <v>132</v>
      </c>
      <c r="E262" s="38"/>
      <c r="F262" s="203" t="s">
        <v>713</v>
      </c>
      <c r="G262" s="38"/>
      <c r="H262" s="38"/>
      <c r="I262" s="110"/>
      <c r="J262" s="38"/>
      <c r="K262" s="38"/>
      <c r="L262" s="41"/>
      <c r="M262" s="204"/>
      <c r="N262" s="205"/>
      <c r="O262" s="66"/>
      <c r="P262" s="66"/>
      <c r="Q262" s="66"/>
      <c r="R262" s="66"/>
      <c r="S262" s="66"/>
      <c r="T262" s="67"/>
      <c r="U262" s="36"/>
      <c r="V262" s="36"/>
      <c r="W262" s="36"/>
      <c r="X262" s="36"/>
      <c r="Y262" s="36"/>
      <c r="Z262" s="36"/>
      <c r="AA262" s="36"/>
      <c r="AB262" s="36"/>
      <c r="AC262" s="36"/>
      <c r="AD262" s="36"/>
      <c r="AE262" s="36"/>
      <c r="AT262" s="19" t="s">
        <v>132</v>
      </c>
      <c r="AU262" s="19" t="s">
        <v>86</v>
      </c>
    </row>
    <row r="263" spans="1:65" s="14" customFormat="1" ht="11.25">
      <c r="B263" s="216"/>
      <c r="C263" s="217"/>
      <c r="D263" s="202" t="s">
        <v>134</v>
      </c>
      <c r="E263" s="218" t="s">
        <v>20</v>
      </c>
      <c r="F263" s="219" t="s">
        <v>714</v>
      </c>
      <c r="G263" s="217"/>
      <c r="H263" s="220">
        <v>11.003</v>
      </c>
      <c r="I263" s="221"/>
      <c r="J263" s="217"/>
      <c r="K263" s="217"/>
      <c r="L263" s="222"/>
      <c r="M263" s="223"/>
      <c r="N263" s="224"/>
      <c r="O263" s="224"/>
      <c r="P263" s="224"/>
      <c r="Q263" s="224"/>
      <c r="R263" s="224"/>
      <c r="S263" s="224"/>
      <c r="T263" s="225"/>
      <c r="AT263" s="226" t="s">
        <v>134</v>
      </c>
      <c r="AU263" s="226" t="s">
        <v>86</v>
      </c>
      <c r="AV263" s="14" t="s">
        <v>86</v>
      </c>
      <c r="AW263" s="14" t="s">
        <v>37</v>
      </c>
      <c r="AX263" s="14" t="s">
        <v>76</v>
      </c>
      <c r="AY263" s="226" t="s">
        <v>123</v>
      </c>
    </row>
    <row r="264" spans="1:65" s="14" customFormat="1" ht="11.25">
      <c r="B264" s="216"/>
      <c r="C264" s="217"/>
      <c r="D264" s="202" t="s">
        <v>134</v>
      </c>
      <c r="E264" s="218" t="s">
        <v>20</v>
      </c>
      <c r="F264" s="219" t="s">
        <v>715</v>
      </c>
      <c r="G264" s="217"/>
      <c r="H264" s="220">
        <v>1.552</v>
      </c>
      <c r="I264" s="221"/>
      <c r="J264" s="217"/>
      <c r="K264" s="217"/>
      <c r="L264" s="222"/>
      <c r="M264" s="223"/>
      <c r="N264" s="224"/>
      <c r="O264" s="224"/>
      <c r="P264" s="224"/>
      <c r="Q264" s="224"/>
      <c r="R264" s="224"/>
      <c r="S264" s="224"/>
      <c r="T264" s="225"/>
      <c r="AT264" s="226" t="s">
        <v>134</v>
      </c>
      <c r="AU264" s="226" t="s">
        <v>86</v>
      </c>
      <c r="AV264" s="14" t="s">
        <v>86</v>
      </c>
      <c r="AW264" s="14" t="s">
        <v>37</v>
      </c>
      <c r="AX264" s="14" t="s">
        <v>76</v>
      </c>
      <c r="AY264" s="226" t="s">
        <v>123</v>
      </c>
    </row>
    <row r="265" spans="1:65" s="15" customFormat="1" ht="11.25">
      <c r="B265" s="227"/>
      <c r="C265" s="228"/>
      <c r="D265" s="202" t="s">
        <v>134</v>
      </c>
      <c r="E265" s="229" t="s">
        <v>20</v>
      </c>
      <c r="F265" s="230" t="s">
        <v>160</v>
      </c>
      <c r="G265" s="228"/>
      <c r="H265" s="231">
        <v>12.555</v>
      </c>
      <c r="I265" s="232"/>
      <c r="J265" s="228"/>
      <c r="K265" s="228"/>
      <c r="L265" s="233"/>
      <c r="M265" s="234"/>
      <c r="N265" s="235"/>
      <c r="O265" s="235"/>
      <c r="P265" s="235"/>
      <c r="Q265" s="235"/>
      <c r="R265" s="235"/>
      <c r="S265" s="235"/>
      <c r="T265" s="236"/>
      <c r="AT265" s="237" t="s">
        <v>134</v>
      </c>
      <c r="AU265" s="237" t="s">
        <v>86</v>
      </c>
      <c r="AV265" s="15" t="s">
        <v>130</v>
      </c>
      <c r="AW265" s="15" t="s">
        <v>37</v>
      </c>
      <c r="AX265" s="15" t="s">
        <v>22</v>
      </c>
      <c r="AY265" s="237" t="s">
        <v>123</v>
      </c>
    </row>
    <row r="266" spans="1:65" s="2" customFormat="1" ht="16.5" customHeight="1">
      <c r="A266" s="36"/>
      <c r="B266" s="37"/>
      <c r="C266" s="189" t="s">
        <v>413</v>
      </c>
      <c r="D266" s="189" t="s">
        <v>125</v>
      </c>
      <c r="E266" s="190" t="s">
        <v>716</v>
      </c>
      <c r="F266" s="191" t="s">
        <v>717</v>
      </c>
      <c r="G266" s="192" t="s">
        <v>197</v>
      </c>
      <c r="H266" s="193">
        <v>86.212000000000003</v>
      </c>
      <c r="I266" s="194"/>
      <c r="J266" s="195">
        <f>ROUND(I266*H266,2)</f>
        <v>0</v>
      </c>
      <c r="K266" s="191" t="s">
        <v>129</v>
      </c>
      <c r="L266" s="41"/>
      <c r="M266" s="196" t="s">
        <v>20</v>
      </c>
      <c r="N266" s="197" t="s">
        <v>47</v>
      </c>
      <c r="O266" s="66"/>
      <c r="P266" s="198">
        <f>O266*H266</f>
        <v>0</v>
      </c>
      <c r="Q266" s="198">
        <v>4.0200000000000001E-3</v>
      </c>
      <c r="R266" s="198">
        <f>Q266*H266</f>
        <v>0.34657224000000003</v>
      </c>
      <c r="S266" s="198">
        <v>0</v>
      </c>
      <c r="T266" s="199">
        <f>S266*H266</f>
        <v>0</v>
      </c>
      <c r="U266" s="36"/>
      <c r="V266" s="36"/>
      <c r="W266" s="36"/>
      <c r="X266" s="36"/>
      <c r="Y266" s="36"/>
      <c r="Z266" s="36"/>
      <c r="AA266" s="36"/>
      <c r="AB266" s="36"/>
      <c r="AC266" s="36"/>
      <c r="AD266" s="36"/>
      <c r="AE266" s="36"/>
      <c r="AR266" s="200" t="s">
        <v>130</v>
      </c>
      <c r="AT266" s="200" t="s">
        <v>125</v>
      </c>
      <c r="AU266" s="200" t="s">
        <v>86</v>
      </c>
      <c r="AY266" s="19" t="s">
        <v>123</v>
      </c>
      <c r="BE266" s="201">
        <f>IF(N266="základní",J266,0)</f>
        <v>0</v>
      </c>
      <c r="BF266" s="201">
        <f>IF(N266="snížená",J266,0)</f>
        <v>0</v>
      </c>
      <c r="BG266" s="201">
        <f>IF(N266="zákl. přenesená",J266,0)</f>
        <v>0</v>
      </c>
      <c r="BH266" s="201">
        <f>IF(N266="sníž. přenesená",J266,0)</f>
        <v>0</v>
      </c>
      <c r="BI266" s="201">
        <f>IF(N266="nulová",J266,0)</f>
        <v>0</v>
      </c>
      <c r="BJ266" s="19" t="s">
        <v>22</v>
      </c>
      <c r="BK266" s="201">
        <f>ROUND(I266*H266,2)</f>
        <v>0</v>
      </c>
      <c r="BL266" s="19" t="s">
        <v>130</v>
      </c>
      <c r="BM266" s="200" t="s">
        <v>718</v>
      </c>
    </row>
    <row r="267" spans="1:65" s="2" customFormat="1" ht="11.25">
      <c r="A267" s="36"/>
      <c r="B267" s="37"/>
      <c r="C267" s="38"/>
      <c r="D267" s="202" t="s">
        <v>132</v>
      </c>
      <c r="E267" s="38"/>
      <c r="F267" s="203" t="s">
        <v>719</v>
      </c>
      <c r="G267" s="38"/>
      <c r="H267" s="38"/>
      <c r="I267" s="110"/>
      <c r="J267" s="38"/>
      <c r="K267" s="38"/>
      <c r="L267" s="41"/>
      <c r="M267" s="204"/>
      <c r="N267" s="205"/>
      <c r="O267" s="66"/>
      <c r="P267" s="66"/>
      <c r="Q267" s="66"/>
      <c r="R267" s="66"/>
      <c r="S267" s="66"/>
      <c r="T267" s="67"/>
      <c r="U267" s="36"/>
      <c r="V267" s="36"/>
      <c r="W267" s="36"/>
      <c r="X267" s="36"/>
      <c r="Y267" s="36"/>
      <c r="Z267" s="36"/>
      <c r="AA267" s="36"/>
      <c r="AB267" s="36"/>
      <c r="AC267" s="36"/>
      <c r="AD267" s="36"/>
      <c r="AE267" s="36"/>
      <c r="AT267" s="19" t="s">
        <v>132</v>
      </c>
      <c r="AU267" s="19" t="s">
        <v>86</v>
      </c>
    </row>
    <row r="268" spans="1:65" s="14" customFormat="1" ht="11.25">
      <c r="B268" s="216"/>
      <c r="C268" s="217"/>
      <c r="D268" s="202" t="s">
        <v>134</v>
      </c>
      <c r="E268" s="218" t="s">
        <v>20</v>
      </c>
      <c r="F268" s="219" t="s">
        <v>720</v>
      </c>
      <c r="G268" s="217"/>
      <c r="H268" s="220">
        <v>78.254000000000005</v>
      </c>
      <c r="I268" s="221"/>
      <c r="J268" s="217"/>
      <c r="K268" s="217"/>
      <c r="L268" s="222"/>
      <c r="M268" s="223"/>
      <c r="N268" s="224"/>
      <c r="O268" s="224"/>
      <c r="P268" s="224"/>
      <c r="Q268" s="224"/>
      <c r="R268" s="224"/>
      <c r="S268" s="224"/>
      <c r="T268" s="225"/>
      <c r="AT268" s="226" t="s">
        <v>134</v>
      </c>
      <c r="AU268" s="226" t="s">
        <v>86</v>
      </c>
      <c r="AV268" s="14" t="s">
        <v>86</v>
      </c>
      <c r="AW268" s="14" t="s">
        <v>37</v>
      </c>
      <c r="AX268" s="14" t="s">
        <v>76</v>
      </c>
      <c r="AY268" s="226" t="s">
        <v>123</v>
      </c>
    </row>
    <row r="269" spans="1:65" s="14" customFormat="1" ht="11.25">
      <c r="B269" s="216"/>
      <c r="C269" s="217"/>
      <c r="D269" s="202" t="s">
        <v>134</v>
      </c>
      <c r="E269" s="218" t="s">
        <v>20</v>
      </c>
      <c r="F269" s="219" t="s">
        <v>721</v>
      </c>
      <c r="G269" s="217"/>
      <c r="H269" s="220">
        <v>7.9580000000000002</v>
      </c>
      <c r="I269" s="221"/>
      <c r="J269" s="217"/>
      <c r="K269" s="217"/>
      <c r="L269" s="222"/>
      <c r="M269" s="223"/>
      <c r="N269" s="224"/>
      <c r="O269" s="224"/>
      <c r="P269" s="224"/>
      <c r="Q269" s="224"/>
      <c r="R269" s="224"/>
      <c r="S269" s="224"/>
      <c r="T269" s="225"/>
      <c r="AT269" s="226" t="s">
        <v>134</v>
      </c>
      <c r="AU269" s="226" t="s">
        <v>86</v>
      </c>
      <c r="AV269" s="14" t="s">
        <v>86</v>
      </c>
      <c r="AW269" s="14" t="s">
        <v>37</v>
      </c>
      <c r="AX269" s="14" t="s">
        <v>76</v>
      </c>
      <c r="AY269" s="226" t="s">
        <v>123</v>
      </c>
    </row>
    <row r="270" spans="1:65" s="15" customFormat="1" ht="11.25">
      <c r="B270" s="227"/>
      <c r="C270" s="228"/>
      <c r="D270" s="202" t="s">
        <v>134</v>
      </c>
      <c r="E270" s="229" t="s">
        <v>20</v>
      </c>
      <c r="F270" s="230" t="s">
        <v>160</v>
      </c>
      <c r="G270" s="228"/>
      <c r="H270" s="231">
        <v>86.212000000000003</v>
      </c>
      <c r="I270" s="232"/>
      <c r="J270" s="228"/>
      <c r="K270" s="228"/>
      <c r="L270" s="233"/>
      <c r="M270" s="234"/>
      <c r="N270" s="235"/>
      <c r="O270" s="235"/>
      <c r="P270" s="235"/>
      <c r="Q270" s="235"/>
      <c r="R270" s="235"/>
      <c r="S270" s="235"/>
      <c r="T270" s="236"/>
      <c r="AT270" s="237" t="s">
        <v>134</v>
      </c>
      <c r="AU270" s="237" t="s">
        <v>86</v>
      </c>
      <c r="AV270" s="15" t="s">
        <v>130</v>
      </c>
      <c r="AW270" s="15" t="s">
        <v>37</v>
      </c>
      <c r="AX270" s="15" t="s">
        <v>22</v>
      </c>
      <c r="AY270" s="237" t="s">
        <v>123</v>
      </c>
    </row>
    <row r="271" spans="1:65" s="2" customFormat="1" ht="16.5" customHeight="1">
      <c r="A271" s="36"/>
      <c r="B271" s="37"/>
      <c r="C271" s="189" t="s">
        <v>417</v>
      </c>
      <c r="D271" s="189" t="s">
        <v>125</v>
      </c>
      <c r="E271" s="190" t="s">
        <v>722</v>
      </c>
      <c r="F271" s="191" t="s">
        <v>723</v>
      </c>
      <c r="G271" s="192" t="s">
        <v>155</v>
      </c>
      <c r="H271" s="193">
        <v>7.056</v>
      </c>
      <c r="I271" s="194"/>
      <c r="J271" s="195">
        <f>ROUND(I271*H271,2)</f>
        <v>0</v>
      </c>
      <c r="K271" s="191" t="s">
        <v>20</v>
      </c>
      <c r="L271" s="41"/>
      <c r="M271" s="196" t="s">
        <v>20</v>
      </c>
      <c r="N271" s="197" t="s">
        <v>47</v>
      </c>
      <c r="O271" s="66"/>
      <c r="P271" s="198">
        <f>O271*H271</f>
        <v>0</v>
      </c>
      <c r="Q271" s="198">
        <v>0</v>
      </c>
      <c r="R271" s="198">
        <f>Q271*H271</f>
        <v>0</v>
      </c>
      <c r="S271" s="198">
        <v>0</v>
      </c>
      <c r="T271" s="199">
        <f>S271*H271</f>
        <v>0</v>
      </c>
      <c r="U271" s="36"/>
      <c r="V271" s="36"/>
      <c r="W271" s="36"/>
      <c r="X271" s="36"/>
      <c r="Y271" s="36"/>
      <c r="Z271" s="36"/>
      <c r="AA271" s="36"/>
      <c r="AB271" s="36"/>
      <c r="AC271" s="36"/>
      <c r="AD271" s="36"/>
      <c r="AE271" s="36"/>
      <c r="AR271" s="200" t="s">
        <v>130</v>
      </c>
      <c r="AT271" s="200" t="s">
        <v>125</v>
      </c>
      <c r="AU271" s="200" t="s">
        <v>86</v>
      </c>
      <c r="AY271" s="19" t="s">
        <v>123</v>
      </c>
      <c r="BE271" s="201">
        <f>IF(N271="základní",J271,0)</f>
        <v>0</v>
      </c>
      <c r="BF271" s="201">
        <f>IF(N271="snížená",J271,0)</f>
        <v>0</v>
      </c>
      <c r="BG271" s="201">
        <f>IF(N271="zákl. přenesená",J271,0)</f>
        <v>0</v>
      </c>
      <c r="BH271" s="201">
        <f>IF(N271="sníž. přenesená",J271,0)</f>
        <v>0</v>
      </c>
      <c r="BI271" s="201">
        <f>IF(N271="nulová",J271,0)</f>
        <v>0</v>
      </c>
      <c r="BJ271" s="19" t="s">
        <v>22</v>
      </c>
      <c r="BK271" s="201">
        <f>ROUND(I271*H271,2)</f>
        <v>0</v>
      </c>
      <c r="BL271" s="19" t="s">
        <v>130</v>
      </c>
      <c r="BM271" s="200" t="s">
        <v>724</v>
      </c>
    </row>
    <row r="272" spans="1:65" s="2" customFormat="1" ht="11.25">
      <c r="A272" s="36"/>
      <c r="B272" s="37"/>
      <c r="C272" s="38"/>
      <c r="D272" s="202" t="s">
        <v>132</v>
      </c>
      <c r="E272" s="38"/>
      <c r="F272" s="203" t="s">
        <v>723</v>
      </c>
      <c r="G272" s="38"/>
      <c r="H272" s="38"/>
      <c r="I272" s="110"/>
      <c r="J272" s="38"/>
      <c r="K272" s="38"/>
      <c r="L272" s="41"/>
      <c r="M272" s="204"/>
      <c r="N272" s="205"/>
      <c r="O272" s="66"/>
      <c r="P272" s="66"/>
      <c r="Q272" s="66"/>
      <c r="R272" s="66"/>
      <c r="S272" s="66"/>
      <c r="T272" s="67"/>
      <c r="U272" s="36"/>
      <c r="V272" s="36"/>
      <c r="W272" s="36"/>
      <c r="X272" s="36"/>
      <c r="Y272" s="36"/>
      <c r="Z272" s="36"/>
      <c r="AA272" s="36"/>
      <c r="AB272" s="36"/>
      <c r="AC272" s="36"/>
      <c r="AD272" s="36"/>
      <c r="AE272" s="36"/>
      <c r="AT272" s="19" t="s">
        <v>132</v>
      </c>
      <c r="AU272" s="19" t="s">
        <v>86</v>
      </c>
    </row>
    <row r="273" spans="1:65" s="14" customFormat="1" ht="11.25">
      <c r="B273" s="216"/>
      <c r="C273" s="217"/>
      <c r="D273" s="202" t="s">
        <v>134</v>
      </c>
      <c r="E273" s="218" t="s">
        <v>20</v>
      </c>
      <c r="F273" s="219" t="s">
        <v>725</v>
      </c>
      <c r="G273" s="217"/>
      <c r="H273" s="220">
        <v>7.056</v>
      </c>
      <c r="I273" s="221"/>
      <c r="J273" s="217"/>
      <c r="K273" s="217"/>
      <c r="L273" s="222"/>
      <c r="M273" s="223"/>
      <c r="N273" s="224"/>
      <c r="O273" s="224"/>
      <c r="P273" s="224"/>
      <c r="Q273" s="224"/>
      <c r="R273" s="224"/>
      <c r="S273" s="224"/>
      <c r="T273" s="225"/>
      <c r="AT273" s="226" t="s">
        <v>134</v>
      </c>
      <c r="AU273" s="226" t="s">
        <v>86</v>
      </c>
      <c r="AV273" s="14" t="s">
        <v>86</v>
      </c>
      <c r="AW273" s="14" t="s">
        <v>37</v>
      </c>
      <c r="AX273" s="14" t="s">
        <v>76</v>
      </c>
      <c r="AY273" s="226" t="s">
        <v>123</v>
      </c>
    </row>
    <row r="274" spans="1:65" s="15" customFormat="1" ht="11.25">
      <c r="B274" s="227"/>
      <c r="C274" s="228"/>
      <c r="D274" s="202" t="s">
        <v>134</v>
      </c>
      <c r="E274" s="229" t="s">
        <v>20</v>
      </c>
      <c r="F274" s="230" t="s">
        <v>160</v>
      </c>
      <c r="G274" s="228"/>
      <c r="H274" s="231">
        <v>7.056</v>
      </c>
      <c r="I274" s="232"/>
      <c r="J274" s="228"/>
      <c r="K274" s="228"/>
      <c r="L274" s="233"/>
      <c r="M274" s="234"/>
      <c r="N274" s="235"/>
      <c r="O274" s="235"/>
      <c r="P274" s="235"/>
      <c r="Q274" s="235"/>
      <c r="R274" s="235"/>
      <c r="S274" s="235"/>
      <c r="T274" s="236"/>
      <c r="AT274" s="237" t="s">
        <v>134</v>
      </c>
      <c r="AU274" s="237" t="s">
        <v>86</v>
      </c>
      <c r="AV274" s="15" t="s">
        <v>130</v>
      </c>
      <c r="AW274" s="15" t="s">
        <v>37</v>
      </c>
      <c r="AX274" s="15" t="s">
        <v>22</v>
      </c>
      <c r="AY274" s="237" t="s">
        <v>123</v>
      </c>
    </row>
    <row r="275" spans="1:65" s="2" customFormat="1" ht="16.5" customHeight="1">
      <c r="A275" s="36"/>
      <c r="B275" s="37"/>
      <c r="C275" s="189" t="s">
        <v>422</v>
      </c>
      <c r="D275" s="189" t="s">
        <v>125</v>
      </c>
      <c r="E275" s="190" t="s">
        <v>726</v>
      </c>
      <c r="F275" s="191" t="s">
        <v>727</v>
      </c>
      <c r="G275" s="192" t="s">
        <v>155</v>
      </c>
      <c r="H275" s="193">
        <v>4.3319999999999999</v>
      </c>
      <c r="I275" s="194"/>
      <c r="J275" s="195">
        <f>ROUND(I275*H275,2)</f>
        <v>0</v>
      </c>
      <c r="K275" s="191" t="s">
        <v>129</v>
      </c>
      <c r="L275" s="41"/>
      <c r="M275" s="196" t="s">
        <v>20</v>
      </c>
      <c r="N275" s="197" t="s">
        <v>47</v>
      </c>
      <c r="O275" s="66"/>
      <c r="P275" s="198">
        <f>O275*H275</f>
        <v>0</v>
      </c>
      <c r="Q275" s="198">
        <v>2.234</v>
      </c>
      <c r="R275" s="198">
        <f>Q275*H275</f>
        <v>9.6776879999999998</v>
      </c>
      <c r="S275" s="198">
        <v>0</v>
      </c>
      <c r="T275" s="199">
        <f>S275*H275</f>
        <v>0</v>
      </c>
      <c r="U275" s="36"/>
      <c r="V275" s="36"/>
      <c r="W275" s="36"/>
      <c r="X275" s="36"/>
      <c r="Y275" s="36"/>
      <c r="Z275" s="36"/>
      <c r="AA275" s="36"/>
      <c r="AB275" s="36"/>
      <c r="AC275" s="36"/>
      <c r="AD275" s="36"/>
      <c r="AE275" s="36"/>
      <c r="AR275" s="200" t="s">
        <v>130</v>
      </c>
      <c r="AT275" s="200" t="s">
        <v>125</v>
      </c>
      <c r="AU275" s="200" t="s">
        <v>86</v>
      </c>
      <c r="AY275" s="19" t="s">
        <v>123</v>
      </c>
      <c r="BE275" s="201">
        <f>IF(N275="základní",J275,0)</f>
        <v>0</v>
      </c>
      <c r="BF275" s="201">
        <f>IF(N275="snížená",J275,0)</f>
        <v>0</v>
      </c>
      <c r="BG275" s="201">
        <f>IF(N275="zákl. přenesená",J275,0)</f>
        <v>0</v>
      </c>
      <c r="BH275" s="201">
        <f>IF(N275="sníž. přenesená",J275,0)</f>
        <v>0</v>
      </c>
      <c r="BI275" s="201">
        <f>IF(N275="nulová",J275,0)</f>
        <v>0</v>
      </c>
      <c r="BJ275" s="19" t="s">
        <v>22</v>
      </c>
      <c r="BK275" s="201">
        <f>ROUND(I275*H275,2)</f>
        <v>0</v>
      </c>
      <c r="BL275" s="19" t="s">
        <v>130</v>
      </c>
      <c r="BM275" s="200" t="s">
        <v>728</v>
      </c>
    </row>
    <row r="276" spans="1:65" s="2" customFormat="1" ht="19.5">
      <c r="A276" s="36"/>
      <c r="B276" s="37"/>
      <c r="C276" s="38"/>
      <c r="D276" s="202" t="s">
        <v>132</v>
      </c>
      <c r="E276" s="38"/>
      <c r="F276" s="203" t="s">
        <v>729</v>
      </c>
      <c r="G276" s="38"/>
      <c r="H276" s="38"/>
      <c r="I276" s="110"/>
      <c r="J276" s="38"/>
      <c r="K276" s="38"/>
      <c r="L276" s="41"/>
      <c r="M276" s="204"/>
      <c r="N276" s="205"/>
      <c r="O276" s="66"/>
      <c r="P276" s="66"/>
      <c r="Q276" s="66"/>
      <c r="R276" s="66"/>
      <c r="S276" s="66"/>
      <c r="T276" s="67"/>
      <c r="U276" s="36"/>
      <c r="V276" s="36"/>
      <c r="W276" s="36"/>
      <c r="X276" s="36"/>
      <c r="Y276" s="36"/>
      <c r="Z276" s="36"/>
      <c r="AA276" s="36"/>
      <c r="AB276" s="36"/>
      <c r="AC276" s="36"/>
      <c r="AD276" s="36"/>
      <c r="AE276" s="36"/>
      <c r="AT276" s="19" t="s">
        <v>132</v>
      </c>
      <c r="AU276" s="19" t="s">
        <v>86</v>
      </c>
    </row>
    <row r="277" spans="1:65" s="14" customFormat="1" ht="11.25">
      <c r="B277" s="216"/>
      <c r="C277" s="217"/>
      <c r="D277" s="202" t="s">
        <v>134</v>
      </c>
      <c r="E277" s="218" t="s">
        <v>20</v>
      </c>
      <c r="F277" s="219" t="s">
        <v>730</v>
      </c>
      <c r="G277" s="217"/>
      <c r="H277" s="220">
        <v>4.3319999999999999</v>
      </c>
      <c r="I277" s="221"/>
      <c r="J277" s="217"/>
      <c r="K277" s="217"/>
      <c r="L277" s="222"/>
      <c r="M277" s="223"/>
      <c r="N277" s="224"/>
      <c r="O277" s="224"/>
      <c r="P277" s="224"/>
      <c r="Q277" s="224"/>
      <c r="R277" s="224"/>
      <c r="S277" s="224"/>
      <c r="T277" s="225"/>
      <c r="AT277" s="226" t="s">
        <v>134</v>
      </c>
      <c r="AU277" s="226" t="s">
        <v>86</v>
      </c>
      <c r="AV277" s="14" t="s">
        <v>86</v>
      </c>
      <c r="AW277" s="14" t="s">
        <v>37</v>
      </c>
      <c r="AX277" s="14" t="s">
        <v>22</v>
      </c>
      <c r="AY277" s="226" t="s">
        <v>123</v>
      </c>
    </row>
    <row r="278" spans="1:65" s="2" customFormat="1" ht="16.5" customHeight="1">
      <c r="A278" s="36"/>
      <c r="B278" s="37"/>
      <c r="C278" s="189" t="s">
        <v>426</v>
      </c>
      <c r="D278" s="189" t="s">
        <v>125</v>
      </c>
      <c r="E278" s="190" t="s">
        <v>318</v>
      </c>
      <c r="F278" s="191" t="s">
        <v>319</v>
      </c>
      <c r="G278" s="192" t="s">
        <v>197</v>
      </c>
      <c r="H278" s="193">
        <v>9.1199999999999992</v>
      </c>
      <c r="I278" s="194"/>
      <c r="J278" s="195">
        <f>ROUND(I278*H278,2)</f>
        <v>0</v>
      </c>
      <c r="K278" s="191" t="s">
        <v>129</v>
      </c>
      <c r="L278" s="41"/>
      <c r="M278" s="196" t="s">
        <v>20</v>
      </c>
      <c r="N278" s="197" t="s">
        <v>47</v>
      </c>
      <c r="O278" s="66"/>
      <c r="P278" s="198">
        <f>O278*H278</f>
        <v>0</v>
      </c>
      <c r="Q278" s="198">
        <v>6.3200000000000001E-3</v>
      </c>
      <c r="R278" s="198">
        <f>Q278*H278</f>
        <v>5.7638399999999999E-2</v>
      </c>
      <c r="S278" s="198">
        <v>0</v>
      </c>
      <c r="T278" s="199">
        <f>S278*H278</f>
        <v>0</v>
      </c>
      <c r="U278" s="36"/>
      <c r="V278" s="36"/>
      <c r="W278" s="36"/>
      <c r="X278" s="36"/>
      <c r="Y278" s="36"/>
      <c r="Z278" s="36"/>
      <c r="AA278" s="36"/>
      <c r="AB278" s="36"/>
      <c r="AC278" s="36"/>
      <c r="AD278" s="36"/>
      <c r="AE278" s="36"/>
      <c r="AR278" s="200" t="s">
        <v>130</v>
      </c>
      <c r="AT278" s="200" t="s">
        <v>125</v>
      </c>
      <c r="AU278" s="200" t="s">
        <v>86</v>
      </c>
      <c r="AY278" s="19" t="s">
        <v>123</v>
      </c>
      <c r="BE278" s="201">
        <f>IF(N278="základní",J278,0)</f>
        <v>0</v>
      </c>
      <c r="BF278" s="201">
        <f>IF(N278="snížená",J278,0)</f>
        <v>0</v>
      </c>
      <c r="BG278" s="201">
        <f>IF(N278="zákl. přenesená",J278,0)</f>
        <v>0</v>
      </c>
      <c r="BH278" s="201">
        <f>IF(N278="sníž. přenesená",J278,0)</f>
        <v>0</v>
      </c>
      <c r="BI278" s="201">
        <f>IF(N278="nulová",J278,0)</f>
        <v>0</v>
      </c>
      <c r="BJ278" s="19" t="s">
        <v>22</v>
      </c>
      <c r="BK278" s="201">
        <f>ROUND(I278*H278,2)</f>
        <v>0</v>
      </c>
      <c r="BL278" s="19" t="s">
        <v>130</v>
      </c>
      <c r="BM278" s="200" t="s">
        <v>731</v>
      </c>
    </row>
    <row r="279" spans="1:65" s="2" customFormat="1" ht="11.25">
      <c r="A279" s="36"/>
      <c r="B279" s="37"/>
      <c r="C279" s="38"/>
      <c r="D279" s="202" t="s">
        <v>132</v>
      </c>
      <c r="E279" s="38"/>
      <c r="F279" s="203" t="s">
        <v>321</v>
      </c>
      <c r="G279" s="38"/>
      <c r="H279" s="38"/>
      <c r="I279" s="110"/>
      <c r="J279" s="38"/>
      <c r="K279" s="38"/>
      <c r="L279" s="41"/>
      <c r="M279" s="204"/>
      <c r="N279" s="205"/>
      <c r="O279" s="66"/>
      <c r="P279" s="66"/>
      <c r="Q279" s="66"/>
      <c r="R279" s="66"/>
      <c r="S279" s="66"/>
      <c r="T279" s="67"/>
      <c r="U279" s="36"/>
      <c r="V279" s="36"/>
      <c r="W279" s="36"/>
      <c r="X279" s="36"/>
      <c r="Y279" s="36"/>
      <c r="Z279" s="36"/>
      <c r="AA279" s="36"/>
      <c r="AB279" s="36"/>
      <c r="AC279" s="36"/>
      <c r="AD279" s="36"/>
      <c r="AE279" s="36"/>
      <c r="AT279" s="19" t="s">
        <v>132</v>
      </c>
      <c r="AU279" s="19" t="s">
        <v>86</v>
      </c>
    </row>
    <row r="280" spans="1:65" s="14" customFormat="1" ht="11.25">
      <c r="B280" s="216"/>
      <c r="C280" s="217"/>
      <c r="D280" s="202" t="s">
        <v>134</v>
      </c>
      <c r="E280" s="218" t="s">
        <v>20</v>
      </c>
      <c r="F280" s="219" t="s">
        <v>732</v>
      </c>
      <c r="G280" s="217"/>
      <c r="H280" s="220">
        <v>9.1199999999999992</v>
      </c>
      <c r="I280" s="221"/>
      <c r="J280" s="217"/>
      <c r="K280" s="217"/>
      <c r="L280" s="222"/>
      <c r="M280" s="223"/>
      <c r="N280" s="224"/>
      <c r="O280" s="224"/>
      <c r="P280" s="224"/>
      <c r="Q280" s="224"/>
      <c r="R280" s="224"/>
      <c r="S280" s="224"/>
      <c r="T280" s="225"/>
      <c r="AT280" s="226" t="s">
        <v>134</v>
      </c>
      <c r="AU280" s="226" t="s">
        <v>86</v>
      </c>
      <c r="AV280" s="14" t="s">
        <v>86</v>
      </c>
      <c r="AW280" s="14" t="s">
        <v>37</v>
      </c>
      <c r="AX280" s="14" t="s">
        <v>22</v>
      </c>
      <c r="AY280" s="226" t="s">
        <v>123</v>
      </c>
    </row>
    <row r="281" spans="1:65" s="2" customFormat="1" ht="16.5" customHeight="1">
      <c r="A281" s="36"/>
      <c r="B281" s="37"/>
      <c r="C281" s="189" t="s">
        <v>430</v>
      </c>
      <c r="D281" s="189" t="s">
        <v>125</v>
      </c>
      <c r="E281" s="190" t="s">
        <v>311</v>
      </c>
      <c r="F281" s="191" t="s">
        <v>312</v>
      </c>
      <c r="G281" s="192" t="s">
        <v>155</v>
      </c>
      <c r="H281" s="193">
        <v>4.7750000000000004</v>
      </c>
      <c r="I281" s="194"/>
      <c r="J281" s="195">
        <f>ROUND(I281*H281,2)</f>
        <v>0</v>
      </c>
      <c r="K281" s="191" t="s">
        <v>129</v>
      </c>
      <c r="L281" s="41"/>
      <c r="M281" s="196" t="s">
        <v>20</v>
      </c>
      <c r="N281" s="197" t="s">
        <v>47</v>
      </c>
      <c r="O281" s="66"/>
      <c r="P281" s="198">
        <f>O281*H281</f>
        <v>0</v>
      </c>
      <c r="Q281" s="198">
        <v>2.234</v>
      </c>
      <c r="R281" s="198">
        <f>Q281*H281</f>
        <v>10.667350000000001</v>
      </c>
      <c r="S281" s="198">
        <v>0</v>
      </c>
      <c r="T281" s="199">
        <f>S281*H281</f>
        <v>0</v>
      </c>
      <c r="U281" s="36"/>
      <c r="V281" s="36"/>
      <c r="W281" s="36"/>
      <c r="X281" s="36"/>
      <c r="Y281" s="36"/>
      <c r="Z281" s="36"/>
      <c r="AA281" s="36"/>
      <c r="AB281" s="36"/>
      <c r="AC281" s="36"/>
      <c r="AD281" s="36"/>
      <c r="AE281" s="36"/>
      <c r="AR281" s="200" t="s">
        <v>130</v>
      </c>
      <c r="AT281" s="200" t="s">
        <v>125</v>
      </c>
      <c r="AU281" s="200" t="s">
        <v>86</v>
      </c>
      <c r="AY281" s="19" t="s">
        <v>123</v>
      </c>
      <c r="BE281" s="201">
        <f>IF(N281="základní",J281,0)</f>
        <v>0</v>
      </c>
      <c r="BF281" s="201">
        <f>IF(N281="snížená",J281,0)</f>
        <v>0</v>
      </c>
      <c r="BG281" s="201">
        <f>IF(N281="zákl. přenesená",J281,0)</f>
        <v>0</v>
      </c>
      <c r="BH281" s="201">
        <f>IF(N281="sníž. přenesená",J281,0)</f>
        <v>0</v>
      </c>
      <c r="BI281" s="201">
        <f>IF(N281="nulová",J281,0)</f>
        <v>0</v>
      </c>
      <c r="BJ281" s="19" t="s">
        <v>22</v>
      </c>
      <c r="BK281" s="201">
        <f>ROUND(I281*H281,2)</f>
        <v>0</v>
      </c>
      <c r="BL281" s="19" t="s">
        <v>130</v>
      </c>
      <c r="BM281" s="200" t="s">
        <v>733</v>
      </c>
    </row>
    <row r="282" spans="1:65" s="2" customFormat="1" ht="11.25">
      <c r="A282" s="36"/>
      <c r="B282" s="37"/>
      <c r="C282" s="38"/>
      <c r="D282" s="202" t="s">
        <v>132</v>
      </c>
      <c r="E282" s="38"/>
      <c r="F282" s="203" t="s">
        <v>314</v>
      </c>
      <c r="G282" s="38"/>
      <c r="H282" s="38"/>
      <c r="I282" s="110"/>
      <c r="J282" s="38"/>
      <c r="K282" s="38"/>
      <c r="L282" s="41"/>
      <c r="M282" s="204"/>
      <c r="N282" s="205"/>
      <c r="O282" s="66"/>
      <c r="P282" s="66"/>
      <c r="Q282" s="66"/>
      <c r="R282" s="66"/>
      <c r="S282" s="66"/>
      <c r="T282" s="67"/>
      <c r="U282" s="36"/>
      <c r="V282" s="36"/>
      <c r="W282" s="36"/>
      <c r="X282" s="36"/>
      <c r="Y282" s="36"/>
      <c r="Z282" s="36"/>
      <c r="AA282" s="36"/>
      <c r="AB282" s="36"/>
      <c r="AC282" s="36"/>
      <c r="AD282" s="36"/>
      <c r="AE282" s="36"/>
      <c r="AT282" s="19" t="s">
        <v>132</v>
      </c>
      <c r="AU282" s="19" t="s">
        <v>86</v>
      </c>
    </row>
    <row r="283" spans="1:65" s="14" customFormat="1" ht="11.25">
      <c r="B283" s="216"/>
      <c r="C283" s="217"/>
      <c r="D283" s="202" t="s">
        <v>134</v>
      </c>
      <c r="E283" s="218" t="s">
        <v>20</v>
      </c>
      <c r="F283" s="219" t="s">
        <v>734</v>
      </c>
      <c r="G283" s="217"/>
      <c r="H283" s="220">
        <v>4.7750000000000004</v>
      </c>
      <c r="I283" s="221"/>
      <c r="J283" s="217"/>
      <c r="K283" s="217"/>
      <c r="L283" s="222"/>
      <c r="M283" s="223"/>
      <c r="N283" s="224"/>
      <c r="O283" s="224"/>
      <c r="P283" s="224"/>
      <c r="Q283" s="224"/>
      <c r="R283" s="224"/>
      <c r="S283" s="224"/>
      <c r="T283" s="225"/>
      <c r="AT283" s="226" t="s">
        <v>134</v>
      </c>
      <c r="AU283" s="226" t="s">
        <v>86</v>
      </c>
      <c r="AV283" s="14" t="s">
        <v>86</v>
      </c>
      <c r="AW283" s="14" t="s">
        <v>37</v>
      </c>
      <c r="AX283" s="14" t="s">
        <v>22</v>
      </c>
      <c r="AY283" s="226" t="s">
        <v>123</v>
      </c>
    </row>
    <row r="284" spans="1:65" s="2" customFormat="1" ht="16.5" customHeight="1">
      <c r="A284" s="36"/>
      <c r="B284" s="37"/>
      <c r="C284" s="189" t="s">
        <v>434</v>
      </c>
      <c r="D284" s="189" t="s">
        <v>125</v>
      </c>
      <c r="E284" s="190" t="s">
        <v>716</v>
      </c>
      <c r="F284" s="191" t="s">
        <v>717</v>
      </c>
      <c r="G284" s="192" t="s">
        <v>197</v>
      </c>
      <c r="H284" s="193">
        <v>35.319000000000003</v>
      </c>
      <c r="I284" s="194"/>
      <c r="J284" s="195">
        <f>ROUND(I284*H284,2)</f>
        <v>0</v>
      </c>
      <c r="K284" s="191" t="s">
        <v>129</v>
      </c>
      <c r="L284" s="41"/>
      <c r="M284" s="196" t="s">
        <v>20</v>
      </c>
      <c r="N284" s="197" t="s">
        <v>47</v>
      </c>
      <c r="O284" s="66"/>
      <c r="P284" s="198">
        <f>O284*H284</f>
        <v>0</v>
      </c>
      <c r="Q284" s="198">
        <v>4.0200000000000001E-3</v>
      </c>
      <c r="R284" s="198">
        <f>Q284*H284</f>
        <v>0.14198238000000002</v>
      </c>
      <c r="S284" s="198">
        <v>0</v>
      </c>
      <c r="T284" s="199">
        <f>S284*H284</f>
        <v>0</v>
      </c>
      <c r="U284" s="36"/>
      <c r="V284" s="36"/>
      <c r="W284" s="36"/>
      <c r="X284" s="36"/>
      <c r="Y284" s="36"/>
      <c r="Z284" s="36"/>
      <c r="AA284" s="36"/>
      <c r="AB284" s="36"/>
      <c r="AC284" s="36"/>
      <c r="AD284" s="36"/>
      <c r="AE284" s="36"/>
      <c r="AR284" s="200" t="s">
        <v>130</v>
      </c>
      <c r="AT284" s="200" t="s">
        <v>125</v>
      </c>
      <c r="AU284" s="200" t="s">
        <v>86</v>
      </c>
      <c r="AY284" s="19" t="s">
        <v>123</v>
      </c>
      <c r="BE284" s="201">
        <f>IF(N284="základní",J284,0)</f>
        <v>0</v>
      </c>
      <c r="BF284" s="201">
        <f>IF(N284="snížená",J284,0)</f>
        <v>0</v>
      </c>
      <c r="BG284" s="201">
        <f>IF(N284="zákl. přenesená",J284,0)</f>
        <v>0</v>
      </c>
      <c r="BH284" s="201">
        <f>IF(N284="sníž. přenesená",J284,0)</f>
        <v>0</v>
      </c>
      <c r="BI284" s="201">
        <f>IF(N284="nulová",J284,0)</f>
        <v>0</v>
      </c>
      <c r="BJ284" s="19" t="s">
        <v>22</v>
      </c>
      <c r="BK284" s="201">
        <f>ROUND(I284*H284,2)</f>
        <v>0</v>
      </c>
      <c r="BL284" s="19" t="s">
        <v>130</v>
      </c>
      <c r="BM284" s="200" t="s">
        <v>735</v>
      </c>
    </row>
    <row r="285" spans="1:65" s="2" customFormat="1" ht="11.25">
      <c r="A285" s="36"/>
      <c r="B285" s="37"/>
      <c r="C285" s="38"/>
      <c r="D285" s="202" t="s">
        <v>132</v>
      </c>
      <c r="E285" s="38"/>
      <c r="F285" s="203" t="s">
        <v>719</v>
      </c>
      <c r="G285" s="38"/>
      <c r="H285" s="38"/>
      <c r="I285" s="110"/>
      <c r="J285" s="38"/>
      <c r="K285" s="38"/>
      <c r="L285" s="41"/>
      <c r="M285" s="204"/>
      <c r="N285" s="205"/>
      <c r="O285" s="66"/>
      <c r="P285" s="66"/>
      <c r="Q285" s="66"/>
      <c r="R285" s="66"/>
      <c r="S285" s="66"/>
      <c r="T285" s="67"/>
      <c r="U285" s="36"/>
      <c r="V285" s="36"/>
      <c r="W285" s="36"/>
      <c r="X285" s="36"/>
      <c r="Y285" s="36"/>
      <c r="Z285" s="36"/>
      <c r="AA285" s="36"/>
      <c r="AB285" s="36"/>
      <c r="AC285" s="36"/>
      <c r="AD285" s="36"/>
      <c r="AE285" s="36"/>
      <c r="AT285" s="19" t="s">
        <v>132</v>
      </c>
      <c r="AU285" s="19" t="s">
        <v>86</v>
      </c>
    </row>
    <row r="286" spans="1:65" s="14" customFormat="1" ht="11.25">
      <c r="B286" s="216"/>
      <c r="C286" s="217"/>
      <c r="D286" s="202" t="s">
        <v>134</v>
      </c>
      <c r="E286" s="218" t="s">
        <v>20</v>
      </c>
      <c r="F286" s="219" t="s">
        <v>736</v>
      </c>
      <c r="G286" s="217"/>
      <c r="H286" s="220">
        <v>35.319000000000003</v>
      </c>
      <c r="I286" s="221"/>
      <c r="J286" s="217"/>
      <c r="K286" s="217"/>
      <c r="L286" s="222"/>
      <c r="M286" s="223"/>
      <c r="N286" s="224"/>
      <c r="O286" s="224"/>
      <c r="P286" s="224"/>
      <c r="Q286" s="224"/>
      <c r="R286" s="224"/>
      <c r="S286" s="224"/>
      <c r="T286" s="225"/>
      <c r="AT286" s="226" t="s">
        <v>134</v>
      </c>
      <c r="AU286" s="226" t="s">
        <v>86</v>
      </c>
      <c r="AV286" s="14" t="s">
        <v>86</v>
      </c>
      <c r="AW286" s="14" t="s">
        <v>37</v>
      </c>
      <c r="AX286" s="14" t="s">
        <v>22</v>
      </c>
      <c r="AY286" s="226" t="s">
        <v>123</v>
      </c>
    </row>
    <row r="287" spans="1:65" s="12" customFormat="1" ht="22.9" customHeight="1">
      <c r="B287" s="173"/>
      <c r="C287" s="174"/>
      <c r="D287" s="175" t="s">
        <v>75</v>
      </c>
      <c r="E287" s="187" t="s">
        <v>462</v>
      </c>
      <c r="F287" s="187" t="s">
        <v>463</v>
      </c>
      <c r="G287" s="174"/>
      <c r="H287" s="174"/>
      <c r="I287" s="177"/>
      <c r="J287" s="188">
        <f>BK287</f>
        <v>0</v>
      </c>
      <c r="K287" s="174"/>
      <c r="L287" s="179"/>
      <c r="M287" s="180"/>
      <c r="N287" s="181"/>
      <c r="O287" s="181"/>
      <c r="P287" s="182">
        <f>SUM(P288:P289)</f>
        <v>0</v>
      </c>
      <c r="Q287" s="181"/>
      <c r="R287" s="182">
        <f>SUM(R288:R289)</f>
        <v>0</v>
      </c>
      <c r="S287" s="181"/>
      <c r="T287" s="183">
        <f>SUM(T288:T289)</f>
        <v>0</v>
      </c>
      <c r="AR287" s="184" t="s">
        <v>22</v>
      </c>
      <c r="AT287" s="185" t="s">
        <v>75</v>
      </c>
      <c r="AU287" s="185" t="s">
        <v>22</v>
      </c>
      <c r="AY287" s="184" t="s">
        <v>123</v>
      </c>
      <c r="BK287" s="186">
        <f>SUM(BK288:BK289)</f>
        <v>0</v>
      </c>
    </row>
    <row r="288" spans="1:65" s="2" customFormat="1" ht="16.5" customHeight="1">
      <c r="A288" s="36"/>
      <c r="B288" s="37"/>
      <c r="C288" s="189" t="s">
        <v>438</v>
      </c>
      <c r="D288" s="189" t="s">
        <v>125</v>
      </c>
      <c r="E288" s="190" t="s">
        <v>465</v>
      </c>
      <c r="F288" s="191" t="s">
        <v>466</v>
      </c>
      <c r="G288" s="192" t="s">
        <v>263</v>
      </c>
      <c r="H288" s="193">
        <v>54.109000000000002</v>
      </c>
      <c r="I288" s="194"/>
      <c r="J288" s="195">
        <f>ROUND(I288*H288,2)</f>
        <v>0</v>
      </c>
      <c r="K288" s="191" t="s">
        <v>129</v>
      </c>
      <c r="L288" s="41"/>
      <c r="M288" s="196" t="s">
        <v>20</v>
      </c>
      <c r="N288" s="197" t="s">
        <v>47</v>
      </c>
      <c r="O288" s="66"/>
      <c r="P288" s="198">
        <f>O288*H288</f>
        <v>0</v>
      </c>
      <c r="Q288" s="198">
        <v>0</v>
      </c>
      <c r="R288" s="198">
        <f>Q288*H288</f>
        <v>0</v>
      </c>
      <c r="S288" s="198">
        <v>0</v>
      </c>
      <c r="T288" s="199">
        <f>S288*H288</f>
        <v>0</v>
      </c>
      <c r="U288" s="36"/>
      <c r="V288" s="36"/>
      <c r="W288" s="36"/>
      <c r="X288" s="36"/>
      <c r="Y288" s="36"/>
      <c r="Z288" s="36"/>
      <c r="AA288" s="36"/>
      <c r="AB288" s="36"/>
      <c r="AC288" s="36"/>
      <c r="AD288" s="36"/>
      <c r="AE288" s="36"/>
      <c r="AR288" s="200" t="s">
        <v>130</v>
      </c>
      <c r="AT288" s="200" t="s">
        <v>125</v>
      </c>
      <c r="AU288" s="200" t="s">
        <v>86</v>
      </c>
      <c r="AY288" s="19" t="s">
        <v>123</v>
      </c>
      <c r="BE288" s="201">
        <f>IF(N288="základní",J288,0)</f>
        <v>0</v>
      </c>
      <c r="BF288" s="201">
        <f>IF(N288="snížená",J288,0)</f>
        <v>0</v>
      </c>
      <c r="BG288" s="201">
        <f>IF(N288="zákl. přenesená",J288,0)</f>
        <v>0</v>
      </c>
      <c r="BH288" s="201">
        <f>IF(N288="sníž. přenesená",J288,0)</f>
        <v>0</v>
      </c>
      <c r="BI288" s="201">
        <f>IF(N288="nulová",J288,0)</f>
        <v>0</v>
      </c>
      <c r="BJ288" s="19" t="s">
        <v>22</v>
      </c>
      <c r="BK288" s="201">
        <f>ROUND(I288*H288,2)</f>
        <v>0</v>
      </c>
      <c r="BL288" s="19" t="s">
        <v>130</v>
      </c>
      <c r="BM288" s="200" t="s">
        <v>467</v>
      </c>
    </row>
    <row r="289" spans="1:65" s="2" customFormat="1" ht="19.5">
      <c r="A289" s="36"/>
      <c r="B289" s="37"/>
      <c r="C289" s="38"/>
      <c r="D289" s="202" t="s">
        <v>132</v>
      </c>
      <c r="E289" s="38"/>
      <c r="F289" s="203" t="s">
        <v>468</v>
      </c>
      <c r="G289" s="38"/>
      <c r="H289" s="38"/>
      <c r="I289" s="110"/>
      <c r="J289" s="38"/>
      <c r="K289" s="38"/>
      <c r="L289" s="41"/>
      <c r="M289" s="204"/>
      <c r="N289" s="205"/>
      <c r="O289" s="66"/>
      <c r="P289" s="66"/>
      <c r="Q289" s="66"/>
      <c r="R289" s="66"/>
      <c r="S289" s="66"/>
      <c r="T289" s="67"/>
      <c r="U289" s="36"/>
      <c r="V289" s="36"/>
      <c r="W289" s="36"/>
      <c r="X289" s="36"/>
      <c r="Y289" s="36"/>
      <c r="Z289" s="36"/>
      <c r="AA289" s="36"/>
      <c r="AB289" s="36"/>
      <c r="AC289" s="36"/>
      <c r="AD289" s="36"/>
      <c r="AE289" s="36"/>
      <c r="AT289" s="19" t="s">
        <v>132</v>
      </c>
      <c r="AU289" s="19" t="s">
        <v>86</v>
      </c>
    </row>
    <row r="290" spans="1:65" s="12" customFormat="1" ht="22.9" customHeight="1">
      <c r="B290" s="173"/>
      <c r="C290" s="174"/>
      <c r="D290" s="175" t="s">
        <v>75</v>
      </c>
      <c r="E290" s="187" t="s">
        <v>125</v>
      </c>
      <c r="F290" s="187" t="s">
        <v>469</v>
      </c>
      <c r="G290" s="174"/>
      <c r="H290" s="174"/>
      <c r="I290" s="177"/>
      <c r="J290" s="188">
        <f>BK290</f>
        <v>0</v>
      </c>
      <c r="K290" s="174"/>
      <c r="L290" s="179"/>
      <c r="M290" s="180"/>
      <c r="N290" s="181"/>
      <c r="O290" s="181"/>
      <c r="P290" s="182">
        <f>SUM(P291:P341)</f>
        <v>0</v>
      </c>
      <c r="Q290" s="181"/>
      <c r="R290" s="182">
        <f>SUM(R291:R341)</f>
        <v>30.010918999999998</v>
      </c>
      <c r="S290" s="181"/>
      <c r="T290" s="183">
        <f>SUM(T291:T341)</f>
        <v>0</v>
      </c>
      <c r="AR290" s="184" t="s">
        <v>22</v>
      </c>
      <c r="AT290" s="185" t="s">
        <v>75</v>
      </c>
      <c r="AU290" s="185" t="s">
        <v>22</v>
      </c>
      <c r="AY290" s="184" t="s">
        <v>123</v>
      </c>
      <c r="BK290" s="186">
        <f>SUM(BK291:BK341)</f>
        <v>0</v>
      </c>
    </row>
    <row r="291" spans="1:65" s="2" customFormat="1" ht="16.5" customHeight="1">
      <c r="A291" s="36"/>
      <c r="B291" s="37"/>
      <c r="C291" s="189" t="s">
        <v>442</v>
      </c>
      <c r="D291" s="189" t="s">
        <v>125</v>
      </c>
      <c r="E291" s="190" t="s">
        <v>471</v>
      </c>
      <c r="F291" s="191" t="s">
        <v>472</v>
      </c>
      <c r="G291" s="192" t="s">
        <v>197</v>
      </c>
      <c r="H291" s="193">
        <v>9</v>
      </c>
      <c r="I291" s="194"/>
      <c r="J291" s="195">
        <f>ROUND(I291*H291,2)</f>
        <v>0</v>
      </c>
      <c r="K291" s="191" t="s">
        <v>129</v>
      </c>
      <c r="L291" s="41"/>
      <c r="M291" s="196" t="s">
        <v>20</v>
      </c>
      <c r="N291" s="197" t="s">
        <v>47</v>
      </c>
      <c r="O291" s="66"/>
      <c r="P291" s="198">
        <f>O291*H291</f>
        <v>0</v>
      </c>
      <c r="Q291" s="198">
        <v>0.46</v>
      </c>
      <c r="R291" s="198">
        <f>Q291*H291</f>
        <v>4.1400000000000006</v>
      </c>
      <c r="S291" s="198">
        <v>0</v>
      </c>
      <c r="T291" s="199">
        <f>S291*H291</f>
        <v>0</v>
      </c>
      <c r="U291" s="36"/>
      <c r="V291" s="36"/>
      <c r="W291" s="36"/>
      <c r="X291" s="36"/>
      <c r="Y291" s="36"/>
      <c r="Z291" s="36"/>
      <c r="AA291" s="36"/>
      <c r="AB291" s="36"/>
      <c r="AC291" s="36"/>
      <c r="AD291" s="36"/>
      <c r="AE291" s="36"/>
      <c r="AR291" s="200" t="s">
        <v>130</v>
      </c>
      <c r="AT291" s="200" t="s">
        <v>125</v>
      </c>
      <c r="AU291" s="200" t="s">
        <v>86</v>
      </c>
      <c r="AY291" s="19" t="s">
        <v>123</v>
      </c>
      <c r="BE291" s="201">
        <f>IF(N291="základní",J291,0)</f>
        <v>0</v>
      </c>
      <c r="BF291" s="201">
        <f>IF(N291="snížená",J291,0)</f>
        <v>0</v>
      </c>
      <c r="BG291" s="201">
        <f>IF(N291="zákl. přenesená",J291,0)</f>
        <v>0</v>
      </c>
      <c r="BH291" s="201">
        <f>IF(N291="sníž. přenesená",J291,0)</f>
        <v>0</v>
      </c>
      <c r="BI291" s="201">
        <f>IF(N291="nulová",J291,0)</f>
        <v>0</v>
      </c>
      <c r="BJ291" s="19" t="s">
        <v>22</v>
      </c>
      <c r="BK291" s="201">
        <f>ROUND(I291*H291,2)</f>
        <v>0</v>
      </c>
      <c r="BL291" s="19" t="s">
        <v>130</v>
      </c>
      <c r="BM291" s="200" t="s">
        <v>473</v>
      </c>
    </row>
    <row r="292" spans="1:65" s="2" customFormat="1" ht="11.25">
      <c r="A292" s="36"/>
      <c r="B292" s="37"/>
      <c r="C292" s="38"/>
      <c r="D292" s="202" t="s">
        <v>132</v>
      </c>
      <c r="E292" s="38"/>
      <c r="F292" s="203" t="s">
        <v>474</v>
      </c>
      <c r="G292" s="38"/>
      <c r="H292" s="38"/>
      <c r="I292" s="110"/>
      <c r="J292" s="38"/>
      <c r="K292" s="38"/>
      <c r="L292" s="41"/>
      <c r="M292" s="204"/>
      <c r="N292" s="205"/>
      <c r="O292" s="66"/>
      <c r="P292" s="66"/>
      <c r="Q292" s="66"/>
      <c r="R292" s="66"/>
      <c r="S292" s="66"/>
      <c r="T292" s="67"/>
      <c r="U292" s="36"/>
      <c r="V292" s="36"/>
      <c r="W292" s="36"/>
      <c r="X292" s="36"/>
      <c r="Y292" s="36"/>
      <c r="Z292" s="36"/>
      <c r="AA292" s="36"/>
      <c r="AB292" s="36"/>
      <c r="AC292" s="36"/>
      <c r="AD292" s="36"/>
      <c r="AE292" s="36"/>
      <c r="AT292" s="19" t="s">
        <v>132</v>
      </c>
      <c r="AU292" s="19" t="s">
        <v>86</v>
      </c>
    </row>
    <row r="293" spans="1:65" s="13" customFormat="1" ht="11.25">
      <c r="B293" s="206"/>
      <c r="C293" s="207"/>
      <c r="D293" s="202" t="s">
        <v>134</v>
      </c>
      <c r="E293" s="208" t="s">
        <v>20</v>
      </c>
      <c r="F293" s="209" t="s">
        <v>475</v>
      </c>
      <c r="G293" s="207"/>
      <c r="H293" s="208" t="s">
        <v>20</v>
      </c>
      <c r="I293" s="210"/>
      <c r="J293" s="207"/>
      <c r="K293" s="207"/>
      <c r="L293" s="211"/>
      <c r="M293" s="212"/>
      <c r="N293" s="213"/>
      <c r="O293" s="213"/>
      <c r="P293" s="213"/>
      <c r="Q293" s="213"/>
      <c r="R293" s="213"/>
      <c r="S293" s="213"/>
      <c r="T293" s="214"/>
      <c r="AT293" s="215" t="s">
        <v>134</v>
      </c>
      <c r="AU293" s="215" t="s">
        <v>86</v>
      </c>
      <c r="AV293" s="13" t="s">
        <v>22</v>
      </c>
      <c r="AW293" s="13" t="s">
        <v>37</v>
      </c>
      <c r="AX293" s="13" t="s">
        <v>76</v>
      </c>
      <c r="AY293" s="215" t="s">
        <v>123</v>
      </c>
    </row>
    <row r="294" spans="1:65" s="14" customFormat="1" ht="11.25">
      <c r="B294" s="216"/>
      <c r="C294" s="217"/>
      <c r="D294" s="202" t="s">
        <v>134</v>
      </c>
      <c r="E294" s="218" t="s">
        <v>20</v>
      </c>
      <c r="F294" s="219" t="s">
        <v>737</v>
      </c>
      <c r="G294" s="217"/>
      <c r="H294" s="220">
        <v>9</v>
      </c>
      <c r="I294" s="221"/>
      <c r="J294" s="217"/>
      <c r="K294" s="217"/>
      <c r="L294" s="222"/>
      <c r="M294" s="223"/>
      <c r="N294" s="224"/>
      <c r="O294" s="224"/>
      <c r="P294" s="224"/>
      <c r="Q294" s="224"/>
      <c r="R294" s="224"/>
      <c r="S294" s="224"/>
      <c r="T294" s="225"/>
      <c r="AT294" s="226" t="s">
        <v>134</v>
      </c>
      <c r="AU294" s="226" t="s">
        <v>86</v>
      </c>
      <c r="AV294" s="14" t="s">
        <v>86</v>
      </c>
      <c r="AW294" s="14" t="s">
        <v>37</v>
      </c>
      <c r="AX294" s="14" t="s">
        <v>22</v>
      </c>
      <c r="AY294" s="226" t="s">
        <v>123</v>
      </c>
    </row>
    <row r="295" spans="1:65" s="2" customFormat="1" ht="16.5" customHeight="1">
      <c r="A295" s="36"/>
      <c r="B295" s="37"/>
      <c r="C295" s="189" t="s">
        <v>446</v>
      </c>
      <c r="D295" s="189" t="s">
        <v>125</v>
      </c>
      <c r="E295" s="190" t="s">
        <v>478</v>
      </c>
      <c r="F295" s="191" t="s">
        <v>479</v>
      </c>
      <c r="G295" s="192" t="s">
        <v>197</v>
      </c>
      <c r="H295" s="193">
        <v>9</v>
      </c>
      <c r="I295" s="194"/>
      <c r="J295" s="195">
        <f>ROUND(I295*H295,2)</f>
        <v>0</v>
      </c>
      <c r="K295" s="191" t="s">
        <v>129</v>
      </c>
      <c r="L295" s="41"/>
      <c r="M295" s="196" t="s">
        <v>20</v>
      </c>
      <c r="N295" s="197" t="s">
        <v>47</v>
      </c>
      <c r="O295" s="66"/>
      <c r="P295" s="198">
        <f>O295*H295</f>
        <v>0</v>
      </c>
      <c r="Q295" s="198">
        <v>0.37190000000000001</v>
      </c>
      <c r="R295" s="198">
        <f>Q295*H295</f>
        <v>3.3471000000000002</v>
      </c>
      <c r="S295" s="198">
        <v>0</v>
      </c>
      <c r="T295" s="199">
        <f>S295*H295</f>
        <v>0</v>
      </c>
      <c r="U295" s="36"/>
      <c r="V295" s="36"/>
      <c r="W295" s="36"/>
      <c r="X295" s="36"/>
      <c r="Y295" s="36"/>
      <c r="Z295" s="36"/>
      <c r="AA295" s="36"/>
      <c r="AB295" s="36"/>
      <c r="AC295" s="36"/>
      <c r="AD295" s="36"/>
      <c r="AE295" s="36"/>
      <c r="AR295" s="200" t="s">
        <v>130</v>
      </c>
      <c r="AT295" s="200" t="s">
        <v>125</v>
      </c>
      <c r="AU295" s="200" t="s">
        <v>86</v>
      </c>
      <c r="AY295" s="19" t="s">
        <v>123</v>
      </c>
      <c r="BE295" s="201">
        <f>IF(N295="základní",J295,0)</f>
        <v>0</v>
      </c>
      <c r="BF295" s="201">
        <f>IF(N295="snížená",J295,0)</f>
        <v>0</v>
      </c>
      <c r="BG295" s="201">
        <f>IF(N295="zákl. přenesená",J295,0)</f>
        <v>0</v>
      </c>
      <c r="BH295" s="201">
        <f>IF(N295="sníž. přenesená",J295,0)</f>
        <v>0</v>
      </c>
      <c r="BI295" s="201">
        <f>IF(N295="nulová",J295,0)</f>
        <v>0</v>
      </c>
      <c r="BJ295" s="19" t="s">
        <v>22</v>
      </c>
      <c r="BK295" s="201">
        <f>ROUND(I295*H295,2)</f>
        <v>0</v>
      </c>
      <c r="BL295" s="19" t="s">
        <v>130</v>
      </c>
      <c r="BM295" s="200" t="s">
        <v>480</v>
      </c>
    </row>
    <row r="296" spans="1:65" s="2" customFormat="1" ht="11.25">
      <c r="A296" s="36"/>
      <c r="B296" s="37"/>
      <c r="C296" s="38"/>
      <c r="D296" s="202" t="s">
        <v>132</v>
      </c>
      <c r="E296" s="38"/>
      <c r="F296" s="203" t="s">
        <v>481</v>
      </c>
      <c r="G296" s="38"/>
      <c r="H296" s="38"/>
      <c r="I296" s="110"/>
      <c r="J296" s="38"/>
      <c r="K296" s="38"/>
      <c r="L296" s="41"/>
      <c r="M296" s="204"/>
      <c r="N296" s="205"/>
      <c r="O296" s="66"/>
      <c r="P296" s="66"/>
      <c r="Q296" s="66"/>
      <c r="R296" s="66"/>
      <c r="S296" s="66"/>
      <c r="T296" s="67"/>
      <c r="U296" s="36"/>
      <c r="V296" s="36"/>
      <c r="W296" s="36"/>
      <c r="X296" s="36"/>
      <c r="Y296" s="36"/>
      <c r="Z296" s="36"/>
      <c r="AA296" s="36"/>
      <c r="AB296" s="36"/>
      <c r="AC296" s="36"/>
      <c r="AD296" s="36"/>
      <c r="AE296" s="36"/>
      <c r="AT296" s="19" t="s">
        <v>132</v>
      </c>
      <c r="AU296" s="19" t="s">
        <v>86</v>
      </c>
    </row>
    <row r="297" spans="1:65" s="13" customFormat="1" ht="11.25">
      <c r="B297" s="206"/>
      <c r="C297" s="207"/>
      <c r="D297" s="202" t="s">
        <v>134</v>
      </c>
      <c r="E297" s="208" t="s">
        <v>20</v>
      </c>
      <c r="F297" s="209" t="s">
        <v>475</v>
      </c>
      <c r="G297" s="207"/>
      <c r="H297" s="208" t="s">
        <v>20</v>
      </c>
      <c r="I297" s="210"/>
      <c r="J297" s="207"/>
      <c r="K297" s="207"/>
      <c r="L297" s="211"/>
      <c r="M297" s="212"/>
      <c r="N297" s="213"/>
      <c r="O297" s="213"/>
      <c r="P297" s="213"/>
      <c r="Q297" s="213"/>
      <c r="R297" s="213"/>
      <c r="S297" s="213"/>
      <c r="T297" s="214"/>
      <c r="AT297" s="215" t="s">
        <v>134</v>
      </c>
      <c r="AU297" s="215" t="s">
        <v>86</v>
      </c>
      <c r="AV297" s="13" t="s">
        <v>22</v>
      </c>
      <c r="AW297" s="13" t="s">
        <v>37</v>
      </c>
      <c r="AX297" s="13" t="s">
        <v>76</v>
      </c>
      <c r="AY297" s="215" t="s">
        <v>123</v>
      </c>
    </row>
    <row r="298" spans="1:65" s="14" customFormat="1" ht="11.25">
      <c r="B298" s="216"/>
      <c r="C298" s="217"/>
      <c r="D298" s="202" t="s">
        <v>134</v>
      </c>
      <c r="E298" s="218" t="s">
        <v>20</v>
      </c>
      <c r="F298" s="219" t="s">
        <v>737</v>
      </c>
      <c r="G298" s="217"/>
      <c r="H298" s="220">
        <v>9</v>
      </c>
      <c r="I298" s="221"/>
      <c r="J298" s="217"/>
      <c r="K298" s="217"/>
      <c r="L298" s="222"/>
      <c r="M298" s="223"/>
      <c r="N298" s="224"/>
      <c r="O298" s="224"/>
      <c r="P298" s="224"/>
      <c r="Q298" s="224"/>
      <c r="R298" s="224"/>
      <c r="S298" s="224"/>
      <c r="T298" s="225"/>
      <c r="AT298" s="226" t="s">
        <v>134</v>
      </c>
      <c r="AU298" s="226" t="s">
        <v>86</v>
      </c>
      <c r="AV298" s="14" t="s">
        <v>86</v>
      </c>
      <c r="AW298" s="14" t="s">
        <v>37</v>
      </c>
      <c r="AX298" s="14" t="s">
        <v>22</v>
      </c>
      <c r="AY298" s="226" t="s">
        <v>123</v>
      </c>
    </row>
    <row r="299" spans="1:65" s="2" customFormat="1" ht="16.5" customHeight="1">
      <c r="A299" s="36"/>
      <c r="B299" s="37"/>
      <c r="C299" s="189" t="s">
        <v>450</v>
      </c>
      <c r="D299" s="189" t="s">
        <v>125</v>
      </c>
      <c r="E299" s="190" t="s">
        <v>483</v>
      </c>
      <c r="F299" s="191" t="s">
        <v>484</v>
      </c>
      <c r="G299" s="192" t="s">
        <v>197</v>
      </c>
      <c r="H299" s="193">
        <v>9</v>
      </c>
      <c r="I299" s="194"/>
      <c r="J299" s="195">
        <f>ROUND(I299*H299,2)</f>
        <v>0</v>
      </c>
      <c r="K299" s="191" t="s">
        <v>129</v>
      </c>
      <c r="L299" s="41"/>
      <c r="M299" s="196" t="s">
        <v>20</v>
      </c>
      <c r="N299" s="197" t="s">
        <v>47</v>
      </c>
      <c r="O299" s="66"/>
      <c r="P299" s="198">
        <f>O299*H299</f>
        <v>0</v>
      </c>
      <c r="Q299" s="198">
        <v>0.39561000000000002</v>
      </c>
      <c r="R299" s="198">
        <f>Q299*H299</f>
        <v>3.5604900000000002</v>
      </c>
      <c r="S299" s="198">
        <v>0</v>
      </c>
      <c r="T299" s="199">
        <f>S299*H299</f>
        <v>0</v>
      </c>
      <c r="U299" s="36"/>
      <c r="V299" s="36"/>
      <c r="W299" s="36"/>
      <c r="X299" s="36"/>
      <c r="Y299" s="36"/>
      <c r="Z299" s="36"/>
      <c r="AA299" s="36"/>
      <c r="AB299" s="36"/>
      <c r="AC299" s="36"/>
      <c r="AD299" s="36"/>
      <c r="AE299" s="36"/>
      <c r="AR299" s="200" t="s">
        <v>130</v>
      </c>
      <c r="AT299" s="200" t="s">
        <v>125</v>
      </c>
      <c r="AU299" s="200" t="s">
        <v>86</v>
      </c>
      <c r="AY299" s="19" t="s">
        <v>123</v>
      </c>
      <c r="BE299" s="201">
        <f>IF(N299="základní",J299,0)</f>
        <v>0</v>
      </c>
      <c r="BF299" s="201">
        <f>IF(N299="snížená",J299,0)</f>
        <v>0</v>
      </c>
      <c r="BG299" s="201">
        <f>IF(N299="zákl. přenesená",J299,0)</f>
        <v>0</v>
      </c>
      <c r="BH299" s="201">
        <f>IF(N299="sníž. přenesená",J299,0)</f>
        <v>0</v>
      </c>
      <c r="BI299" s="201">
        <f>IF(N299="nulová",J299,0)</f>
        <v>0</v>
      </c>
      <c r="BJ299" s="19" t="s">
        <v>22</v>
      </c>
      <c r="BK299" s="201">
        <f>ROUND(I299*H299,2)</f>
        <v>0</v>
      </c>
      <c r="BL299" s="19" t="s">
        <v>130</v>
      </c>
      <c r="BM299" s="200" t="s">
        <v>485</v>
      </c>
    </row>
    <row r="300" spans="1:65" s="2" customFormat="1" ht="19.5">
      <c r="A300" s="36"/>
      <c r="B300" s="37"/>
      <c r="C300" s="38"/>
      <c r="D300" s="202" t="s">
        <v>132</v>
      </c>
      <c r="E300" s="38"/>
      <c r="F300" s="203" t="s">
        <v>486</v>
      </c>
      <c r="G300" s="38"/>
      <c r="H300" s="38"/>
      <c r="I300" s="110"/>
      <c r="J300" s="38"/>
      <c r="K300" s="38"/>
      <c r="L300" s="41"/>
      <c r="M300" s="204"/>
      <c r="N300" s="205"/>
      <c r="O300" s="66"/>
      <c r="P300" s="66"/>
      <c r="Q300" s="66"/>
      <c r="R300" s="66"/>
      <c r="S300" s="66"/>
      <c r="T300" s="67"/>
      <c r="U300" s="36"/>
      <c r="V300" s="36"/>
      <c r="W300" s="36"/>
      <c r="X300" s="36"/>
      <c r="Y300" s="36"/>
      <c r="Z300" s="36"/>
      <c r="AA300" s="36"/>
      <c r="AB300" s="36"/>
      <c r="AC300" s="36"/>
      <c r="AD300" s="36"/>
      <c r="AE300" s="36"/>
      <c r="AT300" s="19" t="s">
        <v>132</v>
      </c>
      <c r="AU300" s="19" t="s">
        <v>86</v>
      </c>
    </row>
    <row r="301" spans="1:65" s="13" customFormat="1" ht="11.25">
      <c r="B301" s="206"/>
      <c r="C301" s="207"/>
      <c r="D301" s="202" t="s">
        <v>134</v>
      </c>
      <c r="E301" s="208" t="s">
        <v>20</v>
      </c>
      <c r="F301" s="209" t="s">
        <v>475</v>
      </c>
      <c r="G301" s="207"/>
      <c r="H301" s="208" t="s">
        <v>20</v>
      </c>
      <c r="I301" s="210"/>
      <c r="J301" s="207"/>
      <c r="K301" s="207"/>
      <c r="L301" s="211"/>
      <c r="M301" s="212"/>
      <c r="N301" s="213"/>
      <c r="O301" s="213"/>
      <c r="P301" s="213"/>
      <c r="Q301" s="213"/>
      <c r="R301" s="213"/>
      <c r="S301" s="213"/>
      <c r="T301" s="214"/>
      <c r="AT301" s="215" t="s">
        <v>134</v>
      </c>
      <c r="AU301" s="215" t="s">
        <v>86</v>
      </c>
      <c r="AV301" s="13" t="s">
        <v>22</v>
      </c>
      <c r="AW301" s="13" t="s">
        <v>37</v>
      </c>
      <c r="AX301" s="13" t="s">
        <v>76</v>
      </c>
      <c r="AY301" s="215" t="s">
        <v>123</v>
      </c>
    </row>
    <row r="302" spans="1:65" s="14" customFormat="1" ht="11.25">
      <c r="B302" s="216"/>
      <c r="C302" s="217"/>
      <c r="D302" s="202" t="s">
        <v>134</v>
      </c>
      <c r="E302" s="218" t="s">
        <v>20</v>
      </c>
      <c r="F302" s="219" t="s">
        <v>737</v>
      </c>
      <c r="G302" s="217"/>
      <c r="H302" s="220">
        <v>9</v>
      </c>
      <c r="I302" s="221"/>
      <c r="J302" s="217"/>
      <c r="K302" s="217"/>
      <c r="L302" s="222"/>
      <c r="M302" s="223"/>
      <c r="N302" s="224"/>
      <c r="O302" s="224"/>
      <c r="P302" s="224"/>
      <c r="Q302" s="224"/>
      <c r="R302" s="224"/>
      <c r="S302" s="224"/>
      <c r="T302" s="225"/>
      <c r="AT302" s="226" t="s">
        <v>134</v>
      </c>
      <c r="AU302" s="226" t="s">
        <v>86</v>
      </c>
      <c r="AV302" s="14" t="s">
        <v>86</v>
      </c>
      <c r="AW302" s="14" t="s">
        <v>37</v>
      </c>
      <c r="AX302" s="14" t="s">
        <v>22</v>
      </c>
      <c r="AY302" s="226" t="s">
        <v>123</v>
      </c>
    </row>
    <row r="303" spans="1:65" s="2" customFormat="1" ht="16.5" customHeight="1">
      <c r="A303" s="36"/>
      <c r="B303" s="37"/>
      <c r="C303" s="189" t="s">
        <v>454</v>
      </c>
      <c r="D303" s="189" t="s">
        <v>125</v>
      </c>
      <c r="E303" s="190" t="s">
        <v>488</v>
      </c>
      <c r="F303" s="191" t="s">
        <v>489</v>
      </c>
      <c r="G303" s="192" t="s">
        <v>197</v>
      </c>
      <c r="H303" s="193">
        <v>9</v>
      </c>
      <c r="I303" s="194"/>
      <c r="J303" s="195">
        <f>ROUND(I303*H303,2)</f>
        <v>0</v>
      </c>
      <c r="K303" s="191" t="s">
        <v>129</v>
      </c>
      <c r="L303" s="41"/>
      <c r="M303" s="196" t="s">
        <v>20</v>
      </c>
      <c r="N303" s="197" t="s">
        <v>47</v>
      </c>
      <c r="O303" s="66"/>
      <c r="P303" s="198">
        <f>O303*H303</f>
        <v>0</v>
      </c>
      <c r="Q303" s="198">
        <v>3.1E-4</v>
      </c>
      <c r="R303" s="198">
        <f>Q303*H303</f>
        <v>2.7899999999999999E-3</v>
      </c>
      <c r="S303" s="198">
        <v>0</v>
      </c>
      <c r="T303" s="199">
        <f>S303*H303</f>
        <v>0</v>
      </c>
      <c r="U303" s="36"/>
      <c r="V303" s="36"/>
      <c r="W303" s="36"/>
      <c r="X303" s="36"/>
      <c r="Y303" s="36"/>
      <c r="Z303" s="36"/>
      <c r="AA303" s="36"/>
      <c r="AB303" s="36"/>
      <c r="AC303" s="36"/>
      <c r="AD303" s="36"/>
      <c r="AE303" s="36"/>
      <c r="AR303" s="200" t="s">
        <v>130</v>
      </c>
      <c r="AT303" s="200" t="s">
        <v>125</v>
      </c>
      <c r="AU303" s="200" t="s">
        <v>86</v>
      </c>
      <c r="AY303" s="19" t="s">
        <v>123</v>
      </c>
      <c r="BE303" s="201">
        <f>IF(N303="základní",J303,0)</f>
        <v>0</v>
      </c>
      <c r="BF303" s="201">
        <f>IF(N303="snížená",J303,0)</f>
        <v>0</v>
      </c>
      <c r="BG303" s="201">
        <f>IF(N303="zákl. přenesená",J303,0)</f>
        <v>0</v>
      </c>
      <c r="BH303" s="201">
        <f>IF(N303="sníž. přenesená",J303,0)</f>
        <v>0</v>
      </c>
      <c r="BI303" s="201">
        <f>IF(N303="nulová",J303,0)</f>
        <v>0</v>
      </c>
      <c r="BJ303" s="19" t="s">
        <v>22</v>
      </c>
      <c r="BK303" s="201">
        <f>ROUND(I303*H303,2)</f>
        <v>0</v>
      </c>
      <c r="BL303" s="19" t="s">
        <v>130</v>
      </c>
      <c r="BM303" s="200" t="s">
        <v>490</v>
      </c>
    </row>
    <row r="304" spans="1:65" s="2" customFormat="1" ht="11.25">
      <c r="A304" s="36"/>
      <c r="B304" s="37"/>
      <c r="C304" s="38"/>
      <c r="D304" s="202" t="s">
        <v>132</v>
      </c>
      <c r="E304" s="38"/>
      <c r="F304" s="203" t="s">
        <v>491</v>
      </c>
      <c r="G304" s="38"/>
      <c r="H304" s="38"/>
      <c r="I304" s="110"/>
      <c r="J304" s="38"/>
      <c r="K304" s="38"/>
      <c r="L304" s="41"/>
      <c r="M304" s="204"/>
      <c r="N304" s="205"/>
      <c r="O304" s="66"/>
      <c r="P304" s="66"/>
      <c r="Q304" s="66"/>
      <c r="R304" s="66"/>
      <c r="S304" s="66"/>
      <c r="T304" s="67"/>
      <c r="U304" s="36"/>
      <c r="V304" s="36"/>
      <c r="W304" s="36"/>
      <c r="X304" s="36"/>
      <c r="Y304" s="36"/>
      <c r="Z304" s="36"/>
      <c r="AA304" s="36"/>
      <c r="AB304" s="36"/>
      <c r="AC304" s="36"/>
      <c r="AD304" s="36"/>
      <c r="AE304" s="36"/>
      <c r="AT304" s="19" t="s">
        <v>132</v>
      </c>
      <c r="AU304" s="19" t="s">
        <v>86</v>
      </c>
    </row>
    <row r="305" spans="1:65" s="13" customFormat="1" ht="11.25">
      <c r="B305" s="206"/>
      <c r="C305" s="207"/>
      <c r="D305" s="202" t="s">
        <v>134</v>
      </c>
      <c r="E305" s="208" t="s">
        <v>20</v>
      </c>
      <c r="F305" s="209" t="s">
        <v>475</v>
      </c>
      <c r="G305" s="207"/>
      <c r="H305" s="208" t="s">
        <v>20</v>
      </c>
      <c r="I305" s="210"/>
      <c r="J305" s="207"/>
      <c r="K305" s="207"/>
      <c r="L305" s="211"/>
      <c r="M305" s="212"/>
      <c r="N305" s="213"/>
      <c r="O305" s="213"/>
      <c r="P305" s="213"/>
      <c r="Q305" s="213"/>
      <c r="R305" s="213"/>
      <c r="S305" s="213"/>
      <c r="T305" s="214"/>
      <c r="AT305" s="215" t="s">
        <v>134</v>
      </c>
      <c r="AU305" s="215" t="s">
        <v>86</v>
      </c>
      <c r="AV305" s="13" t="s">
        <v>22</v>
      </c>
      <c r="AW305" s="13" t="s">
        <v>37</v>
      </c>
      <c r="AX305" s="13" t="s">
        <v>76</v>
      </c>
      <c r="AY305" s="215" t="s">
        <v>123</v>
      </c>
    </row>
    <row r="306" spans="1:65" s="14" customFormat="1" ht="11.25">
      <c r="B306" s="216"/>
      <c r="C306" s="217"/>
      <c r="D306" s="202" t="s">
        <v>134</v>
      </c>
      <c r="E306" s="218" t="s">
        <v>20</v>
      </c>
      <c r="F306" s="219" t="s">
        <v>737</v>
      </c>
      <c r="G306" s="217"/>
      <c r="H306" s="220">
        <v>9</v>
      </c>
      <c r="I306" s="221"/>
      <c r="J306" s="217"/>
      <c r="K306" s="217"/>
      <c r="L306" s="222"/>
      <c r="M306" s="223"/>
      <c r="N306" s="224"/>
      <c r="O306" s="224"/>
      <c r="P306" s="224"/>
      <c r="Q306" s="224"/>
      <c r="R306" s="224"/>
      <c r="S306" s="224"/>
      <c r="T306" s="225"/>
      <c r="AT306" s="226" t="s">
        <v>134</v>
      </c>
      <c r="AU306" s="226" t="s">
        <v>86</v>
      </c>
      <c r="AV306" s="14" t="s">
        <v>86</v>
      </c>
      <c r="AW306" s="14" t="s">
        <v>37</v>
      </c>
      <c r="AX306" s="14" t="s">
        <v>22</v>
      </c>
      <c r="AY306" s="226" t="s">
        <v>123</v>
      </c>
    </row>
    <row r="307" spans="1:65" s="2" customFormat="1" ht="16.5" customHeight="1">
      <c r="A307" s="36"/>
      <c r="B307" s="37"/>
      <c r="C307" s="189" t="s">
        <v>458</v>
      </c>
      <c r="D307" s="189" t="s">
        <v>125</v>
      </c>
      <c r="E307" s="190" t="s">
        <v>493</v>
      </c>
      <c r="F307" s="191" t="s">
        <v>494</v>
      </c>
      <c r="G307" s="192" t="s">
        <v>197</v>
      </c>
      <c r="H307" s="193">
        <v>9</v>
      </c>
      <c r="I307" s="194"/>
      <c r="J307" s="195">
        <f>ROUND(I307*H307,2)</f>
        <v>0</v>
      </c>
      <c r="K307" s="191" t="s">
        <v>129</v>
      </c>
      <c r="L307" s="41"/>
      <c r="M307" s="196" t="s">
        <v>20</v>
      </c>
      <c r="N307" s="197" t="s">
        <v>47</v>
      </c>
      <c r="O307" s="66"/>
      <c r="P307" s="198">
        <f>O307*H307</f>
        <v>0</v>
      </c>
      <c r="Q307" s="198">
        <v>0.20745</v>
      </c>
      <c r="R307" s="198">
        <f>Q307*H307</f>
        <v>1.8670499999999999</v>
      </c>
      <c r="S307" s="198">
        <v>0</v>
      </c>
      <c r="T307" s="199">
        <f>S307*H307</f>
        <v>0</v>
      </c>
      <c r="U307" s="36"/>
      <c r="V307" s="36"/>
      <c r="W307" s="36"/>
      <c r="X307" s="36"/>
      <c r="Y307" s="36"/>
      <c r="Z307" s="36"/>
      <c r="AA307" s="36"/>
      <c r="AB307" s="36"/>
      <c r="AC307" s="36"/>
      <c r="AD307" s="36"/>
      <c r="AE307" s="36"/>
      <c r="AR307" s="200" t="s">
        <v>130</v>
      </c>
      <c r="AT307" s="200" t="s">
        <v>125</v>
      </c>
      <c r="AU307" s="200" t="s">
        <v>86</v>
      </c>
      <c r="AY307" s="19" t="s">
        <v>123</v>
      </c>
      <c r="BE307" s="201">
        <f>IF(N307="základní",J307,0)</f>
        <v>0</v>
      </c>
      <c r="BF307" s="201">
        <f>IF(N307="snížená",J307,0)</f>
        <v>0</v>
      </c>
      <c r="BG307" s="201">
        <f>IF(N307="zákl. přenesená",J307,0)</f>
        <v>0</v>
      </c>
      <c r="BH307" s="201">
        <f>IF(N307="sníž. přenesená",J307,0)</f>
        <v>0</v>
      </c>
      <c r="BI307" s="201">
        <f>IF(N307="nulová",J307,0)</f>
        <v>0</v>
      </c>
      <c r="BJ307" s="19" t="s">
        <v>22</v>
      </c>
      <c r="BK307" s="201">
        <f>ROUND(I307*H307,2)</f>
        <v>0</v>
      </c>
      <c r="BL307" s="19" t="s">
        <v>130</v>
      </c>
      <c r="BM307" s="200" t="s">
        <v>495</v>
      </c>
    </row>
    <row r="308" spans="1:65" s="2" customFormat="1" ht="19.5">
      <c r="A308" s="36"/>
      <c r="B308" s="37"/>
      <c r="C308" s="38"/>
      <c r="D308" s="202" t="s">
        <v>132</v>
      </c>
      <c r="E308" s="38"/>
      <c r="F308" s="203" t="s">
        <v>496</v>
      </c>
      <c r="G308" s="38"/>
      <c r="H308" s="38"/>
      <c r="I308" s="110"/>
      <c r="J308" s="38"/>
      <c r="K308" s="38"/>
      <c r="L308" s="41"/>
      <c r="M308" s="204"/>
      <c r="N308" s="205"/>
      <c r="O308" s="66"/>
      <c r="P308" s="66"/>
      <c r="Q308" s="66"/>
      <c r="R308" s="66"/>
      <c r="S308" s="66"/>
      <c r="T308" s="67"/>
      <c r="U308" s="36"/>
      <c r="V308" s="36"/>
      <c r="W308" s="36"/>
      <c r="X308" s="36"/>
      <c r="Y308" s="36"/>
      <c r="Z308" s="36"/>
      <c r="AA308" s="36"/>
      <c r="AB308" s="36"/>
      <c r="AC308" s="36"/>
      <c r="AD308" s="36"/>
      <c r="AE308" s="36"/>
      <c r="AT308" s="19" t="s">
        <v>132</v>
      </c>
      <c r="AU308" s="19" t="s">
        <v>86</v>
      </c>
    </row>
    <row r="309" spans="1:65" s="13" customFormat="1" ht="11.25">
      <c r="B309" s="206"/>
      <c r="C309" s="207"/>
      <c r="D309" s="202" t="s">
        <v>134</v>
      </c>
      <c r="E309" s="208" t="s">
        <v>20</v>
      </c>
      <c r="F309" s="209" t="s">
        <v>475</v>
      </c>
      <c r="G309" s="207"/>
      <c r="H309" s="208" t="s">
        <v>20</v>
      </c>
      <c r="I309" s="210"/>
      <c r="J309" s="207"/>
      <c r="K309" s="207"/>
      <c r="L309" s="211"/>
      <c r="M309" s="212"/>
      <c r="N309" s="213"/>
      <c r="O309" s="213"/>
      <c r="P309" s="213"/>
      <c r="Q309" s="213"/>
      <c r="R309" s="213"/>
      <c r="S309" s="213"/>
      <c r="T309" s="214"/>
      <c r="AT309" s="215" t="s">
        <v>134</v>
      </c>
      <c r="AU309" s="215" t="s">
        <v>86</v>
      </c>
      <c r="AV309" s="13" t="s">
        <v>22</v>
      </c>
      <c r="AW309" s="13" t="s">
        <v>37</v>
      </c>
      <c r="AX309" s="13" t="s">
        <v>76</v>
      </c>
      <c r="AY309" s="215" t="s">
        <v>123</v>
      </c>
    </row>
    <row r="310" spans="1:65" s="14" customFormat="1" ht="11.25">
      <c r="B310" s="216"/>
      <c r="C310" s="217"/>
      <c r="D310" s="202" t="s">
        <v>134</v>
      </c>
      <c r="E310" s="218" t="s">
        <v>20</v>
      </c>
      <c r="F310" s="219" t="s">
        <v>737</v>
      </c>
      <c r="G310" s="217"/>
      <c r="H310" s="220">
        <v>9</v>
      </c>
      <c r="I310" s="221"/>
      <c r="J310" s="217"/>
      <c r="K310" s="217"/>
      <c r="L310" s="222"/>
      <c r="M310" s="223"/>
      <c r="N310" s="224"/>
      <c r="O310" s="224"/>
      <c r="P310" s="224"/>
      <c r="Q310" s="224"/>
      <c r="R310" s="224"/>
      <c r="S310" s="224"/>
      <c r="T310" s="225"/>
      <c r="AT310" s="226" t="s">
        <v>134</v>
      </c>
      <c r="AU310" s="226" t="s">
        <v>86</v>
      </c>
      <c r="AV310" s="14" t="s">
        <v>86</v>
      </c>
      <c r="AW310" s="14" t="s">
        <v>37</v>
      </c>
      <c r="AX310" s="14" t="s">
        <v>22</v>
      </c>
      <c r="AY310" s="226" t="s">
        <v>123</v>
      </c>
    </row>
    <row r="311" spans="1:65" s="2" customFormat="1" ht="16.5" customHeight="1">
      <c r="A311" s="36"/>
      <c r="B311" s="37"/>
      <c r="C311" s="189" t="s">
        <v>464</v>
      </c>
      <c r="D311" s="189" t="s">
        <v>125</v>
      </c>
      <c r="E311" s="190" t="s">
        <v>738</v>
      </c>
      <c r="F311" s="191" t="s">
        <v>739</v>
      </c>
      <c r="G311" s="192" t="s">
        <v>197</v>
      </c>
      <c r="H311" s="193">
        <v>1.6</v>
      </c>
      <c r="I311" s="194"/>
      <c r="J311" s="195">
        <f>ROUND(I311*H311,2)</f>
        <v>0</v>
      </c>
      <c r="K311" s="191" t="s">
        <v>129</v>
      </c>
      <c r="L311" s="41"/>
      <c r="M311" s="196" t="s">
        <v>20</v>
      </c>
      <c r="N311" s="197" t="s">
        <v>47</v>
      </c>
      <c r="O311" s="66"/>
      <c r="P311" s="198">
        <f>O311*H311</f>
        <v>0</v>
      </c>
      <c r="Q311" s="198">
        <v>0.34499999999999997</v>
      </c>
      <c r="R311" s="198">
        <f>Q311*H311</f>
        <v>0.55199999999999994</v>
      </c>
      <c r="S311" s="198">
        <v>0</v>
      </c>
      <c r="T311" s="199">
        <f>S311*H311</f>
        <v>0</v>
      </c>
      <c r="U311" s="36"/>
      <c r="V311" s="36"/>
      <c r="W311" s="36"/>
      <c r="X311" s="36"/>
      <c r="Y311" s="36"/>
      <c r="Z311" s="36"/>
      <c r="AA311" s="36"/>
      <c r="AB311" s="36"/>
      <c r="AC311" s="36"/>
      <c r="AD311" s="36"/>
      <c r="AE311" s="36"/>
      <c r="AR311" s="200" t="s">
        <v>130</v>
      </c>
      <c r="AT311" s="200" t="s">
        <v>125</v>
      </c>
      <c r="AU311" s="200" t="s">
        <v>86</v>
      </c>
      <c r="AY311" s="19" t="s">
        <v>123</v>
      </c>
      <c r="BE311" s="201">
        <f>IF(N311="základní",J311,0)</f>
        <v>0</v>
      </c>
      <c r="BF311" s="201">
        <f>IF(N311="snížená",J311,0)</f>
        <v>0</v>
      </c>
      <c r="BG311" s="201">
        <f>IF(N311="zákl. přenesená",J311,0)</f>
        <v>0</v>
      </c>
      <c r="BH311" s="201">
        <f>IF(N311="sníž. přenesená",J311,0)</f>
        <v>0</v>
      </c>
      <c r="BI311" s="201">
        <f>IF(N311="nulová",J311,0)</f>
        <v>0</v>
      </c>
      <c r="BJ311" s="19" t="s">
        <v>22</v>
      </c>
      <c r="BK311" s="201">
        <f>ROUND(I311*H311,2)</f>
        <v>0</v>
      </c>
      <c r="BL311" s="19" t="s">
        <v>130</v>
      </c>
      <c r="BM311" s="200" t="s">
        <v>740</v>
      </c>
    </row>
    <row r="312" spans="1:65" s="2" customFormat="1" ht="11.25">
      <c r="A312" s="36"/>
      <c r="B312" s="37"/>
      <c r="C312" s="38"/>
      <c r="D312" s="202" t="s">
        <v>132</v>
      </c>
      <c r="E312" s="38"/>
      <c r="F312" s="203" t="s">
        <v>741</v>
      </c>
      <c r="G312" s="38"/>
      <c r="H312" s="38"/>
      <c r="I312" s="110"/>
      <c r="J312" s="38"/>
      <c r="K312" s="38"/>
      <c r="L312" s="41"/>
      <c r="M312" s="204"/>
      <c r="N312" s="205"/>
      <c r="O312" s="66"/>
      <c r="P312" s="66"/>
      <c r="Q312" s="66"/>
      <c r="R312" s="66"/>
      <c r="S312" s="66"/>
      <c r="T312" s="67"/>
      <c r="U312" s="36"/>
      <c r="V312" s="36"/>
      <c r="W312" s="36"/>
      <c r="X312" s="36"/>
      <c r="Y312" s="36"/>
      <c r="Z312" s="36"/>
      <c r="AA312" s="36"/>
      <c r="AB312" s="36"/>
      <c r="AC312" s="36"/>
      <c r="AD312" s="36"/>
      <c r="AE312" s="36"/>
      <c r="AT312" s="19" t="s">
        <v>132</v>
      </c>
      <c r="AU312" s="19" t="s">
        <v>86</v>
      </c>
    </row>
    <row r="313" spans="1:65" s="13" customFormat="1" ht="11.25">
      <c r="B313" s="206"/>
      <c r="C313" s="207"/>
      <c r="D313" s="202" t="s">
        <v>134</v>
      </c>
      <c r="E313" s="208" t="s">
        <v>20</v>
      </c>
      <c r="F313" s="209" t="s">
        <v>742</v>
      </c>
      <c r="G313" s="207"/>
      <c r="H313" s="208" t="s">
        <v>20</v>
      </c>
      <c r="I313" s="210"/>
      <c r="J313" s="207"/>
      <c r="K313" s="207"/>
      <c r="L313" s="211"/>
      <c r="M313" s="212"/>
      <c r="N313" s="213"/>
      <c r="O313" s="213"/>
      <c r="P313" s="213"/>
      <c r="Q313" s="213"/>
      <c r="R313" s="213"/>
      <c r="S313" s="213"/>
      <c r="T313" s="214"/>
      <c r="AT313" s="215" t="s">
        <v>134</v>
      </c>
      <c r="AU313" s="215" t="s">
        <v>86</v>
      </c>
      <c r="AV313" s="13" t="s">
        <v>22</v>
      </c>
      <c r="AW313" s="13" t="s">
        <v>37</v>
      </c>
      <c r="AX313" s="13" t="s">
        <v>76</v>
      </c>
      <c r="AY313" s="215" t="s">
        <v>123</v>
      </c>
    </row>
    <row r="314" spans="1:65" s="14" customFormat="1" ht="11.25">
      <c r="B314" s="216"/>
      <c r="C314" s="217"/>
      <c r="D314" s="202" t="s">
        <v>134</v>
      </c>
      <c r="E314" s="218" t="s">
        <v>20</v>
      </c>
      <c r="F314" s="219" t="s">
        <v>743</v>
      </c>
      <c r="G314" s="217"/>
      <c r="H314" s="220">
        <v>1.6</v>
      </c>
      <c r="I314" s="221"/>
      <c r="J314" s="217"/>
      <c r="K314" s="217"/>
      <c r="L314" s="222"/>
      <c r="M314" s="223"/>
      <c r="N314" s="224"/>
      <c r="O314" s="224"/>
      <c r="P314" s="224"/>
      <c r="Q314" s="224"/>
      <c r="R314" s="224"/>
      <c r="S314" s="224"/>
      <c r="T314" s="225"/>
      <c r="AT314" s="226" t="s">
        <v>134</v>
      </c>
      <c r="AU314" s="226" t="s">
        <v>86</v>
      </c>
      <c r="AV314" s="14" t="s">
        <v>86</v>
      </c>
      <c r="AW314" s="14" t="s">
        <v>37</v>
      </c>
      <c r="AX314" s="14" t="s">
        <v>22</v>
      </c>
      <c r="AY314" s="226" t="s">
        <v>123</v>
      </c>
    </row>
    <row r="315" spans="1:65" s="2" customFormat="1" ht="16.5" customHeight="1">
      <c r="A315" s="36"/>
      <c r="B315" s="37"/>
      <c r="C315" s="189" t="s">
        <v>470</v>
      </c>
      <c r="D315" s="189" t="s">
        <v>125</v>
      </c>
      <c r="E315" s="190" t="s">
        <v>744</v>
      </c>
      <c r="F315" s="191" t="s">
        <v>745</v>
      </c>
      <c r="G315" s="192" t="s">
        <v>197</v>
      </c>
      <c r="H315" s="193">
        <v>1.6</v>
      </c>
      <c r="I315" s="194"/>
      <c r="J315" s="195">
        <f>ROUND(I315*H315,2)</f>
        <v>0</v>
      </c>
      <c r="K315" s="191" t="s">
        <v>129</v>
      </c>
      <c r="L315" s="41"/>
      <c r="M315" s="196" t="s">
        <v>20</v>
      </c>
      <c r="N315" s="197" t="s">
        <v>47</v>
      </c>
      <c r="O315" s="66"/>
      <c r="P315" s="198">
        <f>O315*H315</f>
        <v>0</v>
      </c>
      <c r="Q315" s="198">
        <v>0.24793999999999999</v>
      </c>
      <c r="R315" s="198">
        <f>Q315*H315</f>
        <v>0.396704</v>
      </c>
      <c r="S315" s="198">
        <v>0</v>
      </c>
      <c r="T315" s="199">
        <f>S315*H315</f>
        <v>0</v>
      </c>
      <c r="U315" s="36"/>
      <c r="V315" s="36"/>
      <c r="W315" s="36"/>
      <c r="X315" s="36"/>
      <c r="Y315" s="36"/>
      <c r="Z315" s="36"/>
      <c r="AA315" s="36"/>
      <c r="AB315" s="36"/>
      <c r="AC315" s="36"/>
      <c r="AD315" s="36"/>
      <c r="AE315" s="36"/>
      <c r="AR315" s="200" t="s">
        <v>130</v>
      </c>
      <c r="AT315" s="200" t="s">
        <v>125</v>
      </c>
      <c r="AU315" s="200" t="s">
        <v>86</v>
      </c>
      <c r="AY315" s="19" t="s">
        <v>123</v>
      </c>
      <c r="BE315" s="201">
        <f>IF(N315="základní",J315,0)</f>
        <v>0</v>
      </c>
      <c r="BF315" s="201">
        <f>IF(N315="snížená",J315,0)</f>
        <v>0</v>
      </c>
      <c r="BG315" s="201">
        <f>IF(N315="zákl. přenesená",J315,0)</f>
        <v>0</v>
      </c>
      <c r="BH315" s="201">
        <f>IF(N315="sníž. přenesená",J315,0)</f>
        <v>0</v>
      </c>
      <c r="BI315" s="201">
        <f>IF(N315="nulová",J315,0)</f>
        <v>0</v>
      </c>
      <c r="BJ315" s="19" t="s">
        <v>22</v>
      </c>
      <c r="BK315" s="201">
        <f>ROUND(I315*H315,2)</f>
        <v>0</v>
      </c>
      <c r="BL315" s="19" t="s">
        <v>130</v>
      </c>
      <c r="BM315" s="200" t="s">
        <v>746</v>
      </c>
    </row>
    <row r="316" spans="1:65" s="2" customFormat="1" ht="11.25">
      <c r="A316" s="36"/>
      <c r="B316" s="37"/>
      <c r="C316" s="38"/>
      <c r="D316" s="202" t="s">
        <v>132</v>
      </c>
      <c r="E316" s="38"/>
      <c r="F316" s="203" t="s">
        <v>747</v>
      </c>
      <c r="G316" s="38"/>
      <c r="H316" s="38"/>
      <c r="I316" s="110"/>
      <c r="J316" s="38"/>
      <c r="K316" s="38"/>
      <c r="L316" s="41"/>
      <c r="M316" s="204"/>
      <c r="N316" s="205"/>
      <c r="O316" s="66"/>
      <c r="P316" s="66"/>
      <c r="Q316" s="66"/>
      <c r="R316" s="66"/>
      <c r="S316" s="66"/>
      <c r="T316" s="67"/>
      <c r="U316" s="36"/>
      <c r="V316" s="36"/>
      <c r="W316" s="36"/>
      <c r="X316" s="36"/>
      <c r="Y316" s="36"/>
      <c r="Z316" s="36"/>
      <c r="AA316" s="36"/>
      <c r="AB316" s="36"/>
      <c r="AC316" s="36"/>
      <c r="AD316" s="36"/>
      <c r="AE316" s="36"/>
      <c r="AT316" s="19" t="s">
        <v>132</v>
      </c>
      <c r="AU316" s="19" t="s">
        <v>86</v>
      </c>
    </row>
    <row r="317" spans="1:65" s="13" customFormat="1" ht="11.25">
      <c r="B317" s="206"/>
      <c r="C317" s="207"/>
      <c r="D317" s="202" t="s">
        <v>134</v>
      </c>
      <c r="E317" s="208" t="s">
        <v>20</v>
      </c>
      <c r="F317" s="209" t="s">
        <v>742</v>
      </c>
      <c r="G317" s="207"/>
      <c r="H317" s="208" t="s">
        <v>20</v>
      </c>
      <c r="I317" s="210"/>
      <c r="J317" s="207"/>
      <c r="K317" s="207"/>
      <c r="L317" s="211"/>
      <c r="M317" s="212"/>
      <c r="N317" s="213"/>
      <c r="O317" s="213"/>
      <c r="P317" s="213"/>
      <c r="Q317" s="213"/>
      <c r="R317" s="213"/>
      <c r="S317" s="213"/>
      <c r="T317" s="214"/>
      <c r="AT317" s="215" t="s">
        <v>134</v>
      </c>
      <c r="AU317" s="215" t="s">
        <v>86</v>
      </c>
      <c r="AV317" s="13" t="s">
        <v>22</v>
      </c>
      <c r="AW317" s="13" t="s">
        <v>37</v>
      </c>
      <c r="AX317" s="13" t="s">
        <v>76</v>
      </c>
      <c r="AY317" s="215" t="s">
        <v>123</v>
      </c>
    </row>
    <row r="318" spans="1:65" s="14" customFormat="1" ht="11.25">
      <c r="B318" s="216"/>
      <c r="C318" s="217"/>
      <c r="D318" s="202" t="s">
        <v>134</v>
      </c>
      <c r="E318" s="218" t="s">
        <v>20</v>
      </c>
      <c r="F318" s="219" t="s">
        <v>743</v>
      </c>
      <c r="G318" s="217"/>
      <c r="H318" s="220">
        <v>1.6</v>
      </c>
      <c r="I318" s="221"/>
      <c r="J318" s="217"/>
      <c r="K318" s="217"/>
      <c r="L318" s="222"/>
      <c r="M318" s="223"/>
      <c r="N318" s="224"/>
      <c r="O318" s="224"/>
      <c r="P318" s="224"/>
      <c r="Q318" s="224"/>
      <c r="R318" s="224"/>
      <c r="S318" s="224"/>
      <c r="T318" s="225"/>
      <c r="AT318" s="226" t="s">
        <v>134</v>
      </c>
      <c r="AU318" s="226" t="s">
        <v>86</v>
      </c>
      <c r="AV318" s="14" t="s">
        <v>86</v>
      </c>
      <c r="AW318" s="14" t="s">
        <v>37</v>
      </c>
      <c r="AX318" s="14" t="s">
        <v>22</v>
      </c>
      <c r="AY318" s="226" t="s">
        <v>123</v>
      </c>
    </row>
    <row r="319" spans="1:65" s="2" customFormat="1" ht="16.5" customHeight="1">
      <c r="A319" s="36"/>
      <c r="B319" s="37"/>
      <c r="C319" s="189" t="s">
        <v>477</v>
      </c>
      <c r="D319" s="189" t="s">
        <v>125</v>
      </c>
      <c r="E319" s="190" t="s">
        <v>748</v>
      </c>
      <c r="F319" s="191" t="s">
        <v>749</v>
      </c>
      <c r="G319" s="192" t="s">
        <v>197</v>
      </c>
      <c r="H319" s="193">
        <v>3.25</v>
      </c>
      <c r="I319" s="194"/>
      <c r="J319" s="195">
        <f>ROUND(I319*H319,2)</f>
        <v>0</v>
      </c>
      <c r="K319" s="191" t="s">
        <v>129</v>
      </c>
      <c r="L319" s="41"/>
      <c r="M319" s="196" t="s">
        <v>20</v>
      </c>
      <c r="N319" s="197" t="s">
        <v>47</v>
      </c>
      <c r="O319" s="66"/>
      <c r="P319" s="198">
        <f>O319*H319</f>
        <v>0</v>
      </c>
      <c r="Q319" s="198">
        <v>0.36924000000000001</v>
      </c>
      <c r="R319" s="198">
        <f>Q319*H319</f>
        <v>1.2000299999999999</v>
      </c>
      <c r="S319" s="198">
        <v>0</v>
      </c>
      <c r="T319" s="199">
        <f>S319*H319</f>
        <v>0</v>
      </c>
      <c r="U319" s="36"/>
      <c r="V319" s="36"/>
      <c r="W319" s="36"/>
      <c r="X319" s="36"/>
      <c r="Y319" s="36"/>
      <c r="Z319" s="36"/>
      <c r="AA319" s="36"/>
      <c r="AB319" s="36"/>
      <c r="AC319" s="36"/>
      <c r="AD319" s="36"/>
      <c r="AE319" s="36"/>
      <c r="AR319" s="200" t="s">
        <v>130</v>
      </c>
      <c r="AT319" s="200" t="s">
        <v>125</v>
      </c>
      <c r="AU319" s="200" t="s">
        <v>86</v>
      </c>
      <c r="AY319" s="19" t="s">
        <v>123</v>
      </c>
      <c r="BE319" s="201">
        <f>IF(N319="základní",J319,0)</f>
        <v>0</v>
      </c>
      <c r="BF319" s="201">
        <f>IF(N319="snížená",J319,0)</f>
        <v>0</v>
      </c>
      <c r="BG319" s="201">
        <f>IF(N319="zákl. přenesená",J319,0)</f>
        <v>0</v>
      </c>
      <c r="BH319" s="201">
        <f>IF(N319="sníž. přenesená",J319,0)</f>
        <v>0</v>
      </c>
      <c r="BI319" s="201">
        <f>IF(N319="nulová",J319,0)</f>
        <v>0</v>
      </c>
      <c r="BJ319" s="19" t="s">
        <v>22</v>
      </c>
      <c r="BK319" s="201">
        <f>ROUND(I319*H319,2)</f>
        <v>0</v>
      </c>
      <c r="BL319" s="19" t="s">
        <v>130</v>
      </c>
      <c r="BM319" s="200" t="s">
        <v>750</v>
      </c>
    </row>
    <row r="320" spans="1:65" s="2" customFormat="1" ht="11.25">
      <c r="A320" s="36"/>
      <c r="B320" s="37"/>
      <c r="C320" s="38"/>
      <c r="D320" s="202" t="s">
        <v>132</v>
      </c>
      <c r="E320" s="38"/>
      <c r="F320" s="203" t="s">
        <v>751</v>
      </c>
      <c r="G320" s="38"/>
      <c r="H320" s="38"/>
      <c r="I320" s="110"/>
      <c r="J320" s="38"/>
      <c r="K320" s="38"/>
      <c r="L320" s="41"/>
      <c r="M320" s="204"/>
      <c r="N320" s="205"/>
      <c r="O320" s="66"/>
      <c r="P320" s="66"/>
      <c r="Q320" s="66"/>
      <c r="R320" s="66"/>
      <c r="S320" s="66"/>
      <c r="T320" s="67"/>
      <c r="U320" s="36"/>
      <c r="V320" s="36"/>
      <c r="W320" s="36"/>
      <c r="X320" s="36"/>
      <c r="Y320" s="36"/>
      <c r="Z320" s="36"/>
      <c r="AA320" s="36"/>
      <c r="AB320" s="36"/>
      <c r="AC320" s="36"/>
      <c r="AD320" s="36"/>
      <c r="AE320" s="36"/>
      <c r="AT320" s="19" t="s">
        <v>132</v>
      </c>
      <c r="AU320" s="19" t="s">
        <v>86</v>
      </c>
    </row>
    <row r="321" spans="1:65" s="13" customFormat="1" ht="11.25">
      <c r="B321" s="206"/>
      <c r="C321" s="207"/>
      <c r="D321" s="202" t="s">
        <v>134</v>
      </c>
      <c r="E321" s="208" t="s">
        <v>20</v>
      </c>
      <c r="F321" s="209" t="s">
        <v>742</v>
      </c>
      <c r="G321" s="207"/>
      <c r="H321" s="208" t="s">
        <v>20</v>
      </c>
      <c r="I321" s="210"/>
      <c r="J321" s="207"/>
      <c r="K321" s="207"/>
      <c r="L321" s="211"/>
      <c r="M321" s="212"/>
      <c r="N321" s="213"/>
      <c r="O321" s="213"/>
      <c r="P321" s="213"/>
      <c r="Q321" s="213"/>
      <c r="R321" s="213"/>
      <c r="S321" s="213"/>
      <c r="T321" s="214"/>
      <c r="AT321" s="215" t="s">
        <v>134</v>
      </c>
      <c r="AU321" s="215" t="s">
        <v>86</v>
      </c>
      <c r="AV321" s="13" t="s">
        <v>22</v>
      </c>
      <c r="AW321" s="13" t="s">
        <v>37</v>
      </c>
      <c r="AX321" s="13" t="s">
        <v>76</v>
      </c>
      <c r="AY321" s="215" t="s">
        <v>123</v>
      </c>
    </row>
    <row r="322" spans="1:65" s="14" customFormat="1" ht="11.25">
      <c r="B322" s="216"/>
      <c r="C322" s="217"/>
      <c r="D322" s="202" t="s">
        <v>134</v>
      </c>
      <c r="E322" s="218" t="s">
        <v>20</v>
      </c>
      <c r="F322" s="219" t="s">
        <v>752</v>
      </c>
      <c r="G322" s="217"/>
      <c r="H322" s="220">
        <v>3.25</v>
      </c>
      <c r="I322" s="221"/>
      <c r="J322" s="217"/>
      <c r="K322" s="217"/>
      <c r="L322" s="222"/>
      <c r="M322" s="223"/>
      <c r="N322" s="224"/>
      <c r="O322" s="224"/>
      <c r="P322" s="224"/>
      <c r="Q322" s="224"/>
      <c r="R322" s="224"/>
      <c r="S322" s="224"/>
      <c r="T322" s="225"/>
      <c r="AT322" s="226" t="s">
        <v>134</v>
      </c>
      <c r="AU322" s="226" t="s">
        <v>86</v>
      </c>
      <c r="AV322" s="14" t="s">
        <v>86</v>
      </c>
      <c r="AW322" s="14" t="s">
        <v>37</v>
      </c>
      <c r="AX322" s="14" t="s">
        <v>22</v>
      </c>
      <c r="AY322" s="226" t="s">
        <v>123</v>
      </c>
    </row>
    <row r="323" spans="1:65" s="2" customFormat="1" ht="16.5" customHeight="1">
      <c r="A323" s="36"/>
      <c r="B323" s="37"/>
      <c r="C323" s="189" t="s">
        <v>482</v>
      </c>
      <c r="D323" s="189" t="s">
        <v>125</v>
      </c>
      <c r="E323" s="190" t="s">
        <v>753</v>
      </c>
      <c r="F323" s="191" t="s">
        <v>754</v>
      </c>
      <c r="G323" s="192" t="s">
        <v>197</v>
      </c>
      <c r="H323" s="193">
        <v>17.5</v>
      </c>
      <c r="I323" s="194"/>
      <c r="J323" s="195">
        <f>ROUND(I323*H323,2)</f>
        <v>0</v>
      </c>
      <c r="K323" s="191" t="s">
        <v>129</v>
      </c>
      <c r="L323" s="41"/>
      <c r="M323" s="196" t="s">
        <v>20</v>
      </c>
      <c r="N323" s="197" t="s">
        <v>47</v>
      </c>
      <c r="O323" s="66"/>
      <c r="P323" s="198">
        <f>O323*H323</f>
        <v>0</v>
      </c>
      <c r="Q323" s="198">
        <v>0.46</v>
      </c>
      <c r="R323" s="198">
        <f>Q323*H323</f>
        <v>8.0500000000000007</v>
      </c>
      <c r="S323" s="198">
        <v>0</v>
      </c>
      <c r="T323" s="199">
        <f>S323*H323</f>
        <v>0</v>
      </c>
      <c r="U323" s="36"/>
      <c r="V323" s="36"/>
      <c r="W323" s="36"/>
      <c r="X323" s="36"/>
      <c r="Y323" s="36"/>
      <c r="Z323" s="36"/>
      <c r="AA323" s="36"/>
      <c r="AB323" s="36"/>
      <c r="AC323" s="36"/>
      <c r="AD323" s="36"/>
      <c r="AE323" s="36"/>
      <c r="AR323" s="200" t="s">
        <v>130</v>
      </c>
      <c r="AT323" s="200" t="s">
        <v>125</v>
      </c>
      <c r="AU323" s="200" t="s">
        <v>86</v>
      </c>
      <c r="AY323" s="19" t="s">
        <v>123</v>
      </c>
      <c r="BE323" s="201">
        <f>IF(N323="základní",J323,0)</f>
        <v>0</v>
      </c>
      <c r="BF323" s="201">
        <f>IF(N323="snížená",J323,0)</f>
        <v>0</v>
      </c>
      <c r="BG323" s="201">
        <f>IF(N323="zákl. přenesená",J323,0)</f>
        <v>0</v>
      </c>
      <c r="BH323" s="201">
        <f>IF(N323="sníž. přenesená",J323,0)</f>
        <v>0</v>
      </c>
      <c r="BI323" s="201">
        <f>IF(N323="nulová",J323,0)</f>
        <v>0</v>
      </c>
      <c r="BJ323" s="19" t="s">
        <v>22</v>
      </c>
      <c r="BK323" s="201">
        <f>ROUND(I323*H323,2)</f>
        <v>0</v>
      </c>
      <c r="BL323" s="19" t="s">
        <v>130</v>
      </c>
      <c r="BM323" s="200" t="s">
        <v>755</v>
      </c>
    </row>
    <row r="324" spans="1:65" s="2" customFormat="1" ht="11.25">
      <c r="A324" s="36"/>
      <c r="B324" s="37"/>
      <c r="C324" s="38"/>
      <c r="D324" s="202" t="s">
        <v>132</v>
      </c>
      <c r="E324" s="38"/>
      <c r="F324" s="203" t="s">
        <v>756</v>
      </c>
      <c r="G324" s="38"/>
      <c r="H324" s="38"/>
      <c r="I324" s="110"/>
      <c r="J324" s="38"/>
      <c r="K324" s="38"/>
      <c r="L324" s="41"/>
      <c r="M324" s="204"/>
      <c r="N324" s="205"/>
      <c r="O324" s="66"/>
      <c r="P324" s="66"/>
      <c r="Q324" s="66"/>
      <c r="R324" s="66"/>
      <c r="S324" s="66"/>
      <c r="T324" s="67"/>
      <c r="U324" s="36"/>
      <c r="V324" s="36"/>
      <c r="W324" s="36"/>
      <c r="X324" s="36"/>
      <c r="Y324" s="36"/>
      <c r="Z324" s="36"/>
      <c r="AA324" s="36"/>
      <c r="AB324" s="36"/>
      <c r="AC324" s="36"/>
      <c r="AD324" s="36"/>
      <c r="AE324" s="36"/>
      <c r="AT324" s="19" t="s">
        <v>132</v>
      </c>
      <c r="AU324" s="19" t="s">
        <v>86</v>
      </c>
    </row>
    <row r="325" spans="1:65" s="13" customFormat="1" ht="11.25">
      <c r="B325" s="206"/>
      <c r="C325" s="207"/>
      <c r="D325" s="202" t="s">
        <v>134</v>
      </c>
      <c r="E325" s="208" t="s">
        <v>20</v>
      </c>
      <c r="F325" s="209" t="s">
        <v>757</v>
      </c>
      <c r="G325" s="207"/>
      <c r="H325" s="208" t="s">
        <v>20</v>
      </c>
      <c r="I325" s="210"/>
      <c r="J325" s="207"/>
      <c r="K325" s="207"/>
      <c r="L325" s="211"/>
      <c r="M325" s="212"/>
      <c r="N325" s="213"/>
      <c r="O325" s="213"/>
      <c r="P325" s="213"/>
      <c r="Q325" s="213"/>
      <c r="R325" s="213"/>
      <c r="S325" s="213"/>
      <c r="T325" s="214"/>
      <c r="AT325" s="215" t="s">
        <v>134</v>
      </c>
      <c r="AU325" s="215" t="s">
        <v>86</v>
      </c>
      <c r="AV325" s="13" t="s">
        <v>22</v>
      </c>
      <c r="AW325" s="13" t="s">
        <v>37</v>
      </c>
      <c r="AX325" s="13" t="s">
        <v>76</v>
      </c>
      <c r="AY325" s="215" t="s">
        <v>123</v>
      </c>
    </row>
    <row r="326" spans="1:65" s="14" customFormat="1" ht="11.25">
      <c r="B326" s="216"/>
      <c r="C326" s="217"/>
      <c r="D326" s="202" t="s">
        <v>134</v>
      </c>
      <c r="E326" s="218" t="s">
        <v>20</v>
      </c>
      <c r="F326" s="219" t="s">
        <v>758</v>
      </c>
      <c r="G326" s="217"/>
      <c r="H326" s="220">
        <v>17.5</v>
      </c>
      <c r="I326" s="221"/>
      <c r="J326" s="217"/>
      <c r="K326" s="217"/>
      <c r="L326" s="222"/>
      <c r="M326" s="223"/>
      <c r="N326" s="224"/>
      <c r="O326" s="224"/>
      <c r="P326" s="224"/>
      <c r="Q326" s="224"/>
      <c r="R326" s="224"/>
      <c r="S326" s="224"/>
      <c r="T326" s="225"/>
      <c r="AT326" s="226" t="s">
        <v>134</v>
      </c>
      <c r="AU326" s="226" t="s">
        <v>86</v>
      </c>
      <c r="AV326" s="14" t="s">
        <v>86</v>
      </c>
      <c r="AW326" s="14" t="s">
        <v>37</v>
      </c>
      <c r="AX326" s="14" t="s">
        <v>22</v>
      </c>
      <c r="AY326" s="226" t="s">
        <v>123</v>
      </c>
    </row>
    <row r="327" spans="1:65" s="2" customFormat="1" ht="16.5" customHeight="1">
      <c r="A327" s="36"/>
      <c r="B327" s="37"/>
      <c r="C327" s="189" t="s">
        <v>487</v>
      </c>
      <c r="D327" s="189" t="s">
        <v>125</v>
      </c>
      <c r="E327" s="190" t="s">
        <v>759</v>
      </c>
      <c r="F327" s="191" t="s">
        <v>760</v>
      </c>
      <c r="G327" s="192" t="s">
        <v>197</v>
      </c>
      <c r="H327" s="193">
        <v>17.5</v>
      </c>
      <c r="I327" s="194"/>
      <c r="J327" s="195">
        <f>ROUND(I327*H327,2)</f>
        <v>0</v>
      </c>
      <c r="K327" s="191" t="s">
        <v>129</v>
      </c>
      <c r="L327" s="41"/>
      <c r="M327" s="196" t="s">
        <v>20</v>
      </c>
      <c r="N327" s="197" t="s">
        <v>47</v>
      </c>
      <c r="O327" s="66"/>
      <c r="P327" s="198">
        <f>O327*H327</f>
        <v>0</v>
      </c>
      <c r="Q327" s="198">
        <v>0.185</v>
      </c>
      <c r="R327" s="198">
        <f>Q327*H327</f>
        <v>3.2374999999999998</v>
      </c>
      <c r="S327" s="198">
        <v>0</v>
      </c>
      <c r="T327" s="199">
        <f>S327*H327</f>
        <v>0</v>
      </c>
      <c r="U327" s="36"/>
      <c r="V327" s="36"/>
      <c r="W327" s="36"/>
      <c r="X327" s="36"/>
      <c r="Y327" s="36"/>
      <c r="Z327" s="36"/>
      <c r="AA327" s="36"/>
      <c r="AB327" s="36"/>
      <c r="AC327" s="36"/>
      <c r="AD327" s="36"/>
      <c r="AE327" s="36"/>
      <c r="AR327" s="200" t="s">
        <v>130</v>
      </c>
      <c r="AT327" s="200" t="s">
        <v>125</v>
      </c>
      <c r="AU327" s="200" t="s">
        <v>86</v>
      </c>
      <c r="AY327" s="19" t="s">
        <v>123</v>
      </c>
      <c r="BE327" s="201">
        <f>IF(N327="základní",J327,0)</f>
        <v>0</v>
      </c>
      <c r="BF327" s="201">
        <f>IF(N327="snížená",J327,0)</f>
        <v>0</v>
      </c>
      <c r="BG327" s="201">
        <f>IF(N327="zákl. přenesená",J327,0)</f>
        <v>0</v>
      </c>
      <c r="BH327" s="201">
        <f>IF(N327="sníž. přenesená",J327,0)</f>
        <v>0</v>
      </c>
      <c r="BI327" s="201">
        <f>IF(N327="nulová",J327,0)</f>
        <v>0</v>
      </c>
      <c r="BJ327" s="19" t="s">
        <v>22</v>
      </c>
      <c r="BK327" s="201">
        <f>ROUND(I327*H327,2)</f>
        <v>0</v>
      </c>
      <c r="BL327" s="19" t="s">
        <v>130</v>
      </c>
      <c r="BM327" s="200" t="s">
        <v>761</v>
      </c>
    </row>
    <row r="328" spans="1:65" s="2" customFormat="1" ht="11.25">
      <c r="A328" s="36"/>
      <c r="B328" s="37"/>
      <c r="C328" s="38"/>
      <c r="D328" s="202" t="s">
        <v>132</v>
      </c>
      <c r="E328" s="38"/>
      <c r="F328" s="203" t="s">
        <v>762</v>
      </c>
      <c r="G328" s="38"/>
      <c r="H328" s="38"/>
      <c r="I328" s="110"/>
      <c r="J328" s="38"/>
      <c r="K328" s="38"/>
      <c r="L328" s="41"/>
      <c r="M328" s="204"/>
      <c r="N328" s="205"/>
      <c r="O328" s="66"/>
      <c r="P328" s="66"/>
      <c r="Q328" s="66"/>
      <c r="R328" s="66"/>
      <c r="S328" s="66"/>
      <c r="T328" s="67"/>
      <c r="U328" s="36"/>
      <c r="V328" s="36"/>
      <c r="W328" s="36"/>
      <c r="X328" s="36"/>
      <c r="Y328" s="36"/>
      <c r="Z328" s="36"/>
      <c r="AA328" s="36"/>
      <c r="AB328" s="36"/>
      <c r="AC328" s="36"/>
      <c r="AD328" s="36"/>
      <c r="AE328" s="36"/>
      <c r="AT328" s="19" t="s">
        <v>132</v>
      </c>
      <c r="AU328" s="19" t="s">
        <v>86</v>
      </c>
    </row>
    <row r="329" spans="1:65" s="13" customFormat="1" ht="11.25">
      <c r="B329" s="206"/>
      <c r="C329" s="207"/>
      <c r="D329" s="202" t="s">
        <v>134</v>
      </c>
      <c r="E329" s="208" t="s">
        <v>20</v>
      </c>
      <c r="F329" s="209" t="s">
        <v>757</v>
      </c>
      <c r="G329" s="207"/>
      <c r="H329" s="208" t="s">
        <v>20</v>
      </c>
      <c r="I329" s="210"/>
      <c r="J329" s="207"/>
      <c r="K329" s="207"/>
      <c r="L329" s="211"/>
      <c r="M329" s="212"/>
      <c r="N329" s="213"/>
      <c r="O329" s="213"/>
      <c r="P329" s="213"/>
      <c r="Q329" s="213"/>
      <c r="R329" s="213"/>
      <c r="S329" s="213"/>
      <c r="T329" s="214"/>
      <c r="AT329" s="215" t="s">
        <v>134</v>
      </c>
      <c r="AU329" s="215" t="s">
        <v>86</v>
      </c>
      <c r="AV329" s="13" t="s">
        <v>22</v>
      </c>
      <c r="AW329" s="13" t="s">
        <v>37</v>
      </c>
      <c r="AX329" s="13" t="s">
        <v>76</v>
      </c>
      <c r="AY329" s="215" t="s">
        <v>123</v>
      </c>
    </row>
    <row r="330" spans="1:65" s="14" customFormat="1" ht="11.25">
      <c r="B330" s="216"/>
      <c r="C330" s="217"/>
      <c r="D330" s="202" t="s">
        <v>134</v>
      </c>
      <c r="E330" s="218" t="s">
        <v>20</v>
      </c>
      <c r="F330" s="219" t="s">
        <v>758</v>
      </c>
      <c r="G330" s="217"/>
      <c r="H330" s="220">
        <v>17.5</v>
      </c>
      <c r="I330" s="221"/>
      <c r="J330" s="217"/>
      <c r="K330" s="217"/>
      <c r="L330" s="222"/>
      <c r="M330" s="223"/>
      <c r="N330" s="224"/>
      <c r="O330" s="224"/>
      <c r="P330" s="224"/>
      <c r="Q330" s="224"/>
      <c r="R330" s="224"/>
      <c r="S330" s="224"/>
      <c r="T330" s="225"/>
      <c r="AT330" s="226" t="s">
        <v>134</v>
      </c>
      <c r="AU330" s="226" t="s">
        <v>86</v>
      </c>
      <c r="AV330" s="14" t="s">
        <v>86</v>
      </c>
      <c r="AW330" s="14" t="s">
        <v>37</v>
      </c>
      <c r="AX330" s="14" t="s">
        <v>22</v>
      </c>
      <c r="AY330" s="226" t="s">
        <v>123</v>
      </c>
    </row>
    <row r="331" spans="1:65" s="2" customFormat="1" ht="16.5" customHeight="1">
      <c r="A331" s="36"/>
      <c r="B331" s="37"/>
      <c r="C331" s="189" t="s">
        <v>492</v>
      </c>
      <c r="D331" s="189" t="s">
        <v>125</v>
      </c>
      <c r="E331" s="190" t="s">
        <v>763</v>
      </c>
      <c r="F331" s="191" t="s">
        <v>764</v>
      </c>
      <c r="G331" s="192" t="s">
        <v>197</v>
      </c>
      <c r="H331" s="193">
        <v>17.5</v>
      </c>
      <c r="I331" s="194"/>
      <c r="J331" s="195">
        <f>ROUND(I331*H331,2)</f>
        <v>0</v>
      </c>
      <c r="K331" s="191" t="s">
        <v>129</v>
      </c>
      <c r="L331" s="41"/>
      <c r="M331" s="196" t="s">
        <v>20</v>
      </c>
      <c r="N331" s="197" t="s">
        <v>47</v>
      </c>
      <c r="O331" s="66"/>
      <c r="P331" s="198">
        <f>O331*H331</f>
        <v>0</v>
      </c>
      <c r="Q331" s="198">
        <v>0.20745</v>
      </c>
      <c r="R331" s="198">
        <f>Q331*H331</f>
        <v>3.6303749999999999</v>
      </c>
      <c r="S331" s="198">
        <v>0</v>
      </c>
      <c r="T331" s="199">
        <f>S331*H331</f>
        <v>0</v>
      </c>
      <c r="U331" s="36"/>
      <c r="V331" s="36"/>
      <c r="W331" s="36"/>
      <c r="X331" s="36"/>
      <c r="Y331" s="36"/>
      <c r="Z331" s="36"/>
      <c r="AA331" s="36"/>
      <c r="AB331" s="36"/>
      <c r="AC331" s="36"/>
      <c r="AD331" s="36"/>
      <c r="AE331" s="36"/>
      <c r="AR331" s="200" t="s">
        <v>130</v>
      </c>
      <c r="AT331" s="200" t="s">
        <v>125</v>
      </c>
      <c r="AU331" s="200" t="s">
        <v>86</v>
      </c>
      <c r="AY331" s="19" t="s">
        <v>123</v>
      </c>
      <c r="BE331" s="201">
        <f>IF(N331="základní",J331,0)</f>
        <v>0</v>
      </c>
      <c r="BF331" s="201">
        <f>IF(N331="snížená",J331,0)</f>
        <v>0</v>
      </c>
      <c r="BG331" s="201">
        <f>IF(N331="zákl. přenesená",J331,0)</f>
        <v>0</v>
      </c>
      <c r="BH331" s="201">
        <f>IF(N331="sníž. přenesená",J331,0)</f>
        <v>0</v>
      </c>
      <c r="BI331" s="201">
        <f>IF(N331="nulová",J331,0)</f>
        <v>0</v>
      </c>
      <c r="BJ331" s="19" t="s">
        <v>22</v>
      </c>
      <c r="BK331" s="201">
        <f>ROUND(I331*H331,2)</f>
        <v>0</v>
      </c>
      <c r="BL331" s="19" t="s">
        <v>130</v>
      </c>
      <c r="BM331" s="200" t="s">
        <v>765</v>
      </c>
    </row>
    <row r="332" spans="1:65" s="2" customFormat="1" ht="19.5">
      <c r="A332" s="36"/>
      <c r="B332" s="37"/>
      <c r="C332" s="38"/>
      <c r="D332" s="202" t="s">
        <v>132</v>
      </c>
      <c r="E332" s="38"/>
      <c r="F332" s="203" t="s">
        <v>766</v>
      </c>
      <c r="G332" s="38"/>
      <c r="H332" s="38"/>
      <c r="I332" s="110"/>
      <c r="J332" s="38"/>
      <c r="K332" s="38"/>
      <c r="L332" s="41"/>
      <c r="M332" s="204"/>
      <c r="N332" s="205"/>
      <c r="O332" s="66"/>
      <c r="P332" s="66"/>
      <c r="Q332" s="66"/>
      <c r="R332" s="66"/>
      <c r="S332" s="66"/>
      <c r="T332" s="67"/>
      <c r="U332" s="36"/>
      <c r="V332" s="36"/>
      <c r="W332" s="36"/>
      <c r="X332" s="36"/>
      <c r="Y332" s="36"/>
      <c r="Z332" s="36"/>
      <c r="AA332" s="36"/>
      <c r="AB332" s="36"/>
      <c r="AC332" s="36"/>
      <c r="AD332" s="36"/>
      <c r="AE332" s="36"/>
      <c r="AT332" s="19" t="s">
        <v>132</v>
      </c>
      <c r="AU332" s="19" t="s">
        <v>86</v>
      </c>
    </row>
    <row r="333" spans="1:65" s="13" customFormat="1" ht="11.25">
      <c r="B333" s="206"/>
      <c r="C333" s="207"/>
      <c r="D333" s="202" t="s">
        <v>134</v>
      </c>
      <c r="E333" s="208" t="s">
        <v>20</v>
      </c>
      <c r="F333" s="209" t="s">
        <v>757</v>
      </c>
      <c r="G333" s="207"/>
      <c r="H333" s="208" t="s">
        <v>20</v>
      </c>
      <c r="I333" s="210"/>
      <c r="J333" s="207"/>
      <c r="K333" s="207"/>
      <c r="L333" s="211"/>
      <c r="M333" s="212"/>
      <c r="N333" s="213"/>
      <c r="O333" s="213"/>
      <c r="P333" s="213"/>
      <c r="Q333" s="213"/>
      <c r="R333" s="213"/>
      <c r="S333" s="213"/>
      <c r="T333" s="214"/>
      <c r="AT333" s="215" t="s">
        <v>134</v>
      </c>
      <c r="AU333" s="215" t="s">
        <v>86</v>
      </c>
      <c r="AV333" s="13" t="s">
        <v>22</v>
      </c>
      <c r="AW333" s="13" t="s">
        <v>37</v>
      </c>
      <c r="AX333" s="13" t="s">
        <v>76</v>
      </c>
      <c r="AY333" s="215" t="s">
        <v>123</v>
      </c>
    </row>
    <row r="334" spans="1:65" s="14" customFormat="1" ht="11.25">
      <c r="B334" s="216"/>
      <c r="C334" s="217"/>
      <c r="D334" s="202" t="s">
        <v>134</v>
      </c>
      <c r="E334" s="218" t="s">
        <v>20</v>
      </c>
      <c r="F334" s="219" t="s">
        <v>758</v>
      </c>
      <c r="G334" s="217"/>
      <c r="H334" s="220">
        <v>17.5</v>
      </c>
      <c r="I334" s="221"/>
      <c r="J334" s="217"/>
      <c r="K334" s="217"/>
      <c r="L334" s="222"/>
      <c r="M334" s="223"/>
      <c r="N334" s="224"/>
      <c r="O334" s="224"/>
      <c r="P334" s="224"/>
      <c r="Q334" s="224"/>
      <c r="R334" s="224"/>
      <c r="S334" s="224"/>
      <c r="T334" s="225"/>
      <c r="AT334" s="226" t="s">
        <v>134</v>
      </c>
      <c r="AU334" s="226" t="s">
        <v>86</v>
      </c>
      <c r="AV334" s="14" t="s">
        <v>86</v>
      </c>
      <c r="AW334" s="14" t="s">
        <v>37</v>
      </c>
      <c r="AX334" s="14" t="s">
        <v>22</v>
      </c>
      <c r="AY334" s="226" t="s">
        <v>123</v>
      </c>
    </row>
    <row r="335" spans="1:65" s="2" customFormat="1" ht="16.5" customHeight="1">
      <c r="A335" s="36"/>
      <c r="B335" s="37"/>
      <c r="C335" s="189" t="s">
        <v>497</v>
      </c>
      <c r="D335" s="189" t="s">
        <v>125</v>
      </c>
      <c r="E335" s="190" t="s">
        <v>511</v>
      </c>
      <c r="F335" s="191" t="s">
        <v>512</v>
      </c>
      <c r="G335" s="192" t="s">
        <v>197</v>
      </c>
      <c r="H335" s="193">
        <v>42</v>
      </c>
      <c r="I335" s="194"/>
      <c r="J335" s="195">
        <f>ROUND(I335*H335,2)</f>
        <v>0</v>
      </c>
      <c r="K335" s="191" t="s">
        <v>129</v>
      </c>
      <c r="L335" s="41"/>
      <c r="M335" s="196" t="s">
        <v>20</v>
      </c>
      <c r="N335" s="197" t="s">
        <v>47</v>
      </c>
      <c r="O335" s="66"/>
      <c r="P335" s="198">
        <f>O335*H335</f>
        <v>0</v>
      </c>
      <c r="Q335" s="198">
        <v>6.4000000000000005E-4</v>
      </c>
      <c r="R335" s="198">
        <f>Q335*H335</f>
        <v>2.6880000000000001E-2</v>
      </c>
      <c r="S335" s="198">
        <v>0</v>
      </c>
      <c r="T335" s="199">
        <f>S335*H335</f>
        <v>0</v>
      </c>
      <c r="U335" s="36"/>
      <c r="V335" s="36"/>
      <c r="W335" s="36"/>
      <c r="X335" s="36"/>
      <c r="Y335" s="36"/>
      <c r="Z335" s="36"/>
      <c r="AA335" s="36"/>
      <c r="AB335" s="36"/>
      <c r="AC335" s="36"/>
      <c r="AD335" s="36"/>
      <c r="AE335" s="36"/>
      <c r="AR335" s="200" t="s">
        <v>130</v>
      </c>
      <c r="AT335" s="200" t="s">
        <v>125</v>
      </c>
      <c r="AU335" s="200" t="s">
        <v>86</v>
      </c>
      <c r="AY335" s="19" t="s">
        <v>123</v>
      </c>
      <c r="BE335" s="201">
        <f>IF(N335="základní",J335,0)</f>
        <v>0</v>
      </c>
      <c r="BF335" s="201">
        <f>IF(N335="snížená",J335,0)</f>
        <v>0</v>
      </c>
      <c r="BG335" s="201">
        <f>IF(N335="zákl. přenesená",J335,0)</f>
        <v>0</v>
      </c>
      <c r="BH335" s="201">
        <f>IF(N335="sníž. přenesená",J335,0)</f>
        <v>0</v>
      </c>
      <c r="BI335" s="201">
        <f>IF(N335="nulová",J335,0)</f>
        <v>0</v>
      </c>
      <c r="BJ335" s="19" t="s">
        <v>22</v>
      </c>
      <c r="BK335" s="201">
        <f>ROUND(I335*H335,2)</f>
        <v>0</v>
      </c>
      <c r="BL335" s="19" t="s">
        <v>130</v>
      </c>
      <c r="BM335" s="200" t="s">
        <v>513</v>
      </c>
    </row>
    <row r="336" spans="1:65" s="2" customFormat="1" ht="11.25">
      <c r="A336" s="36"/>
      <c r="B336" s="37"/>
      <c r="C336" s="38"/>
      <c r="D336" s="202" t="s">
        <v>132</v>
      </c>
      <c r="E336" s="38"/>
      <c r="F336" s="203" t="s">
        <v>514</v>
      </c>
      <c r="G336" s="38"/>
      <c r="H336" s="38"/>
      <c r="I336" s="110"/>
      <c r="J336" s="38"/>
      <c r="K336" s="38"/>
      <c r="L336" s="41"/>
      <c r="M336" s="204"/>
      <c r="N336" s="205"/>
      <c r="O336" s="66"/>
      <c r="P336" s="66"/>
      <c r="Q336" s="66"/>
      <c r="R336" s="66"/>
      <c r="S336" s="66"/>
      <c r="T336" s="67"/>
      <c r="U336" s="36"/>
      <c r="V336" s="36"/>
      <c r="W336" s="36"/>
      <c r="X336" s="36"/>
      <c r="Y336" s="36"/>
      <c r="Z336" s="36"/>
      <c r="AA336" s="36"/>
      <c r="AB336" s="36"/>
      <c r="AC336" s="36"/>
      <c r="AD336" s="36"/>
      <c r="AE336" s="36"/>
      <c r="AT336" s="19" t="s">
        <v>132</v>
      </c>
      <c r="AU336" s="19" t="s">
        <v>86</v>
      </c>
    </row>
    <row r="337" spans="1:65" s="14" customFormat="1" ht="11.25">
      <c r="B337" s="216"/>
      <c r="C337" s="217"/>
      <c r="D337" s="202" t="s">
        <v>134</v>
      </c>
      <c r="E337" s="218" t="s">
        <v>20</v>
      </c>
      <c r="F337" s="219" t="s">
        <v>767</v>
      </c>
      <c r="G337" s="217"/>
      <c r="H337" s="220">
        <v>42</v>
      </c>
      <c r="I337" s="221"/>
      <c r="J337" s="217"/>
      <c r="K337" s="217"/>
      <c r="L337" s="222"/>
      <c r="M337" s="223"/>
      <c r="N337" s="224"/>
      <c r="O337" s="224"/>
      <c r="P337" s="224"/>
      <c r="Q337" s="224"/>
      <c r="R337" s="224"/>
      <c r="S337" s="224"/>
      <c r="T337" s="225"/>
      <c r="AT337" s="226" t="s">
        <v>134</v>
      </c>
      <c r="AU337" s="226" t="s">
        <v>86</v>
      </c>
      <c r="AV337" s="14" t="s">
        <v>86</v>
      </c>
      <c r="AW337" s="14" t="s">
        <v>37</v>
      </c>
      <c r="AX337" s="14" t="s">
        <v>22</v>
      </c>
      <c r="AY337" s="226" t="s">
        <v>123</v>
      </c>
    </row>
    <row r="338" spans="1:65" s="2" customFormat="1" ht="16.5" customHeight="1">
      <c r="A338" s="36"/>
      <c r="B338" s="37"/>
      <c r="C338" s="189" t="s">
        <v>500</v>
      </c>
      <c r="D338" s="189" t="s">
        <v>125</v>
      </c>
      <c r="E338" s="190" t="s">
        <v>517</v>
      </c>
      <c r="F338" s="191" t="s">
        <v>518</v>
      </c>
      <c r="G338" s="192" t="s">
        <v>197</v>
      </c>
      <c r="H338" s="193">
        <v>42</v>
      </c>
      <c r="I338" s="194"/>
      <c r="J338" s="195">
        <f>ROUND(I338*H338,2)</f>
        <v>0</v>
      </c>
      <c r="K338" s="191" t="s">
        <v>129</v>
      </c>
      <c r="L338" s="41"/>
      <c r="M338" s="196" t="s">
        <v>20</v>
      </c>
      <c r="N338" s="197" t="s">
        <v>47</v>
      </c>
      <c r="O338" s="66"/>
      <c r="P338" s="198">
        <f>O338*H338</f>
        <v>0</v>
      </c>
      <c r="Q338" s="198">
        <v>0</v>
      </c>
      <c r="R338" s="198">
        <f>Q338*H338</f>
        <v>0</v>
      </c>
      <c r="S338" s="198">
        <v>0</v>
      </c>
      <c r="T338" s="199">
        <f>S338*H338</f>
        <v>0</v>
      </c>
      <c r="U338" s="36"/>
      <c r="V338" s="36"/>
      <c r="W338" s="36"/>
      <c r="X338" s="36"/>
      <c r="Y338" s="36"/>
      <c r="Z338" s="36"/>
      <c r="AA338" s="36"/>
      <c r="AB338" s="36"/>
      <c r="AC338" s="36"/>
      <c r="AD338" s="36"/>
      <c r="AE338" s="36"/>
      <c r="AR338" s="200" t="s">
        <v>130</v>
      </c>
      <c r="AT338" s="200" t="s">
        <v>125</v>
      </c>
      <c r="AU338" s="200" t="s">
        <v>86</v>
      </c>
      <c r="AY338" s="19" t="s">
        <v>123</v>
      </c>
      <c r="BE338" s="201">
        <f>IF(N338="základní",J338,0)</f>
        <v>0</v>
      </c>
      <c r="BF338" s="201">
        <f>IF(N338="snížená",J338,0)</f>
        <v>0</v>
      </c>
      <c r="BG338" s="201">
        <f>IF(N338="zákl. přenesená",J338,0)</f>
        <v>0</v>
      </c>
      <c r="BH338" s="201">
        <f>IF(N338="sníž. přenesená",J338,0)</f>
        <v>0</v>
      </c>
      <c r="BI338" s="201">
        <f>IF(N338="nulová",J338,0)</f>
        <v>0</v>
      </c>
      <c r="BJ338" s="19" t="s">
        <v>22</v>
      </c>
      <c r="BK338" s="201">
        <f>ROUND(I338*H338,2)</f>
        <v>0</v>
      </c>
      <c r="BL338" s="19" t="s">
        <v>130</v>
      </c>
      <c r="BM338" s="200" t="s">
        <v>519</v>
      </c>
    </row>
    <row r="339" spans="1:65" s="2" customFormat="1" ht="11.25">
      <c r="A339" s="36"/>
      <c r="B339" s="37"/>
      <c r="C339" s="38"/>
      <c r="D339" s="202" t="s">
        <v>132</v>
      </c>
      <c r="E339" s="38"/>
      <c r="F339" s="203" t="s">
        <v>520</v>
      </c>
      <c r="G339" s="38"/>
      <c r="H339" s="38"/>
      <c r="I339" s="110"/>
      <c r="J339" s="38"/>
      <c r="K339" s="38"/>
      <c r="L339" s="41"/>
      <c r="M339" s="204"/>
      <c r="N339" s="205"/>
      <c r="O339" s="66"/>
      <c r="P339" s="66"/>
      <c r="Q339" s="66"/>
      <c r="R339" s="66"/>
      <c r="S339" s="66"/>
      <c r="T339" s="67"/>
      <c r="U339" s="36"/>
      <c r="V339" s="36"/>
      <c r="W339" s="36"/>
      <c r="X339" s="36"/>
      <c r="Y339" s="36"/>
      <c r="Z339" s="36"/>
      <c r="AA339" s="36"/>
      <c r="AB339" s="36"/>
      <c r="AC339" s="36"/>
      <c r="AD339" s="36"/>
      <c r="AE339" s="36"/>
      <c r="AT339" s="19" t="s">
        <v>132</v>
      </c>
      <c r="AU339" s="19" t="s">
        <v>86</v>
      </c>
    </row>
    <row r="340" spans="1:65" s="2" customFormat="1" ht="16.5" customHeight="1">
      <c r="A340" s="36"/>
      <c r="B340" s="37"/>
      <c r="C340" s="189" t="s">
        <v>505</v>
      </c>
      <c r="D340" s="189" t="s">
        <v>125</v>
      </c>
      <c r="E340" s="190" t="s">
        <v>531</v>
      </c>
      <c r="F340" s="191" t="s">
        <v>532</v>
      </c>
      <c r="G340" s="192" t="s">
        <v>263</v>
      </c>
      <c r="H340" s="193">
        <v>30.010999999999999</v>
      </c>
      <c r="I340" s="194"/>
      <c r="J340" s="195">
        <f>ROUND(I340*H340,2)</f>
        <v>0</v>
      </c>
      <c r="K340" s="191" t="s">
        <v>129</v>
      </c>
      <c r="L340" s="41"/>
      <c r="M340" s="196" t="s">
        <v>20</v>
      </c>
      <c r="N340" s="197" t="s">
        <v>47</v>
      </c>
      <c r="O340" s="66"/>
      <c r="P340" s="198">
        <f>O340*H340</f>
        <v>0</v>
      </c>
      <c r="Q340" s="198">
        <v>0</v>
      </c>
      <c r="R340" s="198">
        <f>Q340*H340</f>
        <v>0</v>
      </c>
      <c r="S340" s="198">
        <v>0</v>
      </c>
      <c r="T340" s="199">
        <f>S340*H340</f>
        <v>0</v>
      </c>
      <c r="U340" s="36"/>
      <c r="V340" s="36"/>
      <c r="W340" s="36"/>
      <c r="X340" s="36"/>
      <c r="Y340" s="36"/>
      <c r="Z340" s="36"/>
      <c r="AA340" s="36"/>
      <c r="AB340" s="36"/>
      <c r="AC340" s="36"/>
      <c r="AD340" s="36"/>
      <c r="AE340" s="36"/>
      <c r="AR340" s="200" t="s">
        <v>130</v>
      </c>
      <c r="AT340" s="200" t="s">
        <v>125</v>
      </c>
      <c r="AU340" s="200" t="s">
        <v>86</v>
      </c>
      <c r="AY340" s="19" t="s">
        <v>123</v>
      </c>
      <c r="BE340" s="201">
        <f>IF(N340="základní",J340,0)</f>
        <v>0</v>
      </c>
      <c r="BF340" s="201">
        <f>IF(N340="snížená",J340,0)</f>
        <v>0</v>
      </c>
      <c r="BG340" s="201">
        <f>IF(N340="zákl. přenesená",J340,0)</f>
        <v>0</v>
      </c>
      <c r="BH340" s="201">
        <f>IF(N340="sníž. přenesená",J340,0)</f>
        <v>0</v>
      </c>
      <c r="BI340" s="201">
        <f>IF(N340="nulová",J340,0)</f>
        <v>0</v>
      </c>
      <c r="BJ340" s="19" t="s">
        <v>22</v>
      </c>
      <c r="BK340" s="201">
        <f>ROUND(I340*H340,2)</f>
        <v>0</v>
      </c>
      <c r="BL340" s="19" t="s">
        <v>130</v>
      </c>
      <c r="BM340" s="200" t="s">
        <v>533</v>
      </c>
    </row>
    <row r="341" spans="1:65" s="2" customFormat="1" ht="19.5">
      <c r="A341" s="36"/>
      <c r="B341" s="37"/>
      <c r="C341" s="38"/>
      <c r="D341" s="202" t="s">
        <v>132</v>
      </c>
      <c r="E341" s="38"/>
      <c r="F341" s="203" t="s">
        <v>534</v>
      </c>
      <c r="G341" s="38"/>
      <c r="H341" s="38"/>
      <c r="I341" s="110"/>
      <c r="J341" s="38"/>
      <c r="K341" s="38"/>
      <c r="L341" s="41"/>
      <c r="M341" s="204"/>
      <c r="N341" s="205"/>
      <c r="O341" s="66"/>
      <c r="P341" s="66"/>
      <c r="Q341" s="66"/>
      <c r="R341" s="66"/>
      <c r="S341" s="66"/>
      <c r="T341" s="67"/>
      <c r="U341" s="36"/>
      <c r="V341" s="36"/>
      <c r="W341" s="36"/>
      <c r="X341" s="36"/>
      <c r="Y341" s="36"/>
      <c r="Z341" s="36"/>
      <c r="AA341" s="36"/>
      <c r="AB341" s="36"/>
      <c r="AC341" s="36"/>
      <c r="AD341" s="36"/>
      <c r="AE341" s="36"/>
      <c r="AT341" s="19" t="s">
        <v>132</v>
      </c>
      <c r="AU341" s="19" t="s">
        <v>86</v>
      </c>
    </row>
    <row r="342" spans="1:65" s="12" customFormat="1" ht="22.9" customHeight="1">
      <c r="B342" s="173"/>
      <c r="C342" s="174"/>
      <c r="D342" s="175" t="s">
        <v>75</v>
      </c>
      <c r="E342" s="187" t="s">
        <v>535</v>
      </c>
      <c r="F342" s="187" t="s">
        <v>536</v>
      </c>
      <c r="G342" s="174"/>
      <c r="H342" s="174"/>
      <c r="I342" s="177"/>
      <c r="J342" s="188">
        <f>BK342</f>
        <v>0</v>
      </c>
      <c r="K342" s="174"/>
      <c r="L342" s="179"/>
      <c r="M342" s="180"/>
      <c r="N342" s="181"/>
      <c r="O342" s="181"/>
      <c r="P342" s="182">
        <f>SUM(P343:P409)</f>
        <v>0</v>
      </c>
      <c r="Q342" s="181"/>
      <c r="R342" s="182">
        <f>SUM(R343:R409)</f>
        <v>1.65E-4</v>
      </c>
      <c r="S342" s="181"/>
      <c r="T342" s="183">
        <f>SUM(T343:T409)</f>
        <v>21.472249999999999</v>
      </c>
      <c r="AR342" s="184" t="s">
        <v>22</v>
      </c>
      <c r="AT342" s="185" t="s">
        <v>75</v>
      </c>
      <c r="AU342" s="185" t="s">
        <v>22</v>
      </c>
      <c r="AY342" s="184" t="s">
        <v>123</v>
      </c>
      <c r="BK342" s="186">
        <f>SUM(BK343:BK409)</f>
        <v>0</v>
      </c>
    </row>
    <row r="343" spans="1:65" s="2" customFormat="1" ht="16.5" customHeight="1">
      <c r="A343" s="36"/>
      <c r="B343" s="37"/>
      <c r="C343" s="189" t="s">
        <v>510</v>
      </c>
      <c r="D343" s="189" t="s">
        <v>125</v>
      </c>
      <c r="E343" s="190" t="s">
        <v>538</v>
      </c>
      <c r="F343" s="191" t="s">
        <v>539</v>
      </c>
      <c r="G343" s="192" t="s">
        <v>197</v>
      </c>
      <c r="H343" s="193">
        <v>9</v>
      </c>
      <c r="I343" s="194"/>
      <c r="J343" s="195">
        <f>ROUND(I343*H343,2)</f>
        <v>0</v>
      </c>
      <c r="K343" s="191" t="s">
        <v>129</v>
      </c>
      <c r="L343" s="41"/>
      <c r="M343" s="196" t="s">
        <v>20</v>
      </c>
      <c r="N343" s="197" t="s">
        <v>47</v>
      </c>
      <c r="O343" s="66"/>
      <c r="P343" s="198">
        <f>O343*H343</f>
        <v>0</v>
      </c>
      <c r="Q343" s="198">
        <v>0</v>
      </c>
      <c r="R343" s="198">
        <f>Q343*H343</f>
        <v>0</v>
      </c>
      <c r="S343" s="198">
        <v>0.75</v>
      </c>
      <c r="T343" s="199">
        <f>S343*H343</f>
        <v>6.75</v>
      </c>
      <c r="U343" s="36"/>
      <c r="V343" s="36"/>
      <c r="W343" s="36"/>
      <c r="X343" s="36"/>
      <c r="Y343" s="36"/>
      <c r="Z343" s="36"/>
      <c r="AA343" s="36"/>
      <c r="AB343" s="36"/>
      <c r="AC343" s="36"/>
      <c r="AD343" s="36"/>
      <c r="AE343" s="36"/>
      <c r="AR343" s="200" t="s">
        <v>130</v>
      </c>
      <c r="AT343" s="200" t="s">
        <v>125</v>
      </c>
      <c r="AU343" s="200" t="s">
        <v>86</v>
      </c>
      <c r="AY343" s="19" t="s">
        <v>123</v>
      </c>
      <c r="BE343" s="201">
        <f>IF(N343="základní",J343,0)</f>
        <v>0</v>
      </c>
      <c r="BF343" s="201">
        <f>IF(N343="snížená",J343,0)</f>
        <v>0</v>
      </c>
      <c r="BG343" s="201">
        <f>IF(N343="zákl. přenesená",J343,0)</f>
        <v>0</v>
      </c>
      <c r="BH343" s="201">
        <f>IF(N343="sníž. přenesená",J343,0)</f>
        <v>0</v>
      </c>
      <c r="BI343" s="201">
        <f>IF(N343="nulová",J343,0)</f>
        <v>0</v>
      </c>
      <c r="BJ343" s="19" t="s">
        <v>22</v>
      </c>
      <c r="BK343" s="201">
        <f>ROUND(I343*H343,2)</f>
        <v>0</v>
      </c>
      <c r="BL343" s="19" t="s">
        <v>130</v>
      </c>
      <c r="BM343" s="200" t="s">
        <v>540</v>
      </c>
    </row>
    <row r="344" spans="1:65" s="2" customFormat="1" ht="19.5">
      <c r="A344" s="36"/>
      <c r="B344" s="37"/>
      <c r="C344" s="38"/>
      <c r="D344" s="202" t="s">
        <v>132</v>
      </c>
      <c r="E344" s="38"/>
      <c r="F344" s="203" t="s">
        <v>541</v>
      </c>
      <c r="G344" s="38"/>
      <c r="H344" s="38"/>
      <c r="I344" s="110"/>
      <c r="J344" s="38"/>
      <c r="K344" s="38"/>
      <c r="L344" s="41"/>
      <c r="M344" s="204"/>
      <c r="N344" s="205"/>
      <c r="O344" s="66"/>
      <c r="P344" s="66"/>
      <c r="Q344" s="66"/>
      <c r="R344" s="66"/>
      <c r="S344" s="66"/>
      <c r="T344" s="67"/>
      <c r="U344" s="36"/>
      <c r="V344" s="36"/>
      <c r="W344" s="36"/>
      <c r="X344" s="36"/>
      <c r="Y344" s="36"/>
      <c r="Z344" s="36"/>
      <c r="AA344" s="36"/>
      <c r="AB344" s="36"/>
      <c r="AC344" s="36"/>
      <c r="AD344" s="36"/>
      <c r="AE344" s="36"/>
      <c r="AT344" s="19" t="s">
        <v>132</v>
      </c>
      <c r="AU344" s="19" t="s">
        <v>86</v>
      </c>
    </row>
    <row r="345" spans="1:65" s="13" customFormat="1" ht="11.25">
      <c r="B345" s="206"/>
      <c r="C345" s="207"/>
      <c r="D345" s="202" t="s">
        <v>134</v>
      </c>
      <c r="E345" s="208" t="s">
        <v>20</v>
      </c>
      <c r="F345" s="209" t="s">
        <v>475</v>
      </c>
      <c r="G345" s="207"/>
      <c r="H345" s="208" t="s">
        <v>20</v>
      </c>
      <c r="I345" s="210"/>
      <c r="J345" s="207"/>
      <c r="K345" s="207"/>
      <c r="L345" s="211"/>
      <c r="M345" s="212"/>
      <c r="N345" s="213"/>
      <c r="O345" s="213"/>
      <c r="P345" s="213"/>
      <c r="Q345" s="213"/>
      <c r="R345" s="213"/>
      <c r="S345" s="213"/>
      <c r="T345" s="214"/>
      <c r="AT345" s="215" t="s">
        <v>134</v>
      </c>
      <c r="AU345" s="215" t="s">
        <v>86</v>
      </c>
      <c r="AV345" s="13" t="s">
        <v>22</v>
      </c>
      <c r="AW345" s="13" t="s">
        <v>37</v>
      </c>
      <c r="AX345" s="13" t="s">
        <v>76</v>
      </c>
      <c r="AY345" s="215" t="s">
        <v>123</v>
      </c>
    </row>
    <row r="346" spans="1:65" s="14" customFormat="1" ht="11.25">
      <c r="B346" s="216"/>
      <c r="C346" s="217"/>
      <c r="D346" s="202" t="s">
        <v>134</v>
      </c>
      <c r="E346" s="218" t="s">
        <v>20</v>
      </c>
      <c r="F346" s="219" t="s">
        <v>737</v>
      </c>
      <c r="G346" s="217"/>
      <c r="H346" s="220">
        <v>9</v>
      </c>
      <c r="I346" s="221"/>
      <c r="J346" s="217"/>
      <c r="K346" s="217"/>
      <c r="L346" s="222"/>
      <c r="M346" s="223"/>
      <c r="N346" s="224"/>
      <c r="O346" s="224"/>
      <c r="P346" s="224"/>
      <c r="Q346" s="224"/>
      <c r="R346" s="224"/>
      <c r="S346" s="224"/>
      <c r="T346" s="225"/>
      <c r="AT346" s="226" t="s">
        <v>134</v>
      </c>
      <c r="AU346" s="226" t="s">
        <v>86</v>
      </c>
      <c r="AV346" s="14" t="s">
        <v>86</v>
      </c>
      <c r="AW346" s="14" t="s">
        <v>37</v>
      </c>
      <c r="AX346" s="14" t="s">
        <v>22</v>
      </c>
      <c r="AY346" s="226" t="s">
        <v>123</v>
      </c>
    </row>
    <row r="347" spans="1:65" s="2" customFormat="1" ht="16.5" customHeight="1">
      <c r="A347" s="36"/>
      <c r="B347" s="37"/>
      <c r="C347" s="189" t="s">
        <v>516</v>
      </c>
      <c r="D347" s="189" t="s">
        <v>125</v>
      </c>
      <c r="E347" s="190" t="s">
        <v>543</v>
      </c>
      <c r="F347" s="191" t="s">
        <v>544</v>
      </c>
      <c r="G347" s="192" t="s">
        <v>197</v>
      </c>
      <c r="H347" s="193">
        <v>9</v>
      </c>
      <c r="I347" s="194"/>
      <c r="J347" s="195">
        <f>ROUND(I347*H347,2)</f>
        <v>0</v>
      </c>
      <c r="K347" s="191" t="s">
        <v>129</v>
      </c>
      <c r="L347" s="41"/>
      <c r="M347" s="196" t="s">
        <v>20</v>
      </c>
      <c r="N347" s="197" t="s">
        <v>47</v>
      </c>
      <c r="O347" s="66"/>
      <c r="P347" s="198">
        <f>O347*H347</f>
        <v>0</v>
      </c>
      <c r="Q347" s="198">
        <v>0</v>
      </c>
      <c r="R347" s="198">
        <f>Q347*H347</f>
        <v>0</v>
      </c>
      <c r="S347" s="198">
        <v>9.8000000000000004E-2</v>
      </c>
      <c r="T347" s="199">
        <f>S347*H347</f>
        <v>0.88200000000000001</v>
      </c>
      <c r="U347" s="36"/>
      <c r="V347" s="36"/>
      <c r="W347" s="36"/>
      <c r="X347" s="36"/>
      <c r="Y347" s="36"/>
      <c r="Z347" s="36"/>
      <c r="AA347" s="36"/>
      <c r="AB347" s="36"/>
      <c r="AC347" s="36"/>
      <c r="AD347" s="36"/>
      <c r="AE347" s="36"/>
      <c r="AR347" s="200" t="s">
        <v>130</v>
      </c>
      <c r="AT347" s="200" t="s">
        <v>125</v>
      </c>
      <c r="AU347" s="200" t="s">
        <v>86</v>
      </c>
      <c r="AY347" s="19" t="s">
        <v>123</v>
      </c>
      <c r="BE347" s="201">
        <f>IF(N347="základní",J347,0)</f>
        <v>0</v>
      </c>
      <c r="BF347" s="201">
        <f>IF(N347="snížená",J347,0)</f>
        <v>0</v>
      </c>
      <c r="BG347" s="201">
        <f>IF(N347="zákl. přenesená",J347,0)</f>
        <v>0</v>
      </c>
      <c r="BH347" s="201">
        <f>IF(N347="sníž. přenesená",J347,0)</f>
        <v>0</v>
      </c>
      <c r="BI347" s="201">
        <f>IF(N347="nulová",J347,0)</f>
        <v>0</v>
      </c>
      <c r="BJ347" s="19" t="s">
        <v>22</v>
      </c>
      <c r="BK347" s="201">
        <f>ROUND(I347*H347,2)</f>
        <v>0</v>
      </c>
      <c r="BL347" s="19" t="s">
        <v>130</v>
      </c>
      <c r="BM347" s="200" t="s">
        <v>545</v>
      </c>
    </row>
    <row r="348" spans="1:65" s="2" customFormat="1" ht="19.5">
      <c r="A348" s="36"/>
      <c r="B348" s="37"/>
      <c r="C348" s="38"/>
      <c r="D348" s="202" t="s">
        <v>132</v>
      </c>
      <c r="E348" s="38"/>
      <c r="F348" s="203" t="s">
        <v>546</v>
      </c>
      <c r="G348" s="38"/>
      <c r="H348" s="38"/>
      <c r="I348" s="110"/>
      <c r="J348" s="38"/>
      <c r="K348" s="38"/>
      <c r="L348" s="41"/>
      <c r="M348" s="204"/>
      <c r="N348" s="205"/>
      <c r="O348" s="66"/>
      <c r="P348" s="66"/>
      <c r="Q348" s="66"/>
      <c r="R348" s="66"/>
      <c r="S348" s="66"/>
      <c r="T348" s="67"/>
      <c r="U348" s="36"/>
      <c r="V348" s="36"/>
      <c r="W348" s="36"/>
      <c r="X348" s="36"/>
      <c r="Y348" s="36"/>
      <c r="Z348" s="36"/>
      <c r="AA348" s="36"/>
      <c r="AB348" s="36"/>
      <c r="AC348" s="36"/>
      <c r="AD348" s="36"/>
      <c r="AE348" s="36"/>
      <c r="AT348" s="19" t="s">
        <v>132</v>
      </c>
      <c r="AU348" s="19" t="s">
        <v>86</v>
      </c>
    </row>
    <row r="349" spans="1:65" s="13" customFormat="1" ht="11.25">
      <c r="B349" s="206"/>
      <c r="C349" s="207"/>
      <c r="D349" s="202" t="s">
        <v>134</v>
      </c>
      <c r="E349" s="208" t="s">
        <v>20</v>
      </c>
      <c r="F349" s="209" t="s">
        <v>475</v>
      </c>
      <c r="G349" s="207"/>
      <c r="H349" s="208" t="s">
        <v>20</v>
      </c>
      <c r="I349" s="210"/>
      <c r="J349" s="207"/>
      <c r="K349" s="207"/>
      <c r="L349" s="211"/>
      <c r="M349" s="212"/>
      <c r="N349" s="213"/>
      <c r="O349" s="213"/>
      <c r="P349" s="213"/>
      <c r="Q349" s="213"/>
      <c r="R349" s="213"/>
      <c r="S349" s="213"/>
      <c r="T349" s="214"/>
      <c r="AT349" s="215" t="s">
        <v>134</v>
      </c>
      <c r="AU349" s="215" t="s">
        <v>86</v>
      </c>
      <c r="AV349" s="13" t="s">
        <v>22</v>
      </c>
      <c r="AW349" s="13" t="s">
        <v>37</v>
      </c>
      <c r="AX349" s="13" t="s">
        <v>76</v>
      </c>
      <c r="AY349" s="215" t="s">
        <v>123</v>
      </c>
    </row>
    <row r="350" spans="1:65" s="14" customFormat="1" ht="11.25">
      <c r="B350" s="216"/>
      <c r="C350" s="217"/>
      <c r="D350" s="202" t="s">
        <v>134</v>
      </c>
      <c r="E350" s="218" t="s">
        <v>20</v>
      </c>
      <c r="F350" s="219" t="s">
        <v>737</v>
      </c>
      <c r="G350" s="217"/>
      <c r="H350" s="220">
        <v>9</v>
      </c>
      <c r="I350" s="221"/>
      <c r="J350" s="217"/>
      <c r="K350" s="217"/>
      <c r="L350" s="222"/>
      <c r="M350" s="223"/>
      <c r="N350" s="224"/>
      <c r="O350" s="224"/>
      <c r="P350" s="224"/>
      <c r="Q350" s="224"/>
      <c r="R350" s="224"/>
      <c r="S350" s="224"/>
      <c r="T350" s="225"/>
      <c r="AT350" s="226" t="s">
        <v>134</v>
      </c>
      <c r="AU350" s="226" t="s">
        <v>86</v>
      </c>
      <c r="AV350" s="14" t="s">
        <v>86</v>
      </c>
      <c r="AW350" s="14" t="s">
        <v>37</v>
      </c>
      <c r="AX350" s="14" t="s">
        <v>22</v>
      </c>
      <c r="AY350" s="226" t="s">
        <v>123</v>
      </c>
    </row>
    <row r="351" spans="1:65" s="2" customFormat="1" ht="16.5" customHeight="1">
      <c r="A351" s="36"/>
      <c r="B351" s="37"/>
      <c r="C351" s="189" t="s">
        <v>521</v>
      </c>
      <c r="D351" s="189" t="s">
        <v>125</v>
      </c>
      <c r="E351" s="190" t="s">
        <v>553</v>
      </c>
      <c r="F351" s="191" t="s">
        <v>554</v>
      </c>
      <c r="G351" s="192" t="s">
        <v>145</v>
      </c>
      <c r="H351" s="193">
        <v>18</v>
      </c>
      <c r="I351" s="194"/>
      <c r="J351" s="195">
        <f>ROUND(I351*H351,2)</f>
        <v>0</v>
      </c>
      <c r="K351" s="191" t="s">
        <v>129</v>
      </c>
      <c r="L351" s="41"/>
      <c r="M351" s="196" t="s">
        <v>20</v>
      </c>
      <c r="N351" s="197" t="s">
        <v>47</v>
      </c>
      <c r="O351" s="66"/>
      <c r="P351" s="198">
        <f>O351*H351</f>
        <v>0</v>
      </c>
      <c r="Q351" s="198">
        <v>0</v>
      </c>
      <c r="R351" s="198">
        <f>Q351*H351</f>
        <v>0</v>
      </c>
      <c r="S351" s="198">
        <v>0</v>
      </c>
      <c r="T351" s="199">
        <f>S351*H351</f>
        <v>0</v>
      </c>
      <c r="U351" s="36"/>
      <c r="V351" s="36"/>
      <c r="W351" s="36"/>
      <c r="X351" s="36"/>
      <c r="Y351" s="36"/>
      <c r="Z351" s="36"/>
      <c r="AA351" s="36"/>
      <c r="AB351" s="36"/>
      <c r="AC351" s="36"/>
      <c r="AD351" s="36"/>
      <c r="AE351" s="36"/>
      <c r="AR351" s="200" t="s">
        <v>130</v>
      </c>
      <c r="AT351" s="200" t="s">
        <v>125</v>
      </c>
      <c r="AU351" s="200" t="s">
        <v>86</v>
      </c>
      <c r="AY351" s="19" t="s">
        <v>123</v>
      </c>
      <c r="BE351" s="201">
        <f>IF(N351="základní",J351,0)</f>
        <v>0</v>
      </c>
      <c r="BF351" s="201">
        <f>IF(N351="snížená",J351,0)</f>
        <v>0</v>
      </c>
      <c r="BG351" s="201">
        <f>IF(N351="zákl. přenesená",J351,0)</f>
        <v>0</v>
      </c>
      <c r="BH351" s="201">
        <f>IF(N351="sníž. přenesená",J351,0)</f>
        <v>0</v>
      </c>
      <c r="BI351" s="201">
        <f>IF(N351="nulová",J351,0)</f>
        <v>0</v>
      </c>
      <c r="BJ351" s="19" t="s">
        <v>22</v>
      </c>
      <c r="BK351" s="201">
        <f>ROUND(I351*H351,2)</f>
        <v>0</v>
      </c>
      <c r="BL351" s="19" t="s">
        <v>130</v>
      </c>
      <c r="BM351" s="200" t="s">
        <v>555</v>
      </c>
    </row>
    <row r="352" spans="1:65" s="2" customFormat="1" ht="11.25">
      <c r="A352" s="36"/>
      <c r="B352" s="37"/>
      <c r="C352" s="38"/>
      <c r="D352" s="202" t="s">
        <v>132</v>
      </c>
      <c r="E352" s="38"/>
      <c r="F352" s="203" t="s">
        <v>556</v>
      </c>
      <c r="G352" s="38"/>
      <c r="H352" s="38"/>
      <c r="I352" s="110"/>
      <c r="J352" s="38"/>
      <c r="K352" s="38"/>
      <c r="L352" s="41"/>
      <c r="M352" s="204"/>
      <c r="N352" s="205"/>
      <c r="O352" s="66"/>
      <c r="P352" s="66"/>
      <c r="Q352" s="66"/>
      <c r="R352" s="66"/>
      <c r="S352" s="66"/>
      <c r="T352" s="67"/>
      <c r="U352" s="36"/>
      <c r="V352" s="36"/>
      <c r="W352" s="36"/>
      <c r="X352" s="36"/>
      <c r="Y352" s="36"/>
      <c r="Z352" s="36"/>
      <c r="AA352" s="36"/>
      <c r="AB352" s="36"/>
      <c r="AC352" s="36"/>
      <c r="AD352" s="36"/>
      <c r="AE352" s="36"/>
      <c r="AT352" s="19" t="s">
        <v>132</v>
      </c>
      <c r="AU352" s="19" t="s">
        <v>86</v>
      </c>
    </row>
    <row r="353" spans="1:65" s="13" customFormat="1" ht="11.25">
      <c r="B353" s="206"/>
      <c r="C353" s="207"/>
      <c r="D353" s="202" t="s">
        <v>134</v>
      </c>
      <c r="E353" s="208" t="s">
        <v>20</v>
      </c>
      <c r="F353" s="209" t="s">
        <v>475</v>
      </c>
      <c r="G353" s="207"/>
      <c r="H353" s="208" t="s">
        <v>20</v>
      </c>
      <c r="I353" s="210"/>
      <c r="J353" s="207"/>
      <c r="K353" s="207"/>
      <c r="L353" s="211"/>
      <c r="M353" s="212"/>
      <c r="N353" s="213"/>
      <c r="O353" s="213"/>
      <c r="P353" s="213"/>
      <c r="Q353" s="213"/>
      <c r="R353" s="213"/>
      <c r="S353" s="213"/>
      <c r="T353" s="214"/>
      <c r="AT353" s="215" t="s">
        <v>134</v>
      </c>
      <c r="AU353" s="215" t="s">
        <v>86</v>
      </c>
      <c r="AV353" s="13" t="s">
        <v>22</v>
      </c>
      <c r="AW353" s="13" t="s">
        <v>37</v>
      </c>
      <c r="AX353" s="13" t="s">
        <v>76</v>
      </c>
      <c r="AY353" s="215" t="s">
        <v>123</v>
      </c>
    </row>
    <row r="354" spans="1:65" s="14" customFormat="1" ht="11.25">
      <c r="B354" s="216"/>
      <c r="C354" s="217"/>
      <c r="D354" s="202" t="s">
        <v>134</v>
      </c>
      <c r="E354" s="218" t="s">
        <v>20</v>
      </c>
      <c r="F354" s="219" t="s">
        <v>768</v>
      </c>
      <c r="G354" s="217"/>
      <c r="H354" s="220">
        <v>18</v>
      </c>
      <c r="I354" s="221"/>
      <c r="J354" s="217"/>
      <c r="K354" s="217"/>
      <c r="L354" s="222"/>
      <c r="M354" s="223"/>
      <c r="N354" s="224"/>
      <c r="O354" s="224"/>
      <c r="P354" s="224"/>
      <c r="Q354" s="224"/>
      <c r="R354" s="224"/>
      <c r="S354" s="224"/>
      <c r="T354" s="225"/>
      <c r="AT354" s="226" t="s">
        <v>134</v>
      </c>
      <c r="AU354" s="226" t="s">
        <v>86</v>
      </c>
      <c r="AV354" s="14" t="s">
        <v>86</v>
      </c>
      <c r="AW354" s="14" t="s">
        <v>37</v>
      </c>
      <c r="AX354" s="14" t="s">
        <v>22</v>
      </c>
      <c r="AY354" s="226" t="s">
        <v>123</v>
      </c>
    </row>
    <row r="355" spans="1:65" s="2" customFormat="1" ht="16.5" customHeight="1">
      <c r="A355" s="36"/>
      <c r="B355" s="37"/>
      <c r="C355" s="189" t="s">
        <v>526</v>
      </c>
      <c r="D355" s="189" t="s">
        <v>125</v>
      </c>
      <c r="E355" s="190" t="s">
        <v>769</v>
      </c>
      <c r="F355" s="191" t="s">
        <v>770</v>
      </c>
      <c r="G355" s="192" t="s">
        <v>197</v>
      </c>
      <c r="H355" s="193">
        <v>1.6</v>
      </c>
      <c r="I355" s="194"/>
      <c r="J355" s="195">
        <f>ROUND(I355*H355,2)</f>
        <v>0</v>
      </c>
      <c r="K355" s="191" t="s">
        <v>129</v>
      </c>
      <c r="L355" s="41"/>
      <c r="M355" s="196" t="s">
        <v>20</v>
      </c>
      <c r="N355" s="197" t="s">
        <v>47</v>
      </c>
      <c r="O355" s="66"/>
      <c r="P355" s="198">
        <f>O355*H355</f>
        <v>0</v>
      </c>
      <c r="Q355" s="198">
        <v>0</v>
      </c>
      <c r="R355" s="198">
        <f>Q355*H355</f>
        <v>0</v>
      </c>
      <c r="S355" s="198">
        <v>0.44</v>
      </c>
      <c r="T355" s="199">
        <f>S355*H355</f>
        <v>0.70400000000000007</v>
      </c>
      <c r="U355" s="36"/>
      <c r="V355" s="36"/>
      <c r="W355" s="36"/>
      <c r="X355" s="36"/>
      <c r="Y355" s="36"/>
      <c r="Z355" s="36"/>
      <c r="AA355" s="36"/>
      <c r="AB355" s="36"/>
      <c r="AC355" s="36"/>
      <c r="AD355" s="36"/>
      <c r="AE355" s="36"/>
      <c r="AR355" s="200" t="s">
        <v>130</v>
      </c>
      <c r="AT355" s="200" t="s">
        <v>125</v>
      </c>
      <c r="AU355" s="200" t="s">
        <v>86</v>
      </c>
      <c r="AY355" s="19" t="s">
        <v>123</v>
      </c>
      <c r="BE355" s="201">
        <f>IF(N355="základní",J355,0)</f>
        <v>0</v>
      </c>
      <c r="BF355" s="201">
        <f>IF(N355="snížená",J355,0)</f>
        <v>0</v>
      </c>
      <c r="BG355" s="201">
        <f>IF(N355="zákl. přenesená",J355,0)</f>
        <v>0</v>
      </c>
      <c r="BH355" s="201">
        <f>IF(N355="sníž. přenesená",J355,0)</f>
        <v>0</v>
      </c>
      <c r="BI355" s="201">
        <f>IF(N355="nulová",J355,0)</f>
        <v>0</v>
      </c>
      <c r="BJ355" s="19" t="s">
        <v>22</v>
      </c>
      <c r="BK355" s="201">
        <f>ROUND(I355*H355,2)</f>
        <v>0</v>
      </c>
      <c r="BL355" s="19" t="s">
        <v>130</v>
      </c>
      <c r="BM355" s="200" t="s">
        <v>771</v>
      </c>
    </row>
    <row r="356" spans="1:65" s="2" customFormat="1" ht="19.5">
      <c r="A356" s="36"/>
      <c r="B356" s="37"/>
      <c r="C356" s="38"/>
      <c r="D356" s="202" t="s">
        <v>132</v>
      </c>
      <c r="E356" s="38"/>
      <c r="F356" s="203" t="s">
        <v>772</v>
      </c>
      <c r="G356" s="38"/>
      <c r="H356" s="38"/>
      <c r="I356" s="110"/>
      <c r="J356" s="38"/>
      <c r="K356" s="38"/>
      <c r="L356" s="41"/>
      <c r="M356" s="204"/>
      <c r="N356" s="205"/>
      <c r="O356" s="66"/>
      <c r="P356" s="66"/>
      <c r="Q356" s="66"/>
      <c r="R356" s="66"/>
      <c r="S356" s="66"/>
      <c r="T356" s="67"/>
      <c r="U356" s="36"/>
      <c r="V356" s="36"/>
      <c r="W356" s="36"/>
      <c r="X356" s="36"/>
      <c r="Y356" s="36"/>
      <c r="Z356" s="36"/>
      <c r="AA356" s="36"/>
      <c r="AB356" s="36"/>
      <c r="AC356" s="36"/>
      <c r="AD356" s="36"/>
      <c r="AE356" s="36"/>
      <c r="AT356" s="19" t="s">
        <v>132</v>
      </c>
      <c r="AU356" s="19" t="s">
        <v>86</v>
      </c>
    </row>
    <row r="357" spans="1:65" s="13" customFormat="1" ht="11.25">
      <c r="B357" s="206"/>
      <c r="C357" s="207"/>
      <c r="D357" s="202" t="s">
        <v>134</v>
      </c>
      <c r="E357" s="208" t="s">
        <v>20</v>
      </c>
      <c r="F357" s="209" t="s">
        <v>742</v>
      </c>
      <c r="G357" s="207"/>
      <c r="H357" s="208" t="s">
        <v>20</v>
      </c>
      <c r="I357" s="210"/>
      <c r="J357" s="207"/>
      <c r="K357" s="207"/>
      <c r="L357" s="211"/>
      <c r="M357" s="212"/>
      <c r="N357" s="213"/>
      <c r="O357" s="213"/>
      <c r="P357" s="213"/>
      <c r="Q357" s="213"/>
      <c r="R357" s="213"/>
      <c r="S357" s="213"/>
      <c r="T357" s="214"/>
      <c r="AT357" s="215" t="s">
        <v>134</v>
      </c>
      <c r="AU357" s="215" t="s">
        <v>86</v>
      </c>
      <c r="AV357" s="13" t="s">
        <v>22</v>
      </c>
      <c r="AW357" s="13" t="s">
        <v>37</v>
      </c>
      <c r="AX357" s="13" t="s">
        <v>76</v>
      </c>
      <c r="AY357" s="215" t="s">
        <v>123</v>
      </c>
    </row>
    <row r="358" spans="1:65" s="14" customFormat="1" ht="11.25">
      <c r="B358" s="216"/>
      <c r="C358" s="217"/>
      <c r="D358" s="202" t="s">
        <v>134</v>
      </c>
      <c r="E358" s="218" t="s">
        <v>20</v>
      </c>
      <c r="F358" s="219" t="s">
        <v>743</v>
      </c>
      <c r="G358" s="217"/>
      <c r="H358" s="220">
        <v>1.6</v>
      </c>
      <c r="I358" s="221"/>
      <c r="J358" s="217"/>
      <c r="K358" s="217"/>
      <c r="L358" s="222"/>
      <c r="M358" s="223"/>
      <c r="N358" s="224"/>
      <c r="O358" s="224"/>
      <c r="P358" s="224"/>
      <c r="Q358" s="224"/>
      <c r="R358" s="224"/>
      <c r="S358" s="224"/>
      <c r="T358" s="225"/>
      <c r="AT358" s="226" t="s">
        <v>134</v>
      </c>
      <c r="AU358" s="226" t="s">
        <v>86</v>
      </c>
      <c r="AV358" s="14" t="s">
        <v>86</v>
      </c>
      <c r="AW358" s="14" t="s">
        <v>37</v>
      </c>
      <c r="AX358" s="14" t="s">
        <v>22</v>
      </c>
      <c r="AY358" s="226" t="s">
        <v>123</v>
      </c>
    </row>
    <row r="359" spans="1:65" s="2" customFormat="1" ht="16.5" customHeight="1">
      <c r="A359" s="36"/>
      <c r="B359" s="37"/>
      <c r="C359" s="189" t="s">
        <v>530</v>
      </c>
      <c r="D359" s="189" t="s">
        <v>125</v>
      </c>
      <c r="E359" s="190" t="s">
        <v>773</v>
      </c>
      <c r="F359" s="191" t="s">
        <v>774</v>
      </c>
      <c r="G359" s="192" t="s">
        <v>197</v>
      </c>
      <c r="H359" s="193">
        <v>3.25</v>
      </c>
      <c r="I359" s="194"/>
      <c r="J359" s="195">
        <f>ROUND(I359*H359,2)</f>
        <v>0</v>
      </c>
      <c r="K359" s="191" t="s">
        <v>129</v>
      </c>
      <c r="L359" s="41"/>
      <c r="M359" s="196" t="s">
        <v>20</v>
      </c>
      <c r="N359" s="197" t="s">
        <v>47</v>
      </c>
      <c r="O359" s="66"/>
      <c r="P359" s="198">
        <f>O359*H359</f>
        <v>0</v>
      </c>
      <c r="Q359" s="198">
        <v>0</v>
      </c>
      <c r="R359" s="198">
        <f>Q359*H359</f>
        <v>0</v>
      </c>
      <c r="S359" s="198">
        <v>0.32500000000000001</v>
      </c>
      <c r="T359" s="199">
        <f>S359*H359</f>
        <v>1.0562500000000001</v>
      </c>
      <c r="U359" s="36"/>
      <c r="V359" s="36"/>
      <c r="W359" s="36"/>
      <c r="X359" s="36"/>
      <c r="Y359" s="36"/>
      <c r="Z359" s="36"/>
      <c r="AA359" s="36"/>
      <c r="AB359" s="36"/>
      <c r="AC359" s="36"/>
      <c r="AD359" s="36"/>
      <c r="AE359" s="36"/>
      <c r="AR359" s="200" t="s">
        <v>130</v>
      </c>
      <c r="AT359" s="200" t="s">
        <v>125</v>
      </c>
      <c r="AU359" s="200" t="s">
        <v>86</v>
      </c>
      <c r="AY359" s="19" t="s">
        <v>123</v>
      </c>
      <c r="BE359" s="201">
        <f>IF(N359="základní",J359,0)</f>
        <v>0</v>
      </c>
      <c r="BF359" s="201">
        <f>IF(N359="snížená",J359,0)</f>
        <v>0</v>
      </c>
      <c r="BG359" s="201">
        <f>IF(N359="zákl. přenesená",J359,0)</f>
        <v>0</v>
      </c>
      <c r="BH359" s="201">
        <f>IF(N359="sníž. přenesená",J359,0)</f>
        <v>0</v>
      </c>
      <c r="BI359" s="201">
        <f>IF(N359="nulová",J359,0)</f>
        <v>0</v>
      </c>
      <c r="BJ359" s="19" t="s">
        <v>22</v>
      </c>
      <c r="BK359" s="201">
        <f>ROUND(I359*H359,2)</f>
        <v>0</v>
      </c>
      <c r="BL359" s="19" t="s">
        <v>130</v>
      </c>
      <c r="BM359" s="200" t="s">
        <v>775</v>
      </c>
    </row>
    <row r="360" spans="1:65" s="2" customFormat="1" ht="19.5">
      <c r="A360" s="36"/>
      <c r="B360" s="37"/>
      <c r="C360" s="38"/>
      <c r="D360" s="202" t="s">
        <v>132</v>
      </c>
      <c r="E360" s="38"/>
      <c r="F360" s="203" t="s">
        <v>776</v>
      </c>
      <c r="G360" s="38"/>
      <c r="H360" s="38"/>
      <c r="I360" s="110"/>
      <c r="J360" s="38"/>
      <c r="K360" s="38"/>
      <c r="L360" s="41"/>
      <c r="M360" s="204"/>
      <c r="N360" s="205"/>
      <c r="O360" s="66"/>
      <c r="P360" s="66"/>
      <c r="Q360" s="66"/>
      <c r="R360" s="66"/>
      <c r="S360" s="66"/>
      <c r="T360" s="67"/>
      <c r="U360" s="36"/>
      <c r="V360" s="36"/>
      <c r="W360" s="36"/>
      <c r="X360" s="36"/>
      <c r="Y360" s="36"/>
      <c r="Z360" s="36"/>
      <c r="AA360" s="36"/>
      <c r="AB360" s="36"/>
      <c r="AC360" s="36"/>
      <c r="AD360" s="36"/>
      <c r="AE360" s="36"/>
      <c r="AT360" s="19" t="s">
        <v>132</v>
      </c>
      <c r="AU360" s="19" t="s">
        <v>86</v>
      </c>
    </row>
    <row r="361" spans="1:65" s="13" customFormat="1" ht="11.25">
      <c r="B361" s="206"/>
      <c r="C361" s="207"/>
      <c r="D361" s="202" t="s">
        <v>134</v>
      </c>
      <c r="E361" s="208" t="s">
        <v>20</v>
      </c>
      <c r="F361" s="209" t="s">
        <v>742</v>
      </c>
      <c r="G361" s="207"/>
      <c r="H361" s="208" t="s">
        <v>20</v>
      </c>
      <c r="I361" s="210"/>
      <c r="J361" s="207"/>
      <c r="K361" s="207"/>
      <c r="L361" s="211"/>
      <c r="M361" s="212"/>
      <c r="N361" s="213"/>
      <c r="O361" s="213"/>
      <c r="P361" s="213"/>
      <c r="Q361" s="213"/>
      <c r="R361" s="213"/>
      <c r="S361" s="213"/>
      <c r="T361" s="214"/>
      <c r="AT361" s="215" t="s">
        <v>134</v>
      </c>
      <c r="AU361" s="215" t="s">
        <v>86</v>
      </c>
      <c r="AV361" s="13" t="s">
        <v>22</v>
      </c>
      <c r="AW361" s="13" t="s">
        <v>37</v>
      </c>
      <c r="AX361" s="13" t="s">
        <v>76</v>
      </c>
      <c r="AY361" s="215" t="s">
        <v>123</v>
      </c>
    </row>
    <row r="362" spans="1:65" s="14" customFormat="1" ht="11.25">
      <c r="B362" s="216"/>
      <c r="C362" s="217"/>
      <c r="D362" s="202" t="s">
        <v>134</v>
      </c>
      <c r="E362" s="218" t="s">
        <v>20</v>
      </c>
      <c r="F362" s="219" t="s">
        <v>752</v>
      </c>
      <c r="G362" s="217"/>
      <c r="H362" s="220">
        <v>3.25</v>
      </c>
      <c r="I362" s="221"/>
      <c r="J362" s="217"/>
      <c r="K362" s="217"/>
      <c r="L362" s="222"/>
      <c r="M362" s="223"/>
      <c r="N362" s="224"/>
      <c r="O362" s="224"/>
      <c r="P362" s="224"/>
      <c r="Q362" s="224"/>
      <c r="R362" s="224"/>
      <c r="S362" s="224"/>
      <c r="T362" s="225"/>
      <c r="AT362" s="226" t="s">
        <v>134</v>
      </c>
      <c r="AU362" s="226" t="s">
        <v>86</v>
      </c>
      <c r="AV362" s="14" t="s">
        <v>86</v>
      </c>
      <c r="AW362" s="14" t="s">
        <v>37</v>
      </c>
      <c r="AX362" s="14" t="s">
        <v>22</v>
      </c>
      <c r="AY362" s="226" t="s">
        <v>123</v>
      </c>
    </row>
    <row r="363" spans="1:65" s="2" customFormat="1" ht="16.5" customHeight="1">
      <c r="A363" s="36"/>
      <c r="B363" s="37"/>
      <c r="C363" s="189" t="s">
        <v>537</v>
      </c>
      <c r="D363" s="189" t="s">
        <v>125</v>
      </c>
      <c r="E363" s="190" t="s">
        <v>777</v>
      </c>
      <c r="F363" s="191" t="s">
        <v>778</v>
      </c>
      <c r="G363" s="192" t="s">
        <v>145</v>
      </c>
      <c r="H363" s="193">
        <v>5.5</v>
      </c>
      <c r="I363" s="194"/>
      <c r="J363" s="195">
        <f>ROUND(I363*H363,2)</f>
        <v>0</v>
      </c>
      <c r="K363" s="191" t="s">
        <v>129</v>
      </c>
      <c r="L363" s="41"/>
      <c r="M363" s="196" t="s">
        <v>20</v>
      </c>
      <c r="N363" s="197" t="s">
        <v>47</v>
      </c>
      <c r="O363" s="66"/>
      <c r="P363" s="198">
        <f>O363*H363</f>
        <v>0</v>
      </c>
      <c r="Q363" s="198">
        <v>3.0000000000000001E-5</v>
      </c>
      <c r="R363" s="198">
        <f>Q363*H363</f>
        <v>1.65E-4</v>
      </c>
      <c r="S363" s="198">
        <v>0</v>
      </c>
      <c r="T363" s="199">
        <f>S363*H363</f>
        <v>0</v>
      </c>
      <c r="U363" s="36"/>
      <c r="V363" s="36"/>
      <c r="W363" s="36"/>
      <c r="X363" s="36"/>
      <c r="Y363" s="36"/>
      <c r="Z363" s="36"/>
      <c r="AA363" s="36"/>
      <c r="AB363" s="36"/>
      <c r="AC363" s="36"/>
      <c r="AD363" s="36"/>
      <c r="AE363" s="36"/>
      <c r="AR363" s="200" t="s">
        <v>130</v>
      </c>
      <c r="AT363" s="200" t="s">
        <v>125</v>
      </c>
      <c r="AU363" s="200" t="s">
        <v>86</v>
      </c>
      <c r="AY363" s="19" t="s">
        <v>123</v>
      </c>
      <c r="BE363" s="201">
        <f>IF(N363="základní",J363,0)</f>
        <v>0</v>
      </c>
      <c r="BF363" s="201">
        <f>IF(N363="snížená",J363,0)</f>
        <v>0</v>
      </c>
      <c r="BG363" s="201">
        <f>IF(N363="zákl. přenesená",J363,0)</f>
        <v>0</v>
      </c>
      <c r="BH363" s="201">
        <f>IF(N363="sníž. přenesená",J363,0)</f>
        <v>0</v>
      </c>
      <c r="BI363" s="201">
        <f>IF(N363="nulová",J363,0)</f>
        <v>0</v>
      </c>
      <c r="BJ363" s="19" t="s">
        <v>22</v>
      </c>
      <c r="BK363" s="201">
        <f>ROUND(I363*H363,2)</f>
        <v>0</v>
      </c>
      <c r="BL363" s="19" t="s">
        <v>130</v>
      </c>
      <c r="BM363" s="200" t="s">
        <v>779</v>
      </c>
    </row>
    <row r="364" spans="1:65" s="2" customFormat="1" ht="11.25">
      <c r="A364" s="36"/>
      <c r="B364" s="37"/>
      <c r="C364" s="38"/>
      <c r="D364" s="202" t="s">
        <v>132</v>
      </c>
      <c r="E364" s="38"/>
      <c r="F364" s="203" t="s">
        <v>780</v>
      </c>
      <c r="G364" s="38"/>
      <c r="H364" s="38"/>
      <c r="I364" s="110"/>
      <c r="J364" s="38"/>
      <c r="K364" s="38"/>
      <c r="L364" s="41"/>
      <c r="M364" s="204"/>
      <c r="N364" s="205"/>
      <c r="O364" s="66"/>
      <c r="P364" s="66"/>
      <c r="Q364" s="66"/>
      <c r="R364" s="66"/>
      <c r="S364" s="66"/>
      <c r="T364" s="67"/>
      <c r="U364" s="36"/>
      <c r="V364" s="36"/>
      <c r="W364" s="36"/>
      <c r="X364" s="36"/>
      <c r="Y364" s="36"/>
      <c r="Z364" s="36"/>
      <c r="AA364" s="36"/>
      <c r="AB364" s="36"/>
      <c r="AC364" s="36"/>
      <c r="AD364" s="36"/>
      <c r="AE364" s="36"/>
      <c r="AT364" s="19" t="s">
        <v>132</v>
      </c>
      <c r="AU364" s="19" t="s">
        <v>86</v>
      </c>
    </row>
    <row r="365" spans="1:65" s="13" customFormat="1" ht="11.25">
      <c r="B365" s="206"/>
      <c r="C365" s="207"/>
      <c r="D365" s="202" t="s">
        <v>134</v>
      </c>
      <c r="E365" s="208" t="s">
        <v>20</v>
      </c>
      <c r="F365" s="209" t="s">
        <v>742</v>
      </c>
      <c r="G365" s="207"/>
      <c r="H365" s="208" t="s">
        <v>20</v>
      </c>
      <c r="I365" s="210"/>
      <c r="J365" s="207"/>
      <c r="K365" s="207"/>
      <c r="L365" s="211"/>
      <c r="M365" s="212"/>
      <c r="N365" s="213"/>
      <c r="O365" s="213"/>
      <c r="P365" s="213"/>
      <c r="Q365" s="213"/>
      <c r="R365" s="213"/>
      <c r="S365" s="213"/>
      <c r="T365" s="214"/>
      <c r="AT365" s="215" t="s">
        <v>134</v>
      </c>
      <c r="AU365" s="215" t="s">
        <v>86</v>
      </c>
      <c r="AV365" s="13" t="s">
        <v>22</v>
      </c>
      <c r="AW365" s="13" t="s">
        <v>37</v>
      </c>
      <c r="AX365" s="13" t="s">
        <v>76</v>
      </c>
      <c r="AY365" s="215" t="s">
        <v>123</v>
      </c>
    </row>
    <row r="366" spans="1:65" s="14" customFormat="1" ht="11.25">
      <c r="B366" s="216"/>
      <c r="C366" s="217"/>
      <c r="D366" s="202" t="s">
        <v>134</v>
      </c>
      <c r="E366" s="218" t="s">
        <v>20</v>
      </c>
      <c r="F366" s="219" t="s">
        <v>781</v>
      </c>
      <c r="G366" s="217"/>
      <c r="H366" s="220">
        <v>5.5</v>
      </c>
      <c r="I366" s="221"/>
      <c r="J366" s="217"/>
      <c r="K366" s="217"/>
      <c r="L366" s="222"/>
      <c r="M366" s="223"/>
      <c r="N366" s="224"/>
      <c r="O366" s="224"/>
      <c r="P366" s="224"/>
      <c r="Q366" s="224"/>
      <c r="R366" s="224"/>
      <c r="S366" s="224"/>
      <c r="T366" s="225"/>
      <c r="AT366" s="226" t="s">
        <v>134</v>
      </c>
      <c r="AU366" s="226" t="s">
        <v>86</v>
      </c>
      <c r="AV366" s="14" t="s">
        <v>86</v>
      </c>
      <c r="AW366" s="14" t="s">
        <v>37</v>
      </c>
      <c r="AX366" s="14" t="s">
        <v>22</v>
      </c>
      <c r="AY366" s="226" t="s">
        <v>123</v>
      </c>
    </row>
    <row r="367" spans="1:65" s="2" customFormat="1" ht="16.5" customHeight="1">
      <c r="A367" s="36"/>
      <c r="B367" s="37"/>
      <c r="C367" s="189" t="s">
        <v>542</v>
      </c>
      <c r="D367" s="189" t="s">
        <v>125</v>
      </c>
      <c r="E367" s="190" t="s">
        <v>769</v>
      </c>
      <c r="F367" s="191" t="s">
        <v>770</v>
      </c>
      <c r="G367" s="192" t="s">
        <v>197</v>
      </c>
      <c r="H367" s="193">
        <v>17.5</v>
      </c>
      <c r="I367" s="194"/>
      <c r="J367" s="195">
        <f>ROUND(I367*H367,2)</f>
        <v>0</v>
      </c>
      <c r="K367" s="191" t="s">
        <v>129</v>
      </c>
      <c r="L367" s="41"/>
      <c r="M367" s="196" t="s">
        <v>20</v>
      </c>
      <c r="N367" s="197" t="s">
        <v>47</v>
      </c>
      <c r="O367" s="66"/>
      <c r="P367" s="198">
        <f>O367*H367</f>
        <v>0</v>
      </c>
      <c r="Q367" s="198">
        <v>0</v>
      </c>
      <c r="R367" s="198">
        <f>Q367*H367</f>
        <v>0</v>
      </c>
      <c r="S367" s="198">
        <v>0.44</v>
      </c>
      <c r="T367" s="199">
        <f>S367*H367</f>
        <v>7.7</v>
      </c>
      <c r="U367" s="36"/>
      <c r="V367" s="36"/>
      <c r="W367" s="36"/>
      <c r="X367" s="36"/>
      <c r="Y367" s="36"/>
      <c r="Z367" s="36"/>
      <c r="AA367" s="36"/>
      <c r="AB367" s="36"/>
      <c r="AC367" s="36"/>
      <c r="AD367" s="36"/>
      <c r="AE367" s="36"/>
      <c r="AR367" s="200" t="s">
        <v>130</v>
      </c>
      <c r="AT367" s="200" t="s">
        <v>125</v>
      </c>
      <c r="AU367" s="200" t="s">
        <v>86</v>
      </c>
      <c r="AY367" s="19" t="s">
        <v>123</v>
      </c>
      <c r="BE367" s="201">
        <f>IF(N367="základní",J367,0)</f>
        <v>0</v>
      </c>
      <c r="BF367" s="201">
        <f>IF(N367="snížená",J367,0)</f>
        <v>0</v>
      </c>
      <c r="BG367" s="201">
        <f>IF(N367="zákl. přenesená",J367,0)</f>
        <v>0</v>
      </c>
      <c r="BH367" s="201">
        <f>IF(N367="sníž. přenesená",J367,0)</f>
        <v>0</v>
      </c>
      <c r="BI367" s="201">
        <f>IF(N367="nulová",J367,0)</f>
        <v>0</v>
      </c>
      <c r="BJ367" s="19" t="s">
        <v>22</v>
      </c>
      <c r="BK367" s="201">
        <f>ROUND(I367*H367,2)</f>
        <v>0</v>
      </c>
      <c r="BL367" s="19" t="s">
        <v>130</v>
      </c>
      <c r="BM367" s="200" t="s">
        <v>782</v>
      </c>
    </row>
    <row r="368" spans="1:65" s="2" customFormat="1" ht="19.5">
      <c r="A368" s="36"/>
      <c r="B368" s="37"/>
      <c r="C368" s="38"/>
      <c r="D368" s="202" t="s">
        <v>132</v>
      </c>
      <c r="E368" s="38"/>
      <c r="F368" s="203" t="s">
        <v>772</v>
      </c>
      <c r="G368" s="38"/>
      <c r="H368" s="38"/>
      <c r="I368" s="110"/>
      <c r="J368" s="38"/>
      <c r="K368" s="38"/>
      <c r="L368" s="41"/>
      <c r="M368" s="204"/>
      <c r="N368" s="205"/>
      <c r="O368" s="66"/>
      <c r="P368" s="66"/>
      <c r="Q368" s="66"/>
      <c r="R368" s="66"/>
      <c r="S368" s="66"/>
      <c r="T368" s="67"/>
      <c r="U368" s="36"/>
      <c r="V368" s="36"/>
      <c r="W368" s="36"/>
      <c r="X368" s="36"/>
      <c r="Y368" s="36"/>
      <c r="Z368" s="36"/>
      <c r="AA368" s="36"/>
      <c r="AB368" s="36"/>
      <c r="AC368" s="36"/>
      <c r="AD368" s="36"/>
      <c r="AE368" s="36"/>
      <c r="AT368" s="19" t="s">
        <v>132</v>
      </c>
      <c r="AU368" s="19" t="s">
        <v>86</v>
      </c>
    </row>
    <row r="369" spans="1:65" s="13" customFormat="1" ht="11.25">
      <c r="B369" s="206"/>
      <c r="C369" s="207"/>
      <c r="D369" s="202" t="s">
        <v>134</v>
      </c>
      <c r="E369" s="208" t="s">
        <v>20</v>
      </c>
      <c r="F369" s="209" t="s">
        <v>757</v>
      </c>
      <c r="G369" s="207"/>
      <c r="H369" s="208" t="s">
        <v>20</v>
      </c>
      <c r="I369" s="210"/>
      <c r="J369" s="207"/>
      <c r="K369" s="207"/>
      <c r="L369" s="211"/>
      <c r="M369" s="212"/>
      <c r="N369" s="213"/>
      <c r="O369" s="213"/>
      <c r="P369" s="213"/>
      <c r="Q369" s="213"/>
      <c r="R369" s="213"/>
      <c r="S369" s="213"/>
      <c r="T369" s="214"/>
      <c r="AT369" s="215" t="s">
        <v>134</v>
      </c>
      <c r="AU369" s="215" t="s">
        <v>86</v>
      </c>
      <c r="AV369" s="13" t="s">
        <v>22</v>
      </c>
      <c r="AW369" s="13" t="s">
        <v>37</v>
      </c>
      <c r="AX369" s="13" t="s">
        <v>76</v>
      </c>
      <c r="AY369" s="215" t="s">
        <v>123</v>
      </c>
    </row>
    <row r="370" spans="1:65" s="14" customFormat="1" ht="11.25">
      <c r="B370" s="216"/>
      <c r="C370" s="217"/>
      <c r="D370" s="202" t="s">
        <v>134</v>
      </c>
      <c r="E370" s="218" t="s">
        <v>20</v>
      </c>
      <c r="F370" s="219" t="s">
        <v>758</v>
      </c>
      <c r="G370" s="217"/>
      <c r="H370" s="220">
        <v>17.5</v>
      </c>
      <c r="I370" s="221"/>
      <c r="J370" s="217"/>
      <c r="K370" s="217"/>
      <c r="L370" s="222"/>
      <c r="M370" s="223"/>
      <c r="N370" s="224"/>
      <c r="O370" s="224"/>
      <c r="P370" s="224"/>
      <c r="Q370" s="224"/>
      <c r="R370" s="224"/>
      <c r="S370" s="224"/>
      <c r="T370" s="225"/>
      <c r="AT370" s="226" t="s">
        <v>134</v>
      </c>
      <c r="AU370" s="226" t="s">
        <v>86</v>
      </c>
      <c r="AV370" s="14" t="s">
        <v>86</v>
      </c>
      <c r="AW370" s="14" t="s">
        <v>37</v>
      </c>
      <c r="AX370" s="14" t="s">
        <v>22</v>
      </c>
      <c r="AY370" s="226" t="s">
        <v>123</v>
      </c>
    </row>
    <row r="371" spans="1:65" s="2" customFormat="1" ht="16.5" customHeight="1">
      <c r="A371" s="36"/>
      <c r="B371" s="37"/>
      <c r="C371" s="189" t="s">
        <v>547</v>
      </c>
      <c r="D371" s="189" t="s">
        <v>125</v>
      </c>
      <c r="E371" s="190" t="s">
        <v>783</v>
      </c>
      <c r="F371" s="191" t="s">
        <v>784</v>
      </c>
      <c r="G371" s="192" t="s">
        <v>197</v>
      </c>
      <c r="H371" s="193">
        <v>17.5</v>
      </c>
      <c r="I371" s="194"/>
      <c r="J371" s="195">
        <f>ROUND(I371*H371,2)</f>
        <v>0</v>
      </c>
      <c r="K371" s="191" t="s">
        <v>129</v>
      </c>
      <c r="L371" s="41"/>
      <c r="M371" s="196" t="s">
        <v>20</v>
      </c>
      <c r="N371" s="197" t="s">
        <v>47</v>
      </c>
      <c r="O371" s="66"/>
      <c r="P371" s="198">
        <f>O371*H371</f>
        <v>0</v>
      </c>
      <c r="Q371" s="198">
        <v>0</v>
      </c>
      <c r="R371" s="198">
        <f>Q371*H371</f>
        <v>0</v>
      </c>
      <c r="S371" s="198">
        <v>9.8000000000000004E-2</v>
      </c>
      <c r="T371" s="199">
        <f>S371*H371</f>
        <v>1.7150000000000001</v>
      </c>
      <c r="U371" s="36"/>
      <c r="V371" s="36"/>
      <c r="W371" s="36"/>
      <c r="X371" s="36"/>
      <c r="Y371" s="36"/>
      <c r="Z371" s="36"/>
      <c r="AA371" s="36"/>
      <c r="AB371" s="36"/>
      <c r="AC371" s="36"/>
      <c r="AD371" s="36"/>
      <c r="AE371" s="36"/>
      <c r="AR371" s="200" t="s">
        <v>130</v>
      </c>
      <c r="AT371" s="200" t="s">
        <v>125</v>
      </c>
      <c r="AU371" s="200" t="s">
        <v>86</v>
      </c>
      <c r="AY371" s="19" t="s">
        <v>123</v>
      </c>
      <c r="BE371" s="201">
        <f>IF(N371="základní",J371,0)</f>
        <v>0</v>
      </c>
      <c r="BF371" s="201">
        <f>IF(N371="snížená",J371,0)</f>
        <v>0</v>
      </c>
      <c r="BG371" s="201">
        <f>IF(N371="zákl. přenesená",J371,0)</f>
        <v>0</v>
      </c>
      <c r="BH371" s="201">
        <f>IF(N371="sníž. přenesená",J371,0)</f>
        <v>0</v>
      </c>
      <c r="BI371" s="201">
        <f>IF(N371="nulová",J371,0)</f>
        <v>0</v>
      </c>
      <c r="BJ371" s="19" t="s">
        <v>22</v>
      </c>
      <c r="BK371" s="201">
        <f>ROUND(I371*H371,2)</f>
        <v>0</v>
      </c>
      <c r="BL371" s="19" t="s">
        <v>130</v>
      </c>
      <c r="BM371" s="200" t="s">
        <v>785</v>
      </c>
    </row>
    <row r="372" spans="1:65" s="2" customFormat="1" ht="19.5">
      <c r="A372" s="36"/>
      <c r="B372" s="37"/>
      <c r="C372" s="38"/>
      <c r="D372" s="202" t="s">
        <v>132</v>
      </c>
      <c r="E372" s="38"/>
      <c r="F372" s="203" t="s">
        <v>786</v>
      </c>
      <c r="G372" s="38"/>
      <c r="H372" s="38"/>
      <c r="I372" s="110"/>
      <c r="J372" s="38"/>
      <c r="K372" s="38"/>
      <c r="L372" s="41"/>
      <c r="M372" s="204"/>
      <c r="N372" s="205"/>
      <c r="O372" s="66"/>
      <c r="P372" s="66"/>
      <c r="Q372" s="66"/>
      <c r="R372" s="66"/>
      <c r="S372" s="66"/>
      <c r="T372" s="67"/>
      <c r="U372" s="36"/>
      <c r="V372" s="36"/>
      <c r="W372" s="36"/>
      <c r="X372" s="36"/>
      <c r="Y372" s="36"/>
      <c r="Z372" s="36"/>
      <c r="AA372" s="36"/>
      <c r="AB372" s="36"/>
      <c r="AC372" s="36"/>
      <c r="AD372" s="36"/>
      <c r="AE372" s="36"/>
      <c r="AT372" s="19" t="s">
        <v>132</v>
      </c>
      <c r="AU372" s="19" t="s">
        <v>86</v>
      </c>
    </row>
    <row r="373" spans="1:65" s="13" customFormat="1" ht="11.25">
      <c r="B373" s="206"/>
      <c r="C373" s="207"/>
      <c r="D373" s="202" t="s">
        <v>134</v>
      </c>
      <c r="E373" s="208" t="s">
        <v>20</v>
      </c>
      <c r="F373" s="209" t="s">
        <v>757</v>
      </c>
      <c r="G373" s="207"/>
      <c r="H373" s="208" t="s">
        <v>20</v>
      </c>
      <c r="I373" s="210"/>
      <c r="J373" s="207"/>
      <c r="K373" s="207"/>
      <c r="L373" s="211"/>
      <c r="M373" s="212"/>
      <c r="N373" s="213"/>
      <c r="O373" s="213"/>
      <c r="P373" s="213"/>
      <c r="Q373" s="213"/>
      <c r="R373" s="213"/>
      <c r="S373" s="213"/>
      <c r="T373" s="214"/>
      <c r="AT373" s="215" t="s">
        <v>134</v>
      </c>
      <c r="AU373" s="215" t="s">
        <v>86</v>
      </c>
      <c r="AV373" s="13" t="s">
        <v>22</v>
      </c>
      <c r="AW373" s="13" t="s">
        <v>37</v>
      </c>
      <c r="AX373" s="13" t="s">
        <v>76</v>
      </c>
      <c r="AY373" s="215" t="s">
        <v>123</v>
      </c>
    </row>
    <row r="374" spans="1:65" s="14" customFormat="1" ht="11.25">
      <c r="B374" s="216"/>
      <c r="C374" s="217"/>
      <c r="D374" s="202" t="s">
        <v>134</v>
      </c>
      <c r="E374" s="218" t="s">
        <v>20</v>
      </c>
      <c r="F374" s="219" t="s">
        <v>758</v>
      </c>
      <c r="G374" s="217"/>
      <c r="H374" s="220">
        <v>17.5</v>
      </c>
      <c r="I374" s="221"/>
      <c r="J374" s="217"/>
      <c r="K374" s="217"/>
      <c r="L374" s="222"/>
      <c r="M374" s="223"/>
      <c r="N374" s="224"/>
      <c r="O374" s="224"/>
      <c r="P374" s="224"/>
      <c r="Q374" s="224"/>
      <c r="R374" s="224"/>
      <c r="S374" s="224"/>
      <c r="T374" s="225"/>
      <c r="AT374" s="226" t="s">
        <v>134</v>
      </c>
      <c r="AU374" s="226" t="s">
        <v>86</v>
      </c>
      <c r="AV374" s="14" t="s">
        <v>86</v>
      </c>
      <c r="AW374" s="14" t="s">
        <v>37</v>
      </c>
      <c r="AX374" s="14" t="s">
        <v>22</v>
      </c>
      <c r="AY374" s="226" t="s">
        <v>123</v>
      </c>
    </row>
    <row r="375" spans="1:65" s="2" customFormat="1" ht="16.5" customHeight="1">
      <c r="A375" s="36"/>
      <c r="B375" s="37"/>
      <c r="C375" s="189" t="s">
        <v>552</v>
      </c>
      <c r="D375" s="189" t="s">
        <v>125</v>
      </c>
      <c r="E375" s="190" t="s">
        <v>553</v>
      </c>
      <c r="F375" s="191" t="s">
        <v>554</v>
      </c>
      <c r="G375" s="192" t="s">
        <v>145</v>
      </c>
      <c r="H375" s="193">
        <v>17</v>
      </c>
      <c r="I375" s="194"/>
      <c r="J375" s="195">
        <f>ROUND(I375*H375,2)</f>
        <v>0</v>
      </c>
      <c r="K375" s="191" t="s">
        <v>129</v>
      </c>
      <c r="L375" s="41"/>
      <c r="M375" s="196" t="s">
        <v>20</v>
      </c>
      <c r="N375" s="197" t="s">
        <v>47</v>
      </c>
      <c r="O375" s="66"/>
      <c r="P375" s="198">
        <f>O375*H375</f>
        <v>0</v>
      </c>
      <c r="Q375" s="198">
        <v>0</v>
      </c>
      <c r="R375" s="198">
        <f>Q375*H375</f>
        <v>0</v>
      </c>
      <c r="S375" s="198">
        <v>0</v>
      </c>
      <c r="T375" s="199">
        <f>S375*H375</f>
        <v>0</v>
      </c>
      <c r="U375" s="36"/>
      <c r="V375" s="36"/>
      <c r="W375" s="36"/>
      <c r="X375" s="36"/>
      <c r="Y375" s="36"/>
      <c r="Z375" s="36"/>
      <c r="AA375" s="36"/>
      <c r="AB375" s="36"/>
      <c r="AC375" s="36"/>
      <c r="AD375" s="36"/>
      <c r="AE375" s="36"/>
      <c r="AR375" s="200" t="s">
        <v>130</v>
      </c>
      <c r="AT375" s="200" t="s">
        <v>125</v>
      </c>
      <c r="AU375" s="200" t="s">
        <v>86</v>
      </c>
      <c r="AY375" s="19" t="s">
        <v>123</v>
      </c>
      <c r="BE375" s="201">
        <f>IF(N375="základní",J375,0)</f>
        <v>0</v>
      </c>
      <c r="BF375" s="201">
        <f>IF(N375="snížená",J375,0)</f>
        <v>0</v>
      </c>
      <c r="BG375" s="201">
        <f>IF(N375="zákl. přenesená",J375,0)</f>
        <v>0</v>
      </c>
      <c r="BH375" s="201">
        <f>IF(N375="sníž. přenesená",J375,0)</f>
        <v>0</v>
      </c>
      <c r="BI375" s="201">
        <f>IF(N375="nulová",J375,0)</f>
        <v>0</v>
      </c>
      <c r="BJ375" s="19" t="s">
        <v>22</v>
      </c>
      <c r="BK375" s="201">
        <f>ROUND(I375*H375,2)</f>
        <v>0</v>
      </c>
      <c r="BL375" s="19" t="s">
        <v>130</v>
      </c>
      <c r="BM375" s="200" t="s">
        <v>787</v>
      </c>
    </row>
    <row r="376" spans="1:65" s="2" customFormat="1" ht="11.25">
      <c r="A376" s="36"/>
      <c r="B376" s="37"/>
      <c r="C376" s="38"/>
      <c r="D376" s="202" t="s">
        <v>132</v>
      </c>
      <c r="E376" s="38"/>
      <c r="F376" s="203" t="s">
        <v>556</v>
      </c>
      <c r="G376" s="38"/>
      <c r="H376" s="38"/>
      <c r="I376" s="110"/>
      <c r="J376" s="38"/>
      <c r="K376" s="38"/>
      <c r="L376" s="41"/>
      <c r="M376" s="204"/>
      <c r="N376" s="205"/>
      <c r="O376" s="66"/>
      <c r="P376" s="66"/>
      <c r="Q376" s="66"/>
      <c r="R376" s="66"/>
      <c r="S376" s="66"/>
      <c r="T376" s="67"/>
      <c r="U376" s="36"/>
      <c r="V376" s="36"/>
      <c r="W376" s="36"/>
      <c r="X376" s="36"/>
      <c r="Y376" s="36"/>
      <c r="Z376" s="36"/>
      <c r="AA376" s="36"/>
      <c r="AB376" s="36"/>
      <c r="AC376" s="36"/>
      <c r="AD376" s="36"/>
      <c r="AE376" s="36"/>
      <c r="AT376" s="19" t="s">
        <v>132</v>
      </c>
      <c r="AU376" s="19" t="s">
        <v>86</v>
      </c>
    </row>
    <row r="377" spans="1:65" s="13" customFormat="1" ht="11.25">
      <c r="B377" s="206"/>
      <c r="C377" s="207"/>
      <c r="D377" s="202" t="s">
        <v>134</v>
      </c>
      <c r="E377" s="208" t="s">
        <v>20</v>
      </c>
      <c r="F377" s="209" t="s">
        <v>757</v>
      </c>
      <c r="G377" s="207"/>
      <c r="H377" s="208" t="s">
        <v>20</v>
      </c>
      <c r="I377" s="210"/>
      <c r="J377" s="207"/>
      <c r="K377" s="207"/>
      <c r="L377" s="211"/>
      <c r="M377" s="212"/>
      <c r="N377" s="213"/>
      <c r="O377" s="213"/>
      <c r="P377" s="213"/>
      <c r="Q377" s="213"/>
      <c r="R377" s="213"/>
      <c r="S377" s="213"/>
      <c r="T377" s="214"/>
      <c r="AT377" s="215" t="s">
        <v>134</v>
      </c>
      <c r="AU377" s="215" t="s">
        <v>86</v>
      </c>
      <c r="AV377" s="13" t="s">
        <v>22</v>
      </c>
      <c r="AW377" s="13" t="s">
        <v>37</v>
      </c>
      <c r="AX377" s="13" t="s">
        <v>76</v>
      </c>
      <c r="AY377" s="215" t="s">
        <v>123</v>
      </c>
    </row>
    <row r="378" spans="1:65" s="14" customFormat="1" ht="11.25">
      <c r="B378" s="216"/>
      <c r="C378" s="217"/>
      <c r="D378" s="202" t="s">
        <v>134</v>
      </c>
      <c r="E378" s="218" t="s">
        <v>20</v>
      </c>
      <c r="F378" s="219" t="s">
        <v>788</v>
      </c>
      <c r="G378" s="217"/>
      <c r="H378" s="220">
        <v>17</v>
      </c>
      <c r="I378" s="221"/>
      <c r="J378" s="217"/>
      <c r="K378" s="217"/>
      <c r="L378" s="222"/>
      <c r="M378" s="223"/>
      <c r="N378" s="224"/>
      <c r="O378" s="224"/>
      <c r="P378" s="224"/>
      <c r="Q378" s="224"/>
      <c r="R378" s="224"/>
      <c r="S378" s="224"/>
      <c r="T378" s="225"/>
      <c r="AT378" s="226" t="s">
        <v>134</v>
      </c>
      <c r="AU378" s="226" t="s">
        <v>86</v>
      </c>
      <c r="AV378" s="14" t="s">
        <v>86</v>
      </c>
      <c r="AW378" s="14" t="s">
        <v>37</v>
      </c>
      <c r="AX378" s="14" t="s">
        <v>22</v>
      </c>
      <c r="AY378" s="226" t="s">
        <v>123</v>
      </c>
    </row>
    <row r="379" spans="1:65" s="2" customFormat="1" ht="16.5" customHeight="1">
      <c r="A379" s="36"/>
      <c r="B379" s="37"/>
      <c r="C379" s="189" t="s">
        <v>559</v>
      </c>
      <c r="D379" s="189" t="s">
        <v>125</v>
      </c>
      <c r="E379" s="190" t="s">
        <v>560</v>
      </c>
      <c r="F379" s="191" t="s">
        <v>561</v>
      </c>
      <c r="G379" s="192" t="s">
        <v>145</v>
      </c>
      <c r="H379" s="193">
        <v>13</v>
      </c>
      <c r="I379" s="194"/>
      <c r="J379" s="195">
        <f>ROUND(I379*H379,2)</f>
        <v>0</v>
      </c>
      <c r="K379" s="191" t="s">
        <v>129</v>
      </c>
      <c r="L379" s="41"/>
      <c r="M379" s="196" t="s">
        <v>20</v>
      </c>
      <c r="N379" s="197" t="s">
        <v>47</v>
      </c>
      <c r="O379" s="66"/>
      <c r="P379" s="198">
        <f>O379*H379</f>
        <v>0</v>
      </c>
      <c r="Q379" s="198">
        <v>0</v>
      </c>
      <c r="R379" s="198">
        <f>Q379*H379</f>
        <v>0</v>
      </c>
      <c r="S379" s="198">
        <v>0.20499999999999999</v>
      </c>
      <c r="T379" s="199">
        <f>S379*H379</f>
        <v>2.665</v>
      </c>
      <c r="U379" s="36"/>
      <c r="V379" s="36"/>
      <c r="W379" s="36"/>
      <c r="X379" s="36"/>
      <c r="Y379" s="36"/>
      <c r="Z379" s="36"/>
      <c r="AA379" s="36"/>
      <c r="AB379" s="36"/>
      <c r="AC379" s="36"/>
      <c r="AD379" s="36"/>
      <c r="AE379" s="36"/>
      <c r="AR379" s="200" t="s">
        <v>130</v>
      </c>
      <c r="AT379" s="200" t="s">
        <v>125</v>
      </c>
      <c r="AU379" s="200" t="s">
        <v>86</v>
      </c>
      <c r="AY379" s="19" t="s">
        <v>123</v>
      </c>
      <c r="BE379" s="201">
        <f>IF(N379="základní",J379,0)</f>
        <v>0</v>
      </c>
      <c r="BF379" s="201">
        <f>IF(N379="snížená",J379,0)</f>
        <v>0</v>
      </c>
      <c r="BG379" s="201">
        <f>IF(N379="zákl. přenesená",J379,0)</f>
        <v>0</v>
      </c>
      <c r="BH379" s="201">
        <f>IF(N379="sníž. přenesená",J379,0)</f>
        <v>0</v>
      </c>
      <c r="BI379" s="201">
        <f>IF(N379="nulová",J379,0)</f>
        <v>0</v>
      </c>
      <c r="BJ379" s="19" t="s">
        <v>22</v>
      </c>
      <c r="BK379" s="201">
        <f>ROUND(I379*H379,2)</f>
        <v>0</v>
      </c>
      <c r="BL379" s="19" t="s">
        <v>130</v>
      </c>
      <c r="BM379" s="200" t="s">
        <v>789</v>
      </c>
    </row>
    <row r="380" spans="1:65" s="2" customFormat="1" ht="19.5">
      <c r="A380" s="36"/>
      <c r="B380" s="37"/>
      <c r="C380" s="38"/>
      <c r="D380" s="202" t="s">
        <v>132</v>
      </c>
      <c r="E380" s="38"/>
      <c r="F380" s="203" t="s">
        <v>563</v>
      </c>
      <c r="G380" s="38"/>
      <c r="H380" s="38"/>
      <c r="I380" s="110"/>
      <c r="J380" s="38"/>
      <c r="K380" s="38"/>
      <c r="L380" s="41"/>
      <c r="M380" s="204"/>
      <c r="N380" s="205"/>
      <c r="O380" s="66"/>
      <c r="P380" s="66"/>
      <c r="Q380" s="66"/>
      <c r="R380" s="66"/>
      <c r="S380" s="66"/>
      <c r="T380" s="67"/>
      <c r="U380" s="36"/>
      <c r="V380" s="36"/>
      <c r="W380" s="36"/>
      <c r="X380" s="36"/>
      <c r="Y380" s="36"/>
      <c r="Z380" s="36"/>
      <c r="AA380" s="36"/>
      <c r="AB380" s="36"/>
      <c r="AC380" s="36"/>
      <c r="AD380" s="36"/>
      <c r="AE380" s="36"/>
      <c r="AT380" s="19" t="s">
        <v>132</v>
      </c>
      <c r="AU380" s="19" t="s">
        <v>86</v>
      </c>
    </row>
    <row r="381" spans="1:65" s="2" customFormat="1" ht="16.5" customHeight="1">
      <c r="A381" s="36"/>
      <c r="B381" s="37"/>
      <c r="C381" s="189" t="s">
        <v>564</v>
      </c>
      <c r="D381" s="189" t="s">
        <v>125</v>
      </c>
      <c r="E381" s="190" t="s">
        <v>565</v>
      </c>
      <c r="F381" s="191" t="s">
        <v>566</v>
      </c>
      <c r="G381" s="192" t="s">
        <v>263</v>
      </c>
      <c r="H381" s="193">
        <v>15.154</v>
      </c>
      <c r="I381" s="194"/>
      <c r="J381" s="195">
        <f>ROUND(I381*H381,2)</f>
        <v>0</v>
      </c>
      <c r="K381" s="191" t="s">
        <v>129</v>
      </c>
      <c r="L381" s="41"/>
      <c r="M381" s="196" t="s">
        <v>20</v>
      </c>
      <c r="N381" s="197" t="s">
        <v>47</v>
      </c>
      <c r="O381" s="66"/>
      <c r="P381" s="198">
        <f>O381*H381</f>
        <v>0</v>
      </c>
      <c r="Q381" s="198">
        <v>0</v>
      </c>
      <c r="R381" s="198">
        <f>Q381*H381</f>
        <v>0</v>
      </c>
      <c r="S381" s="198">
        <v>0</v>
      </c>
      <c r="T381" s="199">
        <f>S381*H381</f>
        <v>0</v>
      </c>
      <c r="U381" s="36"/>
      <c r="V381" s="36"/>
      <c r="W381" s="36"/>
      <c r="X381" s="36"/>
      <c r="Y381" s="36"/>
      <c r="Z381" s="36"/>
      <c r="AA381" s="36"/>
      <c r="AB381" s="36"/>
      <c r="AC381" s="36"/>
      <c r="AD381" s="36"/>
      <c r="AE381" s="36"/>
      <c r="AR381" s="200" t="s">
        <v>130</v>
      </c>
      <c r="AT381" s="200" t="s">
        <v>125</v>
      </c>
      <c r="AU381" s="200" t="s">
        <v>86</v>
      </c>
      <c r="AY381" s="19" t="s">
        <v>123</v>
      </c>
      <c r="BE381" s="201">
        <f>IF(N381="základní",J381,0)</f>
        <v>0</v>
      </c>
      <c r="BF381" s="201">
        <f>IF(N381="snížená",J381,0)</f>
        <v>0</v>
      </c>
      <c r="BG381" s="201">
        <f>IF(N381="zákl. přenesená",J381,0)</f>
        <v>0</v>
      </c>
      <c r="BH381" s="201">
        <f>IF(N381="sníž. přenesená",J381,0)</f>
        <v>0</v>
      </c>
      <c r="BI381" s="201">
        <f>IF(N381="nulová",J381,0)</f>
        <v>0</v>
      </c>
      <c r="BJ381" s="19" t="s">
        <v>22</v>
      </c>
      <c r="BK381" s="201">
        <f>ROUND(I381*H381,2)</f>
        <v>0</v>
      </c>
      <c r="BL381" s="19" t="s">
        <v>130</v>
      </c>
      <c r="BM381" s="200" t="s">
        <v>567</v>
      </c>
    </row>
    <row r="382" spans="1:65" s="2" customFormat="1" ht="11.25">
      <c r="A382" s="36"/>
      <c r="B382" s="37"/>
      <c r="C382" s="38"/>
      <c r="D382" s="202" t="s">
        <v>132</v>
      </c>
      <c r="E382" s="38"/>
      <c r="F382" s="203" t="s">
        <v>568</v>
      </c>
      <c r="G382" s="38"/>
      <c r="H382" s="38"/>
      <c r="I382" s="110"/>
      <c r="J382" s="38"/>
      <c r="K382" s="38"/>
      <c r="L382" s="41"/>
      <c r="M382" s="204"/>
      <c r="N382" s="205"/>
      <c r="O382" s="66"/>
      <c r="P382" s="66"/>
      <c r="Q382" s="66"/>
      <c r="R382" s="66"/>
      <c r="S382" s="66"/>
      <c r="T382" s="67"/>
      <c r="U382" s="36"/>
      <c r="V382" s="36"/>
      <c r="W382" s="36"/>
      <c r="X382" s="36"/>
      <c r="Y382" s="36"/>
      <c r="Z382" s="36"/>
      <c r="AA382" s="36"/>
      <c r="AB382" s="36"/>
      <c r="AC382" s="36"/>
      <c r="AD382" s="36"/>
      <c r="AE382" s="36"/>
      <c r="AT382" s="19" t="s">
        <v>132</v>
      </c>
      <c r="AU382" s="19" t="s">
        <v>86</v>
      </c>
    </row>
    <row r="383" spans="1:65" s="13" customFormat="1" ht="11.25">
      <c r="B383" s="206"/>
      <c r="C383" s="207"/>
      <c r="D383" s="202" t="s">
        <v>134</v>
      </c>
      <c r="E383" s="208" t="s">
        <v>20</v>
      </c>
      <c r="F383" s="209" t="s">
        <v>569</v>
      </c>
      <c r="G383" s="207"/>
      <c r="H383" s="208" t="s">
        <v>20</v>
      </c>
      <c r="I383" s="210"/>
      <c r="J383" s="207"/>
      <c r="K383" s="207"/>
      <c r="L383" s="211"/>
      <c r="M383" s="212"/>
      <c r="N383" s="213"/>
      <c r="O383" s="213"/>
      <c r="P383" s="213"/>
      <c r="Q383" s="213"/>
      <c r="R383" s="213"/>
      <c r="S383" s="213"/>
      <c r="T383" s="214"/>
      <c r="AT383" s="215" t="s">
        <v>134</v>
      </c>
      <c r="AU383" s="215" t="s">
        <v>86</v>
      </c>
      <c r="AV383" s="13" t="s">
        <v>22</v>
      </c>
      <c r="AW383" s="13" t="s">
        <v>37</v>
      </c>
      <c r="AX383" s="13" t="s">
        <v>76</v>
      </c>
      <c r="AY383" s="215" t="s">
        <v>123</v>
      </c>
    </row>
    <row r="384" spans="1:65" s="14" customFormat="1" ht="11.25">
      <c r="B384" s="216"/>
      <c r="C384" s="217"/>
      <c r="D384" s="202" t="s">
        <v>134</v>
      </c>
      <c r="E384" s="218" t="s">
        <v>20</v>
      </c>
      <c r="F384" s="219" t="s">
        <v>790</v>
      </c>
      <c r="G384" s="217"/>
      <c r="H384" s="220">
        <v>15.154</v>
      </c>
      <c r="I384" s="221"/>
      <c r="J384" s="217"/>
      <c r="K384" s="217"/>
      <c r="L384" s="222"/>
      <c r="M384" s="223"/>
      <c r="N384" s="224"/>
      <c r="O384" s="224"/>
      <c r="P384" s="224"/>
      <c r="Q384" s="224"/>
      <c r="R384" s="224"/>
      <c r="S384" s="224"/>
      <c r="T384" s="225"/>
      <c r="AT384" s="226" t="s">
        <v>134</v>
      </c>
      <c r="AU384" s="226" t="s">
        <v>86</v>
      </c>
      <c r="AV384" s="14" t="s">
        <v>86</v>
      </c>
      <c r="AW384" s="14" t="s">
        <v>37</v>
      </c>
      <c r="AX384" s="14" t="s">
        <v>22</v>
      </c>
      <c r="AY384" s="226" t="s">
        <v>123</v>
      </c>
    </row>
    <row r="385" spans="1:65" s="2" customFormat="1" ht="16.5" customHeight="1">
      <c r="A385" s="36"/>
      <c r="B385" s="37"/>
      <c r="C385" s="189" t="s">
        <v>571</v>
      </c>
      <c r="D385" s="189" t="s">
        <v>125</v>
      </c>
      <c r="E385" s="190" t="s">
        <v>572</v>
      </c>
      <c r="F385" s="191" t="s">
        <v>573</v>
      </c>
      <c r="G385" s="192" t="s">
        <v>263</v>
      </c>
      <c r="H385" s="193">
        <v>136.386</v>
      </c>
      <c r="I385" s="194"/>
      <c r="J385" s="195">
        <f>ROUND(I385*H385,2)</f>
        <v>0</v>
      </c>
      <c r="K385" s="191" t="s">
        <v>129</v>
      </c>
      <c r="L385" s="41"/>
      <c r="M385" s="196" t="s">
        <v>20</v>
      </c>
      <c r="N385" s="197" t="s">
        <v>47</v>
      </c>
      <c r="O385" s="66"/>
      <c r="P385" s="198">
        <f>O385*H385</f>
        <v>0</v>
      </c>
      <c r="Q385" s="198">
        <v>0</v>
      </c>
      <c r="R385" s="198">
        <f>Q385*H385</f>
        <v>0</v>
      </c>
      <c r="S385" s="198">
        <v>0</v>
      </c>
      <c r="T385" s="199">
        <f>S385*H385</f>
        <v>0</v>
      </c>
      <c r="U385" s="36"/>
      <c r="V385" s="36"/>
      <c r="W385" s="36"/>
      <c r="X385" s="36"/>
      <c r="Y385" s="36"/>
      <c r="Z385" s="36"/>
      <c r="AA385" s="36"/>
      <c r="AB385" s="36"/>
      <c r="AC385" s="36"/>
      <c r="AD385" s="36"/>
      <c r="AE385" s="36"/>
      <c r="AR385" s="200" t="s">
        <v>130</v>
      </c>
      <c r="AT385" s="200" t="s">
        <v>125</v>
      </c>
      <c r="AU385" s="200" t="s">
        <v>86</v>
      </c>
      <c r="AY385" s="19" t="s">
        <v>123</v>
      </c>
      <c r="BE385" s="201">
        <f>IF(N385="základní",J385,0)</f>
        <v>0</v>
      </c>
      <c r="BF385" s="201">
        <f>IF(N385="snížená",J385,0)</f>
        <v>0</v>
      </c>
      <c r="BG385" s="201">
        <f>IF(N385="zákl. přenesená",J385,0)</f>
        <v>0</v>
      </c>
      <c r="BH385" s="201">
        <f>IF(N385="sníž. přenesená",J385,0)</f>
        <v>0</v>
      </c>
      <c r="BI385" s="201">
        <f>IF(N385="nulová",J385,0)</f>
        <v>0</v>
      </c>
      <c r="BJ385" s="19" t="s">
        <v>22</v>
      </c>
      <c r="BK385" s="201">
        <f>ROUND(I385*H385,2)</f>
        <v>0</v>
      </c>
      <c r="BL385" s="19" t="s">
        <v>130</v>
      </c>
      <c r="BM385" s="200" t="s">
        <v>574</v>
      </c>
    </row>
    <row r="386" spans="1:65" s="2" customFormat="1" ht="11.25">
      <c r="A386" s="36"/>
      <c r="B386" s="37"/>
      <c r="C386" s="38"/>
      <c r="D386" s="202" t="s">
        <v>132</v>
      </c>
      <c r="E386" s="38"/>
      <c r="F386" s="203" t="s">
        <v>575</v>
      </c>
      <c r="G386" s="38"/>
      <c r="H386" s="38"/>
      <c r="I386" s="110"/>
      <c r="J386" s="38"/>
      <c r="K386" s="38"/>
      <c r="L386" s="41"/>
      <c r="M386" s="204"/>
      <c r="N386" s="205"/>
      <c r="O386" s="66"/>
      <c r="P386" s="66"/>
      <c r="Q386" s="66"/>
      <c r="R386" s="66"/>
      <c r="S386" s="66"/>
      <c r="T386" s="67"/>
      <c r="U386" s="36"/>
      <c r="V386" s="36"/>
      <c r="W386" s="36"/>
      <c r="X386" s="36"/>
      <c r="Y386" s="36"/>
      <c r="Z386" s="36"/>
      <c r="AA386" s="36"/>
      <c r="AB386" s="36"/>
      <c r="AC386" s="36"/>
      <c r="AD386" s="36"/>
      <c r="AE386" s="36"/>
      <c r="AT386" s="19" t="s">
        <v>132</v>
      </c>
      <c r="AU386" s="19" t="s">
        <v>86</v>
      </c>
    </row>
    <row r="387" spans="1:65" s="14" customFormat="1" ht="11.25">
      <c r="B387" s="216"/>
      <c r="C387" s="217"/>
      <c r="D387" s="202" t="s">
        <v>134</v>
      </c>
      <c r="E387" s="218" t="s">
        <v>20</v>
      </c>
      <c r="F387" s="219" t="s">
        <v>791</v>
      </c>
      <c r="G387" s="217"/>
      <c r="H387" s="220">
        <v>136.386</v>
      </c>
      <c r="I387" s="221"/>
      <c r="J387" s="217"/>
      <c r="K387" s="217"/>
      <c r="L387" s="222"/>
      <c r="M387" s="223"/>
      <c r="N387" s="224"/>
      <c r="O387" s="224"/>
      <c r="P387" s="224"/>
      <c r="Q387" s="224"/>
      <c r="R387" s="224"/>
      <c r="S387" s="224"/>
      <c r="T387" s="225"/>
      <c r="AT387" s="226" t="s">
        <v>134</v>
      </c>
      <c r="AU387" s="226" t="s">
        <v>86</v>
      </c>
      <c r="AV387" s="14" t="s">
        <v>86</v>
      </c>
      <c r="AW387" s="14" t="s">
        <v>37</v>
      </c>
      <c r="AX387" s="14" t="s">
        <v>22</v>
      </c>
      <c r="AY387" s="226" t="s">
        <v>123</v>
      </c>
    </row>
    <row r="388" spans="1:65" s="2" customFormat="1" ht="16.5" customHeight="1">
      <c r="A388" s="36"/>
      <c r="B388" s="37"/>
      <c r="C388" s="189" t="s">
        <v>577</v>
      </c>
      <c r="D388" s="189" t="s">
        <v>125</v>
      </c>
      <c r="E388" s="190" t="s">
        <v>578</v>
      </c>
      <c r="F388" s="191" t="s">
        <v>579</v>
      </c>
      <c r="G388" s="192" t="s">
        <v>263</v>
      </c>
      <c r="H388" s="193">
        <v>6.3179999999999996</v>
      </c>
      <c r="I388" s="194"/>
      <c r="J388" s="195">
        <f>ROUND(I388*H388,2)</f>
        <v>0</v>
      </c>
      <c r="K388" s="191" t="s">
        <v>129</v>
      </c>
      <c r="L388" s="41"/>
      <c r="M388" s="196" t="s">
        <v>20</v>
      </c>
      <c r="N388" s="197" t="s">
        <v>47</v>
      </c>
      <c r="O388" s="66"/>
      <c r="P388" s="198">
        <f>O388*H388</f>
        <v>0</v>
      </c>
      <c r="Q388" s="198">
        <v>0</v>
      </c>
      <c r="R388" s="198">
        <f>Q388*H388</f>
        <v>0</v>
      </c>
      <c r="S388" s="198">
        <v>0</v>
      </c>
      <c r="T388" s="199">
        <f>S388*H388</f>
        <v>0</v>
      </c>
      <c r="U388" s="36"/>
      <c r="V388" s="36"/>
      <c r="W388" s="36"/>
      <c r="X388" s="36"/>
      <c r="Y388" s="36"/>
      <c r="Z388" s="36"/>
      <c r="AA388" s="36"/>
      <c r="AB388" s="36"/>
      <c r="AC388" s="36"/>
      <c r="AD388" s="36"/>
      <c r="AE388" s="36"/>
      <c r="AR388" s="200" t="s">
        <v>130</v>
      </c>
      <c r="AT388" s="200" t="s">
        <v>125</v>
      </c>
      <c r="AU388" s="200" t="s">
        <v>86</v>
      </c>
      <c r="AY388" s="19" t="s">
        <v>123</v>
      </c>
      <c r="BE388" s="201">
        <f>IF(N388="základní",J388,0)</f>
        <v>0</v>
      </c>
      <c r="BF388" s="201">
        <f>IF(N388="snížená",J388,0)</f>
        <v>0</v>
      </c>
      <c r="BG388" s="201">
        <f>IF(N388="zákl. přenesená",J388,0)</f>
        <v>0</v>
      </c>
      <c r="BH388" s="201">
        <f>IF(N388="sníž. přenesená",J388,0)</f>
        <v>0</v>
      </c>
      <c r="BI388" s="201">
        <f>IF(N388="nulová",J388,0)</f>
        <v>0</v>
      </c>
      <c r="BJ388" s="19" t="s">
        <v>22</v>
      </c>
      <c r="BK388" s="201">
        <f>ROUND(I388*H388,2)</f>
        <v>0</v>
      </c>
      <c r="BL388" s="19" t="s">
        <v>130</v>
      </c>
      <c r="BM388" s="200" t="s">
        <v>580</v>
      </c>
    </row>
    <row r="389" spans="1:65" s="2" customFormat="1" ht="11.25">
      <c r="A389" s="36"/>
      <c r="B389" s="37"/>
      <c r="C389" s="38"/>
      <c r="D389" s="202" t="s">
        <v>132</v>
      </c>
      <c r="E389" s="38"/>
      <c r="F389" s="203" t="s">
        <v>581</v>
      </c>
      <c r="G389" s="38"/>
      <c r="H389" s="38"/>
      <c r="I389" s="110"/>
      <c r="J389" s="38"/>
      <c r="K389" s="38"/>
      <c r="L389" s="41"/>
      <c r="M389" s="204"/>
      <c r="N389" s="205"/>
      <c r="O389" s="66"/>
      <c r="P389" s="66"/>
      <c r="Q389" s="66"/>
      <c r="R389" s="66"/>
      <c r="S389" s="66"/>
      <c r="T389" s="67"/>
      <c r="U389" s="36"/>
      <c r="V389" s="36"/>
      <c r="W389" s="36"/>
      <c r="X389" s="36"/>
      <c r="Y389" s="36"/>
      <c r="Z389" s="36"/>
      <c r="AA389" s="36"/>
      <c r="AB389" s="36"/>
      <c r="AC389" s="36"/>
      <c r="AD389" s="36"/>
      <c r="AE389" s="36"/>
      <c r="AT389" s="19" t="s">
        <v>132</v>
      </c>
      <c r="AU389" s="19" t="s">
        <v>86</v>
      </c>
    </row>
    <row r="390" spans="1:65" s="13" customFormat="1" ht="11.25">
      <c r="B390" s="206"/>
      <c r="C390" s="207"/>
      <c r="D390" s="202" t="s">
        <v>134</v>
      </c>
      <c r="E390" s="208" t="s">
        <v>20</v>
      </c>
      <c r="F390" s="209" t="s">
        <v>582</v>
      </c>
      <c r="G390" s="207"/>
      <c r="H390" s="208" t="s">
        <v>20</v>
      </c>
      <c r="I390" s="210"/>
      <c r="J390" s="207"/>
      <c r="K390" s="207"/>
      <c r="L390" s="211"/>
      <c r="M390" s="212"/>
      <c r="N390" s="213"/>
      <c r="O390" s="213"/>
      <c r="P390" s="213"/>
      <c r="Q390" s="213"/>
      <c r="R390" s="213"/>
      <c r="S390" s="213"/>
      <c r="T390" s="214"/>
      <c r="AT390" s="215" t="s">
        <v>134</v>
      </c>
      <c r="AU390" s="215" t="s">
        <v>86</v>
      </c>
      <c r="AV390" s="13" t="s">
        <v>22</v>
      </c>
      <c r="AW390" s="13" t="s">
        <v>37</v>
      </c>
      <c r="AX390" s="13" t="s">
        <v>76</v>
      </c>
      <c r="AY390" s="215" t="s">
        <v>123</v>
      </c>
    </row>
    <row r="391" spans="1:65" s="14" customFormat="1" ht="11.25">
      <c r="B391" s="216"/>
      <c r="C391" s="217"/>
      <c r="D391" s="202" t="s">
        <v>134</v>
      </c>
      <c r="E391" s="218" t="s">
        <v>20</v>
      </c>
      <c r="F391" s="219" t="s">
        <v>792</v>
      </c>
      <c r="G391" s="217"/>
      <c r="H391" s="220">
        <v>2.597</v>
      </c>
      <c r="I391" s="221"/>
      <c r="J391" s="217"/>
      <c r="K391" s="217"/>
      <c r="L391" s="222"/>
      <c r="M391" s="223"/>
      <c r="N391" s="224"/>
      <c r="O391" s="224"/>
      <c r="P391" s="224"/>
      <c r="Q391" s="224"/>
      <c r="R391" s="224"/>
      <c r="S391" s="224"/>
      <c r="T391" s="225"/>
      <c r="AT391" s="226" t="s">
        <v>134</v>
      </c>
      <c r="AU391" s="226" t="s">
        <v>86</v>
      </c>
      <c r="AV391" s="14" t="s">
        <v>86</v>
      </c>
      <c r="AW391" s="14" t="s">
        <v>37</v>
      </c>
      <c r="AX391" s="14" t="s">
        <v>76</v>
      </c>
      <c r="AY391" s="226" t="s">
        <v>123</v>
      </c>
    </row>
    <row r="392" spans="1:65" s="13" customFormat="1" ht="11.25">
      <c r="B392" s="206"/>
      <c r="C392" s="207"/>
      <c r="D392" s="202" t="s">
        <v>134</v>
      </c>
      <c r="E392" s="208" t="s">
        <v>20</v>
      </c>
      <c r="F392" s="209" t="s">
        <v>584</v>
      </c>
      <c r="G392" s="207"/>
      <c r="H392" s="208" t="s">
        <v>20</v>
      </c>
      <c r="I392" s="210"/>
      <c r="J392" s="207"/>
      <c r="K392" s="207"/>
      <c r="L392" s="211"/>
      <c r="M392" s="212"/>
      <c r="N392" s="213"/>
      <c r="O392" s="213"/>
      <c r="P392" s="213"/>
      <c r="Q392" s="213"/>
      <c r="R392" s="213"/>
      <c r="S392" s="213"/>
      <c r="T392" s="214"/>
      <c r="AT392" s="215" t="s">
        <v>134</v>
      </c>
      <c r="AU392" s="215" t="s">
        <v>86</v>
      </c>
      <c r="AV392" s="13" t="s">
        <v>22</v>
      </c>
      <c r="AW392" s="13" t="s">
        <v>37</v>
      </c>
      <c r="AX392" s="13" t="s">
        <v>76</v>
      </c>
      <c r="AY392" s="215" t="s">
        <v>123</v>
      </c>
    </row>
    <row r="393" spans="1:65" s="14" customFormat="1" ht="11.25">
      <c r="B393" s="216"/>
      <c r="C393" s="217"/>
      <c r="D393" s="202" t="s">
        <v>134</v>
      </c>
      <c r="E393" s="218" t="s">
        <v>20</v>
      </c>
      <c r="F393" s="219" t="s">
        <v>793</v>
      </c>
      <c r="G393" s="217"/>
      <c r="H393" s="220">
        <v>3.7210000000000001</v>
      </c>
      <c r="I393" s="221"/>
      <c r="J393" s="217"/>
      <c r="K393" s="217"/>
      <c r="L393" s="222"/>
      <c r="M393" s="223"/>
      <c r="N393" s="224"/>
      <c r="O393" s="224"/>
      <c r="P393" s="224"/>
      <c r="Q393" s="224"/>
      <c r="R393" s="224"/>
      <c r="S393" s="224"/>
      <c r="T393" s="225"/>
      <c r="AT393" s="226" t="s">
        <v>134</v>
      </c>
      <c r="AU393" s="226" t="s">
        <v>86</v>
      </c>
      <c r="AV393" s="14" t="s">
        <v>86</v>
      </c>
      <c r="AW393" s="14" t="s">
        <v>37</v>
      </c>
      <c r="AX393" s="14" t="s">
        <v>76</v>
      </c>
      <c r="AY393" s="226" t="s">
        <v>123</v>
      </c>
    </row>
    <row r="394" spans="1:65" s="15" customFormat="1" ht="11.25">
      <c r="B394" s="227"/>
      <c r="C394" s="228"/>
      <c r="D394" s="202" t="s">
        <v>134</v>
      </c>
      <c r="E394" s="229" t="s">
        <v>20</v>
      </c>
      <c r="F394" s="230" t="s">
        <v>160</v>
      </c>
      <c r="G394" s="228"/>
      <c r="H394" s="231">
        <v>6.3179999999999996</v>
      </c>
      <c r="I394" s="232"/>
      <c r="J394" s="228"/>
      <c r="K394" s="228"/>
      <c r="L394" s="233"/>
      <c r="M394" s="234"/>
      <c r="N394" s="235"/>
      <c r="O394" s="235"/>
      <c r="P394" s="235"/>
      <c r="Q394" s="235"/>
      <c r="R394" s="235"/>
      <c r="S394" s="235"/>
      <c r="T394" s="236"/>
      <c r="AT394" s="237" t="s">
        <v>134</v>
      </c>
      <c r="AU394" s="237" t="s">
        <v>86</v>
      </c>
      <c r="AV394" s="15" t="s">
        <v>130</v>
      </c>
      <c r="AW394" s="15" t="s">
        <v>37</v>
      </c>
      <c r="AX394" s="15" t="s">
        <v>22</v>
      </c>
      <c r="AY394" s="237" t="s">
        <v>123</v>
      </c>
    </row>
    <row r="395" spans="1:65" s="2" customFormat="1" ht="16.5" customHeight="1">
      <c r="A395" s="36"/>
      <c r="B395" s="37"/>
      <c r="C395" s="189" t="s">
        <v>586</v>
      </c>
      <c r="D395" s="189" t="s">
        <v>125</v>
      </c>
      <c r="E395" s="190" t="s">
        <v>587</v>
      </c>
      <c r="F395" s="191" t="s">
        <v>588</v>
      </c>
      <c r="G395" s="192" t="s">
        <v>263</v>
      </c>
      <c r="H395" s="193">
        <v>56.862000000000002</v>
      </c>
      <c r="I395" s="194"/>
      <c r="J395" s="195">
        <f>ROUND(I395*H395,2)</f>
        <v>0</v>
      </c>
      <c r="K395" s="191" t="s">
        <v>129</v>
      </c>
      <c r="L395" s="41"/>
      <c r="M395" s="196" t="s">
        <v>20</v>
      </c>
      <c r="N395" s="197" t="s">
        <v>47</v>
      </c>
      <c r="O395" s="66"/>
      <c r="P395" s="198">
        <f>O395*H395</f>
        <v>0</v>
      </c>
      <c r="Q395" s="198">
        <v>0</v>
      </c>
      <c r="R395" s="198">
        <f>Q395*H395</f>
        <v>0</v>
      </c>
      <c r="S395" s="198">
        <v>0</v>
      </c>
      <c r="T395" s="199">
        <f>S395*H395</f>
        <v>0</v>
      </c>
      <c r="U395" s="36"/>
      <c r="V395" s="36"/>
      <c r="W395" s="36"/>
      <c r="X395" s="36"/>
      <c r="Y395" s="36"/>
      <c r="Z395" s="36"/>
      <c r="AA395" s="36"/>
      <c r="AB395" s="36"/>
      <c r="AC395" s="36"/>
      <c r="AD395" s="36"/>
      <c r="AE395" s="36"/>
      <c r="AR395" s="200" t="s">
        <v>130</v>
      </c>
      <c r="AT395" s="200" t="s">
        <v>125</v>
      </c>
      <c r="AU395" s="200" t="s">
        <v>86</v>
      </c>
      <c r="AY395" s="19" t="s">
        <v>123</v>
      </c>
      <c r="BE395" s="201">
        <f>IF(N395="základní",J395,0)</f>
        <v>0</v>
      </c>
      <c r="BF395" s="201">
        <f>IF(N395="snížená",J395,0)</f>
        <v>0</v>
      </c>
      <c r="BG395" s="201">
        <f>IF(N395="zákl. přenesená",J395,0)</f>
        <v>0</v>
      </c>
      <c r="BH395" s="201">
        <f>IF(N395="sníž. přenesená",J395,0)</f>
        <v>0</v>
      </c>
      <c r="BI395" s="201">
        <f>IF(N395="nulová",J395,0)</f>
        <v>0</v>
      </c>
      <c r="BJ395" s="19" t="s">
        <v>22</v>
      </c>
      <c r="BK395" s="201">
        <f>ROUND(I395*H395,2)</f>
        <v>0</v>
      </c>
      <c r="BL395" s="19" t="s">
        <v>130</v>
      </c>
      <c r="BM395" s="200" t="s">
        <v>589</v>
      </c>
    </row>
    <row r="396" spans="1:65" s="2" customFormat="1" ht="11.25">
      <c r="A396" s="36"/>
      <c r="B396" s="37"/>
      <c r="C396" s="38"/>
      <c r="D396" s="202" t="s">
        <v>132</v>
      </c>
      <c r="E396" s="38"/>
      <c r="F396" s="203" t="s">
        <v>575</v>
      </c>
      <c r="G396" s="38"/>
      <c r="H396" s="38"/>
      <c r="I396" s="110"/>
      <c r="J396" s="38"/>
      <c r="K396" s="38"/>
      <c r="L396" s="41"/>
      <c r="M396" s="204"/>
      <c r="N396" s="205"/>
      <c r="O396" s="66"/>
      <c r="P396" s="66"/>
      <c r="Q396" s="66"/>
      <c r="R396" s="66"/>
      <c r="S396" s="66"/>
      <c r="T396" s="67"/>
      <c r="U396" s="36"/>
      <c r="V396" s="36"/>
      <c r="W396" s="36"/>
      <c r="X396" s="36"/>
      <c r="Y396" s="36"/>
      <c r="Z396" s="36"/>
      <c r="AA396" s="36"/>
      <c r="AB396" s="36"/>
      <c r="AC396" s="36"/>
      <c r="AD396" s="36"/>
      <c r="AE396" s="36"/>
      <c r="AT396" s="19" t="s">
        <v>132</v>
      </c>
      <c r="AU396" s="19" t="s">
        <v>86</v>
      </c>
    </row>
    <row r="397" spans="1:65" s="14" customFormat="1" ht="11.25">
      <c r="B397" s="216"/>
      <c r="C397" s="217"/>
      <c r="D397" s="202" t="s">
        <v>134</v>
      </c>
      <c r="E397" s="218" t="s">
        <v>20</v>
      </c>
      <c r="F397" s="219" t="s">
        <v>794</v>
      </c>
      <c r="G397" s="217"/>
      <c r="H397" s="220">
        <v>56.862000000000002</v>
      </c>
      <c r="I397" s="221"/>
      <c r="J397" s="217"/>
      <c r="K397" s="217"/>
      <c r="L397" s="222"/>
      <c r="M397" s="223"/>
      <c r="N397" s="224"/>
      <c r="O397" s="224"/>
      <c r="P397" s="224"/>
      <c r="Q397" s="224"/>
      <c r="R397" s="224"/>
      <c r="S397" s="224"/>
      <c r="T397" s="225"/>
      <c r="AT397" s="226" t="s">
        <v>134</v>
      </c>
      <c r="AU397" s="226" t="s">
        <v>86</v>
      </c>
      <c r="AV397" s="14" t="s">
        <v>86</v>
      </c>
      <c r="AW397" s="14" t="s">
        <v>37</v>
      </c>
      <c r="AX397" s="14" t="s">
        <v>22</v>
      </c>
      <c r="AY397" s="226" t="s">
        <v>123</v>
      </c>
    </row>
    <row r="398" spans="1:65" s="2" customFormat="1" ht="21.75" customHeight="1">
      <c r="A398" s="36"/>
      <c r="B398" s="37"/>
      <c r="C398" s="189" t="s">
        <v>591</v>
      </c>
      <c r="D398" s="189" t="s">
        <v>125</v>
      </c>
      <c r="E398" s="190" t="s">
        <v>592</v>
      </c>
      <c r="F398" s="191" t="s">
        <v>265</v>
      </c>
      <c r="G398" s="192" t="s">
        <v>263</v>
      </c>
      <c r="H398" s="193">
        <v>15.154</v>
      </c>
      <c r="I398" s="194"/>
      <c r="J398" s="195">
        <f>ROUND(I398*H398,2)</f>
        <v>0</v>
      </c>
      <c r="K398" s="191" t="s">
        <v>129</v>
      </c>
      <c r="L398" s="41"/>
      <c r="M398" s="196" t="s">
        <v>20</v>
      </c>
      <c r="N398" s="197" t="s">
        <v>47</v>
      </c>
      <c r="O398" s="66"/>
      <c r="P398" s="198">
        <f>O398*H398</f>
        <v>0</v>
      </c>
      <c r="Q398" s="198">
        <v>0</v>
      </c>
      <c r="R398" s="198">
        <f>Q398*H398</f>
        <v>0</v>
      </c>
      <c r="S398" s="198">
        <v>0</v>
      </c>
      <c r="T398" s="199">
        <f>S398*H398</f>
        <v>0</v>
      </c>
      <c r="U398" s="36"/>
      <c r="V398" s="36"/>
      <c r="W398" s="36"/>
      <c r="X398" s="36"/>
      <c r="Y398" s="36"/>
      <c r="Z398" s="36"/>
      <c r="AA398" s="36"/>
      <c r="AB398" s="36"/>
      <c r="AC398" s="36"/>
      <c r="AD398" s="36"/>
      <c r="AE398" s="36"/>
      <c r="AR398" s="200" t="s">
        <v>130</v>
      </c>
      <c r="AT398" s="200" t="s">
        <v>125</v>
      </c>
      <c r="AU398" s="200" t="s">
        <v>86</v>
      </c>
      <c r="AY398" s="19" t="s">
        <v>123</v>
      </c>
      <c r="BE398" s="201">
        <f>IF(N398="základní",J398,0)</f>
        <v>0</v>
      </c>
      <c r="BF398" s="201">
        <f>IF(N398="snížená",J398,0)</f>
        <v>0</v>
      </c>
      <c r="BG398" s="201">
        <f>IF(N398="zákl. přenesená",J398,0)</f>
        <v>0</v>
      </c>
      <c r="BH398" s="201">
        <f>IF(N398="sníž. přenesená",J398,0)</f>
        <v>0</v>
      </c>
      <c r="BI398" s="201">
        <f>IF(N398="nulová",J398,0)</f>
        <v>0</v>
      </c>
      <c r="BJ398" s="19" t="s">
        <v>22</v>
      </c>
      <c r="BK398" s="201">
        <f>ROUND(I398*H398,2)</f>
        <v>0</v>
      </c>
      <c r="BL398" s="19" t="s">
        <v>130</v>
      </c>
      <c r="BM398" s="200" t="s">
        <v>593</v>
      </c>
    </row>
    <row r="399" spans="1:65" s="2" customFormat="1" ht="19.5">
      <c r="A399" s="36"/>
      <c r="B399" s="37"/>
      <c r="C399" s="38"/>
      <c r="D399" s="202" t="s">
        <v>132</v>
      </c>
      <c r="E399" s="38"/>
      <c r="F399" s="203" t="s">
        <v>265</v>
      </c>
      <c r="G399" s="38"/>
      <c r="H399" s="38"/>
      <c r="I399" s="110"/>
      <c r="J399" s="38"/>
      <c r="K399" s="38"/>
      <c r="L399" s="41"/>
      <c r="M399" s="204"/>
      <c r="N399" s="205"/>
      <c r="O399" s="66"/>
      <c r="P399" s="66"/>
      <c r="Q399" s="66"/>
      <c r="R399" s="66"/>
      <c r="S399" s="66"/>
      <c r="T399" s="67"/>
      <c r="U399" s="36"/>
      <c r="V399" s="36"/>
      <c r="W399" s="36"/>
      <c r="X399" s="36"/>
      <c r="Y399" s="36"/>
      <c r="Z399" s="36"/>
      <c r="AA399" s="36"/>
      <c r="AB399" s="36"/>
      <c r="AC399" s="36"/>
      <c r="AD399" s="36"/>
      <c r="AE399" s="36"/>
      <c r="AT399" s="19" t="s">
        <v>132</v>
      </c>
      <c r="AU399" s="19" t="s">
        <v>86</v>
      </c>
    </row>
    <row r="400" spans="1:65" s="13" customFormat="1" ht="11.25">
      <c r="B400" s="206"/>
      <c r="C400" s="207"/>
      <c r="D400" s="202" t="s">
        <v>134</v>
      </c>
      <c r="E400" s="208" t="s">
        <v>20</v>
      </c>
      <c r="F400" s="209" t="s">
        <v>569</v>
      </c>
      <c r="G400" s="207"/>
      <c r="H400" s="208" t="s">
        <v>20</v>
      </c>
      <c r="I400" s="210"/>
      <c r="J400" s="207"/>
      <c r="K400" s="207"/>
      <c r="L400" s="211"/>
      <c r="M400" s="212"/>
      <c r="N400" s="213"/>
      <c r="O400" s="213"/>
      <c r="P400" s="213"/>
      <c r="Q400" s="213"/>
      <c r="R400" s="213"/>
      <c r="S400" s="213"/>
      <c r="T400" s="214"/>
      <c r="AT400" s="215" t="s">
        <v>134</v>
      </c>
      <c r="AU400" s="215" t="s">
        <v>86</v>
      </c>
      <c r="AV400" s="13" t="s">
        <v>22</v>
      </c>
      <c r="AW400" s="13" t="s">
        <v>37</v>
      </c>
      <c r="AX400" s="13" t="s">
        <v>76</v>
      </c>
      <c r="AY400" s="215" t="s">
        <v>123</v>
      </c>
    </row>
    <row r="401" spans="1:65" s="14" customFormat="1" ht="11.25">
      <c r="B401" s="216"/>
      <c r="C401" s="217"/>
      <c r="D401" s="202" t="s">
        <v>134</v>
      </c>
      <c r="E401" s="218" t="s">
        <v>20</v>
      </c>
      <c r="F401" s="219" t="s">
        <v>790</v>
      </c>
      <c r="G401" s="217"/>
      <c r="H401" s="220">
        <v>15.154</v>
      </c>
      <c r="I401" s="221"/>
      <c r="J401" s="217"/>
      <c r="K401" s="217"/>
      <c r="L401" s="222"/>
      <c r="M401" s="223"/>
      <c r="N401" s="224"/>
      <c r="O401" s="224"/>
      <c r="P401" s="224"/>
      <c r="Q401" s="224"/>
      <c r="R401" s="224"/>
      <c r="S401" s="224"/>
      <c r="T401" s="225"/>
      <c r="AT401" s="226" t="s">
        <v>134</v>
      </c>
      <c r="AU401" s="226" t="s">
        <v>86</v>
      </c>
      <c r="AV401" s="14" t="s">
        <v>86</v>
      </c>
      <c r="AW401" s="14" t="s">
        <v>37</v>
      </c>
      <c r="AX401" s="14" t="s">
        <v>22</v>
      </c>
      <c r="AY401" s="226" t="s">
        <v>123</v>
      </c>
    </row>
    <row r="402" spans="1:65" s="2" customFormat="1" ht="21.75" customHeight="1">
      <c r="A402" s="36"/>
      <c r="B402" s="37"/>
      <c r="C402" s="189" t="s">
        <v>594</v>
      </c>
      <c r="D402" s="189" t="s">
        <v>125</v>
      </c>
      <c r="E402" s="190" t="s">
        <v>595</v>
      </c>
      <c r="F402" s="191" t="s">
        <v>596</v>
      </c>
      <c r="G402" s="192" t="s">
        <v>263</v>
      </c>
      <c r="H402" s="193">
        <v>2.597</v>
      </c>
      <c r="I402" s="194"/>
      <c r="J402" s="195">
        <f>ROUND(I402*H402,2)</f>
        <v>0</v>
      </c>
      <c r="K402" s="191" t="s">
        <v>129</v>
      </c>
      <c r="L402" s="41"/>
      <c r="M402" s="196" t="s">
        <v>20</v>
      </c>
      <c r="N402" s="197" t="s">
        <v>47</v>
      </c>
      <c r="O402" s="66"/>
      <c r="P402" s="198">
        <f>O402*H402</f>
        <v>0</v>
      </c>
      <c r="Q402" s="198">
        <v>0</v>
      </c>
      <c r="R402" s="198">
        <f>Q402*H402</f>
        <v>0</v>
      </c>
      <c r="S402" s="198">
        <v>0</v>
      </c>
      <c r="T402" s="199">
        <f>S402*H402</f>
        <v>0</v>
      </c>
      <c r="U402" s="36"/>
      <c r="V402" s="36"/>
      <c r="W402" s="36"/>
      <c r="X402" s="36"/>
      <c r="Y402" s="36"/>
      <c r="Z402" s="36"/>
      <c r="AA402" s="36"/>
      <c r="AB402" s="36"/>
      <c r="AC402" s="36"/>
      <c r="AD402" s="36"/>
      <c r="AE402" s="36"/>
      <c r="AR402" s="200" t="s">
        <v>130</v>
      </c>
      <c r="AT402" s="200" t="s">
        <v>125</v>
      </c>
      <c r="AU402" s="200" t="s">
        <v>86</v>
      </c>
      <c r="AY402" s="19" t="s">
        <v>123</v>
      </c>
      <c r="BE402" s="201">
        <f>IF(N402="základní",J402,0)</f>
        <v>0</v>
      </c>
      <c r="BF402" s="201">
        <f>IF(N402="snížená",J402,0)</f>
        <v>0</v>
      </c>
      <c r="BG402" s="201">
        <f>IF(N402="zákl. přenesená",J402,0)</f>
        <v>0</v>
      </c>
      <c r="BH402" s="201">
        <f>IF(N402="sníž. přenesená",J402,0)</f>
        <v>0</v>
      </c>
      <c r="BI402" s="201">
        <f>IF(N402="nulová",J402,0)</f>
        <v>0</v>
      </c>
      <c r="BJ402" s="19" t="s">
        <v>22</v>
      </c>
      <c r="BK402" s="201">
        <f>ROUND(I402*H402,2)</f>
        <v>0</v>
      </c>
      <c r="BL402" s="19" t="s">
        <v>130</v>
      </c>
      <c r="BM402" s="200" t="s">
        <v>597</v>
      </c>
    </row>
    <row r="403" spans="1:65" s="2" customFormat="1" ht="19.5">
      <c r="A403" s="36"/>
      <c r="B403" s="37"/>
      <c r="C403" s="38"/>
      <c r="D403" s="202" t="s">
        <v>132</v>
      </c>
      <c r="E403" s="38"/>
      <c r="F403" s="203" t="s">
        <v>596</v>
      </c>
      <c r="G403" s="38"/>
      <c r="H403" s="38"/>
      <c r="I403" s="110"/>
      <c r="J403" s="38"/>
      <c r="K403" s="38"/>
      <c r="L403" s="41"/>
      <c r="M403" s="204"/>
      <c r="N403" s="205"/>
      <c r="O403" s="66"/>
      <c r="P403" s="66"/>
      <c r="Q403" s="66"/>
      <c r="R403" s="66"/>
      <c r="S403" s="66"/>
      <c r="T403" s="67"/>
      <c r="U403" s="36"/>
      <c r="V403" s="36"/>
      <c r="W403" s="36"/>
      <c r="X403" s="36"/>
      <c r="Y403" s="36"/>
      <c r="Z403" s="36"/>
      <c r="AA403" s="36"/>
      <c r="AB403" s="36"/>
      <c r="AC403" s="36"/>
      <c r="AD403" s="36"/>
      <c r="AE403" s="36"/>
      <c r="AT403" s="19" t="s">
        <v>132</v>
      </c>
      <c r="AU403" s="19" t="s">
        <v>86</v>
      </c>
    </row>
    <row r="404" spans="1:65" s="13" customFormat="1" ht="11.25">
      <c r="B404" s="206"/>
      <c r="C404" s="207"/>
      <c r="D404" s="202" t="s">
        <v>134</v>
      </c>
      <c r="E404" s="208" t="s">
        <v>20</v>
      </c>
      <c r="F404" s="209" t="s">
        <v>582</v>
      </c>
      <c r="G404" s="207"/>
      <c r="H404" s="208" t="s">
        <v>20</v>
      </c>
      <c r="I404" s="210"/>
      <c r="J404" s="207"/>
      <c r="K404" s="207"/>
      <c r="L404" s="211"/>
      <c r="M404" s="212"/>
      <c r="N404" s="213"/>
      <c r="O404" s="213"/>
      <c r="P404" s="213"/>
      <c r="Q404" s="213"/>
      <c r="R404" s="213"/>
      <c r="S404" s="213"/>
      <c r="T404" s="214"/>
      <c r="AT404" s="215" t="s">
        <v>134</v>
      </c>
      <c r="AU404" s="215" t="s">
        <v>86</v>
      </c>
      <c r="AV404" s="13" t="s">
        <v>22</v>
      </c>
      <c r="AW404" s="13" t="s">
        <v>37</v>
      </c>
      <c r="AX404" s="13" t="s">
        <v>76</v>
      </c>
      <c r="AY404" s="215" t="s">
        <v>123</v>
      </c>
    </row>
    <row r="405" spans="1:65" s="14" customFormat="1" ht="11.25">
      <c r="B405" s="216"/>
      <c r="C405" s="217"/>
      <c r="D405" s="202" t="s">
        <v>134</v>
      </c>
      <c r="E405" s="218" t="s">
        <v>20</v>
      </c>
      <c r="F405" s="219" t="s">
        <v>792</v>
      </c>
      <c r="G405" s="217"/>
      <c r="H405" s="220">
        <v>2.597</v>
      </c>
      <c r="I405" s="221"/>
      <c r="J405" s="217"/>
      <c r="K405" s="217"/>
      <c r="L405" s="222"/>
      <c r="M405" s="223"/>
      <c r="N405" s="224"/>
      <c r="O405" s="224"/>
      <c r="P405" s="224"/>
      <c r="Q405" s="224"/>
      <c r="R405" s="224"/>
      <c r="S405" s="224"/>
      <c r="T405" s="225"/>
      <c r="AT405" s="226" t="s">
        <v>134</v>
      </c>
      <c r="AU405" s="226" t="s">
        <v>86</v>
      </c>
      <c r="AV405" s="14" t="s">
        <v>86</v>
      </c>
      <c r="AW405" s="14" t="s">
        <v>37</v>
      </c>
      <c r="AX405" s="14" t="s">
        <v>22</v>
      </c>
      <c r="AY405" s="226" t="s">
        <v>123</v>
      </c>
    </row>
    <row r="406" spans="1:65" s="2" customFormat="1" ht="21.75" customHeight="1">
      <c r="A406" s="36"/>
      <c r="B406" s="37"/>
      <c r="C406" s="189" t="s">
        <v>598</v>
      </c>
      <c r="D406" s="189" t="s">
        <v>125</v>
      </c>
      <c r="E406" s="190" t="s">
        <v>599</v>
      </c>
      <c r="F406" s="191" t="s">
        <v>600</v>
      </c>
      <c r="G406" s="192" t="s">
        <v>263</v>
      </c>
      <c r="H406" s="193">
        <v>3.7210000000000001</v>
      </c>
      <c r="I406" s="194"/>
      <c r="J406" s="195">
        <f>ROUND(I406*H406,2)</f>
        <v>0</v>
      </c>
      <c r="K406" s="191" t="s">
        <v>129</v>
      </c>
      <c r="L406" s="41"/>
      <c r="M406" s="196" t="s">
        <v>20</v>
      </c>
      <c r="N406" s="197" t="s">
        <v>47</v>
      </c>
      <c r="O406" s="66"/>
      <c r="P406" s="198">
        <f>O406*H406</f>
        <v>0</v>
      </c>
      <c r="Q406" s="198">
        <v>0</v>
      </c>
      <c r="R406" s="198">
        <f>Q406*H406</f>
        <v>0</v>
      </c>
      <c r="S406" s="198">
        <v>0</v>
      </c>
      <c r="T406" s="199">
        <f>S406*H406</f>
        <v>0</v>
      </c>
      <c r="U406" s="36"/>
      <c r="V406" s="36"/>
      <c r="W406" s="36"/>
      <c r="X406" s="36"/>
      <c r="Y406" s="36"/>
      <c r="Z406" s="36"/>
      <c r="AA406" s="36"/>
      <c r="AB406" s="36"/>
      <c r="AC406" s="36"/>
      <c r="AD406" s="36"/>
      <c r="AE406" s="36"/>
      <c r="AR406" s="200" t="s">
        <v>130</v>
      </c>
      <c r="AT406" s="200" t="s">
        <v>125</v>
      </c>
      <c r="AU406" s="200" t="s">
        <v>86</v>
      </c>
      <c r="AY406" s="19" t="s">
        <v>123</v>
      </c>
      <c r="BE406" s="201">
        <f>IF(N406="základní",J406,0)</f>
        <v>0</v>
      </c>
      <c r="BF406" s="201">
        <f>IF(N406="snížená",J406,0)</f>
        <v>0</v>
      </c>
      <c r="BG406" s="201">
        <f>IF(N406="zákl. přenesená",J406,0)</f>
        <v>0</v>
      </c>
      <c r="BH406" s="201">
        <f>IF(N406="sníž. přenesená",J406,0)</f>
        <v>0</v>
      </c>
      <c r="BI406" s="201">
        <f>IF(N406="nulová",J406,0)</f>
        <v>0</v>
      </c>
      <c r="BJ406" s="19" t="s">
        <v>22</v>
      </c>
      <c r="BK406" s="201">
        <f>ROUND(I406*H406,2)</f>
        <v>0</v>
      </c>
      <c r="BL406" s="19" t="s">
        <v>130</v>
      </c>
      <c r="BM406" s="200" t="s">
        <v>795</v>
      </c>
    </row>
    <row r="407" spans="1:65" s="2" customFormat="1" ht="19.5">
      <c r="A407" s="36"/>
      <c r="B407" s="37"/>
      <c r="C407" s="38"/>
      <c r="D407" s="202" t="s">
        <v>132</v>
      </c>
      <c r="E407" s="38"/>
      <c r="F407" s="203" t="s">
        <v>602</v>
      </c>
      <c r="G407" s="38"/>
      <c r="H407" s="38"/>
      <c r="I407" s="110"/>
      <c r="J407" s="38"/>
      <c r="K407" s="38"/>
      <c r="L407" s="41"/>
      <c r="M407" s="204"/>
      <c r="N407" s="205"/>
      <c r="O407" s="66"/>
      <c r="P407" s="66"/>
      <c r="Q407" s="66"/>
      <c r="R407" s="66"/>
      <c r="S407" s="66"/>
      <c r="T407" s="67"/>
      <c r="U407" s="36"/>
      <c r="V407" s="36"/>
      <c r="W407" s="36"/>
      <c r="X407" s="36"/>
      <c r="Y407" s="36"/>
      <c r="Z407" s="36"/>
      <c r="AA407" s="36"/>
      <c r="AB407" s="36"/>
      <c r="AC407" s="36"/>
      <c r="AD407" s="36"/>
      <c r="AE407" s="36"/>
      <c r="AT407" s="19" t="s">
        <v>132</v>
      </c>
      <c r="AU407" s="19" t="s">
        <v>86</v>
      </c>
    </row>
    <row r="408" spans="1:65" s="13" customFormat="1" ht="11.25">
      <c r="B408" s="206"/>
      <c r="C408" s="207"/>
      <c r="D408" s="202" t="s">
        <v>134</v>
      </c>
      <c r="E408" s="208" t="s">
        <v>20</v>
      </c>
      <c r="F408" s="209" t="s">
        <v>584</v>
      </c>
      <c r="G408" s="207"/>
      <c r="H408" s="208" t="s">
        <v>20</v>
      </c>
      <c r="I408" s="210"/>
      <c r="J408" s="207"/>
      <c r="K408" s="207"/>
      <c r="L408" s="211"/>
      <c r="M408" s="212"/>
      <c r="N408" s="213"/>
      <c r="O408" s="213"/>
      <c r="P408" s="213"/>
      <c r="Q408" s="213"/>
      <c r="R408" s="213"/>
      <c r="S408" s="213"/>
      <c r="T408" s="214"/>
      <c r="AT408" s="215" t="s">
        <v>134</v>
      </c>
      <c r="AU408" s="215" t="s">
        <v>86</v>
      </c>
      <c r="AV408" s="13" t="s">
        <v>22</v>
      </c>
      <c r="AW408" s="13" t="s">
        <v>37</v>
      </c>
      <c r="AX408" s="13" t="s">
        <v>76</v>
      </c>
      <c r="AY408" s="215" t="s">
        <v>123</v>
      </c>
    </row>
    <row r="409" spans="1:65" s="14" customFormat="1" ht="11.25">
      <c r="B409" s="216"/>
      <c r="C409" s="217"/>
      <c r="D409" s="202" t="s">
        <v>134</v>
      </c>
      <c r="E409" s="218" t="s">
        <v>20</v>
      </c>
      <c r="F409" s="219" t="s">
        <v>793</v>
      </c>
      <c r="G409" s="217"/>
      <c r="H409" s="220">
        <v>3.7210000000000001</v>
      </c>
      <c r="I409" s="221"/>
      <c r="J409" s="217"/>
      <c r="K409" s="217"/>
      <c r="L409" s="222"/>
      <c r="M409" s="259"/>
      <c r="N409" s="260"/>
      <c r="O409" s="260"/>
      <c r="P409" s="260"/>
      <c r="Q409" s="260"/>
      <c r="R409" s="260"/>
      <c r="S409" s="260"/>
      <c r="T409" s="261"/>
      <c r="AT409" s="226" t="s">
        <v>134</v>
      </c>
      <c r="AU409" s="226" t="s">
        <v>86</v>
      </c>
      <c r="AV409" s="14" t="s">
        <v>86</v>
      </c>
      <c r="AW409" s="14" t="s">
        <v>37</v>
      </c>
      <c r="AX409" s="14" t="s">
        <v>22</v>
      </c>
      <c r="AY409" s="226" t="s">
        <v>123</v>
      </c>
    </row>
    <row r="410" spans="1:65" s="2" customFormat="1" ht="6.95" customHeight="1">
      <c r="A410" s="36"/>
      <c r="B410" s="49"/>
      <c r="C410" s="50"/>
      <c r="D410" s="50"/>
      <c r="E410" s="50"/>
      <c r="F410" s="50"/>
      <c r="G410" s="50"/>
      <c r="H410" s="50"/>
      <c r="I410" s="138"/>
      <c r="J410" s="50"/>
      <c r="K410" s="50"/>
      <c r="L410" s="41"/>
      <c r="M410" s="36"/>
      <c r="O410" s="36"/>
      <c r="P410" s="36"/>
      <c r="Q410" s="36"/>
      <c r="R410" s="36"/>
      <c r="S410" s="36"/>
      <c r="T410" s="36"/>
      <c r="U410" s="36"/>
      <c r="V410" s="36"/>
      <c r="W410" s="36"/>
      <c r="X410" s="36"/>
      <c r="Y410" s="36"/>
      <c r="Z410" s="36"/>
      <c r="AA410" s="36"/>
      <c r="AB410" s="36"/>
      <c r="AC410" s="36"/>
      <c r="AD410" s="36"/>
      <c r="AE410" s="36"/>
    </row>
  </sheetData>
  <sheetProtection password="CC35" sheet="1" objects="1" scenarios="1" formatColumns="0" formatRows="0" autoFilter="0"/>
  <autoFilter ref="C86:K409"/>
  <mergeCells count="9">
    <mergeCell ref="E50:H50"/>
    <mergeCell ref="E77:H77"/>
    <mergeCell ref="E79:H79"/>
    <mergeCell ref="L2:V2"/>
    <mergeCell ref="E7:H7"/>
    <mergeCell ref="E9:H9"/>
    <mergeCell ref="E18:H18"/>
    <mergeCell ref="E27:H27"/>
    <mergeCell ref="E48:H48"/>
  </mergeCells>
  <pageMargins left="0.39374999999999999" right="0.39374999999999999" top="0.39374999999999999" bottom="0.39374999999999999" header="0" footer="0"/>
  <pageSetup paperSize="9" fitToHeight="100" orientation="landscape" blackAndWhite="1"/>
  <headerFooter>
    <oddFooter>&amp;CStrana &amp;P z &amp;N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2:BM109"/>
  <sheetViews>
    <sheetView showGridLines="0" workbookViewId="0"/>
  </sheetViews>
  <sheetFormatPr defaultRowHeight="15"/>
  <cols>
    <col min="1" max="1" width="8.33203125" style="1" customWidth="1"/>
    <col min="2" max="2" width="1.6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100.83203125" style="1" customWidth="1"/>
    <col min="7" max="7" width="7" style="1" customWidth="1"/>
    <col min="8" max="8" width="11.5" style="1" customWidth="1"/>
    <col min="9" max="9" width="20.1640625" style="103" customWidth="1"/>
    <col min="10" max="11" width="20.1640625" style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>
      <c r="I2" s="103"/>
      <c r="L2" s="384"/>
      <c r="M2" s="384"/>
      <c r="N2" s="384"/>
      <c r="O2" s="384"/>
      <c r="P2" s="384"/>
      <c r="Q2" s="384"/>
      <c r="R2" s="384"/>
      <c r="S2" s="384"/>
      <c r="T2" s="384"/>
      <c r="U2" s="384"/>
      <c r="V2" s="384"/>
      <c r="AT2" s="19" t="s">
        <v>92</v>
      </c>
    </row>
    <row r="3" spans="1:46" s="1" customFormat="1" ht="6.95" customHeight="1">
      <c r="B3" s="104"/>
      <c r="C3" s="105"/>
      <c r="D3" s="105"/>
      <c r="E3" s="105"/>
      <c r="F3" s="105"/>
      <c r="G3" s="105"/>
      <c r="H3" s="105"/>
      <c r="I3" s="106"/>
      <c r="J3" s="105"/>
      <c r="K3" s="105"/>
      <c r="L3" s="22"/>
      <c r="AT3" s="19" t="s">
        <v>86</v>
      </c>
    </row>
    <row r="4" spans="1:46" s="1" customFormat="1" ht="24.95" customHeight="1">
      <c r="B4" s="22"/>
      <c r="D4" s="107" t="s">
        <v>93</v>
      </c>
      <c r="I4" s="103"/>
      <c r="L4" s="22"/>
      <c r="M4" s="108" t="s">
        <v>10</v>
      </c>
      <c r="AT4" s="19" t="s">
        <v>4</v>
      </c>
    </row>
    <row r="5" spans="1:46" s="1" customFormat="1" ht="6.95" customHeight="1">
      <c r="B5" s="22"/>
      <c r="I5" s="103"/>
      <c r="L5" s="22"/>
    </row>
    <row r="6" spans="1:46" s="1" customFormat="1" ht="12" customHeight="1">
      <c r="B6" s="22"/>
      <c r="D6" s="109" t="s">
        <v>16</v>
      </c>
      <c r="I6" s="103"/>
      <c r="L6" s="22"/>
    </row>
    <row r="7" spans="1:46" s="1" customFormat="1" ht="16.5" customHeight="1">
      <c r="B7" s="22"/>
      <c r="E7" s="385" t="str">
        <f>'Rekapitulace stavby'!K6</f>
        <v>Mimoň, Smetanova - kanalizace</v>
      </c>
      <c r="F7" s="386"/>
      <c r="G7" s="386"/>
      <c r="H7" s="386"/>
      <c r="I7" s="103"/>
      <c r="L7" s="22"/>
    </row>
    <row r="8" spans="1:46" s="2" customFormat="1" ht="12" customHeight="1">
      <c r="A8" s="36"/>
      <c r="B8" s="41"/>
      <c r="C8" s="36"/>
      <c r="D8" s="109" t="s">
        <v>94</v>
      </c>
      <c r="E8" s="36"/>
      <c r="F8" s="36"/>
      <c r="G8" s="36"/>
      <c r="H8" s="36"/>
      <c r="I8" s="110"/>
      <c r="J8" s="36"/>
      <c r="K8" s="36"/>
      <c r="L8" s="111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</row>
    <row r="9" spans="1:46" s="2" customFormat="1" ht="16.5" customHeight="1">
      <c r="A9" s="36"/>
      <c r="B9" s="41"/>
      <c r="C9" s="36"/>
      <c r="D9" s="36"/>
      <c r="E9" s="387" t="s">
        <v>796</v>
      </c>
      <c r="F9" s="388"/>
      <c r="G9" s="388"/>
      <c r="H9" s="388"/>
      <c r="I9" s="110"/>
      <c r="J9" s="36"/>
      <c r="K9" s="36"/>
      <c r="L9" s="111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</row>
    <row r="10" spans="1:46" s="2" customFormat="1" ht="11.25">
      <c r="A10" s="36"/>
      <c r="B10" s="41"/>
      <c r="C10" s="36"/>
      <c r="D10" s="36"/>
      <c r="E10" s="36"/>
      <c r="F10" s="36"/>
      <c r="G10" s="36"/>
      <c r="H10" s="36"/>
      <c r="I10" s="110"/>
      <c r="J10" s="36"/>
      <c r="K10" s="36"/>
      <c r="L10" s="111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</row>
    <row r="11" spans="1:46" s="2" customFormat="1" ht="12" customHeight="1">
      <c r="A11" s="36"/>
      <c r="B11" s="41"/>
      <c r="C11" s="36"/>
      <c r="D11" s="109" t="s">
        <v>19</v>
      </c>
      <c r="E11" s="36"/>
      <c r="F11" s="112" t="s">
        <v>20</v>
      </c>
      <c r="G11" s="36"/>
      <c r="H11" s="36"/>
      <c r="I11" s="113" t="s">
        <v>21</v>
      </c>
      <c r="J11" s="112" t="s">
        <v>20</v>
      </c>
      <c r="K11" s="36"/>
      <c r="L11" s="111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</row>
    <row r="12" spans="1:46" s="2" customFormat="1" ht="12" customHeight="1">
      <c r="A12" s="36"/>
      <c r="B12" s="41"/>
      <c r="C12" s="36"/>
      <c r="D12" s="109" t="s">
        <v>23</v>
      </c>
      <c r="E12" s="36"/>
      <c r="F12" s="112" t="s">
        <v>24</v>
      </c>
      <c r="G12" s="36"/>
      <c r="H12" s="36"/>
      <c r="I12" s="113" t="s">
        <v>25</v>
      </c>
      <c r="J12" s="114" t="str">
        <f>'Rekapitulace stavby'!AN8</f>
        <v>24. 5. 2020</v>
      </c>
      <c r="K12" s="36"/>
      <c r="L12" s="111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</row>
    <row r="13" spans="1:46" s="2" customFormat="1" ht="10.9" customHeight="1">
      <c r="A13" s="36"/>
      <c r="B13" s="41"/>
      <c r="C13" s="36"/>
      <c r="D13" s="36"/>
      <c r="E13" s="36"/>
      <c r="F13" s="36"/>
      <c r="G13" s="36"/>
      <c r="H13" s="36"/>
      <c r="I13" s="110"/>
      <c r="J13" s="36"/>
      <c r="K13" s="36"/>
      <c r="L13" s="111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</row>
    <row r="14" spans="1:46" s="2" customFormat="1" ht="12" customHeight="1">
      <c r="A14" s="36"/>
      <c r="B14" s="41"/>
      <c r="C14" s="36"/>
      <c r="D14" s="109" t="s">
        <v>29</v>
      </c>
      <c r="E14" s="36"/>
      <c r="F14" s="36"/>
      <c r="G14" s="36"/>
      <c r="H14" s="36"/>
      <c r="I14" s="113" t="s">
        <v>30</v>
      </c>
      <c r="J14" s="112" t="s">
        <v>20</v>
      </c>
      <c r="K14" s="36"/>
      <c r="L14" s="111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</row>
    <row r="15" spans="1:46" s="2" customFormat="1" ht="18" customHeight="1">
      <c r="A15" s="36"/>
      <c r="B15" s="41"/>
      <c r="C15" s="36"/>
      <c r="D15" s="36"/>
      <c r="E15" s="112" t="s">
        <v>31</v>
      </c>
      <c r="F15" s="36"/>
      <c r="G15" s="36"/>
      <c r="H15" s="36"/>
      <c r="I15" s="113" t="s">
        <v>32</v>
      </c>
      <c r="J15" s="112" t="s">
        <v>20</v>
      </c>
      <c r="K15" s="36"/>
      <c r="L15" s="111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</row>
    <row r="16" spans="1:46" s="2" customFormat="1" ht="6.95" customHeight="1">
      <c r="A16" s="36"/>
      <c r="B16" s="41"/>
      <c r="C16" s="36"/>
      <c r="D16" s="36"/>
      <c r="E16" s="36"/>
      <c r="F16" s="36"/>
      <c r="G16" s="36"/>
      <c r="H16" s="36"/>
      <c r="I16" s="110"/>
      <c r="J16" s="36"/>
      <c r="K16" s="36"/>
      <c r="L16" s="111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</row>
    <row r="17" spans="1:31" s="2" customFormat="1" ht="12" customHeight="1">
      <c r="A17" s="36"/>
      <c r="B17" s="41"/>
      <c r="C17" s="36"/>
      <c r="D17" s="109" t="s">
        <v>33</v>
      </c>
      <c r="E17" s="36"/>
      <c r="F17" s="36"/>
      <c r="G17" s="36"/>
      <c r="H17" s="36"/>
      <c r="I17" s="113" t="s">
        <v>30</v>
      </c>
      <c r="J17" s="32" t="str">
        <f>'Rekapitulace stavby'!AN13</f>
        <v>Vyplň údaj</v>
      </c>
      <c r="K17" s="36"/>
      <c r="L17" s="111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</row>
    <row r="18" spans="1:31" s="2" customFormat="1" ht="18" customHeight="1">
      <c r="A18" s="36"/>
      <c r="B18" s="41"/>
      <c r="C18" s="36"/>
      <c r="D18" s="36"/>
      <c r="E18" s="389" t="str">
        <f>'Rekapitulace stavby'!E14</f>
        <v>Vyplň údaj</v>
      </c>
      <c r="F18" s="390"/>
      <c r="G18" s="390"/>
      <c r="H18" s="390"/>
      <c r="I18" s="113" t="s">
        <v>32</v>
      </c>
      <c r="J18" s="32" t="str">
        <f>'Rekapitulace stavby'!AN14</f>
        <v>Vyplň údaj</v>
      </c>
      <c r="K18" s="36"/>
      <c r="L18" s="111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</row>
    <row r="19" spans="1:31" s="2" customFormat="1" ht="6.95" customHeight="1">
      <c r="A19" s="36"/>
      <c r="B19" s="41"/>
      <c r="C19" s="36"/>
      <c r="D19" s="36"/>
      <c r="E19" s="36"/>
      <c r="F19" s="36"/>
      <c r="G19" s="36"/>
      <c r="H19" s="36"/>
      <c r="I19" s="110"/>
      <c r="J19" s="36"/>
      <c r="K19" s="36"/>
      <c r="L19" s="111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</row>
    <row r="20" spans="1:31" s="2" customFormat="1" ht="12" customHeight="1">
      <c r="A20" s="36"/>
      <c r="B20" s="41"/>
      <c r="C20" s="36"/>
      <c r="D20" s="109" t="s">
        <v>35</v>
      </c>
      <c r="E20" s="36"/>
      <c r="F20" s="36"/>
      <c r="G20" s="36"/>
      <c r="H20" s="36"/>
      <c r="I20" s="113" t="s">
        <v>30</v>
      </c>
      <c r="J20" s="112" t="s">
        <v>20</v>
      </c>
      <c r="K20" s="36"/>
      <c r="L20" s="111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</row>
    <row r="21" spans="1:31" s="2" customFormat="1" ht="18" customHeight="1">
      <c r="A21" s="36"/>
      <c r="B21" s="41"/>
      <c r="C21" s="36"/>
      <c r="D21" s="36"/>
      <c r="E21" s="112" t="s">
        <v>36</v>
      </c>
      <c r="F21" s="36"/>
      <c r="G21" s="36"/>
      <c r="H21" s="36"/>
      <c r="I21" s="113" t="s">
        <v>32</v>
      </c>
      <c r="J21" s="112" t="s">
        <v>20</v>
      </c>
      <c r="K21" s="36"/>
      <c r="L21" s="111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</row>
    <row r="22" spans="1:31" s="2" customFormat="1" ht="6.95" customHeight="1">
      <c r="A22" s="36"/>
      <c r="B22" s="41"/>
      <c r="C22" s="36"/>
      <c r="D22" s="36"/>
      <c r="E22" s="36"/>
      <c r="F22" s="36"/>
      <c r="G22" s="36"/>
      <c r="H22" s="36"/>
      <c r="I22" s="110"/>
      <c r="J22" s="36"/>
      <c r="K22" s="36"/>
      <c r="L22" s="111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</row>
    <row r="23" spans="1:31" s="2" customFormat="1" ht="12" customHeight="1">
      <c r="A23" s="36"/>
      <c r="B23" s="41"/>
      <c r="C23" s="36"/>
      <c r="D23" s="109" t="s">
        <v>38</v>
      </c>
      <c r="E23" s="36"/>
      <c r="F23" s="36"/>
      <c r="G23" s="36"/>
      <c r="H23" s="36"/>
      <c r="I23" s="113" t="s">
        <v>30</v>
      </c>
      <c r="J23" s="112" t="s">
        <v>20</v>
      </c>
      <c r="K23" s="36"/>
      <c r="L23" s="111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</row>
    <row r="24" spans="1:31" s="2" customFormat="1" ht="18" customHeight="1">
      <c r="A24" s="36"/>
      <c r="B24" s="41"/>
      <c r="C24" s="36"/>
      <c r="D24" s="36"/>
      <c r="E24" s="112" t="s">
        <v>39</v>
      </c>
      <c r="F24" s="36"/>
      <c r="G24" s="36"/>
      <c r="H24" s="36"/>
      <c r="I24" s="113" t="s">
        <v>32</v>
      </c>
      <c r="J24" s="112" t="s">
        <v>20</v>
      </c>
      <c r="K24" s="36"/>
      <c r="L24" s="111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</row>
    <row r="25" spans="1:31" s="2" customFormat="1" ht="6.95" customHeight="1">
      <c r="A25" s="36"/>
      <c r="B25" s="41"/>
      <c r="C25" s="36"/>
      <c r="D25" s="36"/>
      <c r="E25" s="36"/>
      <c r="F25" s="36"/>
      <c r="G25" s="36"/>
      <c r="H25" s="36"/>
      <c r="I25" s="110"/>
      <c r="J25" s="36"/>
      <c r="K25" s="36"/>
      <c r="L25" s="111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</row>
    <row r="26" spans="1:31" s="2" customFormat="1" ht="12" customHeight="1">
      <c r="A26" s="36"/>
      <c r="B26" s="41"/>
      <c r="C26" s="36"/>
      <c r="D26" s="109" t="s">
        <v>40</v>
      </c>
      <c r="E26" s="36"/>
      <c r="F26" s="36"/>
      <c r="G26" s="36"/>
      <c r="H26" s="36"/>
      <c r="I26" s="110"/>
      <c r="J26" s="36"/>
      <c r="K26" s="36"/>
      <c r="L26" s="111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</row>
    <row r="27" spans="1:31" s="8" customFormat="1" ht="47.25" customHeight="1">
      <c r="A27" s="115"/>
      <c r="B27" s="116"/>
      <c r="C27" s="115"/>
      <c r="D27" s="115"/>
      <c r="E27" s="391" t="s">
        <v>41</v>
      </c>
      <c r="F27" s="391"/>
      <c r="G27" s="391"/>
      <c r="H27" s="391"/>
      <c r="I27" s="117"/>
      <c r="J27" s="115"/>
      <c r="K27" s="115"/>
      <c r="L27" s="118"/>
      <c r="S27" s="115"/>
      <c r="T27" s="115"/>
      <c r="U27" s="115"/>
      <c r="V27" s="115"/>
      <c r="W27" s="115"/>
      <c r="X27" s="115"/>
      <c r="Y27" s="115"/>
      <c r="Z27" s="115"/>
      <c r="AA27" s="115"/>
      <c r="AB27" s="115"/>
      <c r="AC27" s="115"/>
      <c r="AD27" s="115"/>
      <c r="AE27" s="115"/>
    </row>
    <row r="28" spans="1:31" s="2" customFormat="1" ht="6.95" customHeight="1">
      <c r="A28" s="36"/>
      <c r="B28" s="41"/>
      <c r="C28" s="36"/>
      <c r="D28" s="36"/>
      <c r="E28" s="36"/>
      <c r="F28" s="36"/>
      <c r="G28" s="36"/>
      <c r="H28" s="36"/>
      <c r="I28" s="110"/>
      <c r="J28" s="36"/>
      <c r="K28" s="36"/>
      <c r="L28" s="111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</row>
    <row r="29" spans="1:31" s="2" customFormat="1" ht="6.95" customHeight="1">
      <c r="A29" s="36"/>
      <c r="B29" s="41"/>
      <c r="C29" s="36"/>
      <c r="D29" s="119"/>
      <c r="E29" s="119"/>
      <c r="F29" s="119"/>
      <c r="G29" s="119"/>
      <c r="H29" s="119"/>
      <c r="I29" s="120"/>
      <c r="J29" s="119"/>
      <c r="K29" s="119"/>
      <c r="L29" s="111"/>
      <c r="S29" s="36"/>
      <c r="T29" s="36"/>
      <c r="U29" s="36"/>
      <c r="V29" s="36"/>
      <c r="W29" s="36"/>
      <c r="X29" s="36"/>
      <c r="Y29" s="36"/>
      <c r="Z29" s="36"/>
      <c r="AA29" s="36"/>
      <c r="AB29" s="36"/>
      <c r="AC29" s="36"/>
      <c r="AD29" s="36"/>
      <c r="AE29" s="36"/>
    </row>
    <row r="30" spans="1:31" s="2" customFormat="1" ht="25.35" customHeight="1">
      <c r="A30" s="36"/>
      <c r="B30" s="41"/>
      <c r="C30" s="36"/>
      <c r="D30" s="121" t="s">
        <v>42</v>
      </c>
      <c r="E30" s="36"/>
      <c r="F30" s="36"/>
      <c r="G30" s="36"/>
      <c r="H30" s="36"/>
      <c r="I30" s="110"/>
      <c r="J30" s="122">
        <f>ROUND(J87, 2)</f>
        <v>0</v>
      </c>
      <c r="K30" s="36"/>
      <c r="L30" s="111"/>
      <c r="S30" s="36"/>
      <c r="T30" s="36"/>
      <c r="U30" s="36"/>
      <c r="V30" s="36"/>
      <c r="W30" s="36"/>
      <c r="X30" s="36"/>
      <c r="Y30" s="36"/>
      <c r="Z30" s="36"/>
      <c r="AA30" s="36"/>
      <c r="AB30" s="36"/>
      <c r="AC30" s="36"/>
      <c r="AD30" s="36"/>
      <c r="AE30" s="36"/>
    </row>
    <row r="31" spans="1:31" s="2" customFormat="1" ht="6.95" customHeight="1">
      <c r="A31" s="36"/>
      <c r="B31" s="41"/>
      <c r="C31" s="36"/>
      <c r="D31" s="119"/>
      <c r="E31" s="119"/>
      <c r="F31" s="119"/>
      <c r="G31" s="119"/>
      <c r="H31" s="119"/>
      <c r="I31" s="120"/>
      <c r="J31" s="119"/>
      <c r="K31" s="119"/>
      <c r="L31" s="111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</row>
    <row r="32" spans="1:31" s="2" customFormat="1" ht="14.45" customHeight="1">
      <c r="A32" s="36"/>
      <c r="B32" s="41"/>
      <c r="C32" s="36"/>
      <c r="D32" s="36"/>
      <c r="E32" s="36"/>
      <c r="F32" s="123" t="s">
        <v>44</v>
      </c>
      <c r="G32" s="36"/>
      <c r="H32" s="36"/>
      <c r="I32" s="124" t="s">
        <v>43</v>
      </c>
      <c r="J32" s="123" t="s">
        <v>45</v>
      </c>
      <c r="K32" s="36"/>
      <c r="L32" s="111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36"/>
    </row>
    <row r="33" spans="1:31" s="2" customFormat="1" ht="14.45" customHeight="1">
      <c r="A33" s="36"/>
      <c r="B33" s="41"/>
      <c r="C33" s="36"/>
      <c r="D33" s="125" t="s">
        <v>46</v>
      </c>
      <c r="E33" s="109" t="s">
        <v>47</v>
      </c>
      <c r="F33" s="126">
        <f>ROUND((SUM(BE87:BE108)),  2)</f>
        <v>0</v>
      </c>
      <c r="G33" s="36"/>
      <c r="H33" s="36"/>
      <c r="I33" s="127">
        <v>0.21</v>
      </c>
      <c r="J33" s="126">
        <f>ROUND(((SUM(BE87:BE108))*I33),  2)</f>
        <v>0</v>
      </c>
      <c r="K33" s="36"/>
      <c r="L33" s="111"/>
      <c r="S33" s="36"/>
      <c r="T33" s="36"/>
      <c r="U33" s="36"/>
      <c r="V33" s="36"/>
      <c r="W33" s="36"/>
      <c r="X33" s="36"/>
      <c r="Y33" s="36"/>
      <c r="Z33" s="36"/>
      <c r="AA33" s="36"/>
      <c r="AB33" s="36"/>
      <c r="AC33" s="36"/>
      <c r="AD33" s="36"/>
      <c r="AE33" s="36"/>
    </row>
    <row r="34" spans="1:31" s="2" customFormat="1" ht="14.45" customHeight="1">
      <c r="A34" s="36"/>
      <c r="B34" s="41"/>
      <c r="C34" s="36"/>
      <c r="D34" s="36"/>
      <c r="E34" s="109" t="s">
        <v>48</v>
      </c>
      <c r="F34" s="126">
        <f>ROUND((SUM(BF87:BF108)),  2)</f>
        <v>0</v>
      </c>
      <c r="G34" s="36"/>
      <c r="H34" s="36"/>
      <c r="I34" s="127">
        <v>0.15</v>
      </c>
      <c r="J34" s="126">
        <f>ROUND(((SUM(BF87:BF108))*I34),  2)</f>
        <v>0</v>
      </c>
      <c r="K34" s="36"/>
      <c r="L34" s="111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36"/>
    </row>
    <row r="35" spans="1:31" s="2" customFormat="1" ht="14.45" hidden="1" customHeight="1">
      <c r="A35" s="36"/>
      <c r="B35" s="41"/>
      <c r="C35" s="36"/>
      <c r="D35" s="36"/>
      <c r="E35" s="109" t="s">
        <v>49</v>
      </c>
      <c r="F35" s="126">
        <f>ROUND((SUM(BG87:BG108)),  2)</f>
        <v>0</v>
      </c>
      <c r="G35" s="36"/>
      <c r="H35" s="36"/>
      <c r="I35" s="127">
        <v>0.21</v>
      </c>
      <c r="J35" s="126">
        <f>0</f>
        <v>0</v>
      </c>
      <c r="K35" s="36"/>
      <c r="L35" s="111"/>
      <c r="S35" s="36"/>
      <c r="T35" s="36"/>
      <c r="U35" s="36"/>
      <c r="V35" s="36"/>
      <c r="W35" s="36"/>
      <c r="X35" s="36"/>
      <c r="Y35" s="36"/>
      <c r="Z35" s="36"/>
      <c r="AA35" s="36"/>
      <c r="AB35" s="36"/>
      <c r="AC35" s="36"/>
      <c r="AD35" s="36"/>
      <c r="AE35" s="36"/>
    </row>
    <row r="36" spans="1:31" s="2" customFormat="1" ht="14.45" hidden="1" customHeight="1">
      <c r="A36" s="36"/>
      <c r="B36" s="41"/>
      <c r="C36" s="36"/>
      <c r="D36" s="36"/>
      <c r="E36" s="109" t="s">
        <v>50</v>
      </c>
      <c r="F36" s="126">
        <f>ROUND((SUM(BH87:BH108)),  2)</f>
        <v>0</v>
      </c>
      <c r="G36" s="36"/>
      <c r="H36" s="36"/>
      <c r="I36" s="127">
        <v>0.15</v>
      </c>
      <c r="J36" s="126">
        <f>0</f>
        <v>0</v>
      </c>
      <c r="K36" s="36"/>
      <c r="L36" s="111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</row>
    <row r="37" spans="1:31" s="2" customFormat="1" ht="14.45" hidden="1" customHeight="1">
      <c r="A37" s="36"/>
      <c r="B37" s="41"/>
      <c r="C37" s="36"/>
      <c r="D37" s="36"/>
      <c r="E37" s="109" t="s">
        <v>51</v>
      </c>
      <c r="F37" s="126">
        <f>ROUND((SUM(BI87:BI108)),  2)</f>
        <v>0</v>
      </c>
      <c r="G37" s="36"/>
      <c r="H37" s="36"/>
      <c r="I37" s="127">
        <v>0</v>
      </c>
      <c r="J37" s="126">
        <f>0</f>
        <v>0</v>
      </c>
      <c r="K37" s="36"/>
      <c r="L37" s="111"/>
      <c r="S37" s="36"/>
      <c r="T37" s="36"/>
      <c r="U37" s="36"/>
      <c r="V37" s="36"/>
      <c r="W37" s="36"/>
      <c r="X37" s="36"/>
      <c r="Y37" s="36"/>
      <c r="Z37" s="36"/>
      <c r="AA37" s="36"/>
      <c r="AB37" s="36"/>
      <c r="AC37" s="36"/>
      <c r="AD37" s="36"/>
      <c r="AE37" s="36"/>
    </row>
    <row r="38" spans="1:31" s="2" customFormat="1" ht="6.95" customHeight="1">
      <c r="A38" s="36"/>
      <c r="B38" s="41"/>
      <c r="C38" s="36"/>
      <c r="D38" s="36"/>
      <c r="E38" s="36"/>
      <c r="F38" s="36"/>
      <c r="G38" s="36"/>
      <c r="H38" s="36"/>
      <c r="I38" s="110"/>
      <c r="J38" s="36"/>
      <c r="K38" s="36"/>
      <c r="L38" s="111"/>
      <c r="S38" s="36"/>
      <c r="T38" s="36"/>
      <c r="U38" s="36"/>
      <c r="V38" s="36"/>
      <c r="W38" s="36"/>
      <c r="X38" s="36"/>
      <c r="Y38" s="36"/>
      <c r="Z38" s="36"/>
      <c r="AA38" s="36"/>
      <c r="AB38" s="36"/>
      <c r="AC38" s="36"/>
      <c r="AD38" s="36"/>
      <c r="AE38" s="36"/>
    </row>
    <row r="39" spans="1:31" s="2" customFormat="1" ht="25.35" customHeight="1">
      <c r="A39" s="36"/>
      <c r="B39" s="41"/>
      <c r="C39" s="128"/>
      <c r="D39" s="129" t="s">
        <v>52</v>
      </c>
      <c r="E39" s="130"/>
      <c r="F39" s="130"/>
      <c r="G39" s="131" t="s">
        <v>53</v>
      </c>
      <c r="H39" s="132" t="s">
        <v>54</v>
      </c>
      <c r="I39" s="133"/>
      <c r="J39" s="134">
        <f>SUM(J30:J37)</f>
        <v>0</v>
      </c>
      <c r="K39" s="135"/>
      <c r="L39" s="111"/>
      <c r="S39" s="36"/>
      <c r="T39" s="36"/>
      <c r="U39" s="36"/>
      <c r="V39" s="36"/>
      <c r="W39" s="36"/>
      <c r="X39" s="36"/>
      <c r="Y39" s="36"/>
      <c r="Z39" s="36"/>
      <c r="AA39" s="36"/>
      <c r="AB39" s="36"/>
      <c r="AC39" s="36"/>
      <c r="AD39" s="36"/>
      <c r="AE39" s="36"/>
    </row>
    <row r="40" spans="1:31" s="2" customFormat="1" ht="14.45" customHeight="1">
      <c r="A40" s="36"/>
      <c r="B40" s="136"/>
      <c r="C40" s="137"/>
      <c r="D40" s="137"/>
      <c r="E40" s="137"/>
      <c r="F40" s="137"/>
      <c r="G40" s="137"/>
      <c r="H40" s="137"/>
      <c r="I40" s="138"/>
      <c r="J40" s="137"/>
      <c r="K40" s="137"/>
      <c r="L40" s="111"/>
      <c r="S40" s="36"/>
      <c r="T40" s="36"/>
      <c r="U40" s="36"/>
      <c r="V40" s="36"/>
      <c r="W40" s="36"/>
      <c r="X40" s="36"/>
      <c r="Y40" s="36"/>
      <c r="Z40" s="36"/>
      <c r="AA40" s="36"/>
      <c r="AB40" s="36"/>
      <c r="AC40" s="36"/>
      <c r="AD40" s="36"/>
      <c r="AE40" s="36"/>
    </row>
    <row r="44" spans="1:31" s="2" customFormat="1" ht="6.95" customHeight="1">
      <c r="A44" s="36"/>
      <c r="B44" s="139"/>
      <c r="C44" s="140"/>
      <c r="D44" s="140"/>
      <c r="E44" s="140"/>
      <c r="F44" s="140"/>
      <c r="G44" s="140"/>
      <c r="H44" s="140"/>
      <c r="I44" s="141"/>
      <c r="J44" s="140"/>
      <c r="K44" s="140"/>
      <c r="L44" s="111"/>
      <c r="S44" s="36"/>
      <c r="T44" s="36"/>
      <c r="U44" s="36"/>
      <c r="V44" s="36"/>
      <c r="W44" s="36"/>
      <c r="X44" s="36"/>
      <c r="Y44" s="36"/>
      <c r="Z44" s="36"/>
      <c r="AA44" s="36"/>
      <c r="AB44" s="36"/>
      <c r="AC44" s="36"/>
      <c r="AD44" s="36"/>
      <c r="AE44" s="36"/>
    </row>
    <row r="45" spans="1:31" s="2" customFormat="1" ht="24.95" customHeight="1">
      <c r="A45" s="36"/>
      <c r="B45" s="37"/>
      <c r="C45" s="25" t="s">
        <v>97</v>
      </c>
      <c r="D45" s="38"/>
      <c r="E45" s="38"/>
      <c r="F45" s="38"/>
      <c r="G45" s="38"/>
      <c r="H45" s="38"/>
      <c r="I45" s="110"/>
      <c r="J45" s="38"/>
      <c r="K45" s="38"/>
      <c r="L45" s="111"/>
      <c r="S45" s="36"/>
      <c r="T45" s="36"/>
      <c r="U45" s="36"/>
      <c r="V45" s="36"/>
      <c r="W45" s="36"/>
      <c r="X45" s="36"/>
      <c r="Y45" s="36"/>
      <c r="Z45" s="36"/>
      <c r="AA45" s="36"/>
      <c r="AB45" s="36"/>
      <c r="AC45" s="36"/>
      <c r="AD45" s="36"/>
      <c r="AE45" s="36"/>
    </row>
    <row r="46" spans="1:31" s="2" customFormat="1" ht="6.95" customHeight="1">
      <c r="A46" s="36"/>
      <c r="B46" s="37"/>
      <c r="C46" s="38"/>
      <c r="D46" s="38"/>
      <c r="E46" s="38"/>
      <c r="F46" s="38"/>
      <c r="G46" s="38"/>
      <c r="H46" s="38"/>
      <c r="I46" s="110"/>
      <c r="J46" s="38"/>
      <c r="K46" s="38"/>
      <c r="L46" s="111"/>
      <c r="S46" s="36"/>
      <c r="T46" s="36"/>
      <c r="U46" s="36"/>
      <c r="V46" s="36"/>
      <c r="W46" s="36"/>
      <c r="X46" s="36"/>
      <c r="Y46" s="36"/>
      <c r="Z46" s="36"/>
      <c r="AA46" s="36"/>
      <c r="AB46" s="36"/>
      <c r="AC46" s="36"/>
      <c r="AD46" s="36"/>
      <c r="AE46" s="36"/>
    </row>
    <row r="47" spans="1:31" s="2" customFormat="1" ht="12" customHeight="1">
      <c r="A47" s="36"/>
      <c r="B47" s="37"/>
      <c r="C47" s="31" t="s">
        <v>16</v>
      </c>
      <c r="D47" s="38"/>
      <c r="E47" s="38"/>
      <c r="F47" s="38"/>
      <c r="G47" s="38"/>
      <c r="H47" s="38"/>
      <c r="I47" s="110"/>
      <c r="J47" s="38"/>
      <c r="K47" s="38"/>
      <c r="L47" s="111"/>
      <c r="S47" s="36"/>
      <c r="T47" s="36"/>
      <c r="U47" s="36"/>
      <c r="V47" s="36"/>
      <c r="W47" s="36"/>
      <c r="X47" s="36"/>
      <c r="Y47" s="36"/>
      <c r="Z47" s="36"/>
      <c r="AA47" s="36"/>
      <c r="AB47" s="36"/>
      <c r="AC47" s="36"/>
      <c r="AD47" s="36"/>
      <c r="AE47" s="36"/>
    </row>
    <row r="48" spans="1:31" s="2" customFormat="1" ht="16.5" customHeight="1">
      <c r="A48" s="36"/>
      <c r="B48" s="37"/>
      <c r="C48" s="38"/>
      <c r="D48" s="38"/>
      <c r="E48" s="392" t="str">
        <f>E7</f>
        <v>Mimoň, Smetanova - kanalizace</v>
      </c>
      <c r="F48" s="393"/>
      <c r="G48" s="393"/>
      <c r="H48" s="393"/>
      <c r="I48" s="110"/>
      <c r="J48" s="38"/>
      <c r="K48" s="38"/>
      <c r="L48" s="111"/>
      <c r="S48" s="36"/>
      <c r="T48" s="36"/>
      <c r="U48" s="36"/>
      <c r="V48" s="36"/>
      <c r="W48" s="36"/>
      <c r="X48" s="36"/>
      <c r="Y48" s="36"/>
      <c r="Z48" s="36"/>
      <c r="AA48" s="36"/>
      <c r="AB48" s="36"/>
      <c r="AC48" s="36"/>
      <c r="AD48" s="36"/>
      <c r="AE48" s="36"/>
    </row>
    <row r="49" spans="1:47" s="2" customFormat="1" ht="12" customHeight="1">
      <c r="A49" s="36"/>
      <c r="B49" s="37"/>
      <c r="C49" s="31" t="s">
        <v>94</v>
      </c>
      <c r="D49" s="38"/>
      <c r="E49" s="38"/>
      <c r="F49" s="38"/>
      <c r="G49" s="38"/>
      <c r="H49" s="38"/>
      <c r="I49" s="110"/>
      <c r="J49" s="38"/>
      <c r="K49" s="38"/>
      <c r="L49" s="111"/>
      <c r="S49" s="36"/>
      <c r="T49" s="36"/>
      <c r="U49" s="36"/>
      <c r="V49" s="36"/>
      <c r="W49" s="36"/>
      <c r="X49" s="36"/>
      <c r="Y49" s="36"/>
      <c r="Z49" s="36"/>
      <c r="AA49" s="36"/>
      <c r="AB49" s="36"/>
      <c r="AC49" s="36"/>
      <c r="AD49" s="36"/>
      <c r="AE49" s="36"/>
    </row>
    <row r="50" spans="1:47" s="2" customFormat="1" ht="16.5" customHeight="1">
      <c r="A50" s="36"/>
      <c r="B50" s="37"/>
      <c r="C50" s="38"/>
      <c r="D50" s="38"/>
      <c r="E50" s="364" t="str">
        <f>E9</f>
        <v>VON - Vedlejší a ostatní náklady</v>
      </c>
      <c r="F50" s="394"/>
      <c r="G50" s="394"/>
      <c r="H50" s="394"/>
      <c r="I50" s="110"/>
      <c r="J50" s="38"/>
      <c r="K50" s="38"/>
      <c r="L50" s="111"/>
      <c r="S50" s="36"/>
      <c r="T50" s="36"/>
      <c r="U50" s="36"/>
      <c r="V50" s="36"/>
      <c r="W50" s="36"/>
      <c r="X50" s="36"/>
      <c r="Y50" s="36"/>
      <c r="Z50" s="36"/>
      <c r="AA50" s="36"/>
      <c r="AB50" s="36"/>
      <c r="AC50" s="36"/>
      <c r="AD50" s="36"/>
      <c r="AE50" s="36"/>
    </row>
    <row r="51" spans="1:47" s="2" customFormat="1" ht="6.95" customHeight="1">
      <c r="A51" s="36"/>
      <c r="B51" s="37"/>
      <c r="C51" s="38"/>
      <c r="D51" s="38"/>
      <c r="E51" s="38"/>
      <c r="F51" s="38"/>
      <c r="G51" s="38"/>
      <c r="H51" s="38"/>
      <c r="I51" s="110"/>
      <c r="J51" s="38"/>
      <c r="K51" s="38"/>
      <c r="L51" s="111"/>
      <c r="S51" s="36"/>
      <c r="T51" s="36"/>
      <c r="U51" s="36"/>
      <c r="V51" s="36"/>
      <c r="W51" s="36"/>
      <c r="X51" s="36"/>
      <c r="Y51" s="36"/>
      <c r="Z51" s="36"/>
      <c r="AA51" s="36"/>
      <c r="AB51" s="36"/>
      <c r="AC51" s="36"/>
      <c r="AD51" s="36"/>
      <c r="AE51" s="36"/>
    </row>
    <row r="52" spans="1:47" s="2" customFormat="1" ht="12" customHeight="1">
      <c r="A52" s="36"/>
      <c r="B52" s="37"/>
      <c r="C52" s="31" t="s">
        <v>23</v>
      </c>
      <c r="D52" s="38"/>
      <c r="E52" s="38"/>
      <c r="F52" s="29" t="str">
        <f>F12</f>
        <v>Mimoň</v>
      </c>
      <c r="G52" s="38"/>
      <c r="H52" s="38"/>
      <c r="I52" s="113" t="s">
        <v>25</v>
      </c>
      <c r="J52" s="61" t="str">
        <f>IF(J12="","",J12)</f>
        <v>24. 5. 2020</v>
      </c>
      <c r="K52" s="38"/>
      <c r="L52" s="111"/>
      <c r="S52" s="36"/>
      <c r="T52" s="36"/>
      <c r="U52" s="36"/>
      <c r="V52" s="36"/>
      <c r="W52" s="36"/>
      <c r="X52" s="36"/>
      <c r="Y52" s="36"/>
      <c r="Z52" s="36"/>
      <c r="AA52" s="36"/>
      <c r="AB52" s="36"/>
      <c r="AC52" s="36"/>
      <c r="AD52" s="36"/>
      <c r="AE52" s="36"/>
    </row>
    <row r="53" spans="1:47" s="2" customFormat="1" ht="6.95" customHeight="1">
      <c r="A53" s="36"/>
      <c r="B53" s="37"/>
      <c r="C53" s="38"/>
      <c r="D53" s="38"/>
      <c r="E53" s="38"/>
      <c r="F53" s="38"/>
      <c r="G53" s="38"/>
      <c r="H53" s="38"/>
      <c r="I53" s="110"/>
      <c r="J53" s="38"/>
      <c r="K53" s="38"/>
      <c r="L53" s="111"/>
      <c r="S53" s="36"/>
      <c r="T53" s="36"/>
      <c r="U53" s="36"/>
      <c r="V53" s="36"/>
      <c r="W53" s="36"/>
      <c r="X53" s="36"/>
      <c r="Y53" s="36"/>
      <c r="Z53" s="36"/>
      <c r="AA53" s="36"/>
      <c r="AB53" s="36"/>
      <c r="AC53" s="36"/>
      <c r="AD53" s="36"/>
      <c r="AE53" s="36"/>
    </row>
    <row r="54" spans="1:47" s="2" customFormat="1" ht="25.7" customHeight="1">
      <c r="A54" s="36"/>
      <c r="B54" s="37"/>
      <c r="C54" s="31" t="s">
        <v>29</v>
      </c>
      <c r="D54" s="38"/>
      <c r="E54" s="38"/>
      <c r="F54" s="29" t="str">
        <f>E15</f>
        <v>Město Mimoň</v>
      </c>
      <c r="G54" s="38"/>
      <c r="H54" s="38"/>
      <c r="I54" s="113" t="s">
        <v>35</v>
      </c>
      <c r="J54" s="34" t="str">
        <f>E21</f>
        <v>Vodohospodářské projekty s.r.o.</v>
      </c>
      <c r="K54" s="38"/>
      <c r="L54" s="111"/>
      <c r="S54" s="36"/>
      <c r="T54" s="36"/>
      <c r="U54" s="36"/>
      <c r="V54" s="36"/>
      <c r="W54" s="36"/>
      <c r="X54" s="36"/>
      <c r="Y54" s="36"/>
      <c r="Z54" s="36"/>
      <c r="AA54" s="36"/>
      <c r="AB54" s="36"/>
      <c r="AC54" s="36"/>
      <c r="AD54" s="36"/>
      <c r="AE54" s="36"/>
    </row>
    <row r="55" spans="1:47" s="2" customFormat="1" ht="15.2" customHeight="1">
      <c r="A55" s="36"/>
      <c r="B55" s="37"/>
      <c r="C55" s="31" t="s">
        <v>33</v>
      </c>
      <c r="D55" s="38"/>
      <c r="E55" s="38"/>
      <c r="F55" s="29" t="str">
        <f>IF(E18="","",E18)</f>
        <v>Vyplň údaj</v>
      </c>
      <c r="G55" s="38"/>
      <c r="H55" s="38"/>
      <c r="I55" s="113" t="s">
        <v>38</v>
      </c>
      <c r="J55" s="34" t="str">
        <f>E24</f>
        <v>Martin Růžička</v>
      </c>
      <c r="K55" s="38"/>
      <c r="L55" s="111"/>
      <c r="S55" s="36"/>
      <c r="T55" s="36"/>
      <c r="U55" s="36"/>
      <c r="V55" s="36"/>
      <c r="W55" s="36"/>
      <c r="X55" s="36"/>
      <c r="Y55" s="36"/>
      <c r="Z55" s="36"/>
      <c r="AA55" s="36"/>
      <c r="AB55" s="36"/>
      <c r="AC55" s="36"/>
      <c r="AD55" s="36"/>
      <c r="AE55" s="36"/>
    </row>
    <row r="56" spans="1:47" s="2" customFormat="1" ht="10.35" customHeight="1">
      <c r="A56" s="36"/>
      <c r="B56" s="37"/>
      <c r="C56" s="38"/>
      <c r="D56" s="38"/>
      <c r="E56" s="38"/>
      <c r="F56" s="38"/>
      <c r="G56" s="38"/>
      <c r="H56" s="38"/>
      <c r="I56" s="110"/>
      <c r="J56" s="38"/>
      <c r="K56" s="38"/>
      <c r="L56" s="111"/>
      <c r="S56" s="36"/>
      <c r="T56" s="36"/>
      <c r="U56" s="36"/>
      <c r="V56" s="36"/>
      <c r="W56" s="36"/>
      <c r="X56" s="36"/>
      <c r="Y56" s="36"/>
      <c r="Z56" s="36"/>
      <c r="AA56" s="36"/>
      <c r="AB56" s="36"/>
      <c r="AC56" s="36"/>
      <c r="AD56" s="36"/>
      <c r="AE56" s="36"/>
    </row>
    <row r="57" spans="1:47" s="2" customFormat="1" ht="29.25" customHeight="1">
      <c r="A57" s="36"/>
      <c r="B57" s="37"/>
      <c r="C57" s="142" t="s">
        <v>98</v>
      </c>
      <c r="D57" s="143"/>
      <c r="E57" s="143"/>
      <c r="F57" s="143"/>
      <c r="G57" s="143"/>
      <c r="H57" s="143"/>
      <c r="I57" s="144"/>
      <c r="J57" s="145" t="s">
        <v>99</v>
      </c>
      <c r="K57" s="143"/>
      <c r="L57" s="111"/>
      <c r="S57" s="36"/>
      <c r="T57" s="36"/>
      <c r="U57" s="36"/>
      <c r="V57" s="36"/>
      <c r="W57" s="36"/>
      <c r="X57" s="36"/>
      <c r="Y57" s="36"/>
      <c r="Z57" s="36"/>
      <c r="AA57" s="36"/>
      <c r="AB57" s="36"/>
      <c r="AC57" s="36"/>
      <c r="AD57" s="36"/>
      <c r="AE57" s="36"/>
    </row>
    <row r="58" spans="1:47" s="2" customFormat="1" ht="10.35" customHeight="1">
      <c r="A58" s="36"/>
      <c r="B58" s="37"/>
      <c r="C58" s="38"/>
      <c r="D58" s="38"/>
      <c r="E58" s="38"/>
      <c r="F58" s="38"/>
      <c r="G58" s="38"/>
      <c r="H58" s="38"/>
      <c r="I58" s="110"/>
      <c r="J58" s="38"/>
      <c r="K58" s="38"/>
      <c r="L58" s="111"/>
      <c r="S58" s="36"/>
      <c r="T58" s="36"/>
      <c r="U58" s="36"/>
      <c r="V58" s="36"/>
      <c r="W58" s="36"/>
      <c r="X58" s="36"/>
      <c r="Y58" s="36"/>
      <c r="Z58" s="36"/>
      <c r="AA58" s="36"/>
      <c r="AB58" s="36"/>
      <c r="AC58" s="36"/>
      <c r="AD58" s="36"/>
      <c r="AE58" s="36"/>
    </row>
    <row r="59" spans="1:47" s="2" customFormat="1" ht="22.9" customHeight="1">
      <c r="A59" s="36"/>
      <c r="B59" s="37"/>
      <c r="C59" s="146" t="s">
        <v>74</v>
      </c>
      <c r="D59" s="38"/>
      <c r="E59" s="38"/>
      <c r="F59" s="38"/>
      <c r="G59" s="38"/>
      <c r="H59" s="38"/>
      <c r="I59" s="110"/>
      <c r="J59" s="79">
        <f>J87</f>
        <v>0</v>
      </c>
      <c r="K59" s="38"/>
      <c r="L59" s="111"/>
      <c r="S59" s="36"/>
      <c r="T59" s="36"/>
      <c r="U59" s="36"/>
      <c r="V59" s="36"/>
      <c r="W59" s="36"/>
      <c r="X59" s="36"/>
      <c r="Y59" s="36"/>
      <c r="Z59" s="36"/>
      <c r="AA59" s="36"/>
      <c r="AB59" s="36"/>
      <c r="AC59" s="36"/>
      <c r="AD59" s="36"/>
      <c r="AE59" s="36"/>
      <c r="AU59" s="19" t="s">
        <v>100</v>
      </c>
    </row>
    <row r="60" spans="1:47" s="9" customFormat="1" ht="24.95" customHeight="1">
      <c r="B60" s="147"/>
      <c r="C60" s="148"/>
      <c r="D60" s="149" t="s">
        <v>797</v>
      </c>
      <c r="E60" s="150"/>
      <c r="F60" s="150"/>
      <c r="G60" s="150"/>
      <c r="H60" s="150"/>
      <c r="I60" s="151"/>
      <c r="J60" s="152">
        <f>J88</f>
        <v>0</v>
      </c>
      <c r="K60" s="148"/>
      <c r="L60" s="153"/>
    </row>
    <row r="61" spans="1:47" s="10" customFormat="1" ht="19.899999999999999" customHeight="1">
      <c r="B61" s="154"/>
      <c r="C61" s="155"/>
      <c r="D61" s="156" t="s">
        <v>798</v>
      </c>
      <c r="E61" s="157"/>
      <c r="F61" s="157"/>
      <c r="G61" s="157"/>
      <c r="H61" s="157"/>
      <c r="I61" s="158"/>
      <c r="J61" s="159">
        <f>J89</f>
        <v>0</v>
      </c>
      <c r="K61" s="155"/>
      <c r="L61" s="160"/>
    </row>
    <row r="62" spans="1:47" s="10" customFormat="1" ht="19.899999999999999" customHeight="1">
      <c r="B62" s="154"/>
      <c r="C62" s="155"/>
      <c r="D62" s="156" t="s">
        <v>799</v>
      </c>
      <c r="E62" s="157"/>
      <c r="F62" s="157"/>
      <c r="G62" s="157"/>
      <c r="H62" s="157"/>
      <c r="I62" s="158"/>
      <c r="J62" s="159">
        <f>J91</f>
        <v>0</v>
      </c>
      <c r="K62" s="155"/>
      <c r="L62" s="160"/>
    </row>
    <row r="63" spans="1:47" s="10" customFormat="1" ht="19.899999999999999" customHeight="1">
      <c r="B63" s="154"/>
      <c r="C63" s="155"/>
      <c r="D63" s="156" t="s">
        <v>800</v>
      </c>
      <c r="E63" s="157"/>
      <c r="F63" s="157"/>
      <c r="G63" s="157"/>
      <c r="H63" s="157"/>
      <c r="I63" s="158"/>
      <c r="J63" s="159">
        <f>J93</f>
        <v>0</v>
      </c>
      <c r="K63" s="155"/>
      <c r="L63" s="160"/>
    </row>
    <row r="64" spans="1:47" s="10" customFormat="1" ht="19.899999999999999" customHeight="1">
      <c r="B64" s="154"/>
      <c r="C64" s="155"/>
      <c r="D64" s="156" t="s">
        <v>801</v>
      </c>
      <c r="E64" s="157"/>
      <c r="F64" s="157"/>
      <c r="G64" s="157"/>
      <c r="H64" s="157"/>
      <c r="I64" s="158"/>
      <c r="J64" s="159">
        <f>J95</f>
        <v>0</v>
      </c>
      <c r="K64" s="155"/>
      <c r="L64" s="160"/>
    </row>
    <row r="65" spans="1:31" s="10" customFormat="1" ht="19.899999999999999" customHeight="1">
      <c r="B65" s="154"/>
      <c r="C65" s="155"/>
      <c r="D65" s="156" t="s">
        <v>802</v>
      </c>
      <c r="E65" s="157"/>
      <c r="F65" s="157"/>
      <c r="G65" s="157"/>
      <c r="H65" s="157"/>
      <c r="I65" s="158"/>
      <c r="J65" s="159">
        <f>J97</f>
        <v>0</v>
      </c>
      <c r="K65" s="155"/>
      <c r="L65" s="160"/>
    </row>
    <row r="66" spans="1:31" s="10" customFormat="1" ht="19.899999999999999" customHeight="1">
      <c r="B66" s="154"/>
      <c r="C66" s="155"/>
      <c r="D66" s="156" t="s">
        <v>803</v>
      </c>
      <c r="E66" s="157"/>
      <c r="F66" s="157"/>
      <c r="G66" s="157"/>
      <c r="H66" s="157"/>
      <c r="I66" s="158"/>
      <c r="J66" s="159">
        <f>J100</f>
        <v>0</v>
      </c>
      <c r="K66" s="155"/>
      <c r="L66" s="160"/>
    </row>
    <row r="67" spans="1:31" s="10" customFormat="1" ht="19.899999999999999" customHeight="1">
      <c r="B67" s="154"/>
      <c r="C67" s="155"/>
      <c r="D67" s="156" t="s">
        <v>804</v>
      </c>
      <c r="E67" s="157"/>
      <c r="F67" s="157"/>
      <c r="G67" s="157"/>
      <c r="H67" s="157"/>
      <c r="I67" s="158"/>
      <c r="J67" s="159">
        <f>J107</f>
        <v>0</v>
      </c>
      <c r="K67" s="155"/>
      <c r="L67" s="160"/>
    </row>
    <row r="68" spans="1:31" s="2" customFormat="1" ht="21.75" customHeight="1">
      <c r="A68" s="36"/>
      <c r="B68" s="37"/>
      <c r="C68" s="38"/>
      <c r="D68" s="38"/>
      <c r="E68" s="38"/>
      <c r="F68" s="38"/>
      <c r="G68" s="38"/>
      <c r="H68" s="38"/>
      <c r="I68" s="110"/>
      <c r="J68" s="38"/>
      <c r="K68" s="38"/>
      <c r="L68" s="111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</row>
    <row r="69" spans="1:31" s="2" customFormat="1" ht="6.95" customHeight="1">
      <c r="A69" s="36"/>
      <c r="B69" s="49"/>
      <c r="C69" s="50"/>
      <c r="D69" s="50"/>
      <c r="E69" s="50"/>
      <c r="F69" s="50"/>
      <c r="G69" s="50"/>
      <c r="H69" s="50"/>
      <c r="I69" s="138"/>
      <c r="J69" s="50"/>
      <c r="K69" s="50"/>
      <c r="L69" s="111"/>
      <c r="S69" s="36"/>
      <c r="T69" s="36"/>
      <c r="U69" s="36"/>
      <c r="V69" s="36"/>
      <c r="W69" s="36"/>
      <c r="X69" s="36"/>
      <c r="Y69" s="36"/>
      <c r="Z69" s="36"/>
      <c r="AA69" s="36"/>
      <c r="AB69" s="36"/>
      <c r="AC69" s="36"/>
      <c r="AD69" s="36"/>
      <c r="AE69" s="36"/>
    </row>
    <row r="73" spans="1:31" s="2" customFormat="1" ht="6.95" customHeight="1">
      <c r="A73" s="36"/>
      <c r="B73" s="51"/>
      <c r="C73" s="52"/>
      <c r="D73" s="52"/>
      <c r="E73" s="52"/>
      <c r="F73" s="52"/>
      <c r="G73" s="52"/>
      <c r="H73" s="52"/>
      <c r="I73" s="141"/>
      <c r="J73" s="52"/>
      <c r="K73" s="52"/>
      <c r="L73" s="111"/>
      <c r="S73" s="36"/>
      <c r="T73" s="36"/>
      <c r="U73" s="36"/>
      <c r="V73" s="36"/>
      <c r="W73" s="36"/>
      <c r="X73" s="36"/>
      <c r="Y73" s="36"/>
      <c r="Z73" s="36"/>
      <c r="AA73" s="36"/>
      <c r="AB73" s="36"/>
      <c r="AC73" s="36"/>
      <c r="AD73" s="36"/>
      <c r="AE73" s="36"/>
    </row>
    <row r="74" spans="1:31" s="2" customFormat="1" ht="24.95" customHeight="1">
      <c r="A74" s="36"/>
      <c r="B74" s="37"/>
      <c r="C74" s="25" t="s">
        <v>108</v>
      </c>
      <c r="D74" s="38"/>
      <c r="E74" s="38"/>
      <c r="F74" s="38"/>
      <c r="G74" s="38"/>
      <c r="H74" s="38"/>
      <c r="I74" s="110"/>
      <c r="J74" s="38"/>
      <c r="K74" s="38"/>
      <c r="L74" s="111"/>
      <c r="S74" s="36"/>
      <c r="T74" s="36"/>
      <c r="U74" s="36"/>
      <c r="V74" s="36"/>
      <c r="W74" s="36"/>
      <c r="X74" s="36"/>
      <c r="Y74" s="36"/>
      <c r="Z74" s="36"/>
      <c r="AA74" s="36"/>
      <c r="AB74" s="36"/>
      <c r="AC74" s="36"/>
      <c r="AD74" s="36"/>
      <c r="AE74" s="36"/>
    </row>
    <row r="75" spans="1:31" s="2" customFormat="1" ht="6.95" customHeight="1">
      <c r="A75" s="36"/>
      <c r="B75" s="37"/>
      <c r="C75" s="38"/>
      <c r="D75" s="38"/>
      <c r="E75" s="38"/>
      <c r="F75" s="38"/>
      <c r="G75" s="38"/>
      <c r="H75" s="38"/>
      <c r="I75" s="110"/>
      <c r="J75" s="38"/>
      <c r="K75" s="38"/>
      <c r="L75" s="111"/>
      <c r="S75" s="36"/>
      <c r="T75" s="36"/>
      <c r="U75" s="36"/>
      <c r="V75" s="36"/>
      <c r="W75" s="36"/>
      <c r="X75" s="36"/>
      <c r="Y75" s="36"/>
      <c r="Z75" s="36"/>
      <c r="AA75" s="36"/>
      <c r="AB75" s="36"/>
      <c r="AC75" s="36"/>
      <c r="AD75" s="36"/>
      <c r="AE75" s="36"/>
    </row>
    <row r="76" spans="1:31" s="2" customFormat="1" ht="12" customHeight="1">
      <c r="A76" s="36"/>
      <c r="B76" s="37"/>
      <c r="C76" s="31" t="s">
        <v>16</v>
      </c>
      <c r="D76" s="38"/>
      <c r="E76" s="38"/>
      <c r="F76" s="38"/>
      <c r="G76" s="38"/>
      <c r="H76" s="38"/>
      <c r="I76" s="110"/>
      <c r="J76" s="38"/>
      <c r="K76" s="38"/>
      <c r="L76" s="111"/>
      <c r="S76" s="36"/>
      <c r="T76" s="36"/>
      <c r="U76" s="36"/>
      <c r="V76" s="36"/>
      <c r="W76" s="36"/>
      <c r="X76" s="36"/>
      <c r="Y76" s="36"/>
      <c r="Z76" s="36"/>
      <c r="AA76" s="36"/>
      <c r="AB76" s="36"/>
      <c r="AC76" s="36"/>
      <c r="AD76" s="36"/>
      <c r="AE76" s="36"/>
    </row>
    <row r="77" spans="1:31" s="2" customFormat="1" ht="16.5" customHeight="1">
      <c r="A77" s="36"/>
      <c r="B77" s="37"/>
      <c r="C77" s="38"/>
      <c r="D77" s="38"/>
      <c r="E77" s="392" t="str">
        <f>E7</f>
        <v>Mimoň, Smetanova - kanalizace</v>
      </c>
      <c r="F77" s="393"/>
      <c r="G77" s="393"/>
      <c r="H77" s="393"/>
      <c r="I77" s="110"/>
      <c r="J77" s="38"/>
      <c r="K77" s="38"/>
      <c r="L77" s="111"/>
      <c r="S77" s="36"/>
      <c r="T77" s="36"/>
      <c r="U77" s="36"/>
      <c r="V77" s="36"/>
      <c r="W77" s="36"/>
      <c r="X77" s="36"/>
      <c r="Y77" s="36"/>
      <c r="Z77" s="36"/>
      <c r="AA77" s="36"/>
      <c r="AB77" s="36"/>
      <c r="AC77" s="36"/>
      <c r="AD77" s="36"/>
      <c r="AE77" s="36"/>
    </row>
    <row r="78" spans="1:31" s="2" customFormat="1" ht="12" customHeight="1">
      <c r="A78" s="36"/>
      <c r="B78" s="37"/>
      <c r="C78" s="31" t="s">
        <v>94</v>
      </c>
      <c r="D78" s="38"/>
      <c r="E78" s="38"/>
      <c r="F78" s="38"/>
      <c r="G78" s="38"/>
      <c r="H78" s="38"/>
      <c r="I78" s="110"/>
      <c r="J78" s="38"/>
      <c r="K78" s="38"/>
      <c r="L78" s="111"/>
      <c r="S78" s="36"/>
      <c r="T78" s="36"/>
      <c r="U78" s="36"/>
      <c r="V78" s="36"/>
      <c r="W78" s="36"/>
      <c r="X78" s="36"/>
      <c r="Y78" s="36"/>
      <c r="Z78" s="36"/>
      <c r="AA78" s="36"/>
      <c r="AB78" s="36"/>
      <c r="AC78" s="36"/>
      <c r="AD78" s="36"/>
      <c r="AE78" s="36"/>
    </row>
    <row r="79" spans="1:31" s="2" customFormat="1" ht="16.5" customHeight="1">
      <c r="A79" s="36"/>
      <c r="B79" s="37"/>
      <c r="C79" s="38"/>
      <c r="D79" s="38"/>
      <c r="E79" s="364" t="str">
        <f>E9</f>
        <v>VON - Vedlejší a ostatní náklady</v>
      </c>
      <c r="F79" s="394"/>
      <c r="G79" s="394"/>
      <c r="H79" s="394"/>
      <c r="I79" s="110"/>
      <c r="J79" s="38"/>
      <c r="K79" s="38"/>
      <c r="L79" s="111"/>
      <c r="S79" s="36"/>
      <c r="T79" s="36"/>
      <c r="U79" s="36"/>
      <c r="V79" s="36"/>
      <c r="W79" s="36"/>
      <c r="X79" s="36"/>
      <c r="Y79" s="36"/>
      <c r="Z79" s="36"/>
      <c r="AA79" s="36"/>
      <c r="AB79" s="36"/>
      <c r="AC79" s="36"/>
      <c r="AD79" s="36"/>
      <c r="AE79" s="36"/>
    </row>
    <row r="80" spans="1:31" s="2" customFormat="1" ht="6.95" customHeight="1">
      <c r="A80" s="36"/>
      <c r="B80" s="37"/>
      <c r="C80" s="38"/>
      <c r="D80" s="38"/>
      <c r="E80" s="38"/>
      <c r="F80" s="38"/>
      <c r="G80" s="38"/>
      <c r="H80" s="38"/>
      <c r="I80" s="110"/>
      <c r="J80" s="38"/>
      <c r="K80" s="38"/>
      <c r="L80" s="111"/>
      <c r="S80" s="36"/>
      <c r="T80" s="36"/>
      <c r="U80" s="36"/>
      <c r="V80" s="36"/>
      <c r="W80" s="36"/>
      <c r="X80" s="36"/>
      <c r="Y80" s="36"/>
      <c r="Z80" s="36"/>
      <c r="AA80" s="36"/>
      <c r="AB80" s="36"/>
      <c r="AC80" s="36"/>
      <c r="AD80" s="36"/>
      <c r="AE80" s="36"/>
    </row>
    <row r="81" spans="1:65" s="2" customFormat="1" ht="12" customHeight="1">
      <c r="A81" s="36"/>
      <c r="B81" s="37"/>
      <c r="C81" s="31" t="s">
        <v>23</v>
      </c>
      <c r="D81" s="38"/>
      <c r="E81" s="38"/>
      <c r="F81" s="29" t="str">
        <f>F12</f>
        <v>Mimoň</v>
      </c>
      <c r="G81" s="38"/>
      <c r="H81" s="38"/>
      <c r="I81" s="113" t="s">
        <v>25</v>
      </c>
      <c r="J81" s="61" t="str">
        <f>IF(J12="","",J12)</f>
        <v>24. 5. 2020</v>
      </c>
      <c r="K81" s="38"/>
      <c r="L81" s="111"/>
      <c r="S81" s="36"/>
      <c r="T81" s="36"/>
      <c r="U81" s="36"/>
      <c r="V81" s="36"/>
      <c r="W81" s="36"/>
      <c r="X81" s="36"/>
      <c r="Y81" s="36"/>
      <c r="Z81" s="36"/>
      <c r="AA81" s="36"/>
      <c r="AB81" s="36"/>
      <c r="AC81" s="36"/>
      <c r="AD81" s="36"/>
      <c r="AE81" s="36"/>
    </row>
    <row r="82" spans="1:65" s="2" customFormat="1" ht="6.95" customHeight="1">
      <c r="A82" s="36"/>
      <c r="B82" s="37"/>
      <c r="C82" s="38"/>
      <c r="D82" s="38"/>
      <c r="E82" s="38"/>
      <c r="F82" s="38"/>
      <c r="G82" s="38"/>
      <c r="H82" s="38"/>
      <c r="I82" s="110"/>
      <c r="J82" s="38"/>
      <c r="K82" s="38"/>
      <c r="L82" s="111"/>
      <c r="S82" s="36"/>
      <c r="T82" s="36"/>
      <c r="U82" s="36"/>
      <c r="V82" s="36"/>
      <c r="W82" s="36"/>
      <c r="X82" s="36"/>
      <c r="Y82" s="36"/>
      <c r="Z82" s="36"/>
      <c r="AA82" s="36"/>
      <c r="AB82" s="36"/>
      <c r="AC82" s="36"/>
      <c r="AD82" s="36"/>
      <c r="AE82" s="36"/>
    </row>
    <row r="83" spans="1:65" s="2" customFormat="1" ht="25.7" customHeight="1">
      <c r="A83" s="36"/>
      <c r="B83" s="37"/>
      <c r="C83" s="31" t="s">
        <v>29</v>
      </c>
      <c r="D83" s="38"/>
      <c r="E83" s="38"/>
      <c r="F83" s="29" t="str">
        <f>E15</f>
        <v>Město Mimoň</v>
      </c>
      <c r="G83" s="38"/>
      <c r="H83" s="38"/>
      <c r="I83" s="113" t="s">
        <v>35</v>
      </c>
      <c r="J83" s="34" t="str">
        <f>E21</f>
        <v>Vodohospodářské projekty s.r.o.</v>
      </c>
      <c r="K83" s="38"/>
      <c r="L83" s="111"/>
      <c r="S83" s="36"/>
      <c r="T83" s="36"/>
      <c r="U83" s="36"/>
      <c r="V83" s="36"/>
      <c r="W83" s="36"/>
      <c r="X83" s="36"/>
      <c r="Y83" s="36"/>
      <c r="Z83" s="36"/>
      <c r="AA83" s="36"/>
      <c r="AB83" s="36"/>
      <c r="AC83" s="36"/>
      <c r="AD83" s="36"/>
      <c r="AE83" s="36"/>
    </row>
    <row r="84" spans="1:65" s="2" customFormat="1" ht="15.2" customHeight="1">
      <c r="A84" s="36"/>
      <c r="B84" s="37"/>
      <c r="C84" s="31" t="s">
        <v>33</v>
      </c>
      <c r="D84" s="38"/>
      <c r="E84" s="38"/>
      <c r="F84" s="29" t="str">
        <f>IF(E18="","",E18)</f>
        <v>Vyplň údaj</v>
      </c>
      <c r="G84" s="38"/>
      <c r="H84" s="38"/>
      <c r="I84" s="113" t="s">
        <v>38</v>
      </c>
      <c r="J84" s="34" t="str">
        <f>E24</f>
        <v>Martin Růžička</v>
      </c>
      <c r="K84" s="38"/>
      <c r="L84" s="111"/>
      <c r="S84" s="36"/>
      <c r="T84" s="36"/>
      <c r="U84" s="36"/>
      <c r="V84" s="36"/>
      <c r="W84" s="36"/>
      <c r="X84" s="36"/>
      <c r="Y84" s="36"/>
      <c r="Z84" s="36"/>
      <c r="AA84" s="36"/>
      <c r="AB84" s="36"/>
      <c r="AC84" s="36"/>
      <c r="AD84" s="36"/>
      <c r="AE84" s="36"/>
    </row>
    <row r="85" spans="1:65" s="2" customFormat="1" ht="10.35" customHeight="1">
      <c r="A85" s="36"/>
      <c r="B85" s="37"/>
      <c r="C85" s="38"/>
      <c r="D85" s="38"/>
      <c r="E85" s="38"/>
      <c r="F85" s="38"/>
      <c r="G85" s="38"/>
      <c r="H85" s="38"/>
      <c r="I85" s="110"/>
      <c r="J85" s="38"/>
      <c r="K85" s="38"/>
      <c r="L85" s="111"/>
      <c r="S85" s="36"/>
      <c r="T85" s="36"/>
      <c r="U85" s="36"/>
      <c r="V85" s="36"/>
      <c r="W85" s="36"/>
      <c r="X85" s="36"/>
      <c r="Y85" s="36"/>
      <c r="Z85" s="36"/>
      <c r="AA85" s="36"/>
      <c r="AB85" s="36"/>
      <c r="AC85" s="36"/>
      <c r="AD85" s="36"/>
      <c r="AE85" s="36"/>
    </row>
    <row r="86" spans="1:65" s="11" customFormat="1" ht="29.25" customHeight="1">
      <c r="A86" s="161"/>
      <c r="B86" s="162"/>
      <c r="C86" s="163" t="s">
        <v>109</v>
      </c>
      <c r="D86" s="164" t="s">
        <v>61</v>
      </c>
      <c r="E86" s="164" t="s">
        <v>57</v>
      </c>
      <c r="F86" s="164" t="s">
        <v>58</v>
      </c>
      <c r="G86" s="164" t="s">
        <v>110</v>
      </c>
      <c r="H86" s="164" t="s">
        <v>111</v>
      </c>
      <c r="I86" s="165" t="s">
        <v>112</v>
      </c>
      <c r="J86" s="164" t="s">
        <v>99</v>
      </c>
      <c r="K86" s="166" t="s">
        <v>113</v>
      </c>
      <c r="L86" s="167"/>
      <c r="M86" s="70" t="s">
        <v>20</v>
      </c>
      <c r="N86" s="71" t="s">
        <v>46</v>
      </c>
      <c r="O86" s="71" t="s">
        <v>114</v>
      </c>
      <c r="P86" s="71" t="s">
        <v>115</v>
      </c>
      <c r="Q86" s="71" t="s">
        <v>116</v>
      </c>
      <c r="R86" s="71" t="s">
        <v>117</v>
      </c>
      <c r="S86" s="71" t="s">
        <v>118</v>
      </c>
      <c r="T86" s="72" t="s">
        <v>119</v>
      </c>
      <c r="U86" s="161"/>
      <c r="V86" s="161"/>
      <c r="W86" s="161"/>
      <c r="X86" s="161"/>
      <c r="Y86" s="161"/>
      <c r="Z86" s="161"/>
      <c r="AA86" s="161"/>
      <c r="AB86" s="161"/>
      <c r="AC86" s="161"/>
      <c r="AD86" s="161"/>
      <c r="AE86" s="161"/>
    </row>
    <row r="87" spans="1:65" s="2" customFormat="1" ht="22.9" customHeight="1">
      <c r="A87" s="36"/>
      <c r="B87" s="37"/>
      <c r="C87" s="77" t="s">
        <v>120</v>
      </c>
      <c r="D87" s="38"/>
      <c r="E87" s="38"/>
      <c r="F87" s="38"/>
      <c r="G87" s="38"/>
      <c r="H87" s="38"/>
      <c r="I87" s="110"/>
      <c r="J87" s="168">
        <f>BK87</f>
        <v>0</v>
      </c>
      <c r="K87" s="38"/>
      <c r="L87" s="41"/>
      <c r="M87" s="73"/>
      <c r="N87" s="169"/>
      <c r="O87" s="74"/>
      <c r="P87" s="170">
        <f>P88</f>
        <v>0</v>
      </c>
      <c r="Q87" s="74"/>
      <c r="R87" s="170">
        <f>R88</f>
        <v>0</v>
      </c>
      <c r="S87" s="74"/>
      <c r="T87" s="171">
        <f>T88</f>
        <v>0</v>
      </c>
      <c r="U87" s="36"/>
      <c r="V87" s="36"/>
      <c r="W87" s="36"/>
      <c r="X87" s="36"/>
      <c r="Y87" s="36"/>
      <c r="Z87" s="36"/>
      <c r="AA87" s="36"/>
      <c r="AB87" s="36"/>
      <c r="AC87" s="36"/>
      <c r="AD87" s="36"/>
      <c r="AE87" s="36"/>
      <c r="AT87" s="19" t="s">
        <v>75</v>
      </c>
      <c r="AU87" s="19" t="s">
        <v>100</v>
      </c>
      <c r="BK87" s="172">
        <f>BK88</f>
        <v>0</v>
      </c>
    </row>
    <row r="88" spans="1:65" s="12" customFormat="1" ht="25.9" customHeight="1">
      <c r="B88" s="173"/>
      <c r="C88" s="174"/>
      <c r="D88" s="175" t="s">
        <v>75</v>
      </c>
      <c r="E88" s="176" t="s">
        <v>805</v>
      </c>
      <c r="F88" s="176" t="s">
        <v>806</v>
      </c>
      <c r="G88" s="174"/>
      <c r="H88" s="174"/>
      <c r="I88" s="177"/>
      <c r="J88" s="178">
        <f>BK88</f>
        <v>0</v>
      </c>
      <c r="K88" s="174"/>
      <c r="L88" s="179"/>
      <c r="M88" s="180"/>
      <c r="N88" s="181"/>
      <c r="O88" s="181"/>
      <c r="P88" s="182">
        <f>P89+P91+P93+P95+P97+P100+P107</f>
        <v>0</v>
      </c>
      <c r="Q88" s="181"/>
      <c r="R88" s="182">
        <f>R89+R91+R93+R95+R97+R100+R107</f>
        <v>0</v>
      </c>
      <c r="S88" s="181"/>
      <c r="T88" s="183">
        <f>T89+T91+T93+T95+T97+T100+T107</f>
        <v>0</v>
      </c>
      <c r="AR88" s="184" t="s">
        <v>130</v>
      </c>
      <c r="AT88" s="185" t="s">
        <v>75</v>
      </c>
      <c r="AU88" s="185" t="s">
        <v>76</v>
      </c>
      <c r="AY88" s="184" t="s">
        <v>123</v>
      </c>
      <c r="BK88" s="186">
        <f>BK89+BK91+BK93+BK95+BK97+BK100+BK107</f>
        <v>0</v>
      </c>
    </row>
    <row r="89" spans="1:65" s="12" customFormat="1" ht="22.9" customHeight="1">
      <c r="B89" s="173"/>
      <c r="C89" s="174"/>
      <c r="D89" s="175" t="s">
        <v>75</v>
      </c>
      <c r="E89" s="187" t="s">
        <v>807</v>
      </c>
      <c r="F89" s="187" t="s">
        <v>808</v>
      </c>
      <c r="G89" s="174"/>
      <c r="H89" s="174"/>
      <c r="I89" s="177"/>
      <c r="J89" s="188">
        <f>BK89</f>
        <v>0</v>
      </c>
      <c r="K89" s="174"/>
      <c r="L89" s="179"/>
      <c r="M89" s="180"/>
      <c r="N89" s="181"/>
      <c r="O89" s="181"/>
      <c r="P89" s="182">
        <f>P90</f>
        <v>0</v>
      </c>
      <c r="Q89" s="181"/>
      <c r="R89" s="182">
        <f>R90</f>
        <v>0</v>
      </c>
      <c r="S89" s="181"/>
      <c r="T89" s="183">
        <f>T90</f>
        <v>0</v>
      </c>
      <c r="AR89" s="184" t="s">
        <v>22</v>
      </c>
      <c r="AT89" s="185" t="s">
        <v>75</v>
      </c>
      <c r="AU89" s="185" t="s">
        <v>22</v>
      </c>
      <c r="AY89" s="184" t="s">
        <v>123</v>
      </c>
      <c r="BK89" s="186">
        <f>BK90</f>
        <v>0</v>
      </c>
    </row>
    <row r="90" spans="1:65" s="2" customFormat="1" ht="16.5" customHeight="1">
      <c r="A90" s="36"/>
      <c r="B90" s="37"/>
      <c r="C90" s="189" t="s">
        <v>22</v>
      </c>
      <c r="D90" s="189" t="s">
        <v>125</v>
      </c>
      <c r="E90" s="190" t="s">
        <v>809</v>
      </c>
      <c r="F90" s="191" t="s">
        <v>810</v>
      </c>
      <c r="G90" s="192" t="s">
        <v>811</v>
      </c>
      <c r="H90" s="193">
        <v>1</v>
      </c>
      <c r="I90" s="194"/>
      <c r="J90" s="195">
        <f>ROUND(I90*H90,2)</f>
        <v>0</v>
      </c>
      <c r="K90" s="191" t="s">
        <v>20</v>
      </c>
      <c r="L90" s="41"/>
      <c r="M90" s="196" t="s">
        <v>20</v>
      </c>
      <c r="N90" s="197" t="s">
        <v>47</v>
      </c>
      <c r="O90" s="66"/>
      <c r="P90" s="198">
        <f>O90*H90</f>
        <v>0</v>
      </c>
      <c r="Q90" s="198">
        <v>0</v>
      </c>
      <c r="R90" s="198">
        <f>Q90*H90</f>
        <v>0</v>
      </c>
      <c r="S90" s="198">
        <v>0</v>
      </c>
      <c r="T90" s="199">
        <f>S90*H90</f>
        <v>0</v>
      </c>
      <c r="U90" s="36"/>
      <c r="V90" s="36"/>
      <c r="W90" s="36"/>
      <c r="X90" s="36"/>
      <c r="Y90" s="36"/>
      <c r="Z90" s="36"/>
      <c r="AA90" s="36"/>
      <c r="AB90" s="36"/>
      <c r="AC90" s="36"/>
      <c r="AD90" s="36"/>
      <c r="AE90" s="36"/>
      <c r="AR90" s="200" t="s">
        <v>812</v>
      </c>
      <c r="AT90" s="200" t="s">
        <v>125</v>
      </c>
      <c r="AU90" s="200" t="s">
        <v>86</v>
      </c>
      <c r="AY90" s="19" t="s">
        <v>123</v>
      </c>
      <c r="BE90" s="201">
        <f>IF(N90="základní",J90,0)</f>
        <v>0</v>
      </c>
      <c r="BF90" s="201">
        <f>IF(N90="snížená",J90,0)</f>
        <v>0</v>
      </c>
      <c r="BG90" s="201">
        <f>IF(N90="zákl. přenesená",J90,0)</f>
        <v>0</v>
      </c>
      <c r="BH90" s="201">
        <f>IF(N90="sníž. přenesená",J90,0)</f>
        <v>0</v>
      </c>
      <c r="BI90" s="201">
        <f>IF(N90="nulová",J90,0)</f>
        <v>0</v>
      </c>
      <c r="BJ90" s="19" t="s">
        <v>22</v>
      </c>
      <c r="BK90" s="201">
        <f>ROUND(I90*H90,2)</f>
        <v>0</v>
      </c>
      <c r="BL90" s="19" t="s">
        <v>812</v>
      </c>
      <c r="BM90" s="200" t="s">
        <v>813</v>
      </c>
    </row>
    <row r="91" spans="1:65" s="12" customFormat="1" ht="22.9" customHeight="1">
      <c r="B91" s="173"/>
      <c r="C91" s="174"/>
      <c r="D91" s="175" t="s">
        <v>75</v>
      </c>
      <c r="E91" s="187" t="s">
        <v>814</v>
      </c>
      <c r="F91" s="187" t="s">
        <v>815</v>
      </c>
      <c r="G91" s="174"/>
      <c r="H91" s="174"/>
      <c r="I91" s="177"/>
      <c r="J91" s="188">
        <f>BK91</f>
        <v>0</v>
      </c>
      <c r="K91" s="174"/>
      <c r="L91" s="179"/>
      <c r="M91" s="180"/>
      <c r="N91" s="181"/>
      <c r="O91" s="181"/>
      <c r="P91" s="182">
        <f>P92</f>
        <v>0</v>
      </c>
      <c r="Q91" s="181"/>
      <c r="R91" s="182">
        <f>R92</f>
        <v>0</v>
      </c>
      <c r="S91" s="181"/>
      <c r="T91" s="183">
        <f>T92</f>
        <v>0</v>
      </c>
      <c r="AR91" s="184" t="s">
        <v>22</v>
      </c>
      <c r="AT91" s="185" t="s">
        <v>75</v>
      </c>
      <c r="AU91" s="185" t="s">
        <v>22</v>
      </c>
      <c r="AY91" s="184" t="s">
        <v>123</v>
      </c>
      <c r="BK91" s="186">
        <f>BK92</f>
        <v>0</v>
      </c>
    </row>
    <row r="92" spans="1:65" s="2" customFormat="1" ht="16.5" customHeight="1">
      <c r="A92" s="36"/>
      <c r="B92" s="37"/>
      <c r="C92" s="189" t="s">
        <v>86</v>
      </c>
      <c r="D92" s="189" t="s">
        <v>125</v>
      </c>
      <c r="E92" s="190" t="s">
        <v>816</v>
      </c>
      <c r="F92" s="191" t="s">
        <v>817</v>
      </c>
      <c r="G92" s="192" t="s">
        <v>811</v>
      </c>
      <c r="H92" s="193">
        <v>1</v>
      </c>
      <c r="I92" s="194"/>
      <c r="J92" s="195">
        <f>ROUND(I92*H92,2)</f>
        <v>0</v>
      </c>
      <c r="K92" s="191" t="s">
        <v>20</v>
      </c>
      <c r="L92" s="41"/>
      <c r="M92" s="196" t="s">
        <v>20</v>
      </c>
      <c r="N92" s="197" t="s">
        <v>47</v>
      </c>
      <c r="O92" s="66"/>
      <c r="P92" s="198">
        <f>O92*H92</f>
        <v>0</v>
      </c>
      <c r="Q92" s="198">
        <v>0</v>
      </c>
      <c r="R92" s="198">
        <f>Q92*H92</f>
        <v>0</v>
      </c>
      <c r="S92" s="198">
        <v>0</v>
      </c>
      <c r="T92" s="199">
        <f>S92*H92</f>
        <v>0</v>
      </c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R92" s="200" t="s">
        <v>812</v>
      </c>
      <c r="AT92" s="200" t="s">
        <v>125</v>
      </c>
      <c r="AU92" s="200" t="s">
        <v>86</v>
      </c>
      <c r="AY92" s="19" t="s">
        <v>123</v>
      </c>
      <c r="BE92" s="201">
        <f>IF(N92="základní",J92,0)</f>
        <v>0</v>
      </c>
      <c r="BF92" s="201">
        <f>IF(N92="snížená",J92,0)</f>
        <v>0</v>
      </c>
      <c r="BG92" s="201">
        <f>IF(N92="zákl. přenesená",J92,0)</f>
        <v>0</v>
      </c>
      <c r="BH92" s="201">
        <f>IF(N92="sníž. přenesená",J92,0)</f>
        <v>0</v>
      </c>
      <c r="BI92" s="201">
        <f>IF(N92="nulová",J92,0)</f>
        <v>0</v>
      </c>
      <c r="BJ92" s="19" t="s">
        <v>22</v>
      </c>
      <c r="BK92" s="201">
        <f>ROUND(I92*H92,2)</f>
        <v>0</v>
      </c>
      <c r="BL92" s="19" t="s">
        <v>812</v>
      </c>
      <c r="BM92" s="200" t="s">
        <v>818</v>
      </c>
    </row>
    <row r="93" spans="1:65" s="12" customFormat="1" ht="22.9" customHeight="1">
      <c r="B93" s="173"/>
      <c r="C93" s="174"/>
      <c r="D93" s="175" t="s">
        <v>75</v>
      </c>
      <c r="E93" s="187" t="s">
        <v>819</v>
      </c>
      <c r="F93" s="187" t="s">
        <v>820</v>
      </c>
      <c r="G93" s="174"/>
      <c r="H93" s="174"/>
      <c r="I93" s="177"/>
      <c r="J93" s="188">
        <f>BK93</f>
        <v>0</v>
      </c>
      <c r="K93" s="174"/>
      <c r="L93" s="179"/>
      <c r="M93" s="180"/>
      <c r="N93" s="181"/>
      <c r="O93" s="181"/>
      <c r="P93" s="182">
        <f>P94</f>
        <v>0</v>
      </c>
      <c r="Q93" s="181"/>
      <c r="R93" s="182">
        <f>R94</f>
        <v>0</v>
      </c>
      <c r="S93" s="181"/>
      <c r="T93" s="183">
        <f>T94</f>
        <v>0</v>
      </c>
      <c r="AR93" s="184" t="s">
        <v>22</v>
      </c>
      <c r="AT93" s="185" t="s">
        <v>75</v>
      </c>
      <c r="AU93" s="185" t="s">
        <v>22</v>
      </c>
      <c r="AY93" s="184" t="s">
        <v>123</v>
      </c>
      <c r="BK93" s="186">
        <f>BK94</f>
        <v>0</v>
      </c>
    </row>
    <row r="94" spans="1:65" s="2" customFormat="1" ht="16.5" customHeight="1">
      <c r="A94" s="36"/>
      <c r="B94" s="37"/>
      <c r="C94" s="189" t="s">
        <v>142</v>
      </c>
      <c r="D94" s="189" t="s">
        <v>125</v>
      </c>
      <c r="E94" s="190" t="s">
        <v>821</v>
      </c>
      <c r="F94" s="191" t="s">
        <v>820</v>
      </c>
      <c r="G94" s="192" t="s">
        <v>811</v>
      </c>
      <c r="H94" s="193">
        <v>1</v>
      </c>
      <c r="I94" s="194"/>
      <c r="J94" s="195">
        <f>ROUND(I94*H94,2)</f>
        <v>0</v>
      </c>
      <c r="K94" s="191" t="s">
        <v>20</v>
      </c>
      <c r="L94" s="41"/>
      <c r="M94" s="196" t="s">
        <v>20</v>
      </c>
      <c r="N94" s="197" t="s">
        <v>47</v>
      </c>
      <c r="O94" s="66"/>
      <c r="P94" s="198">
        <f>O94*H94</f>
        <v>0</v>
      </c>
      <c r="Q94" s="198">
        <v>0</v>
      </c>
      <c r="R94" s="198">
        <f>Q94*H94</f>
        <v>0</v>
      </c>
      <c r="S94" s="198">
        <v>0</v>
      </c>
      <c r="T94" s="199">
        <f>S94*H94</f>
        <v>0</v>
      </c>
      <c r="U94" s="36"/>
      <c r="V94" s="36"/>
      <c r="W94" s="36"/>
      <c r="X94" s="36"/>
      <c r="Y94" s="36"/>
      <c r="Z94" s="36"/>
      <c r="AA94" s="36"/>
      <c r="AB94" s="36"/>
      <c r="AC94" s="36"/>
      <c r="AD94" s="36"/>
      <c r="AE94" s="36"/>
      <c r="AR94" s="200" t="s">
        <v>812</v>
      </c>
      <c r="AT94" s="200" t="s">
        <v>125</v>
      </c>
      <c r="AU94" s="200" t="s">
        <v>86</v>
      </c>
      <c r="AY94" s="19" t="s">
        <v>123</v>
      </c>
      <c r="BE94" s="201">
        <f>IF(N94="základní",J94,0)</f>
        <v>0</v>
      </c>
      <c r="BF94" s="201">
        <f>IF(N94="snížená",J94,0)</f>
        <v>0</v>
      </c>
      <c r="BG94" s="201">
        <f>IF(N94="zákl. přenesená",J94,0)</f>
        <v>0</v>
      </c>
      <c r="BH94" s="201">
        <f>IF(N94="sníž. přenesená",J94,0)</f>
        <v>0</v>
      </c>
      <c r="BI94" s="201">
        <f>IF(N94="nulová",J94,0)</f>
        <v>0</v>
      </c>
      <c r="BJ94" s="19" t="s">
        <v>22</v>
      </c>
      <c r="BK94" s="201">
        <f>ROUND(I94*H94,2)</f>
        <v>0</v>
      </c>
      <c r="BL94" s="19" t="s">
        <v>812</v>
      </c>
      <c r="BM94" s="200" t="s">
        <v>822</v>
      </c>
    </row>
    <row r="95" spans="1:65" s="12" customFormat="1" ht="22.9" customHeight="1">
      <c r="B95" s="173"/>
      <c r="C95" s="174"/>
      <c r="D95" s="175" t="s">
        <v>75</v>
      </c>
      <c r="E95" s="187" t="s">
        <v>823</v>
      </c>
      <c r="F95" s="187" t="s">
        <v>824</v>
      </c>
      <c r="G95" s="174"/>
      <c r="H95" s="174"/>
      <c r="I95" s="177"/>
      <c r="J95" s="188">
        <f>BK95</f>
        <v>0</v>
      </c>
      <c r="K95" s="174"/>
      <c r="L95" s="179"/>
      <c r="M95" s="180"/>
      <c r="N95" s="181"/>
      <c r="O95" s="181"/>
      <c r="P95" s="182">
        <f>P96</f>
        <v>0</v>
      </c>
      <c r="Q95" s="181"/>
      <c r="R95" s="182">
        <f>R96</f>
        <v>0</v>
      </c>
      <c r="S95" s="181"/>
      <c r="T95" s="183">
        <f>T96</f>
        <v>0</v>
      </c>
      <c r="AR95" s="184" t="s">
        <v>130</v>
      </c>
      <c r="AT95" s="185" t="s">
        <v>75</v>
      </c>
      <c r="AU95" s="185" t="s">
        <v>22</v>
      </c>
      <c r="AY95" s="184" t="s">
        <v>123</v>
      </c>
      <c r="BK95" s="186">
        <f>BK96</f>
        <v>0</v>
      </c>
    </row>
    <row r="96" spans="1:65" s="2" customFormat="1" ht="16.5" customHeight="1">
      <c r="A96" s="36"/>
      <c r="B96" s="37"/>
      <c r="C96" s="189" t="s">
        <v>130</v>
      </c>
      <c r="D96" s="189" t="s">
        <v>125</v>
      </c>
      <c r="E96" s="190" t="s">
        <v>825</v>
      </c>
      <c r="F96" s="191" t="s">
        <v>826</v>
      </c>
      <c r="G96" s="192" t="s">
        <v>811</v>
      </c>
      <c r="H96" s="193">
        <v>1</v>
      </c>
      <c r="I96" s="194"/>
      <c r="J96" s="195">
        <f>ROUND(I96*H96,2)</f>
        <v>0</v>
      </c>
      <c r="K96" s="191" t="s">
        <v>20</v>
      </c>
      <c r="L96" s="41"/>
      <c r="M96" s="196" t="s">
        <v>20</v>
      </c>
      <c r="N96" s="197" t="s">
        <v>47</v>
      </c>
      <c r="O96" s="66"/>
      <c r="P96" s="198">
        <f>O96*H96</f>
        <v>0</v>
      </c>
      <c r="Q96" s="198">
        <v>0</v>
      </c>
      <c r="R96" s="198">
        <f>Q96*H96</f>
        <v>0</v>
      </c>
      <c r="S96" s="198">
        <v>0</v>
      </c>
      <c r="T96" s="199">
        <f>S96*H96</f>
        <v>0</v>
      </c>
      <c r="U96" s="36"/>
      <c r="V96" s="36"/>
      <c r="W96" s="36"/>
      <c r="X96" s="36"/>
      <c r="Y96" s="36"/>
      <c r="Z96" s="36"/>
      <c r="AA96" s="36"/>
      <c r="AB96" s="36"/>
      <c r="AC96" s="36"/>
      <c r="AD96" s="36"/>
      <c r="AE96" s="36"/>
      <c r="AR96" s="200" t="s">
        <v>812</v>
      </c>
      <c r="AT96" s="200" t="s">
        <v>125</v>
      </c>
      <c r="AU96" s="200" t="s">
        <v>86</v>
      </c>
      <c r="AY96" s="19" t="s">
        <v>123</v>
      </c>
      <c r="BE96" s="201">
        <f>IF(N96="základní",J96,0)</f>
        <v>0</v>
      </c>
      <c r="BF96" s="201">
        <f>IF(N96="snížená",J96,0)</f>
        <v>0</v>
      </c>
      <c r="BG96" s="201">
        <f>IF(N96="zákl. přenesená",J96,0)</f>
        <v>0</v>
      </c>
      <c r="BH96" s="201">
        <f>IF(N96="sníž. přenesená",J96,0)</f>
        <v>0</v>
      </c>
      <c r="BI96" s="201">
        <f>IF(N96="nulová",J96,0)</f>
        <v>0</v>
      </c>
      <c r="BJ96" s="19" t="s">
        <v>22</v>
      </c>
      <c r="BK96" s="201">
        <f>ROUND(I96*H96,2)</f>
        <v>0</v>
      </c>
      <c r="BL96" s="19" t="s">
        <v>812</v>
      </c>
      <c r="BM96" s="200" t="s">
        <v>827</v>
      </c>
    </row>
    <row r="97" spans="1:65" s="12" customFormat="1" ht="22.9" customHeight="1">
      <c r="B97" s="173"/>
      <c r="C97" s="174"/>
      <c r="D97" s="175" t="s">
        <v>75</v>
      </c>
      <c r="E97" s="187" t="s">
        <v>828</v>
      </c>
      <c r="F97" s="187" t="s">
        <v>829</v>
      </c>
      <c r="G97" s="174"/>
      <c r="H97" s="174"/>
      <c r="I97" s="177"/>
      <c r="J97" s="188">
        <f>BK97</f>
        <v>0</v>
      </c>
      <c r="K97" s="174"/>
      <c r="L97" s="179"/>
      <c r="M97" s="180"/>
      <c r="N97" s="181"/>
      <c r="O97" s="181"/>
      <c r="P97" s="182">
        <f>SUM(P98:P99)</f>
        <v>0</v>
      </c>
      <c r="Q97" s="181"/>
      <c r="R97" s="182">
        <f>SUM(R98:R99)</f>
        <v>0</v>
      </c>
      <c r="S97" s="181"/>
      <c r="T97" s="183">
        <f>SUM(T98:T99)</f>
        <v>0</v>
      </c>
      <c r="AR97" s="184" t="s">
        <v>130</v>
      </c>
      <c r="AT97" s="185" t="s">
        <v>75</v>
      </c>
      <c r="AU97" s="185" t="s">
        <v>22</v>
      </c>
      <c r="AY97" s="184" t="s">
        <v>123</v>
      </c>
      <c r="BK97" s="186">
        <f>SUM(BK98:BK99)</f>
        <v>0</v>
      </c>
    </row>
    <row r="98" spans="1:65" s="2" customFormat="1" ht="16.5" customHeight="1">
      <c r="A98" s="36"/>
      <c r="B98" s="37"/>
      <c r="C98" s="189" t="s">
        <v>152</v>
      </c>
      <c r="D98" s="189" t="s">
        <v>125</v>
      </c>
      <c r="E98" s="190" t="s">
        <v>830</v>
      </c>
      <c r="F98" s="191" t="s">
        <v>831</v>
      </c>
      <c r="G98" s="192" t="s">
        <v>811</v>
      </c>
      <c r="H98" s="193">
        <v>1</v>
      </c>
      <c r="I98" s="194"/>
      <c r="J98" s="195">
        <f>ROUND(I98*H98,2)</f>
        <v>0</v>
      </c>
      <c r="K98" s="191" t="s">
        <v>20</v>
      </c>
      <c r="L98" s="41"/>
      <c r="M98" s="196" t="s">
        <v>20</v>
      </c>
      <c r="N98" s="197" t="s">
        <v>47</v>
      </c>
      <c r="O98" s="66"/>
      <c r="P98" s="198">
        <f>O98*H98</f>
        <v>0</v>
      </c>
      <c r="Q98" s="198">
        <v>0</v>
      </c>
      <c r="R98" s="198">
        <f>Q98*H98</f>
        <v>0</v>
      </c>
      <c r="S98" s="198">
        <v>0</v>
      </c>
      <c r="T98" s="199">
        <f>S98*H98</f>
        <v>0</v>
      </c>
      <c r="U98" s="36"/>
      <c r="V98" s="36"/>
      <c r="W98" s="36"/>
      <c r="X98" s="36"/>
      <c r="Y98" s="36"/>
      <c r="Z98" s="36"/>
      <c r="AA98" s="36"/>
      <c r="AB98" s="36"/>
      <c r="AC98" s="36"/>
      <c r="AD98" s="36"/>
      <c r="AE98" s="36"/>
      <c r="AR98" s="200" t="s">
        <v>812</v>
      </c>
      <c r="AT98" s="200" t="s">
        <v>125</v>
      </c>
      <c r="AU98" s="200" t="s">
        <v>86</v>
      </c>
      <c r="AY98" s="19" t="s">
        <v>123</v>
      </c>
      <c r="BE98" s="201">
        <f>IF(N98="základní",J98,0)</f>
        <v>0</v>
      </c>
      <c r="BF98" s="201">
        <f>IF(N98="snížená",J98,0)</f>
        <v>0</v>
      </c>
      <c r="BG98" s="201">
        <f>IF(N98="zákl. přenesená",J98,0)</f>
        <v>0</v>
      </c>
      <c r="BH98" s="201">
        <f>IF(N98="sníž. přenesená",J98,0)</f>
        <v>0</v>
      </c>
      <c r="BI98" s="201">
        <f>IF(N98="nulová",J98,0)</f>
        <v>0</v>
      </c>
      <c r="BJ98" s="19" t="s">
        <v>22</v>
      </c>
      <c r="BK98" s="201">
        <f>ROUND(I98*H98,2)</f>
        <v>0</v>
      </c>
      <c r="BL98" s="19" t="s">
        <v>812</v>
      </c>
      <c r="BM98" s="200" t="s">
        <v>832</v>
      </c>
    </row>
    <row r="99" spans="1:65" s="2" customFormat="1" ht="16.5" customHeight="1">
      <c r="A99" s="36"/>
      <c r="B99" s="37"/>
      <c r="C99" s="189" t="s">
        <v>161</v>
      </c>
      <c r="D99" s="189" t="s">
        <v>125</v>
      </c>
      <c r="E99" s="190" t="s">
        <v>833</v>
      </c>
      <c r="F99" s="191" t="s">
        <v>834</v>
      </c>
      <c r="G99" s="192" t="s">
        <v>811</v>
      </c>
      <c r="H99" s="193">
        <v>1</v>
      </c>
      <c r="I99" s="194"/>
      <c r="J99" s="195">
        <f>ROUND(I99*H99,2)</f>
        <v>0</v>
      </c>
      <c r="K99" s="191" t="s">
        <v>20</v>
      </c>
      <c r="L99" s="41"/>
      <c r="M99" s="196" t="s">
        <v>20</v>
      </c>
      <c r="N99" s="197" t="s">
        <v>47</v>
      </c>
      <c r="O99" s="66"/>
      <c r="P99" s="198">
        <f>O99*H99</f>
        <v>0</v>
      </c>
      <c r="Q99" s="198">
        <v>0</v>
      </c>
      <c r="R99" s="198">
        <f>Q99*H99</f>
        <v>0</v>
      </c>
      <c r="S99" s="198">
        <v>0</v>
      </c>
      <c r="T99" s="199">
        <f>S99*H99</f>
        <v>0</v>
      </c>
      <c r="U99" s="36"/>
      <c r="V99" s="36"/>
      <c r="W99" s="36"/>
      <c r="X99" s="36"/>
      <c r="Y99" s="36"/>
      <c r="Z99" s="36"/>
      <c r="AA99" s="36"/>
      <c r="AB99" s="36"/>
      <c r="AC99" s="36"/>
      <c r="AD99" s="36"/>
      <c r="AE99" s="36"/>
      <c r="AR99" s="200" t="s">
        <v>812</v>
      </c>
      <c r="AT99" s="200" t="s">
        <v>125</v>
      </c>
      <c r="AU99" s="200" t="s">
        <v>86</v>
      </c>
      <c r="AY99" s="19" t="s">
        <v>123</v>
      </c>
      <c r="BE99" s="201">
        <f>IF(N99="základní",J99,0)</f>
        <v>0</v>
      </c>
      <c r="BF99" s="201">
        <f>IF(N99="snížená",J99,0)</f>
        <v>0</v>
      </c>
      <c r="BG99" s="201">
        <f>IF(N99="zákl. přenesená",J99,0)</f>
        <v>0</v>
      </c>
      <c r="BH99" s="201">
        <f>IF(N99="sníž. přenesená",J99,0)</f>
        <v>0</v>
      </c>
      <c r="BI99" s="201">
        <f>IF(N99="nulová",J99,0)</f>
        <v>0</v>
      </c>
      <c r="BJ99" s="19" t="s">
        <v>22</v>
      </c>
      <c r="BK99" s="201">
        <f>ROUND(I99*H99,2)</f>
        <v>0</v>
      </c>
      <c r="BL99" s="19" t="s">
        <v>812</v>
      </c>
      <c r="BM99" s="200" t="s">
        <v>835</v>
      </c>
    </row>
    <row r="100" spans="1:65" s="12" customFormat="1" ht="22.9" customHeight="1">
      <c r="B100" s="173"/>
      <c r="C100" s="174"/>
      <c r="D100" s="175" t="s">
        <v>75</v>
      </c>
      <c r="E100" s="187" t="s">
        <v>836</v>
      </c>
      <c r="F100" s="187" t="s">
        <v>837</v>
      </c>
      <c r="G100" s="174"/>
      <c r="H100" s="174"/>
      <c r="I100" s="177"/>
      <c r="J100" s="188">
        <f>BK100</f>
        <v>0</v>
      </c>
      <c r="K100" s="174"/>
      <c r="L100" s="179"/>
      <c r="M100" s="180"/>
      <c r="N100" s="181"/>
      <c r="O100" s="181"/>
      <c r="P100" s="182">
        <f>SUM(P101:P106)</f>
        <v>0</v>
      </c>
      <c r="Q100" s="181"/>
      <c r="R100" s="182">
        <f>SUM(R101:R106)</f>
        <v>0</v>
      </c>
      <c r="S100" s="181"/>
      <c r="T100" s="183">
        <f>SUM(T101:T106)</f>
        <v>0</v>
      </c>
      <c r="AR100" s="184" t="s">
        <v>130</v>
      </c>
      <c r="AT100" s="185" t="s">
        <v>75</v>
      </c>
      <c r="AU100" s="185" t="s">
        <v>22</v>
      </c>
      <c r="AY100" s="184" t="s">
        <v>123</v>
      </c>
      <c r="BK100" s="186">
        <f>SUM(BK101:BK106)</f>
        <v>0</v>
      </c>
    </row>
    <row r="101" spans="1:65" s="2" customFormat="1" ht="16.5" customHeight="1">
      <c r="A101" s="36"/>
      <c r="B101" s="37"/>
      <c r="C101" s="189" t="s">
        <v>172</v>
      </c>
      <c r="D101" s="189" t="s">
        <v>125</v>
      </c>
      <c r="E101" s="190" t="s">
        <v>838</v>
      </c>
      <c r="F101" s="191" t="s">
        <v>839</v>
      </c>
      <c r="G101" s="192" t="s">
        <v>811</v>
      </c>
      <c r="H101" s="193">
        <v>1</v>
      </c>
      <c r="I101" s="194"/>
      <c r="J101" s="195">
        <f t="shared" ref="J101:J106" si="0">ROUND(I101*H101,2)</f>
        <v>0</v>
      </c>
      <c r="K101" s="191" t="s">
        <v>20</v>
      </c>
      <c r="L101" s="41"/>
      <c r="M101" s="196" t="s">
        <v>20</v>
      </c>
      <c r="N101" s="197" t="s">
        <v>47</v>
      </c>
      <c r="O101" s="66"/>
      <c r="P101" s="198">
        <f t="shared" ref="P101:P106" si="1">O101*H101</f>
        <v>0</v>
      </c>
      <c r="Q101" s="198">
        <v>0</v>
      </c>
      <c r="R101" s="198">
        <f t="shared" ref="R101:R106" si="2">Q101*H101</f>
        <v>0</v>
      </c>
      <c r="S101" s="198">
        <v>0</v>
      </c>
      <c r="T101" s="199">
        <f t="shared" ref="T101:T106" si="3">S101*H101</f>
        <v>0</v>
      </c>
      <c r="U101" s="36"/>
      <c r="V101" s="36"/>
      <c r="W101" s="36"/>
      <c r="X101" s="36"/>
      <c r="Y101" s="36"/>
      <c r="Z101" s="36"/>
      <c r="AA101" s="36"/>
      <c r="AB101" s="36"/>
      <c r="AC101" s="36"/>
      <c r="AD101" s="36"/>
      <c r="AE101" s="36"/>
      <c r="AR101" s="200" t="s">
        <v>812</v>
      </c>
      <c r="AT101" s="200" t="s">
        <v>125</v>
      </c>
      <c r="AU101" s="200" t="s">
        <v>86</v>
      </c>
      <c r="AY101" s="19" t="s">
        <v>123</v>
      </c>
      <c r="BE101" s="201">
        <f t="shared" ref="BE101:BE106" si="4">IF(N101="základní",J101,0)</f>
        <v>0</v>
      </c>
      <c r="BF101" s="201">
        <f t="shared" ref="BF101:BF106" si="5">IF(N101="snížená",J101,0)</f>
        <v>0</v>
      </c>
      <c r="BG101" s="201">
        <f t="shared" ref="BG101:BG106" si="6">IF(N101="zákl. přenesená",J101,0)</f>
        <v>0</v>
      </c>
      <c r="BH101" s="201">
        <f t="shared" ref="BH101:BH106" si="7">IF(N101="sníž. přenesená",J101,0)</f>
        <v>0</v>
      </c>
      <c r="BI101" s="201">
        <f t="shared" ref="BI101:BI106" si="8">IF(N101="nulová",J101,0)</f>
        <v>0</v>
      </c>
      <c r="BJ101" s="19" t="s">
        <v>22</v>
      </c>
      <c r="BK101" s="201">
        <f t="shared" ref="BK101:BK106" si="9">ROUND(I101*H101,2)</f>
        <v>0</v>
      </c>
      <c r="BL101" s="19" t="s">
        <v>812</v>
      </c>
      <c r="BM101" s="200" t="s">
        <v>840</v>
      </c>
    </row>
    <row r="102" spans="1:65" s="2" customFormat="1" ht="16.5" customHeight="1">
      <c r="A102" s="36"/>
      <c r="B102" s="37"/>
      <c r="C102" s="189" t="s">
        <v>179</v>
      </c>
      <c r="D102" s="189" t="s">
        <v>125</v>
      </c>
      <c r="E102" s="190" t="s">
        <v>841</v>
      </c>
      <c r="F102" s="191" t="s">
        <v>842</v>
      </c>
      <c r="G102" s="192" t="s">
        <v>811</v>
      </c>
      <c r="H102" s="193">
        <v>1</v>
      </c>
      <c r="I102" s="194"/>
      <c r="J102" s="195">
        <f t="shared" si="0"/>
        <v>0</v>
      </c>
      <c r="K102" s="191" t="s">
        <v>20</v>
      </c>
      <c r="L102" s="41"/>
      <c r="M102" s="196" t="s">
        <v>20</v>
      </c>
      <c r="N102" s="197" t="s">
        <v>47</v>
      </c>
      <c r="O102" s="66"/>
      <c r="P102" s="198">
        <f t="shared" si="1"/>
        <v>0</v>
      </c>
      <c r="Q102" s="198">
        <v>0</v>
      </c>
      <c r="R102" s="198">
        <f t="shared" si="2"/>
        <v>0</v>
      </c>
      <c r="S102" s="198">
        <v>0</v>
      </c>
      <c r="T102" s="199">
        <f t="shared" si="3"/>
        <v>0</v>
      </c>
      <c r="U102" s="36"/>
      <c r="V102" s="36"/>
      <c r="W102" s="36"/>
      <c r="X102" s="36"/>
      <c r="Y102" s="36"/>
      <c r="Z102" s="36"/>
      <c r="AA102" s="36"/>
      <c r="AB102" s="36"/>
      <c r="AC102" s="36"/>
      <c r="AD102" s="36"/>
      <c r="AE102" s="36"/>
      <c r="AR102" s="200" t="s">
        <v>812</v>
      </c>
      <c r="AT102" s="200" t="s">
        <v>125</v>
      </c>
      <c r="AU102" s="200" t="s">
        <v>86</v>
      </c>
      <c r="AY102" s="19" t="s">
        <v>123</v>
      </c>
      <c r="BE102" s="201">
        <f t="shared" si="4"/>
        <v>0</v>
      </c>
      <c r="BF102" s="201">
        <f t="shared" si="5"/>
        <v>0</v>
      </c>
      <c r="BG102" s="201">
        <f t="shared" si="6"/>
        <v>0</v>
      </c>
      <c r="BH102" s="201">
        <f t="shared" si="7"/>
        <v>0</v>
      </c>
      <c r="BI102" s="201">
        <f t="shared" si="8"/>
        <v>0</v>
      </c>
      <c r="BJ102" s="19" t="s">
        <v>22</v>
      </c>
      <c r="BK102" s="201">
        <f t="shared" si="9"/>
        <v>0</v>
      </c>
      <c r="BL102" s="19" t="s">
        <v>812</v>
      </c>
      <c r="BM102" s="200" t="s">
        <v>843</v>
      </c>
    </row>
    <row r="103" spans="1:65" s="2" customFormat="1" ht="16.5" customHeight="1">
      <c r="A103" s="36"/>
      <c r="B103" s="37"/>
      <c r="C103" s="189" t="s">
        <v>189</v>
      </c>
      <c r="D103" s="189" t="s">
        <v>125</v>
      </c>
      <c r="E103" s="190" t="s">
        <v>844</v>
      </c>
      <c r="F103" s="191" t="s">
        <v>845</v>
      </c>
      <c r="G103" s="192" t="s">
        <v>811</v>
      </c>
      <c r="H103" s="193">
        <v>1</v>
      </c>
      <c r="I103" s="194"/>
      <c r="J103" s="195">
        <f t="shared" si="0"/>
        <v>0</v>
      </c>
      <c r="K103" s="191" t="s">
        <v>20</v>
      </c>
      <c r="L103" s="41"/>
      <c r="M103" s="196" t="s">
        <v>20</v>
      </c>
      <c r="N103" s="197" t="s">
        <v>47</v>
      </c>
      <c r="O103" s="66"/>
      <c r="P103" s="198">
        <f t="shared" si="1"/>
        <v>0</v>
      </c>
      <c r="Q103" s="198">
        <v>0</v>
      </c>
      <c r="R103" s="198">
        <f t="shared" si="2"/>
        <v>0</v>
      </c>
      <c r="S103" s="198">
        <v>0</v>
      </c>
      <c r="T103" s="199">
        <f t="shared" si="3"/>
        <v>0</v>
      </c>
      <c r="U103" s="36"/>
      <c r="V103" s="36"/>
      <c r="W103" s="36"/>
      <c r="X103" s="36"/>
      <c r="Y103" s="36"/>
      <c r="Z103" s="36"/>
      <c r="AA103" s="36"/>
      <c r="AB103" s="36"/>
      <c r="AC103" s="36"/>
      <c r="AD103" s="36"/>
      <c r="AE103" s="36"/>
      <c r="AR103" s="200" t="s">
        <v>812</v>
      </c>
      <c r="AT103" s="200" t="s">
        <v>125</v>
      </c>
      <c r="AU103" s="200" t="s">
        <v>86</v>
      </c>
      <c r="AY103" s="19" t="s">
        <v>123</v>
      </c>
      <c r="BE103" s="201">
        <f t="shared" si="4"/>
        <v>0</v>
      </c>
      <c r="BF103" s="201">
        <f t="shared" si="5"/>
        <v>0</v>
      </c>
      <c r="BG103" s="201">
        <f t="shared" si="6"/>
        <v>0</v>
      </c>
      <c r="BH103" s="201">
        <f t="shared" si="7"/>
        <v>0</v>
      </c>
      <c r="BI103" s="201">
        <f t="shared" si="8"/>
        <v>0</v>
      </c>
      <c r="BJ103" s="19" t="s">
        <v>22</v>
      </c>
      <c r="BK103" s="201">
        <f t="shared" si="9"/>
        <v>0</v>
      </c>
      <c r="BL103" s="19" t="s">
        <v>812</v>
      </c>
      <c r="BM103" s="200" t="s">
        <v>846</v>
      </c>
    </row>
    <row r="104" spans="1:65" s="2" customFormat="1" ht="16.5" customHeight="1">
      <c r="A104" s="36"/>
      <c r="B104" s="37"/>
      <c r="C104" s="189" t="s">
        <v>27</v>
      </c>
      <c r="D104" s="189" t="s">
        <v>125</v>
      </c>
      <c r="E104" s="190" t="s">
        <v>847</v>
      </c>
      <c r="F104" s="191" t="s">
        <v>848</v>
      </c>
      <c r="G104" s="192" t="s">
        <v>811</v>
      </c>
      <c r="H104" s="193">
        <v>1</v>
      </c>
      <c r="I104" s="194"/>
      <c r="J104" s="195">
        <f t="shared" si="0"/>
        <v>0</v>
      </c>
      <c r="K104" s="191" t="s">
        <v>20</v>
      </c>
      <c r="L104" s="41"/>
      <c r="M104" s="196" t="s">
        <v>20</v>
      </c>
      <c r="N104" s="197" t="s">
        <v>47</v>
      </c>
      <c r="O104" s="66"/>
      <c r="P104" s="198">
        <f t="shared" si="1"/>
        <v>0</v>
      </c>
      <c r="Q104" s="198">
        <v>0</v>
      </c>
      <c r="R104" s="198">
        <f t="shared" si="2"/>
        <v>0</v>
      </c>
      <c r="S104" s="198">
        <v>0</v>
      </c>
      <c r="T104" s="199">
        <f t="shared" si="3"/>
        <v>0</v>
      </c>
      <c r="U104" s="36"/>
      <c r="V104" s="36"/>
      <c r="W104" s="36"/>
      <c r="X104" s="36"/>
      <c r="Y104" s="36"/>
      <c r="Z104" s="36"/>
      <c r="AA104" s="36"/>
      <c r="AB104" s="36"/>
      <c r="AC104" s="36"/>
      <c r="AD104" s="36"/>
      <c r="AE104" s="36"/>
      <c r="AR104" s="200" t="s">
        <v>812</v>
      </c>
      <c r="AT104" s="200" t="s">
        <v>125</v>
      </c>
      <c r="AU104" s="200" t="s">
        <v>86</v>
      </c>
      <c r="AY104" s="19" t="s">
        <v>123</v>
      </c>
      <c r="BE104" s="201">
        <f t="shared" si="4"/>
        <v>0</v>
      </c>
      <c r="BF104" s="201">
        <f t="shared" si="5"/>
        <v>0</v>
      </c>
      <c r="BG104" s="201">
        <f t="shared" si="6"/>
        <v>0</v>
      </c>
      <c r="BH104" s="201">
        <f t="shared" si="7"/>
        <v>0</v>
      </c>
      <c r="BI104" s="201">
        <f t="shared" si="8"/>
        <v>0</v>
      </c>
      <c r="BJ104" s="19" t="s">
        <v>22</v>
      </c>
      <c r="BK104" s="201">
        <f t="shared" si="9"/>
        <v>0</v>
      </c>
      <c r="BL104" s="19" t="s">
        <v>812</v>
      </c>
      <c r="BM104" s="200" t="s">
        <v>849</v>
      </c>
    </row>
    <row r="105" spans="1:65" s="2" customFormat="1" ht="16.5" customHeight="1">
      <c r="A105" s="36"/>
      <c r="B105" s="37"/>
      <c r="C105" s="189" t="s">
        <v>201</v>
      </c>
      <c r="D105" s="189" t="s">
        <v>125</v>
      </c>
      <c r="E105" s="190" t="s">
        <v>850</v>
      </c>
      <c r="F105" s="191" t="s">
        <v>851</v>
      </c>
      <c r="G105" s="192" t="s">
        <v>811</v>
      </c>
      <c r="H105" s="193">
        <v>1</v>
      </c>
      <c r="I105" s="194"/>
      <c r="J105" s="195">
        <f t="shared" si="0"/>
        <v>0</v>
      </c>
      <c r="K105" s="191" t="s">
        <v>20</v>
      </c>
      <c r="L105" s="41"/>
      <c r="M105" s="196" t="s">
        <v>20</v>
      </c>
      <c r="N105" s="197" t="s">
        <v>47</v>
      </c>
      <c r="O105" s="66"/>
      <c r="P105" s="198">
        <f t="shared" si="1"/>
        <v>0</v>
      </c>
      <c r="Q105" s="198">
        <v>0</v>
      </c>
      <c r="R105" s="198">
        <f t="shared" si="2"/>
        <v>0</v>
      </c>
      <c r="S105" s="198">
        <v>0</v>
      </c>
      <c r="T105" s="199">
        <f t="shared" si="3"/>
        <v>0</v>
      </c>
      <c r="U105" s="36"/>
      <c r="V105" s="36"/>
      <c r="W105" s="36"/>
      <c r="X105" s="36"/>
      <c r="Y105" s="36"/>
      <c r="Z105" s="36"/>
      <c r="AA105" s="36"/>
      <c r="AB105" s="36"/>
      <c r="AC105" s="36"/>
      <c r="AD105" s="36"/>
      <c r="AE105" s="36"/>
      <c r="AR105" s="200" t="s">
        <v>812</v>
      </c>
      <c r="AT105" s="200" t="s">
        <v>125</v>
      </c>
      <c r="AU105" s="200" t="s">
        <v>86</v>
      </c>
      <c r="AY105" s="19" t="s">
        <v>123</v>
      </c>
      <c r="BE105" s="201">
        <f t="shared" si="4"/>
        <v>0</v>
      </c>
      <c r="BF105" s="201">
        <f t="shared" si="5"/>
        <v>0</v>
      </c>
      <c r="BG105" s="201">
        <f t="shared" si="6"/>
        <v>0</v>
      </c>
      <c r="BH105" s="201">
        <f t="shared" si="7"/>
        <v>0</v>
      </c>
      <c r="BI105" s="201">
        <f t="shared" si="8"/>
        <v>0</v>
      </c>
      <c r="BJ105" s="19" t="s">
        <v>22</v>
      </c>
      <c r="BK105" s="201">
        <f t="shared" si="9"/>
        <v>0</v>
      </c>
      <c r="BL105" s="19" t="s">
        <v>812</v>
      </c>
      <c r="BM105" s="200" t="s">
        <v>852</v>
      </c>
    </row>
    <row r="106" spans="1:65" s="2" customFormat="1" ht="16.5" customHeight="1">
      <c r="A106" s="36"/>
      <c r="B106" s="37"/>
      <c r="C106" s="189" t="s">
        <v>206</v>
      </c>
      <c r="D106" s="189" t="s">
        <v>125</v>
      </c>
      <c r="E106" s="190" t="s">
        <v>853</v>
      </c>
      <c r="F106" s="191" t="s">
        <v>854</v>
      </c>
      <c r="G106" s="192" t="s">
        <v>811</v>
      </c>
      <c r="H106" s="193">
        <v>1</v>
      </c>
      <c r="I106" s="194"/>
      <c r="J106" s="195">
        <f t="shared" si="0"/>
        <v>0</v>
      </c>
      <c r="K106" s="191" t="s">
        <v>20</v>
      </c>
      <c r="L106" s="41"/>
      <c r="M106" s="196" t="s">
        <v>20</v>
      </c>
      <c r="N106" s="197" t="s">
        <v>47</v>
      </c>
      <c r="O106" s="66"/>
      <c r="P106" s="198">
        <f t="shared" si="1"/>
        <v>0</v>
      </c>
      <c r="Q106" s="198">
        <v>0</v>
      </c>
      <c r="R106" s="198">
        <f t="shared" si="2"/>
        <v>0</v>
      </c>
      <c r="S106" s="198">
        <v>0</v>
      </c>
      <c r="T106" s="199">
        <f t="shared" si="3"/>
        <v>0</v>
      </c>
      <c r="U106" s="36"/>
      <c r="V106" s="36"/>
      <c r="W106" s="36"/>
      <c r="X106" s="36"/>
      <c r="Y106" s="36"/>
      <c r="Z106" s="36"/>
      <c r="AA106" s="36"/>
      <c r="AB106" s="36"/>
      <c r="AC106" s="36"/>
      <c r="AD106" s="36"/>
      <c r="AE106" s="36"/>
      <c r="AR106" s="200" t="s">
        <v>812</v>
      </c>
      <c r="AT106" s="200" t="s">
        <v>125</v>
      </c>
      <c r="AU106" s="200" t="s">
        <v>86</v>
      </c>
      <c r="AY106" s="19" t="s">
        <v>123</v>
      </c>
      <c r="BE106" s="201">
        <f t="shared" si="4"/>
        <v>0</v>
      </c>
      <c r="BF106" s="201">
        <f t="shared" si="5"/>
        <v>0</v>
      </c>
      <c r="BG106" s="201">
        <f t="shared" si="6"/>
        <v>0</v>
      </c>
      <c r="BH106" s="201">
        <f t="shared" si="7"/>
        <v>0</v>
      </c>
      <c r="BI106" s="201">
        <f t="shared" si="8"/>
        <v>0</v>
      </c>
      <c r="BJ106" s="19" t="s">
        <v>22</v>
      </c>
      <c r="BK106" s="201">
        <f t="shared" si="9"/>
        <v>0</v>
      </c>
      <c r="BL106" s="19" t="s">
        <v>812</v>
      </c>
      <c r="BM106" s="200" t="s">
        <v>855</v>
      </c>
    </row>
    <row r="107" spans="1:65" s="12" customFormat="1" ht="22.9" customHeight="1">
      <c r="B107" s="173"/>
      <c r="C107" s="174"/>
      <c r="D107" s="175" t="s">
        <v>75</v>
      </c>
      <c r="E107" s="187" t="s">
        <v>856</v>
      </c>
      <c r="F107" s="187" t="s">
        <v>857</v>
      </c>
      <c r="G107" s="174"/>
      <c r="H107" s="174"/>
      <c r="I107" s="177"/>
      <c r="J107" s="188">
        <f>BK107</f>
        <v>0</v>
      </c>
      <c r="K107" s="174"/>
      <c r="L107" s="179"/>
      <c r="M107" s="180"/>
      <c r="N107" s="181"/>
      <c r="O107" s="181"/>
      <c r="P107" s="182">
        <f>P108</f>
        <v>0</v>
      </c>
      <c r="Q107" s="181"/>
      <c r="R107" s="182">
        <f>R108</f>
        <v>0</v>
      </c>
      <c r="S107" s="181"/>
      <c r="T107" s="183">
        <f>T108</f>
        <v>0</v>
      </c>
      <c r="AR107" s="184" t="s">
        <v>130</v>
      </c>
      <c r="AT107" s="185" t="s">
        <v>75</v>
      </c>
      <c r="AU107" s="185" t="s">
        <v>22</v>
      </c>
      <c r="AY107" s="184" t="s">
        <v>123</v>
      </c>
      <c r="BK107" s="186">
        <f>BK108</f>
        <v>0</v>
      </c>
    </row>
    <row r="108" spans="1:65" s="2" customFormat="1" ht="16.5" customHeight="1">
      <c r="A108" s="36"/>
      <c r="B108" s="37"/>
      <c r="C108" s="189" t="s">
        <v>213</v>
      </c>
      <c r="D108" s="189" t="s">
        <v>125</v>
      </c>
      <c r="E108" s="190" t="s">
        <v>858</v>
      </c>
      <c r="F108" s="191" t="s">
        <v>859</v>
      </c>
      <c r="G108" s="192" t="s">
        <v>811</v>
      </c>
      <c r="H108" s="193">
        <v>1</v>
      </c>
      <c r="I108" s="194"/>
      <c r="J108" s="195">
        <f>ROUND(I108*H108,2)</f>
        <v>0</v>
      </c>
      <c r="K108" s="191" t="s">
        <v>20</v>
      </c>
      <c r="L108" s="41"/>
      <c r="M108" s="262" t="s">
        <v>20</v>
      </c>
      <c r="N108" s="263" t="s">
        <v>47</v>
      </c>
      <c r="O108" s="264"/>
      <c r="P108" s="265">
        <f>O108*H108</f>
        <v>0</v>
      </c>
      <c r="Q108" s="265">
        <v>0</v>
      </c>
      <c r="R108" s="265">
        <f>Q108*H108</f>
        <v>0</v>
      </c>
      <c r="S108" s="265">
        <v>0</v>
      </c>
      <c r="T108" s="266">
        <f>S108*H108</f>
        <v>0</v>
      </c>
      <c r="U108" s="36"/>
      <c r="V108" s="36"/>
      <c r="W108" s="36"/>
      <c r="X108" s="36"/>
      <c r="Y108" s="36"/>
      <c r="Z108" s="36"/>
      <c r="AA108" s="36"/>
      <c r="AB108" s="36"/>
      <c r="AC108" s="36"/>
      <c r="AD108" s="36"/>
      <c r="AE108" s="36"/>
      <c r="AR108" s="200" t="s">
        <v>812</v>
      </c>
      <c r="AT108" s="200" t="s">
        <v>125</v>
      </c>
      <c r="AU108" s="200" t="s">
        <v>86</v>
      </c>
      <c r="AY108" s="19" t="s">
        <v>123</v>
      </c>
      <c r="BE108" s="201">
        <f>IF(N108="základní",J108,0)</f>
        <v>0</v>
      </c>
      <c r="BF108" s="201">
        <f>IF(N108="snížená",J108,0)</f>
        <v>0</v>
      </c>
      <c r="BG108" s="201">
        <f>IF(N108="zákl. přenesená",J108,0)</f>
        <v>0</v>
      </c>
      <c r="BH108" s="201">
        <f>IF(N108="sníž. přenesená",J108,0)</f>
        <v>0</v>
      </c>
      <c r="BI108" s="201">
        <f>IF(N108="nulová",J108,0)</f>
        <v>0</v>
      </c>
      <c r="BJ108" s="19" t="s">
        <v>22</v>
      </c>
      <c r="BK108" s="201">
        <f>ROUND(I108*H108,2)</f>
        <v>0</v>
      </c>
      <c r="BL108" s="19" t="s">
        <v>812</v>
      </c>
      <c r="BM108" s="200" t="s">
        <v>860</v>
      </c>
    </row>
    <row r="109" spans="1:65" s="2" customFormat="1" ht="6.95" customHeight="1">
      <c r="A109" s="36"/>
      <c r="B109" s="49"/>
      <c r="C109" s="50"/>
      <c r="D109" s="50"/>
      <c r="E109" s="50"/>
      <c r="F109" s="50"/>
      <c r="G109" s="50"/>
      <c r="H109" s="50"/>
      <c r="I109" s="138"/>
      <c r="J109" s="50"/>
      <c r="K109" s="50"/>
      <c r="L109" s="41"/>
      <c r="M109" s="36"/>
      <c r="O109" s="36"/>
      <c r="P109" s="36"/>
      <c r="Q109" s="36"/>
      <c r="R109" s="36"/>
      <c r="S109" s="36"/>
      <c r="T109" s="36"/>
      <c r="U109" s="36"/>
      <c r="V109" s="36"/>
      <c r="W109" s="36"/>
      <c r="X109" s="36"/>
      <c r="Y109" s="36"/>
      <c r="Z109" s="36"/>
      <c r="AA109" s="36"/>
      <c r="AB109" s="36"/>
      <c r="AC109" s="36"/>
      <c r="AD109" s="36"/>
      <c r="AE109" s="36"/>
    </row>
  </sheetData>
  <sheetProtection password="CC35" sheet="1" objects="1" scenarios="1" formatColumns="0" formatRows="0" autoFilter="0"/>
  <autoFilter ref="C86:K108"/>
  <mergeCells count="9">
    <mergeCell ref="E50:H50"/>
    <mergeCell ref="E77:H77"/>
    <mergeCell ref="E79:H79"/>
    <mergeCell ref="L2:V2"/>
    <mergeCell ref="E7:H7"/>
    <mergeCell ref="E9:H9"/>
    <mergeCell ref="E18:H18"/>
    <mergeCell ref="E27:H27"/>
    <mergeCell ref="E48:H48"/>
  </mergeCells>
  <pageMargins left="0.39374999999999999" right="0.39374999999999999" top="0.39374999999999999" bottom="0.39374999999999999" header="0" footer="0"/>
  <pageSetup paperSize="9" fitToHeight="100" orientation="landscape" blackAndWhite="1"/>
  <headerFooter>
    <oddFooter>&amp;CStrana &amp;P z &amp;N</oddFooter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218"/>
  <sheetViews>
    <sheetView showGridLines="0" zoomScale="110" zoomScaleNormal="110" workbookViewId="0"/>
  </sheetViews>
  <sheetFormatPr defaultRowHeight="15"/>
  <cols>
    <col min="1" max="1" width="8.33203125" style="267" customWidth="1"/>
    <col min="2" max="2" width="1.6640625" style="267" customWidth="1"/>
    <col min="3" max="4" width="5" style="267" customWidth="1"/>
    <col min="5" max="5" width="11.6640625" style="267" customWidth="1"/>
    <col min="6" max="6" width="9.1640625" style="267" customWidth="1"/>
    <col min="7" max="7" width="5" style="267" customWidth="1"/>
    <col min="8" max="8" width="77.83203125" style="267" customWidth="1"/>
    <col min="9" max="10" width="20" style="267" customWidth="1"/>
    <col min="11" max="11" width="1.6640625" style="267" customWidth="1"/>
  </cols>
  <sheetData>
    <row r="1" spans="2:11" s="1" customFormat="1" ht="37.5" customHeight="1"/>
    <row r="2" spans="2:11" s="1" customFormat="1" ht="7.5" customHeight="1">
      <c r="B2" s="268"/>
      <c r="C2" s="269"/>
      <c r="D2" s="269"/>
      <c r="E2" s="269"/>
      <c r="F2" s="269"/>
      <c r="G2" s="269"/>
      <c r="H2" s="269"/>
      <c r="I2" s="269"/>
      <c r="J2" s="269"/>
      <c r="K2" s="270"/>
    </row>
    <row r="3" spans="2:11" s="17" customFormat="1" ht="45" customHeight="1">
      <c r="B3" s="271"/>
      <c r="C3" s="396" t="s">
        <v>861</v>
      </c>
      <c r="D3" s="396"/>
      <c r="E3" s="396"/>
      <c r="F3" s="396"/>
      <c r="G3" s="396"/>
      <c r="H3" s="396"/>
      <c r="I3" s="396"/>
      <c r="J3" s="396"/>
      <c r="K3" s="272"/>
    </row>
    <row r="4" spans="2:11" s="1" customFormat="1" ht="25.5" customHeight="1">
      <c r="B4" s="273"/>
      <c r="C4" s="401" t="s">
        <v>862</v>
      </c>
      <c r="D4" s="401"/>
      <c r="E4" s="401"/>
      <c r="F4" s="401"/>
      <c r="G4" s="401"/>
      <c r="H4" s="401"/>
      <c r="I4" s="401"/>
      <c r="J4" s="401"/>
      <c r="K4" s="274"/>
    </row>
    <row r="5" spans="2:11" s="1" customFormat="1" ht="5.25" customHeight="1">
      <c r="B5" s="273"/>
      <c r="C5" s="275"/>
      <c r="D5" s="275"/>
      <c r="E5" s="275"/>
      <c r="F5" s="275"/>
      <c r="G5" s="275"/>
      <c r="H5" s="275"/>
      <c r="I5" s="275"/>
      <c r="J5" s="275"/>
      <c r="K5" s="274"/>
    </row>
    <row r="6" spans="2:11" s="1" customFormat="1" ht="15" customHeight="1">
      <c r="B6" s="273"/>
      <c r="C6" s="400" t="s">
        <v>863</v>
      </c>
      <c r="D6" s="400"/>
      <c r="E6" s="400"/>
      <c r="F6" s="400"/>
      <c r="G6" s="400"/>
      <c r="H6" s="400"/>
      <c r="I6" s="400"/>
      <c r="J6" s="400"/>
      <c r="K6" s="274"/>
    </row>
    <row r="7" spans="2:11" s="1" customFormat="1" ht="15" customHeight="1">
      <c r="B7" s="277"/>
      <c r="C7" s="400" t="s">
        <v>864</v>
      </c>
      <c r="D7" s="400"/>
      <c r="E7" s="400"/>
      <c r="F7" s="400"/>
      <c r="G7" s="400"/>
      <c r="H7" s="400"/>
      <c r="I7" s="400"/>
      <c r="J7" s="400"/>
      <c r="K7" s="274"/>
    </row>
    <row r="8" spans="2:11" s="1" customFormat="1" ht="12.75" customHeight="1">
      <c r="B8" s="277"/>
      <c r="C8" s="276"/>
      <c r="D8" s="276"/>
      <c r="E8" s="276"/>
      <c r="F8" s="276"/>
      <c r="G8" s="276"/>
      <c r="H8" s="276"/>
      <c r="I8" s="276"/>
      <c r="J8" s="276"/>
      <c r="K8" s="274"/>
    </row>
    <row r="9" spans="2:11" s="1" customFormat="1" ht="15" customHeight="1">
      <c r="B9" s="277"/>
      <c r="C9" s="400" t="s">
        <v>865</v>
      </c>
      <c r="D9" s="400"/>
      <c r="E9" s="400"/>
      <c r="F9" s="400"/>
      <c r="G9" s="400"/>
      <c r="H9" s="400"/>
      <c r="I9" s="400"/>
      <c r="J9" s="400"/>
      <c r="K9" s="274"/>
    </row>
    <row r="10" spans="2:11" s="1" customFormat="1" ht="15" customHeight="1">
      <c r="B10" s="277"/>
      <c r="C10" s="276"/>
      <c r="D10" s="400" t="s">
        <v>866</v>
      </c>
      <c r="E10" s="400"/>
      <c r="F10" s="400"/>
      <c r="G10" s="400"/>
      <c r="H10" s="400"/>
      <c r="I10" s="400"/>
      <c r="J10" s="400"/>
      <c r="K10" s="274"/>
    </row>
    <row r="11" spans="2:11" s="1" customFormat="1" ht="15" customHeight="1">
      <c r="B11" s="277"/>
      <c r="C11" s="278"/>
      <c r="D11" s="400" t="s">
        <v>867</v>
      </c>
      <c r="E11" s="400"/>
      <c r="F11" s="400"/>
      <c r="G11" s="400"/>
      <c r="H11" s="400"/>
      <c r="I11" s="400"/>
      <c r="J11" s="400"/>
      <c r="K11" s="274"/>
    </row>
    <row r="12" spans="2:11" s="1" customFormat="1" ht="15" customHeight="1">
      <c r="B12" s="277"/>
      <c r="C12" s="278"/>
      <c r="D12" s="276"/>
      <c r="E12" s="276"/>
      <c r="F12" s="276"/>
      <c r="G12" s="276"/>
      <c r="H12" s="276"/>
      <c r="I12" s="276"/>
      <c r="J12" s="276"/>
      <c r="K12" s="274"/>
    </row>
    <row r="13" spans="2:11" s="1" customFormat="1" ht="15" customHeight="1">
      <c r="B13" s="277"/>
      <c r="C13" s="278"/>
      <c r="D13" s="279" t="s">
        <v>868</v>
      </c>
      <c r="E13" s="276"/>
      <c r="F13" s="276"/>
      <c r="G13" s="276"/>
      <c r="H13" s="276"/>
      <c r="I13" s="276"/>
      <c r="J13" s="276"/>
      <c r="K13" s="274"/>
    </row>
    <row r="14" spans="2:11" s="1" customFormat="1" ht="12.75" customHeight="1">
      <c r="B14" s="277"/>
      <c r="C14" s="278"/>
      <c r="D14" s="278"/>
      <c r="E14" s="278"/>
      <c r="F14" s="278"/>
      <c r="G14" s="278"/>
      <c r="H14" s="278"/>
      <c r="I14" s="278"/>
      <c r="J14" s="278"/>
      <c r="K14" s="274"/>
    </row>
    <row r="15" spans="2:11" s="1" customFormat="1" ht="15" customHeight="1">
      <c r="B15" s="277"/>
      <c r="C15" s="278"/>
      <c r="D15" s="400" t="s">
        <v>869</v>
      </c>
      <c r="E15" s="400"/>
      <c r="F15" s="400"/>
      <c r="G15" s="400"/>
      <c r="H15" s="400"/>
      <c r="I15" s="400"/>
      <c r="J15" s="400"/>
      <c r="K15" s="274"/>
    </row>
    <row r="16" spans="2:11" s="1" customFormat="1" ht="15" customHeight="1">
      <c r="B16" s="277"/>
      <c r="C16" s="278"/>
      <c r="D16" s="400" t="s">
        <v>870</v>
      </c>
      <c r="E16" s="400"/>
      <c r="F16" s="400"/>
      <c r="G16" s="400"/>
      <c r="H16" s="400"/>
      <c r="I16" s="400"/>
      <c r="J16" s="400"/>
      <c r="K16" s="274"/>
    </row>
    <row r="17" spans="2:11" s="1" customFormat="1" ht="15" customHeight="1">
      <c r="B17" s="277"/>
      <c r="C17" s="278"/>
      <c r="D17" s="400" t="s">
        <v>871</v>
      </c>
      <c r="E17" s="400"/>
      <c r="F17" s="400"/>
      <c r="G17" s="400"/>
      <c r="H17" s="400"/>
      <c r="I17" s="400"/>
      <c r="J17" s="400"/>
      <c r="K17" s="274"/>
    </row>
    <row r="18" spans="2:11" s="1" customFormat="1" ht="15" customHeight="1">
      <c r="B18" s="277"/>
      <c r="C18" s="278"/>
      <c r="D18" s="278"/>
      <c r="E18" s="280" t="s">
        <v>872</v>
      </c>
      <c r="F18" s="400" t="s">
        <v>873</v>
      </c>
      <c r="G18" s="400"/>
      <c r="H18" s="400"/>
      <c r="I18" s="400"/>
      <c r="J18" s="400"/>
      <c r="K18" s="274"/>
    </row>
    <row r="19" spans="2:11" s="1" customFormat="1" ht="15" customHeight="1">
      <c r="B19" s="277"/>
      <c r="C19" s="278"/>
      <c r="D19" s="278"/>
      <c r="E19" s="280" t="s">
        <v>83</v>
      </c>
      <c r="F19" s="400" t="s">
        <v>874</v>
      </c>
      <c r="G19" s="400"/>
      <c r="H19" s="400"/>
      <c r="I19" s="400"/>
      <c r="J19" s="400"/>
      <c r="K19" s="274"/>
    </row>
    <row r="20" spans="2:11" s="1" customFormat="1" ht="15" customHeight="1">
      <c r="B20" s="277"/>
      <c r="C20" s="278"/>
      <c r="D20" s="278"/>
      <c r="E20" s="280" t="s">
        <v>875</v>
      </c>
      <c r="F20" s="400" t="s">
        <v>876</v>
      </c>
      <c r="G20" s="400"/>
      <c r="H20" s="400"/>
      <c r="I20" s="400"/>
      <c r="J20" s="400"/>
      <c r="K20" s="274"/>
    </row>
    <row r="21" spans="2:11" s="1" customFormat="1" ht="15" customHeight="1">
      <c r="B21" s="277"/>
      <c r="C21" s="278"/>
      <c r="D21" s="278"/>
      <c r="E21" s="280" t="s">
        <v>90</v>
      </c>
      <c r="F21" s="400" t="s">
        <v>91</v>
      </c>
      <c r="G21" s="400"/>
      <c r="H21" s="400"/>
      <c r="I21" s="400"/>
      <c r="J21" s="400"/>
      <c r="K21" s="274"/>
    </row>
    <row r="22" spans="2:11" s="1" customFormat="1" ht="15" customHeight="1">
      <c r="B22" s="277"/>
      <c r="C22" s="278"/>
      <c r="D22" s="278"/>
      <c r="E22" s="280" t="s">
        <v>805</v>
      </c>
      <c r="F22" s="400" t="s">
        <v>806</v>
      </c>
      <c r="G22" s="400"/>
      <c r="H22" s="400"/>
      <c r="I22" s="400"/>
      <c r="J22" s="400"/>
      <c r="K22" s="274"/>
    </row>
    <row r="23" spans="2:11" s="1" customFormat="1" ht="15" customHeight="1">
      <c r="B23" s="277"/>
      <c r="C23" s="278"/>
      <c r="D23" s="278"/>
      <c r="E23" s="280" t="s">
        <v>877</v>
      </c>
      <c r="F23" s="400" t="s">
        <v>878</v>
      </c>
      <c r="G23" s="400"/>
      <c r="H23" s="400"/>
      <c r="I23" s="400"/>
      <c r="J23" s="400"/>
      <c r="K23" s="274"/>
    </row>
    <row r="24" spans="2:11" s="1" customFormat="1" ht="12.75" customHeight="1">
      <c r="B24" s="277"/>
      <c r="C24" s="278"/>
      <c r="D24" s="278"/>
      <c r="E24" s="278"/>
      <c r="F24" s="278"/>
      <c r="G24" s="278"/>
      <c r="H24" s="278"/>
      <c r="I24" s="278"/>
      <c r="J24" s="278"/>
      <c r="K24" s="274"/>
    </row>
    <row r="25" spans="2:11" s="1" customFormat="1" ht="15" customHeight="1">
      <c r="B25" s="277"/>
      <c r="C25" s="400" t="s">
        <v>879</v>
      </c>
      <c r="D25" s="400"/>
      <c r="E25" s="400"/>
      <c r="F25" s="400"/>
      <c r="G25" s="400"/>
      <c r="H25" s="400"/>
      <c r="I25" s="400"/>
      <c r="J25" s="400"/>
      <c r="K25" s="274"/>
    </row>
    <row r="26" spans="2:11" s="1" customFormat="1" ht="15" customHeight="1">
      <c r="B26" s="277"/>
      <c r="C26" s="400" t="s">
        <v>880</v>
      </c>
      <c r="D26" s="400"/>
      <c r="E26" s="400"/>
      <c r="F26" s="400"/>
      <c r="G26" s="400"/>
      <c r="H26" s="400"/>
      <c r="I26" s="400"/>
      <c r="J26" s="400"/>
      <c r="K26" s="274"/>
    </row>
    <row r="27" spans="2:11" s="1" customFormat="1" ht="15" customHeight="1">
      <c r="B27" s="277"/>
      <c r="C27" s="276"/>
      <c r="D27" s="400" t="s">
        <v>881</v>
      </c>
      <c r="E27" s="400"/>
      <c r="F27" s="400"/>
      <c r="G27" s="400"/>
      <c r="H27" s="400"/>
      <c r="I27" s="400"/>
      <c r="J27" s="400"/>
      <c r="K27" s="274"/>
    </row>
    <row r="28" spans="2:11" s="1" customFormat="1" ht="15" customHeight="1">
      <c r="B28" s="277"/>
      <c r="C28" s="278"/>
      <c r="D28" s="400" t="s">
        <v>882</v>
      </c>
      <c r="E28" s="400"/>
      <c r="F28" s="400"/>
      <c r="G28" s="400"/>
      <c r="H28" s="400"/>
      <c r="I28" s="400"/>
      <c r="J28" s="400"/>
      <c r="K28" s="274"/>
    </row>
    <row r="29" spans="2:11" s="1" customFormat="1" ht="12.75" customHeight="1">
      <c r="B29" s="277"/>
      <c r="C29" s="278"/>
      <c r="D29" s="278"/>
      <c r="E29" s="278"/>
      <c r="F29" s="278"/>
      <c r="G29" s="278"/>
      <c r="H29" s="278"/>
      <c r="I29" s="278"/>
      <c r="J29" s="278"/>
      <c r="K29" s="274"/>
    </row>
    <row r="30" spans="2:11" s="1" customFormat="1" ht="15" customHeight="1">
      <c r="B30" s="277"/>
      <c r="C30" s="278"/>
      <c r="D30" s="400" t="s">
        <v>883</v>
      </c>
      <c r="E30" s="400"/>
      <c r="F30" s="400"/>
      <c r="G30" s="400"/>
      <c r="H30" s="400"/>
      <c r="I30" s="400"/>
      <c r="J30" s="400"/>
      <c r="K30" s="274"/>
    </row>
    <row r="31" spans="2:11" s="1" customFormat="1" ht="15" customHeight="1">
      <c r="B31" s="277"/>
      <c r="C31" s="278"/>
      <c r="D31" s="400" t="s">
        <v>884</v>
      </c>
      <c r="E31" s="400"/>
      <c r="F31" s="400"/>
      <c r="G31" s="400"/>
      <c r="H31" s="400"/>
      <c r="I31" s="400"/>
      <c r="J31" s="400"/>
      <c r="K31" s="274"/>
    </row>
    <row r="32" spans="2:11" s="1" customFormat="1" ht="12.75" customHeight="1">
      <c r="B32" s="277"/>
      <c r="C32" s="278"/>
      <c r="D32" s="278"/>
      <c r="E32" s="278"/>
      <c r="F32" s="278"/>
      <c r="G32" s="278"/>
      <c r="H32" s="278"/>
      <c r="I32" s="278"/>
      <c r="J32" s="278"/>
      <c r="K32" s="274"/>
    </row>
    <row r="33" spans="2:11" s="1" customFormat="1" ht="15" customHeight="1">
      <c r="B33" s="277"/>
      <c r="C33" s="278"/>
      <c r="D33" s="400" t="s">
        <v>885</v>
      </c>
      <c r="E33" s="400"/>
      <c r="F33" s="400"/>
      <c r="G33" s="400"/>
      <c r="H33" s="400"/>
      <c r="I33" s="400"/>
      <c r="J33" s="400"/>
      <c r="K33" s="274"/>
    </row>
    <row r="34" spans="2:11" s="1" customFormat="1" ht="15" customHeight="1">
      <c r="B34" s="277"/>
      <c r="C34" s="278"/>
      <c r="D34" s="400" t="s">
        <v>886</v>
      </c>
      <c r="E34" s="400"/>
      <c r="F34" s="400"/>
      <c r="G34" s="400"/>
      <c r="H34" s="400"/>
      <c r="I34" s="400"/>
      <c r="J34" s="400"/>
      <c r="K34" s="274"/>
    </row>
    <row r="35" spans="2:11" s="1" customFormat="1" ht="15" customHeight="1">
      <c r="B35" s="277"/>
      <c r="C35" s="278"/>
      <c r="D35" s="400" t="s">
        <v>887</v>
      </c>
      <c r="E35" s="400"/>
      <c r="F35" s="400"/>
      <c r="G35" s="400"/>
      <c r="H35" s="400"/>
      <c r="I35" s="400"/>
      <c r="J35" s="400"/>
      <c r="K35" s="274"/>
    </row>
    <row r="36" spans="2:11" s="1" customFormat="1" ht="15" customHeight="1">
      <c r="B36" s="277"/>
      <c r="C36" s="278"/>
      <c r="D36" s="276"/>
      <c r="E36" s="279" t="s">
        <v>109</v>
      </c>
      <c r="F36" s="276"/>
      <c r="G36" s="400" t="s">
        <v>888</v>
      </c>
      <c r="H36" s="400"/>
      <c r="I36" s="400"/>
      <c r="J36" s="400"/>
      <c r="K36" s="274"/>
    </row>
    <row r="37" spans="2:11" s="1" customFormat="1" ht="30.75" customHeight="1">
      <c r="B37" s="277"/>
      <c r="C37" s="278"/>
      <c r="D37" s="276"/>
      <c r="E37" s="279" t="s">
        <v>889</v>
      </c>
      <c r="F37" s="276"/>
      <c r="G37" s="400" t="s">
        <v>890</v>
      </c>
      <c r="H37" s="400"/>
      <c r="I37" s="400"/>
      <c r="J37" s="400"/>
      <c r="K37" s="274"/>
    </row>
    <row r="38" spans="2:11" s="1" customFormat="1" ht="15" customHeight="1">
      <c r="B38" s="277"/>
      <c r="C38" s="278"/>
      <c r="D38" s="276"/>
      <c r="E38" s="279" t="s">
        <v>57</v>
      </c>
      <c r="F38" s="276"/>
      <c r="G38" s="400" t="s">
        <v>891</v>
      </c>
      <c r="H38" s="400"/>
      <c r="I38" s="400"/>
      <c r="J38" s="400"/>
      <c r="K38" s="274"/>
    </row>
    <row r="39" spans="2:11" s="1" customFormat="1" ht="15" customHeight="1">
      <c r="B39" s="277"/>
      <c r="C39" s="278"/>
      <c r="D39" s="276"/>
      <c r="E39" s="279" t="s">
        <v>58</v>
      </c>
      <c r="F39" s="276"/>
      <c r="G39" s="400" t="s">
        <v>892</v>
      </c>
      <c r="H39" s="400"/>
      <c r="I39" s="400"/>
      <c r="J39" s="400"/>
      <c r="K39" s="274"/>
    </row>
    <row r="40" spans="2:11" s="1" customFormat="1" ht="15" customHeight="1">
      <c r="B40" s="277"/>
      <c r="C40" s="278"/>
      <c r="D40" s="276"/>
      <c r="E40" s="279" t="s">
        <v>110</v>
      </c>
      <c r="F40" s="276"/>
      <c r="G40" s="400" t="s">
        <v>893</v>
      </c>
      <c r="H40" s="400"/>
      <c r="I40" s="400"/>
      <c r="J40" s="400"/>
      <c r="K40" s="274"/>
    </row>
    <row r="41" spans="2:11" s="1" customFormat="1" ht="15" customHeight="1">
      <c r="B41" s="277"/>
      <c r="C41" s="278"/>
      <c r="D41" s="276"/>
      <c r="E41" s="279" t="s">
        <v>111</v>
      </c>
      <c r="F41" s="276"/>
      <c r="G41" s="400" t="s">
        <v>894</v>
      </c>
      <c r="H41" s="400"/>
      <c r="I41" s="400"/>
      <c r="J41" s="400"/>
      <c r="K41" s="274"/>
    </row>
    <row r="42" spans="2:11" s="1" customFormat="1" ht="15" customHeight="1">
      <c r="B42" s="277"/>
      <c r="C42" s="278"/>
      <c r="D42" s="276"/>
      <c r="E42" s="279" t="s">
        <v>895</v>
      </c>
      <c r="F42" s="276"/>
      <c r="G42" s="400" t="s">
        <v>896</v>
      </c>
      <c r="H42" s="400"/>
      <c r="I42" s="400"/>
      <c r="J42" s="400"/>
      <c r="K42" s="274"/>
    </row>
    <row r="43" spans="2:11" s="1" customFormat="1" ht="15" customHeight="1">
      <c r="B43" s="277"/>
      <c r="C43" s="278"/>
      <c r="D43" s="276"/>
      <c r="E43" s="279"/>
      <c r="F43" s="276"/>
      <c r="G43" s="400" t="s">
        <v>897</v>
      </c>
      <c r="H43" s="400"/>
      <c r="I43" s="400"/>
      <c r="J43" s="400"/>
      <c r="K43" s="274"/>
    </row>
    <row r="44" spans="2:11" s="1" customFormat="1" ht="15" customHeight="1">
      <c r="B44" s="277"/>
      <c r="C44" s="278"/>
      <c r="D44" s="276"/>
      <c r="E44" s="279" t="s">
        <v>898</v>
      </c>
      <c r="F44" s="276"/>
      <c r="G44" s="400" t="s">
        <v>899</v>
      </c>
      <c r="H44" s="400"/>
      <c r="I44" s="400"/>
      <c r="J44" s="400"/>
      <c r="K44" s="274"/>
    </row>
    <row r="45" spans="2:11" s="1" customFormat="1" ht="15" customHeight="1">
      <c r="B45" s="277"/>
      <c r="C45" s="278"/>
      <c r="D45" s="276"/>
      <c r="E45" s="279" t="s">
        <v>113</v>
      </c>
      <c r="F45" s="276"/>
      <c r="G45" s="400" t="s">
        <v>900</v>
      </c>
      <c r="H45" s="400"/>
      <c r="I45" s="400"/>
      <c r="J45" s="400"/>
      <c r="K45" s="274"/>
    </row>
    <row r="46" spans="2:11" s="1" customFormat="1" ht="12.75" customHeight="1">
      <c r="B46" s="277"/>
      <c r="C46" s="278"/>
      <c r="D46" s="276"/>
      <c r="E46" s="276"/>
      <c r="F46" s="276"/>
      <c r="G46" s="276"/>
      <c r="H46" s="276"/>
      <c r="I46" s="276"/>
      <c r="J46" s="276"/>
      <c r="K46" s="274"/>
    </row>
    <row r="47" spans="2:11" s="1" customFormat="1" ht="15" customHeight="1">
      <c r="B47" s="277"/>
      <c r="C47" s="278"/>
      <c r="D47" s="400" t="s">
        <v>901</v>
      </c>
      <c r="E47" s="400"/>
      <c r="F47" s="400"/>
      <c r="G47" s="400"/>
      <c r="H47" s="400"/>
      <c r="I47" s="400"/>
      <c r="J47" s="400"/>
      <c r="K47" s="274"/>
    </row>
    <row r="48" spans="2:11" s="1" customFormat="1" ht="15" customHeight="1">
      <c r="B48" s="277"/>
      <c r="C48" s="278"/>
      <c r="D48" s="278"/>
      <c r="E48" s="400" t="s">
        <v>902</v>
      </c>
      <c r="F48" s="400"/>
      <c r="G48" s="400"/>
      <c r="H48" s="400"/>
      <c r="I48" s="400"/>
      <c r="J48" s="400"/>
      <c r="K48" s="274"/>
    </row>
    <row r="49" spans="2:11" s="1" customFormat="1" ht="15" customHeight="1">
      <c r="B49" s="277"/>
      <c r="C49" s="278"/>
      <c r="D49" s="278"/>
      <c r="E49" s="400" t="s">
        <v>903</v>
      </c>
      <c r="F49" s="400"/>
      <c r="G49" s="400"/>
      <c r="H49" s="400"/>
      <c r="I49" s="400"/>
      <c r="J49" s="400"/>
      <c r="K49" s="274"/>
    </row>
    <row r="50" spans="2:11" s="1" customFormat="1" ht="15" customHeight="1">
      <c r="B50" s="277"/>
      <c r="C50" s="278"/>
      <c r="D50" s="278"/>
      <c r="E50" s="400" t="s">
        <v>904</v>
      </c>
      <c r="F50" s="400"/>
      <c r="G50" s="400"/>
      <c r="H50" s="400"/>
      <c r="I50" s="400"/>
      <c r="J50" s="400"/>
      <c r="K50" s="274"/>
    </row>
    <row r="51" spans="2:11" s="1" customFormat="1" ht="15" customHeight="1">
      <c r="B51" s="277"/>
      <c r="C51" s="278"/>
      <c r="D51" s="400" t="s">
        <v>905</v>
      </c>
      <c r="E51" s="400"/>
      <c r="F51" s="400"/>
      <c r="G51" s="400"/>
      <c r="H51" s="400"/>
      <c r="I51" s="400"/>
      <c r="J51" s="400"/>
      <c r="K51" s="274"/>
    </row>
    <row r="52" spans="2:11" s="1" customFormat="1" ht="25.5" customHeight="1">
      <c r="B52" s="273"/>
      <c r="C52" s="401" t="s">
        <v>906</v>
      </c>
      <c r="D52" s="401"/>
      <c r="E52" s="401"/>
      <c r="F52" s="401"/>
      <c r="G52" s="401"/>
      <c r="H52" s="401"/>
      <c r="I52" s="401"/>
      <c r="J52" s="401"/>
      <c r="K52" s="274"/>
    </row>
    <row r="53" spans="2:11" s="1" customFormat="1" ht="5.25" customHeight="1">
      <c r="B53" s="273"/>
      <c r="C53" s="275"/>
      <c r="D53" s="275"/>
      <c r="E53" s="275"/>
      <c r="F53" s="275"/>
      <c r="G53" s="275"/>
      <c r="H53" s="275"/>
      <c r="I53" s="275"/>
      <c r="J53" s="275"/>
      <c r="K53" s="274"/>
    </row>
    <row r="54" spans="2:11" s="1" customFormat="1" ht="15" customHeight="1">
      <c r="B54" s="273"/>
      <c r="C54" s="400" t="s">
        <v>907</v>
      </c>
      <c r="D54" s="400"/>
      <c r="E54" s="400"/>
      <c r="F54" s="400"/>
      <c r="G54" s="400"/>
      <c r="H54" s="400"/>
      <c r="I54" s="400"/>
      <c r="J54" s="400"/>
      <c r="K54" s="274"/>
    </row>
    <row r="55" spans="2:11" s="1" customFormat="1" ht="15" customHeight="1">
      <c r="B55" s="273"/>
      <c r="C55" s="400" t="s">
        <v>908</v>
      </c>
      <c r="D55" s="400"/>
      <c r="E55" s="400"/>
      <c r="F55" s="400"/>
      <c r="G55" s="400"/>
      <c r="H55" s="400"/>
      <c r="I55" s="400"/>
      <c r="J55" s="400"/>
      <c r="K55" s="274"/>
    </row>
    <row r="56" spans="2:11" s="1" customFormat="1" ht="12.75" customHeight="1">
      <c r="B56" s="273"/>
      <c r="C56" s="276"/>
      <c r="D56" s="276"/>
      <c r="E56" s="276"/>
      <c r="F56" s="276"/>
      <c r="G56" s="276"/>
      <c r="H56" s="276"/>
      <c r="I56" s="276"/>
      <c r="J56" s="276"/>
      <c r="K56" s="274"/>
    </row>
    <row r="57" spans="2:11" s="1" customFormat="1" ht="15" customHeight="1">
      <c r="B57" s="273"/>
      <c r="C57" s="400" t="s">
        <v>909</v>
      </c>
      <c r="D57" s="400"/>
      <c r="E57" s="400"/>
      <c r="F57" s="400"/>
      <c r="G57" s="400"/>
      <c r="H57" s="400"/>
      <c r="I57" s="400"/>
      <c r="J57" s="400"/>
      <c r="K57" s="274"/>
    </row>
    <row r="58" spans="2:11" s="1" customFormat="1" ht="15" customHeight="1">
      <c r="B58" s="273"/>
      <c r="C58" s="278"/>
      <c r="D58" s="400" t="s">
        <v>910</v>
      </c>
      <c r="E58" s="400"/>
      <c r="F58" s="400"/>
      <c r="G58" s="400"/>
      <c r="H58" s="400"/>
      <c r="I58" s="400"/>
      <c r="J58" s="400"/>
      <c r="K58" s="274"/>
    </row>
    <row r="59" spans="2:11" s="1" customFormat="1" ht="15" customHeight="1">
      <c r="B59" s="273"/>
      <c r="C59" s="278"/>
      <c r="D59" s="400" t="s">
        <v>911</v>
      </c>
      <c r="E59" s="400"/>
      <c r="F59" s="400"/>
      <c r="G59" s="400"/>
      <c r="H59" s="400"/>
      <c r="I59" s="400"/>
      <c r="J59" s="400"/>
      <c r="K59" s="274"/>
    </row>
    <row r="60" spans="2:11" s="1" customFormat="1" ht="15" customHeight="1">
      <c r="B60" s="273"/>
      <c r="C60" s="278"/>
      <c r="D60" s="400" t="s">
        <v>912</v>
      </c>
      <c r="E60" s="400"/>
      <c r="F60" s="400"/>
      <c r="G60" s="400"/>
      <c r="H60" s="400"/>
      <c r="I60" s="400"/>
      <c r="J60" s="400"/>
      <c r="K60" s="274"/>
    </row>
    <row r="61" spans="2:11" s="1" customFormat="1" ht="15" customHeight="1">
      <c r="B61" s="273"/>
      <c r="C61" s="278"/>
      <c r="D61" s="400" t="s">
        <v>913</v>
      </c>
      <c r="E61" s="400"/>
      <c r="F61" s="400"/>
      <c r="G61" s="400"/>
      <c r="H61" s="400"/>
      <c r="I61" s="400"/>
      <c r="J61" s="400"/>
      <c r="K61" s="274"/>
    </row>
    <row r="62" spans="2:11" s="1" customFormat="1" ht="15" customHeight="1">
      <c r="B62" s="273"/>
      <c r="C62" s="278"/>
      <c r="D62" s="402" t="s">
        <v>914</v>
      </c>
      <c r="E62" s="402"/>
      <c r="F62" s="402"/>
      <c r="G62" s="402"/>
      <c r="H62" s="402"/>
      <c r="I62" s="402"/>
      <c r="J62" s="402"/>
      <c r="K62" s="274"/>
    </row>
    <row r="63" spans="2:11" s="1" customFormat="1" ht="15" customHeight="1">
      <c r="B63" s="273"/>
      <c r="C63" s="278"/>
      <c r="D63" s="400" t="s">
        <v>915</v>
      </c>
      <c r="E63" s="400"/>
      <c r="F63" s="400"/>
      <c r="G63" s="400"/>
      <c r="H63" s="400"/>
      <c r="I63" s="400"/>
      <c r="J63" s="400"/>
      <c r="K63" s="274"/>
    </row>
    <row r="64" spans="2:11" s="1" customFormat="1" ht="12.75" customHeight="1">
      <c r="B64" s="273"/>
      <c r="C64" s="278"/>
      <c r="D64" s="278"/>
      <c r="E64" s="281"/>
      <c r="F64" s="278"/>
      <c r="G64" s="278"/>
      <c r="H64" s="278"/>
      <c r="I64" s="278"/>
      <c r="J64" s="278"/>
      <c r="K64" s="274"/>
    </row>
    <row r="65" spans="2:11" s="1" customFormat="1" ht="15" customHeight="1">
      <c r="B65" s="273"/>
      <c r="C65" s="278"/>
      <c r="D65" s="400" t="s">
        <v>916</v>
      </c>
      <c r="E65" s="400"/>
      <c r="F65" s="400"/>
      <c r="G65" s="400"/>
      <c r="H65" s="400"/>
      <c r="I65" s="400"/>
      <c r="J65" s="400"/>
      <c r="K65" s="274"/>
    </row>
    <row r="66" spans="2:11" s="1" customFormat="1" ht="15" customHeight="1">
      <c r="B66" s="273"/>
      <c r="C66" s="278"/>
      <c r="D66" s="402" t="s">
        <v>917</v>
      </c>
      <c r="E66" s="402"/>
      <c r="F66" s="402"/>
      <c r="G66" s="402"/>
      <c r="H66" s="402"/>
      <c r="I66" s="402"/>
      <c r="J66" s="402"/>
      <c r="K66" s="274"/>
    </row>
    <row r="67" spans="2:11" s="1" customFormat="1" ht="15" customHeight="1">
      <c r="B67" s="273"/>
      <c r="C67" s="278"/>
      <c r="D67" s="400" t="s">
        <v>918</v>
      </c>
      <c r="E67" s="400"/>
      <c r="F67" s="400"/>
      <c r="G67" s="400"/>
      <c r="H67" s="400"/>
      <c r="I67" s="400"/>
      <c r="J67" s="400"/>
      <c r="K67" s="274"/>
    </row>
    <row r="68" spans="2:11" s="1" customFormat="1" ht="15" customHeight="1">
      <c r="B68" s="273"/>
      <c r="C68" s="278"/>
      <c r="D68" s="400" t="s">
        <v>919</v>
      </c>
      <c r="E68" s="400"/>
      <c r="F68" s="400"/>
      <c r="G68" s="400"/>
      <c r="H68" s="400"/>
      <c r="I68" s="400"/>
      <c r="J68" s="400"/>
      <c r="K68" s="274"/>
    </row>
    <row r="69" spans="2:11" s="1" customFormat="1" ht="15" customHeight="1">
      <c r="B69" s="273"/>
      <c r="C69" s="278"/>
      <c r="D69" s="400" t="s">
        <v>920</v>
      </c>
      <c r="E69" s="400"/>
      <c r="F69" s="400"/>
      <c r="G69" s="400"/>
      <c r="H69" s="400"/>
      <c r="I69" s="400"/>
      <c r="J69" s="400"/>
      <c r="K69" s="274"/>
    </row>
    <row r="70" spans="2:11" s="1" customFormat="1" ht="15" customHeight="1">
      <c r="B70" s="273"/>
      <c r="C70" s="278"/>
      <c r="D70" s="400" t="s">
        <v>921</v>
      </c>
      <c r="E70" s="400"/>
      <c r="F70" s="400"/>
      <c r="G70" s="400"/>
      <c r="H70" s="400"/>
      <c r="I70" s="400"/>
      <c r="J70" s="400"/>
      <c r="K70" s="274"/>
    </row>
    <row r="71" spans="2:11" s="1" customFormat="1" ht="12.75" customHeight="1">
      <c r="B71" s="282"/>
      <c r="C71" s="283"/>
      <c r="D71" s="283"/>
      <c r="E71" s="283"/>
      <c r="F71" s="283"/>
      <c r="G71" s="283"/>
      <c r="H71" s="283"/>
      <c r="I71" s="283"/>
      <c r="J71" s="283"/>
      <c r="K71" s="284"/>
    </row>
    <row r="72" spans="2:11" s="1" customFormat="1" ht="18.75" customHeight="1">
      <c r="B72" s="285"/>
      <c r="C72" s="285"/>
      <c r="D72" s="285"/>
      <c r="E72" s="285"/>
      <c r="F72" s="285"/>
      <c r="G72" s="285"/>
      <c r="H72" s="285"/>
      <c r="I72" s="285"/>
      <c r="J72" s="285"/>
      <c r="K72" s="286"/>
    </row>
    <row r="73" spans="2:11" s="1" customFormat="1" ht="18.75" customHeight="1">
      <c r="B73" s="286"/>
      <c r="C73" s="286"/>
      <c r="D73" s="286"/>
      <c r="E73" s="286"/>
      <c r="F73" s="286"/>
      <c r="G73" s="286"/>
      <c r="H73" s="286"/>
      <c r="I73" s="286"/>
      <c r="J73" s="286"/>
      <c r="K73" s="286"/>
    </row>
    <row r="74" spans="2:11" s="1" customFormat="1" ht="7.5" customHeight="1">
      <c r="B74" s="287"/>
      <c r="C74" s="288"/>
      <c r="D74" s="288"/>
      <c r="E74" s="288"/>
      <c r="F74" s="288"/>
      <c r="G74" s="288"/>
      <c r="H74" s="288"/>
      <c r="I74" s="288"/>
      <c r="J74" s="288"/>
      <c r="K74" s="289"/>
    </row>
    <row r="75" spans="2:11" s="1" customFormat="1" ht="45" customHeight="1">
      <c r="B75" s="290"/>
      <c r="C75" s="395" t="s">
        <v>922</v>
      </c>
      <c r="D75" s="395"/>
      <c r="E75" s="395"/>
      <c r="F75" s="395"/>
      <c r="G75" s="395"/>
      <c r="H75" s="395"/>
      <c r="I75" s="395"/>
      <c r="J75" s="395"/>
      <c r="K75" s="291"/>
    </row>
    <row r="76" spans="2:11" s="1" customFormat="1" ht="17.25" customHeight="1">
      <c r="B76" s="290"/>
      <c r="C76" s="292" t="s">
        <v>923</v>
      </c>
      <c r="D76" s="292"/>
      <c r="E76" s="292"/>
      <c r="F76" s="292" t="s">
        <v>924</v>
      </c>
      <c r="G76" s="293"/>
      <c r="H76" s="292" t="s">
        <v>58</v>
      </c>
      <c r="I76" s="292" t="s">
        <v>61</v>
      </c>
      <c r="J76" s="292" t="s">
        <v>925</v>
      </c>
      <c r="K76" s="291"/>
    </row>
    <row r="77" spans="2:11" s="1" customFormat="1" ht="17.25" customHeight="1">
      <c r="B77" s="290"/>
      <c r="C77" s="294" t="s">
        <v>926</v>
      </c>
      <c r="D77" s="294"/>
      <c r="E77" s="294"/>
      <c r="F77" s="295" t="s">
        <v>927</v>
      </c>
      <c r="G77" s="296"/>
      <c r="H77" s="294"/>
      <c r="I77" s="294"/>
      <c r="J77" s="294" t="s">
        <v>928</v>
      </c>
      <c r="K77" s="291"/>
    </row>
    <row r="78" spans="2:11" s="1" customFormat="1" ht="5.25" customHeight="1">
      <c r="B78" s="290"/>
      <c r="C78" s="297"/>
      <c r="D78" s="297"/>
      <c r="E78" s="297"/>
      <c r="F78" s="297"/>
      <c r="G78" s="298"/>
      <c r="H78" s="297"/>
      <c r="I78" s="297"/>
      <c r="J78" s="297"/>
      <c r="K78" s="291"/>
    </row>
    <row r="79" spans="2:11" s="1" customFormat="1" ht="15" customHeight="1">
      <c r="B79" s="290"/>
      <c r="C79" s="279" t="s">
        <v>57</v>
      </c>
      <c r="D79" s="297"/>
      <c r="E79" s="297"/>
      <c r="F79" s="299" t="s">
        <v>929</v>
      </c>
      <c r="G79" s="298"/>
      <c r="H79" s="279" t="s">
        <v>930</v>
      </c>
      <c r="I79" s="279" t="s">
        <v>931</v>
      </c>
      <c r="J79" s="279">
        <v>20</v>
      </c>
      <c r="K79" s="291"/>
    </row>
    <row r="80" spans="2:11" s="1" customFormat="1" ht="15" customHeight="1">
      <c r="B80" s="290"/>
      <c r="C80" s="279" t="s">
        <v>932</v>
      </c>
      <c r="D80" s="279"/>
      <c r="E80" s="279"/>
      <c r="F80" s="299" t="s">
        <v>929</v>
      </c>
      <c r="G80" s="298"/>
      <c r="H80" s="279" t="s">
        <v>933</v>
      </c>
      <c r="I80" s="279" t="s">
        <v>931</v>
      </c>
      <c r="J80" s="279">
        <v>120</v>
      </c>
      <c r="K80" s="291"/>
    </row>
    <row r="81" spans="2:11" s="1" customFormat="1" ht="15" customHeight="1">
      <c r="B81" s="300"/>
      <c r="C81" s="279" t="s">
        <v>934</v>
      </c>
      <c r="D81" s="279"/>
      <c r="E81" s="279"/>
      <c r="F81" s="299" t="s">
        <v>935</v>
      </c>
      <c r="G81" s="298"/>
      <c r="H81" s="279" t="s">
        <v>936</v>
      </c>
      <c r="I81" s="279" t="s">
        <v>931</v>
      </c>
      <c r="J81" s="279">
        <v>50</v>
      </c>
      <c r="K81" s="291"/>
    </row>
    <row r="82" spans="2:11" s="1" customFormat="1" ht="15" customHeight="1">
      <c r="B82" s="300"/>
      <c r="C82" s="279" t="s">
        <v>937</v>
      </c>
      <c r="D82" s="279"/>
      <c r="E82" s="279"/>
      <c r="F82" s="299" t="s">
        <v>929</v>
      </c>
      <c r="G82" s="298"/>
      <c r="H82" s="279" t="s">
        <v>938</v>
      </c>
      <c r="I82" s="279" t="s">
        <v>939</v>
      </c>
      <c r="J82" s="279"/>
      <c r="K82" s="291"/>
    </row>
    <row r="83" spans="2:11" s="1" customFormat="1" ht="15" customHeight="1">
      <c r="B83" s="300"/>
      <c r="C83" s="301" t="s">
        <v>940</v>
      </c>
      <c r="D83" s="301"/>
      <c r="E83" s="301"/>
      <c r="F83" s="302" t="s">
        <v>935</v>
      </c>
      <c r="G83" s="301"/>
      <c r="H83" s="301" t="s">
        <v>941</v>
      </c>
      <c r="I83" s="301" t="s">
        <v>931</v>
      </c>
      <c r="J83" s="301">
        <v>15</v>
      </c>
      <c r="K83" s="291"/>
    </row>
    <row r="84" spans="2:11" s="1" customFormat="1" ht="15" customHeight="1">
      <c r="B84" s="300"/>
      <c r="C84" s="301" t="s">
        <v>942</v>
      </c>
      <c r="D84" s="301"/>
      <c r="E84" s="301"/>
      <c r="F84" s="302" t="s">
        <v>935</v>
      </c>
      <c r="G84" s="301"/>
      <c r="H84" s="301" t="s">
        <v>943</v>
      </c>
      <c r="I84" s="301" t="s">
        <v>931</v>
      </c>
      <c r="J84" s="301">
        <v>15</v>
      </c>
      <c r="K84" s="291"/>
    </row>
    <row r="85" spans="2:11" s="1" customFormat="1" ht="15" customHeight="1">
      <c r="B85" s="300"/>
      <c r="C85" s="301" t="s">
        <v>944</v>
      </c>
      <c r="D85" s="301"/>
      <c r="E85" s="301"/>
      <c r="F85" s="302" t="s">
        <v>935</v>
      </c>
      <c r="G85" s="301"/>
      <c r="H85" s="301" t="s">
        <v>945</v>
      </c>
      <c r="I85" s="301" t="s">
        <v>931</v>
      </c>
      <c r="J85" s="301">
        <v>20</v>
      </c>
      <c r="K85" s="291"/>
    </row>
    <row r="86" spans="2:11" s="1" customFormat="1" ht="15" customHeight="1">
      <c r="B86" s="300"/>
      <c r="C86" s="301" t="s">
        <v>946</v>
      </c>
      <c r="D86" s="301"/>
      <c r="E86" s="301"/>
      <c r="F86" s="302" t="s">
        <v>935</v>
      </c>
      <c r="G86" s="301"/>
      <c r="H86" s="301" t="s">
        <v>947</v>
      </c>
      <c r="I86" s="301" t="s">
        <v>931</v>
      </c>
      <c r="J86" s="301">
        <v>20</v>
      </c>
      <c r="K86" s="291"/>
    </row>
    <row r="87" spans="2:11" s="1" customFormat="1" ht="15" customHeight="1">
      <c r="B87" s="300"/>
      <c r="C87" s="279" t="s">
        <v>948</v>
      </c>
      <c r="D87" s="279"/>
      <c r="E87" s="279"/>
      <c r="F87" s="299" t="s">
        <v>935</v>
      </c>
      <c r="G87" s="298"/>
      <c r="H87" s="279" t="s">
        <v>949</v>
      </c>
      <c r="I87" s="279" t="s">
        <v>931</v>
      </c>
      <c r="J87" s="279">
        <v>50</v>
      </c>
      <c r="K87" s="291"/>
    </row>
    <row r="88" spans="2:11" s="1" customFormat="1" ht="15" customHeight="1">
      <c r="B88" s="300"/>
      <c r="C88" s="279" t="s">
        <v>950</v>
      </c>
      <c r="D88" s="279"/>
      <c r="E88" s="279"/>
      <c r="F88" s="299" t="s">
        <v>935</v>
      </c>
      <c r="G88" s="298"/>
      <c r="H88" s="279" t="s">
        <v>951</v>
      </c>
      <c r="I88" s="279" t="s">
        <v>931</v>
      </c>
      <c r="J88" s="279">
        <v>20</v>
      </c>
      <c r="K88" s="291"/>
    </row>
    <row r="89" spans="2:11" s="1" customFormat="1" ht="15" customHeight="1">
      <c r="B89" s="300"/>
      <c r="C89" s="279" t="s">
        <v>952</v>
      </c>
      <c r="D89" s="279"/>
      <c r="E89" s="279"/>
      <c r="F89" s="299" t="s">
        <v>935</v>
      </c>
      <c r="G89" s="298"/>
      <c r="H89" s="279" t="s">
        <v>953</v>
      </c>
      <c r="I89" s="279" t="s">
        <v>931</v>
      </c>
      <c r="J89" s="279">
        <v>20</v>
      </c>
      <c r="K89" s="291"/>
    </row>
    <row r="90" spans="2:11" s="1" customFormat="1" ht="15" customHeight="1">
      <c r="B90" s="300"/>
      <c r="C90" s="279" t="s">
        <v>954</v>
      </c>
      <c r="D90" s="279"/>
      <c r="E90" s="279"/>
      <c r="F90" s="299" t="s">
        <v>935</v>
      </c>
      <c r="G90" s="298"/>
      <c r="H90" s="279" t="s">
        <v>955</v>
      </c>
      <c r="I90" s="279" t="s">
        <v>931</v>
      </c>
      <c r="J90" s="279">
        <v>50</v>
      </c>
      <c r="K90" s="291"/>
    </row>
    <row r="91" spans="2:11" s="1" customFormat="1" ht="15" customHeight="1">
      <c r="B91" s="300"/>
      <c r="C91" s="279" t="s">
        <v>956</v>
      </c>
      <c r="D91" s="279"/>
      <c r="E91" s="279"/>
      <c r="F91" s="299" t="s">
        <v>935</v>
      </c>
      <c r="G91" s="298"/>
      <c r="H91" s="279" t="s">
        <v>956</v>
      </c>
      <c r="I91" s="279" t="s">
        <v>931</v>
      </c>
      <c r="J91" s="279">
        <v>50</v>
      </c>
      <c r="K91" s="291"/>
    </row>
    <row r="92" spans="2:11" s="1" customFormat="1" ht="15" customHeight="1">
      <c r="B92" s="300"/>
      <c r="C92" s="279" t="s">
        <v>957</v>
      </c>
      <c r="D92" s="279"/>
      <c r="E92" s="279"/>
      <c r="F92" s="299" t="s">
        <v>935</v>
      </c>
      <c r="G92" s="298"/>
      <c r="H92" s="279" t="s">
        <v>958</v>
      </c>
      <c r="I92" s="279" t="s">
        <v>931</v>
      </c>
      <c r="J92" s="279">
        <v>255</v>
      </c>
      <c r="K92" s="291"/>
    </row>
    <row r="93" spans="2:11" s="1" customFormat="1" ht="15" customHeight="1">
      <c r="B93" s="300"/>
      <c r="C93" s="279" t="s">
        <v>959</v>
      </c>
      <c r="D93" s="279"/>
      <c r="E93" s="279"/>
      <c r="F93" s="299" t="s">
        <v>929</v>
      </c>
      <c r="G93" s="298"/>
      <c r="H93" s="279" t="s">
        <v>960</v>
      </c>
      <c r="I93" s="279" t="s">
        <v>961</v>
      </c>
      <c r="J93" s="279"/>
      <c r="K93" s="291"/>
    </row>
    <row r="94" spans="2:11" s="1" customFormat="1" ht="15" customHeight="1">
      <c r="B94" s="300"/>
      <c r="C94" s="279" t="s">
        <v>962</v>
      </c>
      <c r="D94" s="279"/>
      <c r="E94" s="279"/>
      <c r="F94" s="299" t="s">
        <v>929</v>
      </c>
      <c r="G94" s="298"/>
      <c r="H94" s="279" t="s">
        <v>963</v>
      </c>
      <c r="I94" s="279" t="s">
        <v>964</v>
      </c>
      <c r="J94" s="279"/>
      <c r="K94" s="291"/>
    </row>
    <row r="95" spans="2:11" s="1" customFormat="1" ht="15" customHeight="1">
      <c r="B95" s="300"/>
      <c r="C95" s="279" t="s">
        <v>965</v>
      </c>
      <c r="D95" s="279"/>
      <c r="E95" s="279"/>
      <c r="F95" s="299" t="s">
        <v>929</v>
      </c>
      <c r="G95" s="298"/>
      <c r="H95" s="279" t="s">
        <v>965</v>
      </c>
      <c r="I95" s="279" t="s">
        <v>964</v>
      </c>
      <c r="J95" s="279"/>
      <c r="K95" s="291"/>
    </row>
    <row r="96" spans="2:11" s="1" customFormat="1" ht="15" customHeight="1">
      <c r="B96" s="300"/>
      <c r="C96" s="279" t="s">
        <v>42</v>
      </c>
      <c r="D96" s="279"/>
      <c r="E96" s="279"/>
      <c r="F96" s="299" t="s">
        <v>929</v>
      </c>
      <c r="G96" s="298"/>
      <c r="H96" s="279" t="s">
        <v>966</v>
      </c>
      <c r="I96" s="279" t="s">
        <v>964</v>
      </c>
      <c r="J96" s="279"/>
      <c r="K96" s="291"/>
    </row>
    <row r="97" spans="2:11" s="1" customFormat="1" ht="15" customHeight="1">
      <c r="B97" s="300"/>
      <c r="C97" s="279" t="s">
        <v>52</v>
      </c>
      <c r="D97" s="279"/>
      <c r="E97" s="279"/>
      <c r="F97" s="299" t="s">
        <v>929</v>
      </c>
      <c r="G97" s="298"/>
      <c r="H97" s="279" t="s">
        <v>967</v>
      </c>
      <c r="I97" s="279" t="s">
        <v>964</v>
      </c>
      <c r="J97" s="279"/>
      <c r="K97" s="291"/>
    </row>
    <row r="98" spans="2:11" s="1" customFormat="1" ht="15" customHeight="1">
      <c r="B98" s="303"/>
      <c r="C98" s="304"/>
      <c r="D98" s="304"/>
      <c r="E98" s="304"/>
      <c r="F98" s="304"/>
      <c r="G98" s="304"/>
      <c r="H98" s="304"/>
      <c r="I98" s="304"/>
      <c r="J98" s="304"/>
      <c r="K98" s="305"/>
    </row>
    <row r="99" spans="2:11" s="1" customFormat="1" ht="18.75" customHeight="1">
      <c r="B99" s="306"/>
      <c r="C99" s="307"/>
      <c r="D99" s="307"/>
      <c r="E99" s="307"/>
      <c r="F99" s="307"/>
      <c r="G99" s="307"/>
      <c r="H99" s="307"/>
      <c r="I99" s="307"/>
      <c r="J99" s="307"/>
      <c r="K99" s="306"/>
    </row>
    <row r="100" spans="2:11" s="1" customFormat="1" ht="18.75" customHeight="1">
      <c r="B100" s="286"/>
      <c r="C100" s="286"/>
      <c r="D100" s="286"/>
      <c r="E100" s="286"/>
      <c r="F100" s="286"/>
      <c r="G100" s="286"/>
      <c r="H100" s="286"/>
      <c r="I100" s="286"/>
      <c r="J100" s="286"/>
      <c r="K100" s="286"/>
    </row>
    <row r="101" spans="2:11" s="1" customFormat="1" ht="7.5" customHeight="1">
      <c r="B101" s="287"/>
      <c r="C101" s="288"/>
      <c r="D101" s="288"/>
      <c r="E101" s="288"/>
      <c r="F101" s="288"/>
      <c r="G101" s="288"/>
      <c r="H101" s="288"/>
      <c r="I101" s="288"/>
      <c r="J101" s="288"/>
      <c r="K101" s="289"/>
    </row>
    <row r="102" spans="2:11" s="1" customFormat="1" ht="45" customHeight="1">
      <c r="B102" s="290"/>
      <c r="C102" s="395" t="s">
        <v>968</v>
      </c>
      <c r="D102" s="395"/>
      <c r="E102" s="395"/>
      <c r="F102" s="395"/>
      <c r="G102" s="395"/>
      <c r="H102" s="395"/>
      <c r="I102" s="395"/>
      <c r="J102" s="395"/>
      <c r="K102" s="291"/>
    </row>
    <row r="103" spans="2:11" s="1" customFormat="1" ht="17.25" customHeight="1">
      <c r="B103" s="290"/>
      <c r="C103" s="292" t="s">
        <v>923</v>
      </c>
      <c r="D103" s="292"/>
      <c r="E103" s="292"/>
      <c r="F103" s="292" t="s">
        <v>924</v>
      </c>
      <c r="G103" s="293"/>
      <c r="H103" s="292" t="s">
        <v>58</v>
      </c>
      <c r="I103" s="292" t="s">
        <v>61</v>
      </c>
      <c r="J103" s="292" t="s">
        <v>925</v>
      </c>
      <c r="K103" s="291"/>
    </row>
    <row r="104" spans="2:11" s="1" customFormat="1" ht="17.25" customHeight="1">
      <c r="B104" s="290"/>
      <c r="C104" s="294" t="s">
        <v>926</v>
      </c>
      <c r="D104" s="294"/>
      <c r="E104" s="294"/>
      <c r="F104" s="295" t="s">
        <v>927</v>
      </c>
      <c r="G104" s="296"/>
      <c r="H104" s="294"/>
      <c r="I104" s="294"/>
      <c r="J104" s="294" t="s">
        <v>928</v>
      </c>
      <c r="K104" s="291"/>
    </row>
    <row r="105" spans="2:11" s="1" customFormat="1" ht="5.25" customHeight="1">
      <c r="B105" s="290"/>
      <c r="C105" s="292"/>
      <c r="D105" s="292"/>
      <c r="E105" s="292"/>
      <c r="F105" s="292"/>
      <c r="G105" s="308"/>
      <c r="H105" s="292"/>
      <c r="I105" s="292"/>
      <c r="J105" s="292"/>
      <c r="K105" s="291"/>
    </row>
    <row r="106" spans="2:11" s="1" customFormat="1" ht="15" customHeight="1">
      <c r="B106" s="290"/>
      <c r="C106" s="279" t="s">
        <v>57</v>
      </c>
      <c r="D106" s="297"/>
      <c r="E106" s="297"/>
      <c r="F106" s="299" t="s">
        <v>929</v>
      </c>
      <c r="G106" s="308"/>
      <c r="H106" s="279" t="s">
        <v>969</v>
      </c>
      <c r="I106" s="279" t="s">
        <v>931</v>
      </c>
      <c r="J106" s="279">
        <v>20</v>
      </c>
      <c r="K106" s="291"/>
    </row>
    <row r="107" spans="2:11" s="1" customFormat="1" ht="15" customHeight="1">
      <c r="B107" s="290"/>
      <c r="C107" s="279" t="s">
        <v>932</v>
      </c>
      <c r="D107" s="279"/>
      <c r="E107" s="279"/>
      <c r="F107" s="299" t="s">
        <v>929</v>
      </c>
      <c r="G107" s="279"/>
      <c r="H107" s="279" t="s">
        <v>969</v>
      </c>
      <c r="I107" s="279" t="s">
        <v>931</v>
      </c>
      <c r="J107" s="279">
        <v>120</v>
      </c>
      <c r="K107" s="291"/>
    </row>
    <row r="108" spans="2:11" s="1" customFormat="1" ht="15" customHeight="1">
      <c r="B108" s="300"/>
      <c r="C108" s="279" t="s">
        <v>934</v>
      </c>
      <c r="D108" s="279"/>
      <c r="E108" s="279"/>
      <c r="F108" s="299" t="s">
        <v>935</v>
      </c>
      <c r="G108" s="279"/>
      <c r="H108" s="279" t="s">
        <v>969</v>
      </c>
      <c r="I108" s="279" t="s">
        <v>931</v>
      </c>
      <c r="J108" s="279">
        <v>50</v>
      </c>
      <c r="K108" s="291"/>
    </row>
    <row r="109" spans="2:11" s="1" customFormat="1" ht="15" customHeight="1">
      <c r="B109" s="300"/>
      <c r="C109" s="279" t="s">
        <v>937</v>
      </c>
      <c r="D109" s="279"/>
      <c r="E109" s="279"/>
      <c r="F109" s="299" t="s">
        <v>929</v>
      </c>
      <c r="G109" s="279"/>
      <c r="H109" s="279" t="s">
        <v>969</v>
      </c>
      <c r="I109" s="279" t="s">
        <v>939</v>
      </c>
      <c r="J109" s="279"/>
      <c r="K109" s="291"/>
    </row>
    <row r="110" spans="2:11" s="1" customFormat="1" ht="15" customHeight="1">
      <c r="B110" s="300"/>
      <c r="C110" s="279" t="s">
        <v>948</v>
      </c>
      <c r="D110" s="279"/>
      <c r="E110" s="279"/>
      <c r="F110" s="299" t="s">
        <v>935</v>
      </c>
      <c r="G110" s="279"/>
      <c r="H110" s="279" t="s">
        <v>969</v>
      </c>
      <c r="I110" s="279" t="s">
        <v>931</v>
      </c>
      <c r="J110" s="279">
        <v>50</v>
      </c>
      <c r="K110" s="291"/>
    </row>
    <row r="111" spans="2:11" s="1" customFormat="1" ht="15" customHeight="1">
      <c r="B111" s="300"/>
      <c r="C111" s="279" t="s">
        <v>956</v>
      </c>
      <c r="D111" s="279"/>
      <c r="E111" s="279"/>
      <c r="F111" s="299" t="s">
        <v>935</v>
      </c>
      <c r="G111" s="279"/>
      <c r="H111" s="279" t="s">
        <v>969</v>
      </c>
      <c r="I111" s="279" t="s">
        <v>931</v>
      </c>
      <c r="J111" s="279">
        <v>50</v>
      </c>
      <c r="K111" s="291"/>
    </row>
    <row r="112" spans="2:11" s="1" customFormat="1" ht="15" customHeight="1">
      <c r="B112" s="300"/>
      <c r="C112" s="279" t="s">
        <v>954</v>
      </c>
      <c r="D112" s="279"/>
      <c r="E112" s="279"/>
      <c r="F112" s="299" t="s">
        <v>935</v>
      </c>
      <c r="G112" s="279"/>
      <c r="H112" s="279" t="s">
        <v>969</v>
      </c>
      <c r="I112" s="279" t="s">
        <v>931</v>
      </c>
      <c r="J112" s="279">
        <v>50</v>
      </c>
      <c r="K112" s="291"/>
    </row>
    <row r="113" spans="2:11" s="1" customFormat="1" ht="15" customHeight="1">
      <c r="B113" s="300"/>
      <c r="C113" s="279" t="s">
        <v>57</v>
      </c>
      <c r="D113" s="279"/>
      <c r="E113" s="279"/>
      <c r="F113" s="299" t="s">
        <v>929</v>
      </c>
      <c r="G113" s="279"/>
      <c r="H113" s="279" t="s">
        <v>970</v>
      </c>
      <c r="I113" s="279" t="s">
        <v>931</v>
      </c>
      <c r="J113" s="279">
        <v>20</v>
      </c>
      <c r="K113" s="291"/>
    </row>
    <row r="114" spans="2:11" s="1" customFormat="1" ht="15" customHeight="1">
      <c r="B114" s="300"/>
      <c r="C114" s="279" t="s">
        <v>971</v>
      </c>
      <c r="D114" s="279"/>
      <c r="E114" s="279"/>
      <c r="F114" s="299" t="s">
        <v>929</v>
      </c>
      <c r="G114" s="279"/>
      <c r="H114" s="279" t="s">
        <v>972</v>
      </c>
      <c r="I114" s="279" t="s">
        <v>931</v>
      </c>
      <c r="J114" s="279">
        <v>120</v>
      </c>
      <c r="K114" s="291"/>
    </row>
    <row r="115" spans="2:11" s="1" customFormat="1" ht="15" customHeight="1">
      <c r="B115" s="300"/>
      <c r="C115" s="279" t="s">
        <v>42</v>
      </c>
      <c r="D115" s="279"/>
      <c r="E115" s="279"/>
      <c r="F115" s="299" t="s">
        <v>929</v>
      </c>
      <c r="G115" s="279"/>
      <c r="H115" s="279" t="s">
        <v>973</v>
      </c>
      <c r="I115" s="279" t="s">
        <v>964</v>
      </c>
      <c r="J115" s="279"/>
      <c r="K115" s="291"/>
    </row>
    <row r="116" spans="2:11" s="1" customFormat="1" ht="15" customHeight="1">
      <c r="B116" s="300"/>
      <c r="C116" s="279" t="s">
        <v>52</v>
      </c>
      <c r="D116" s="279"/>
      <c r="E116" s="279"/>
      <c r="F116" s="299" t="s">
        <v>929</v>
      </c>
      <c r="G116" s="279"/>
      <c r="H116" s="279" t="s">
        <v>974</v>
      </c>
      <c r="I116" s="279" t="s">
        <v>964</v>
      </c>
      <c r="J116" s="279"/>
      <c r="K116" s="291"/>
    </row>
    <row r="117" spans="2:11" s="1" customFormat="1" ht="15" customHeight="1">
      <c r="B117" s="300"/>
      <c r="C117" s="279" t="s">
        <v>61</v>
      </c>
      <c r="D117" s="279"/>
      <c r="E117" s="279"/>
      <c r="F117" s="299" t="s">
        <v>929</v>
      </c>
      <c r="G117" s="279"/>
      <c r="H117" s="279" t="s">
        <v>975</v>
      </c>
      <c r="I117" s="279" t="s">
        <v>976</v>
      </c>
      <c r="J117" s="279"/>
      <c r="K117" s="291"/>
    </row>
    <row r="118" spans="2:11" s="1" customFormat="1" ht="15" customHeight="1">
      <c r="B118" s="303"/>
      <c r="C118" s="309"/>
      <c r="D118" s="309"/>
      <c r="E118" s="309"/>
      <c r="F118" s="309"/>
      <c r="G118" s="309"/>
      <c r="H118" s="309"/>
      <c r="I118" s="309"/>
      <c r="J118" s="309"/>
      <c r="K118" s="305"/>
    </row>
    <row r="119" spans="2:11" s="1" customFormat="1" ht="18.75" customHeight="1">
      <c r="B119" s="310"/>
      <c r="C119" s="276"/>
      <c r="D119" s="276"/>
      <c r="E119" s="276"/>
      <c r="F119" s="311"/>
      <c r="G119" s="276"/>
      <c r="H119" s="276"/>
      <c r="I119" s="276"/>
      <c r="J119" s="276"/>
      <c r="K119" s="310"/>
    </row>
    <row r="120" spans="2:11" s="1" customFormat="1" ht="18.75" customHeight="1">
      <c r="B120" s="286"/>
      <c r="C120" s="286"/>
      <c r="D120" s="286"/>
      <c r="E120" s="286"/>
      <c r="F120" s="286"/>
      <c r="G120" s="286"/>
      <c r="H120" s="286"/>
      <c r="I120" s="286"/>
      <c r="J120" s="286"/>
      <c r="K120" s="286"/>
    </row>
    <row r="121" spans="2:11" s="1" customFormat="1" ht="7.5" customHeight="1">
      <c r="B121" s="312"/>
      <c r="C121" s="313"/>
      <c r="D121" s="313"/>
      <c r="E121" s="313"/>
      <c r="F121" s="313"/>
      <c r="G121" s="313"/>
      <c r="H121" s="313"/>
      <c r="I121" s="313"/>
      <c r="J121" s="313"/>
      <c r="K121" s="314"/>
    </row>
    <row r="122" spans="2:11" s="1" customFormat="1" ht="45" customHeight="1">
      <c r="B122" s="315"/>
      <c r="C122" s="396" t="s">
        <v>977</v>
      </c>
      <c r="D122" s="396"/>
      <c r="E122" s="396"/>
      <c r="F122" s="396"/>
      <c r="G122" s="396"/>
      <c r="H122" s="396"/>
      <c r="I122" s="396"/>
      <c r="J122" s="396"/>
      <c r="K122" s="316"/>
    </row>
    <row r="123" spans="2:11" s="1" customFormat="1" ht="17.25" customHeight="1">
      <c r="B123" s="317"/>
      <c r="C123" s="292" t="s">
        <v>923</v>
      </c>
      <c r="D123" s="292"/>
      <c r="E123" s="292"/>
      <c r="F123" s="292" t="s">
        <v>924</v>
      </c>
      <c r="G123" s="293"/>
      <c r="H123" s="292" t="s">
        <v>58</v>
      </c>
      <c r="I123" s="292" t="s">
        <v>61</v>
      </c>
      <c r="J123" s="292" t="s">
        <v>925</v>
      </c>
      <c r="K123" s="318"/>
    </row>
    <row r="124" spans="2:11" s="1" customFormat="1" ht="17.25" customHeight="1">
      <c r="B124" s="317"/>
      <c r="C124" s="294" t="s">
        <v>926</v>
      </c>
      <c r="D124" s="294"/>
      <c r="E124" s="294"/>
      <c r="F124" s="295" t="s">
        <v>927</v>
      </c>
      <c r="G124" s="296"/>
      <c r="H124" s="294"/>
      <c r="I124" s="294"/>
      <c r="J124" s="294" t="s">
        <v>928</v>
      </c>
      <c r="K124" s="318"/>
    </row>
    <row r="125" spans="2:11" s="1" customFormat="1" ht="5.25" customHeight="1">
      <c r="B125" s="319"/>
      <c r="C125" s="297"/>
      <c r="D125" s="297"/>
      <c r="E125" s="297"/>
      <c r="F125" s="297"/>
      <c r="G125" s="279"/>
      <c r="H125" s="297"/>
      <c r="I125" s="297"/>
      <c r="J125" s="297"/>
      <c r="K125" s="320"/>
    </row>
    <row r="126" spans="2:11" s="1" customFormat="1" ht="15" customHeight="1">
      <c r="B126" s="319"/>
      <c r="C126" s="279" t="s">
        <v>932</v>
      </c>
      <c r="D126" s="297"/>
      <c r="E126" s="297"/>
      <c r="F126" s="299" t="s">
        <v>929</v>
      </c>
      <c r="G126" s="279"/>
      <c r="H126" s="279" t="s">
        <v>969</v>
      </c>
      <c r="I126" s="279" t="s">
        <v>931</v>
      </c>
      <c r="J126" s="279">
        <v>120</v>
      </c>
      <c r="K126" s="321"/>
    </row>
    <row r="127" spans="2:11" s="1" customFormat="1" ht="15" customHeight="1">
      <c r="B127" s="319"/>
      <c r="C127" s="279" t="s">
        <v>978</v>
      </c>
      <c r="D127" s="279"/>
      <c r="E127" s="279"/>
      <c r="F127" s="299" t="s">
        <v>929</v>
      </c>
      <c r="G127" s="279"/>
      <c r="H127" s="279" t="s">
        <v>979</v>
      </c>
      <c r="I127" s="279" t="s">
        <v>931</v>
      </c>
      <c r="J127" s="279" t="s">
        <v>980</v>
      </c>
      <c r="K127" s="321"/>
    </row>
    <row r="128" spans="2:11" s="1" customFormat="1" ht="15" customHeight="1">
      <c r="B128" s="319"/>
      <c r="C128" s="279" t="s">
        <v>877</v>
      </c>
      <c r="D128" s="279"/>
      <c r="E128" s="279"/>
      <c r="F128" s="299" t="s">
        <v>929</v>
      </c>
      <c r="G128" s="279"/>
      <c r="H128" s="279" t="s">
        <v>981</v>
      </c>
      <c r="I128" s="279" t="s">
        <v>931</v>
      </c>
      <c r="J128" s="279" t="s">
        <v>980</v>
      </c>
      <c r="K128" s="321"/>
    </row>
    <row r="129" spans="2:11" s="1" customFormat="1" ht="15" customHeight="1">
      <c r="B129" s="319"/>
      <c r="C129" s="279" t="s">
        <v>940</v>
      </c>
      <c r="D129" s="279"/>
      <c r="E129" s="279"/>
      <c r="F129" s="299" t="s">
        <v>935</v>
      </c>
      <c r="G129" s="279"/>
      <c r="H129" s="279" t="s">
        <v>941</v>
      </c>
      <c r="I129" s="279" t="s">
        <v>931</v>
      </c>
      <c r="J129" s="279">
        <v>15</v>
      </c>
      <c r="K129" s="321"/>
    </row>
    <row r="130" spans="2:11" s="1" customFormat="1" ht="15" customHeight="1">
      <c r="B130" s="319"/>
      <c r="C130" s="301" t="s">
        <v>942</v>
      </c>
      <c r="D130" s="301"/>
      <c r="E130" s="301"/>
      <c r="F130" s="302" t="s">
        <v>935</v>
      </c>
      <c r="G130" s="301"/>
      <c r="H130" s="301" t="s">
        <v>943</v>
      </c>
      <c r="I130" s="301" t="s">
        <v>931</v>
      </c>
      <c r="J130" s="301">
        <v>15</v>
      </c>
      <c r="K130" s="321"/>
    </row>
    <row r="131" spans="2:11" s="1" customFormat="1" ht="15" customHeight="1">
      <c r="B131" s="319"/>
      <c r="C131" s="301" t="s">
        <v>944</v>
      </c>
      <c r="D131" s="301"/>
      <c r="E131" s="301"/>
      <c r="F131" s="302" t="s">
        <v>935</v>
      </c>
      <c r="G131" s="301"/>
      <c r="H131" s="301" t="s">
        <v>945</v>
      </c>
      <c r="I131" s="301" t="s">
        <v>931</v>
      </c>
      <c r="J131" s="301">
        <v>20</v>
      </c>
      <c r="K131" s="321"/>
    </row>
    <row r="132" spans="2:11" s="1" customFormat="1" ht="15" customHeight="1">
      <c r="B132" s="319"/>
      <c r="C132" s="301" t="s">
        <v>946</v>
      </c>
      <c r="D132" s="301"/>
      <c r="E132" s="301"/>
      <c r="F132" s="302" t="s">
        <v>935</v>
      </c>
      <c r="G132" s="301"/>
      <c r="H132" s="301" t="s">
        <v>947</v>
      </c>
      <c r="I132" s="301" t="s">
        <v>931</v>
      </c>
      <c r="J132" s="301">
        <v>20</v>
      </c>
      <c r="K132" s="321"/>
    </row>
    <row r="133" spans="2:11" s="1" customFormat="1" ht="15" customHeight="1">
      <c r="B133" s="319"/>
      <c r="C133" s="279" t="s">
        <v>934</v>
      </c>
      <c r="D133" s="279"/>
      <c r="E133" s="279"/>
      <c r="F133" s="299" t="s">
        <v>935</v>
      </c>
      <c r="G133" s="279"/>
      <c r="H133" s="279" t="s">
        <v>969</v>
      </c>
      <c r="I133" s="279" t="s">
        <v>931</v>
      </c>
      <c r="J133" s="279">
        <v>50</v>
      </c>
      <c r="K133" s="321"/>
    </row>
    <row r="134" spans="2:11" s="1" customFormat="1" ht="15" customHeight="1">
      <c r="B134" s="319"/>
      <c r="C134" s="279" t="s">
        <v>948</v>
      </c>
      <c r="D134" s="279"/>
      <c r="E134" s="279"/>
      <c r="F134" s="299" t="s">
        <v>935</v>
      </c>
      <c r="G134" s="279"/>
      <c r="H134" s="279" t="s">
        <v>969</v>
      </c>
      <c r="I134" s="279" t="s">
        <v>931</v>
      </c>
      <c r="J134" s="279">
        <v>50</v>
      </c>
      <c r="K134" s="321"/>
    </row>
    <row r="135" spans="2:11" s="1" customFormat="1" ht="15" customHeight="1">
      <c r="B135" s="319"/>
      <c r="C135" s="279" t="s">
        <v>954</v>
      </c>
      <c r="D135" s="279"/>
      <c r="E135" s="279"/>
      <c r="F135" s="299" t="s">
        <v>935</v>
      </c>
      <c r="G135" s="279"/>
      <c r="H135" s="279" t="s">
        <v>969</v>
      </c>
      <c r="I135" s="279" t="s">
        <v>931</v>
      </c>
      <c r="J135" s="279">
        <v>50</v>
      </c>
      <c r="K135" s="321"/>
    </row>
    <row r="136" spans="2:11" s="1" customFormat="1" ht="15" customHeight="1">
      <c r="B136" s="319"/>
      <c r="C136" s="279" t="s">
        <v>956</v>
      </c>
      <c r="D136" s="279"/>
      <c r="E136" s="279"/>
      <c r="F136" s="299" t="s">
        <v>935</v>
      </c>
      <c r="G136" s="279"/>
      <c r="H136" s="279" t="s">
        <v>969</v>
      </c>
      <c r="I136" s="279" t="s">
        <v>931</v>
      </c>
      <c r="J136" s="279">
        <v>50</v>
      </c>
      <c r="K136" s="321"/>
    </row>
    <row r="137" spans="2:11" s="1" customFormat="1" ht="15" customHeight="1">
      <c r="B137" s="319"/>
      <c r="C137" s="279" t="s">
        <v>957</v>
      </c>
      <c r="D137" s="279"/>
      <c r="E137" s="279"/>
      <c r="F137" s="299" t="s">
        <v>935</v>
      </c>
      <c r="G137" s="279"/>
      <c r="H137" s="279" t="s">
        <v>982</v>
      </c>
      <c r="I137" s="279" t="s">
        <v>931</v>
      </c>
      <c r="J137" s="279">
        <v>255</v>
      </c>
      <c r="K137" s="321"/>
    </row>
    <row r="138" spans="2:11" s="1" customFormat="1" ht="15" customHeight="1">
      <c r="B138" s="319"/>
      <c r="C138" s="279" t="s">
        <v>959</v>
      </c>
      <c r="D138" s="279"/>
      <c r="E138" s="279"/>
      <c r="F138" s="299" t="s">
        <v>929</v>
      </c>
      <c r="G138" s="279"/>
      <c r="H138" s="279" t="s">
        <v>983</v>
      </c>
      <c r="I138" s="279" t="s">
        <v>961</v>
      </c>
      <c r="J138" s="279"/>
      <c r="K138" s="321"/>
    </row>
    <row r="139" spans="2:11" s="1" customFormat="1" ht="15" customHeight="1">
      <c r="B139" s="319"/>
      <c r="C139" s="279" t="s">
        <v>962</v>
      </c>
      <c r="D139" s="279"/>
      <c r="E139" s="279"/>
      <c r="F139" s="299" t="s">
        <v>929</v>
      </c>
      <c r="G139" s="279"/>
      <c r="H139" s="279" t="s">
        <v>984</v>
      </c>
      <c r="I139" s="279" t="s">
        <v>964</v>
      </c>
      <c r="J139" s="279"/>
      <c r="K139" s="321"/>
    </row>
    <row r="140" spans="2:11" s="1" customFormat="1" ht="15" customHeight="1">
      <c r="B140" s="319"/>
      <c r="C140" s="279" t="s">
        <v>965</v>
      </c>
      <c r="D140" s="279"/>
      <c r="E140" s="279"/>
      <c r="F140" s="299" t="s">
        <v>929</v>
      </c>
      <c r="G140" s="279"/>
      <c r="H140" s="279" t="s">
        <v>965</v>
      </c>
      <c r="I140" s="279" t="s">
        <v>964</v>
      </c>
      <c r="J140" s="279"/>
      <c r="K140" s="321"/>
    </row>
    <row r="141" spans="2:11" s="1" customFormat="1" ht="15" customHeight="1">
      <c r="B141" s="319"/>
      <c r="C141" s="279" t="s">
        <v>42</v>
      </c>
      <c r="D141" s="279"/>
      <c r="E141" s="279"/>
      <c r="F141" s="299" t="s">
        <v>929</v>
      </c>
      <c r="G141" s="279"/>
      <c r="H141" s="279" t="s">
        <v>985</v>
      </c>
      <c r="I141" s="279" t="s">
        <v>964</v>
      </c>
      <c r="J141" s="279"/>
      <c r="K141" s="321"/>
    </row>
    <row r="142" spans="2:11" s="1" customFormat="1" ht="15" customHeight="1">
      <c r="B142" s="319"/>
      <c r="C142" s="279" t="s">
        <v>986</v>
      </c>
      <c r="D142" s="279"/>
      <c r="E142" s="279"/>
      <c r="F142" s="299" t="s">
        <v>929</v>
      </c>
      <c r="G142" s="279"/>
      <c r="H142" s="279" t="s">
        <v>987</v>
      </c>
      <c r="I142" s="279" t="s">
        <v>964</v>
      </c>
      <c r="J142" s="279"/>
      <c r="K142" s="321"/>
    </row>
    <row r="143" spans="2:11" s="1" customFormat="1" ht="15" customHeight="1">
      <c r="B143" s="322"/>
      <c r="C143" s="323"/>
      <c r="D143" s="323"/>
      <c r="E143" s="323"/>
      <c r="F143" s="323"/>
      <c r="G143" s="323"/>
      <c r="H143" s="323"/>
      <c r="I143" s="323"/>
      <c r="J143" s="323"/>
      <c r="K143" s="324"/>
    </row>
    <row r="144" spans="2:11" s="1" customFormat="1" ht="18.75" customHeight="1">
      <c r="B144" s="276"/>
      <c r="C144" s="276"/>
      <c r="D144" s="276"/>
      <c r="E144" s="276"/>
      <c r="F144" s="311"/>
      <c r="G144" s="276"/>
      <c r="H144" s="276"/>
      <c r="I144" s="276"/>
      <c r="J144" s="276"/>
      <c r="K144" s="276"/>
    </row>
    <row r="145" spans="2:11" s="1" customFormat="1" ht="18.75" customHeight="1">
      <c r="B145" s="286"/>
      <c r="C145" s="286"/>
      <c r="D145" s="286"/>
      <c r="E145" s="286"/>
      <c r="F145" s="286"/>
      <c r="G145" s="286"/>
      <c r="H145" s="286"/>
      <c r="I145" s="286"/>
      <c r="J145" s="286"/>
      <c r="K145" s="286"/>
    </row>
    <row r="146" spans="2:11" s="1" customFormat="1" ht="7.5" customHeight="1">
      <c r="B146" s="287"/>
      <c r="C146" s="288"/>
      <c r="D146" s="288"/>
      <c r="E146" s="288"/>
      <c r="F146" s="288"/>
      <c r="G146" s="288"/>
      <c r="H146" s="288"/>
      <c r="I146" s="288"/>
      <c r="J146" s="288"/>
      <c r="K146" s="289"/>
    </row>
    <row r="147" spans="2:11" s="1" customFormat="1" ht="45" customHeight="1">
      <c r="B147" s="290"/>
      <c r="C147" s="395" t="s">
        <v>988</v>
      </c>
      <c r="D147" s="395"/>
      <c r="E147" s="395"/>
      <c r="F147" s="395"/>
      <c r="G147" s="395"/>
      <c r="H147" s="395"/>
      <c r="I147" s="395"/>
      <c r="J147" s="395"/>
      <c r="K147" s="291"/>
    </row>
    <row r="148" spans="2:11" s="1" customFormat="1" ht="17.25" customHeight="1">
      <c r="B148" s="290"/>
      <c r="C148" s="292" t="s">
        <v>923</v>
      </c>
      <c r="D148" s="292"/>
      <c r="E148" s="292"/>
      <c r="F148" s="292" t="s">
        <v>924</v>
      </c>
      <c r="G148" s="293"/>
      <c r="H148" s="292" t="s">
        <v>58</v>
      </c>
      <c r="I148" s="292" t="s">
        <v>61</v>
      </c>
      <c r="J148" s="292" t="s">
        <v>925</v>
      </c>
      <c r="K148" s="291"/>
    </row>
    <row r="149" spans="2:11" s="1" customFormat="1" ht="17.25" customHeight="1">
      <c r="B149" s="290"/>
      <c r="C149" s="294" t="s">
        <v>926</v>
      </c>
      <c r="D149" s="294"/>
      <c r="E149" s="294"/>
      <c r="F149" s="295" t="s">
        <v>927</v>
      </c>
      <c r="G149" s="296"/>
      <c r="H149" s="294"/>
      <c r="I149" s="294"/>
      <c r="J149" s="294" t="s">
        <v>928</v>
      </c>
      <c r="K149" s="291"/>
    </row>
    <row r="150" spans="2:11" s="1" customFormat="1" ht="5.25" customHeight="1">
      <c r="B150" s="300"/>
      <c r="C150" s="297"/>
      <c r="D150" s="297"/>
      <c r="E150" s="297"/>
      <c r="F150" s="297"/>
      <c r="G150" s="298"/>
      <c r="H150" s="297"/>
      <c r="I150" s="297"/>
      <c r="J150" s="297"/>
      <c r="K150" s="321"/>
    </row>
    <row r="151" spans="2:11" s="1" customFormat="1" ht="15" customHeight="1">
      <c r="B151" s="300"/>
      <c r="C151" s="325" t="s">
        <v>932</v>
      </c>
      <c r="D151" s="279"/>
      <c r="E151" s="279"/>
      <c r="F151" s="326" t="s">
        <v>929</v>
      </c>
      <c r="G151" s="279"/>
      <c r="H151" s="325" t="s">
        <v>969</v>
      </c>
      <c r="I151" s="325" t="s">
        <v>931</v>
      </c>
      <c r="J151" s="325">
        <v>120</v>
      </c>
      <c r="K151" s="321"/>
    </row>
    <row r="152" spans="2:11" s="1" customFormat="1" ht="15" customHeight="1">
      <c r="B152" s="300"/>
      <c r="C152" s="325" t="s">
        <v>978</v>
      </c>
      <c r="D152" s="279"/>
      <c r="E152" s="279"/>
      <c r="F152" s="326" t="s">
        <v>929</v>
      </c>
      <c r="G152" s="279"/>
      <c r="H152" s="325" t="s">
        <v>989</v>
      </c>
      <c r="I152" s="325" t="s">
        <v>931</v>
      </c>
      <c r="J152" s="325" t="s">
        <v>980</v>
      </c>
      <c r="K152" s="321"/>
    </row>
    <row r="153" spans="2:11" s="1" customFormat="1" ht="15" customHeight="1">
      <c r="B153" s="300"/>
      <c r="C153" s="325" t="s">
        <v>877</v>
      </c>
      <c r="D153" s="279"/>
      <c r="E153" s="279"/>
      <c r="F153" s="326" t="s">
        <v>929</v>
      </c>
      <c r="G153" s="279"/>
      <c r="H153" s="325" t="s">
        <v>990</v>
      </c>
      <c r="I153" s="325" t="s">
        <v>931</v>
      </c>
      <c r="J153" s="325" t="s">
        <v>980</v>
      </c>
      <c r="K153" s="321"/>
    </row>
    <row r="154" spans="2:11" s="1" customFormat="1" ht="15" customHeight="1">
      <c r="B154" s="300"/>
      <c r="C154" s="325" t="s">
        <v>934</v>
      </c>
      <c r="D154" s="279"/>
      <c r="E154" s="279"/>
      <c r="F154" s="326" t="s">
        <v>935</v>
      </c>
      <c r="G154" s="279"/>
      <c r="H154" s="325" t="s">
        <v>969</v>
      </c>
      <c r="I154" s="325" t="s">
        <v>931</v>
      </c>
      <c r="J154" s="325">
        <v>50</v>
      </c>
      <c r="K154" s="321"/>
    </row>
    <row r="155" spans="2:11" s="1" customFormat="1" ht="15" customHeight="1">
      <c r="B155" s="300"/>
      <c r="C155" s="325" t="s">
        <v>937</v>
      </c>
      <c r="D155" s="279"/>
      <c r="E155" s="279"/>
      <c r="F155" s="326" t="s">
        <v>929</v>
      </c>
      <c r="G155" s="279"/>
      <c r="H155" s="325" t="s">
        <v>969</v>
      </c>
      <c r="I155" s="325" t="s">
        <v>939</v>
      </c>
      <c r="J155" s="325"/>
      <c r="K155" s="321"/>
    </row>
    <row r="156" spans="2:11" s="1" customFormat="1" ht="15" customHeight="1">
      <c r="B156" s="300"/>
      <c r="C156" s="325" t="s">
        <v>948</v>
      </c>
      <c r="D156" s="279"/>
      <c r="E156" s="279"/>
      <c r="F156" s="326" t="s">
        <v>935</v>
      </c>
      <c r="G156" s="279"/>
      <c r="H156" s="325" t="s">
        <v>969</v>
      </c>
      <c r="I156" s="325" t="s">
        <v>931</v>
      </c>
      <c r="J156" s="325">
        <v>50</v>
      </c>
      <c r="K156" s="321"/>
    </row>
    <row r="157" spans="2:11" s="1" customFormat="1" ht="15" customHeight="1">
      <c r="B157" s="300"/>
      <c r="C157" s="325" t="s">
        <v>956</v>
      </c>
      <c r="D157" s="279"/>
      <c r="E157" s="279"/>
      <c r="F157" s="326" t="s">
        <v>935</v>
      </c>
      <c r="G157" s="279"/>
      <c r="H157" s="325" t="s">
        <v>969</v>
      </c>
      <c r="I157" s="325" t="s">
        <v>931</v>
      </c>
      <c r="J157" s="325">
        <v>50</v>
      </c>
      <c r="K157" s="321"/>
    </row>
    <row r="158" spans="2:11" s="1" customFormat="1" ht="15" customHeight="1">
      <c r="B158" s="300"/>
      <c r="C158" s="325" t="s">
        <v>954</v>
      </c>
      <c r="D158" s="279"/>
      <c r="E158" s="279"/>
      <c r="F158" s="326" t="s">
        <v>935</v>
      </c>
      <c r="G158" s="279"/>
      <c r="H158" s="325" t="s">
        <v>969</v>
      </c>
      <c r="I158" s="325" t="s">
        <v>931</v>
      </c>
      <c r="J158" s="325">
        <v>50</v>
      </c>
      <c r="K158" s="321"/>
    </row>
    <row r="159" spans="2:11" s="1" customFormat="1" ht="15" customHeight="1">
      <c r="B159" s="300"/>
      <c r="C159" s="325" t="s">
        <v>98</v>
      </c>
      <c r="D159" s="279"/>
      <c r="E159" s="279"/>
      <c r="F159" s="326" t="s">
        <v>929</v>
      </c>
      <c r="G159" s="279"/>
      <c r="H159" s="325" t="s">
        <v>991</v>
      </c>
      <c r="I159" s="325" t="s">
        <v>931</v>
      </c>
      <c r="J159" s="325" t="s">
        <v>992</v>
      </c>
      <c r="K159" s="321"/>
    </row>
    <row r="160" spans="2:11" s="1" customFormat="1" ht="15" customHeight="1">
      <c r="B160" s="300"/>
      <c r="C160" s="325" t="s">
        <v>993</v>
      </c>
      <c r="D160" s="279"/>
      <c r="E160" s="279"/>
      <c r="F160" s="326" t="s">
        <v>929</v>
      </c>
      <c r="G160" s="279"/>
      <c r="H160" s="325" t="s">
        <v>994</v>
      </c>
      <c r="I160" s="325" t="s">
        <v>964</v>
      </c>
      <c r="J160" s="325"/>
      <c r="K160" s="321"/>
    </row>
    <row r="161" spans="2:11" s="1" customFormat="1" ht="15" customHeight="1">
      <c r="B161" s="327"/>
      <c r="C161" s="309"/>
      <c r="D161" s="309"/>
      <c r="E161" s="309"/>
      <c r="F161" s="309"/>
      <c r="G161" s="309"/>
      <c r="H161" s="309"/>
      <c r="I161" s="309"/>
      <c r="J161" s="309"/>
      <c r="K161" s="328"/>
    </row>
    <row r="162" spans="2:11" s="1" customFormat="1" ht="18.75" customHeight="1">
      <c r="B162" s="276"/>
      <c r="C162" s="279"/>
      <c r="D162" s="279"/>
      <c r="E162" s="279"/>
      <c r="F162" s="299"/>
      <c r="G162" s="279"/>
      <c r="H162" s="279"/>
      <c r="I162" s="279"/>
      <c r="J162" s="279"/>
      <c r="K162" s="276"/>
    </row>
    <row r="163" spans="2:11" s="1" customFormat="1" ht="18.75" customHeight="1">
      <c r="B163" s="286"/>
      <c r="C163" s="286"/>
      <c r="D163" s="286"/>
      <c r="E163" s="286"/>
      <c r="F163" s="286"/>
      <c r="G163" s="286"/>
      <c r="H163" s="286"/>
      <c r="I163" s="286"/>
      <c r="J163" s="286"/>
      <c r="K163" s="286"/>
    </row>
    <row r="164" spans="2:11" s="1" customFormat="1" ht="7.5" customHeight="1">
      <c r="B164" s="268"/>
      <c r="C164" s="269"/>
      <c r="D164" s="269"/>
      <c r="E164" s="269"/>
      <c r="F164" s="269"/>
      <c r="G164" s="269"/>
      <c r="H164" s="269"/>
      <c r="I164" s="269"/>
      <c r="J164" s="269"/>
      <c r="K164" s="270"/>
    </row>
    <row r="165" spans="2:11" s="1" customFormat="1" ht="45" customHeight="1">
      <c r="B165" s="271"/>
      <c r="C165" s="396" t="s">
        <v>995</v>
      </c>
      <c r="D165" s="396"/>
      <c r="E165" s="396"/>
      <c r="F165" s="396"/>
      <c r="G165" s="396"/>
      <c r="H165" s="396"/>
      <c r="I165" s="396"/>
      <c r="J165" s="396"/>
      <c r="K165" s="272"/>
    </row>
    <row r="166" spans="2:11" s="1" customFormat="1" ht="17.25" customHeight="1">
      <c r="B166" s="271"/>
      <c r="C166" s="292" t="s">
        <v>923</v>
      </c>
      <c r="D166" s="292"/>
      <c r="E166" s="292"/>
      <c r="F166" s="292" t="s">
        <v>924</v>
      </c>
      <c r="G166" s="329"/>
      <c r="H166" s="330" t="s">
        <v>58</v>
      </c>
      <c r="I166" s="330" t="s">
        <v>61</v>
      </c>
      <c r="J166" s="292" t="s">
        <v>925</v>
      </c>
      <c r="K166" s="272"/>
    </row>
    <row r="167" spans="2:11" s="1" customFormat="1" ht="17.25" customHeight="1">
      <c r="B167" s="273"/>
      <c r="C167" s="294" t="s">
        <v>926</v>
      </c>
      <c r="D167" s="294"/>
      <c r="E167" s="294"/>
      <c r="F167" s="295" t="s">
        <v>927</v>
      </c>
      <c r="G167" s="331"/>
      <c r="H167" s="332"/>
      <c r="I167" s="332"/>
      <c r="J167" s="294" t="s">
        <v>928</v>
      </c>
      <c r="K167" s="274"/>
    </row>
    <row r="168" spans="2:11" s="1" customFormat="1" ht="5.25" customHeight="1">
      <c r="B168" s="300"/>
      <c r="C168" s="297"/>
      <c r="D168" s="297"/>
      <c r="E168" s="297"/>
      <c r="F168" s="297"/>
      <c r="G168" s="298"/>
      <c r="H168" s="297"/>
      <c r="I168" s="297"/>
      <c r="J168" s="297"/>
      <c r="K168" s="321"/>
    </row>
    <row r="169" spans="2:11" s="1" customFormat="1" ht="15" customHeight="1">
      <c r="B169" s="300"/>
      <c r="C169" s="279" t="s">
        <v>932</v>
      </c>
      <c r="D169" s="279"/>
      <c r="E169" s="279"/>
      <c r="F169" s="299" t="s">
        <v>929</v>
      </c>
      <c r="G169" s="279"/>
      <c r="H169" s="279" t="s">
        <v>969</v>
      </c>
      <c r="I169" s="279" t="s">
        <v>931</v>
      </c>
      <c r="J169" s="279">
        <v>120</v>
      </c>
      <c r="K169" s="321"/>
    </row>
    <row r="170" spans="2:11" s="1" customFormat="1" ht="15" customHeight="1">
      <c r="B170" s="300"/>
      <c r="C170" s="279" t="s">
        <v>978</v>
      </c>
      <c r="D170" s="279"/>
      <c r="E170" s="279"/>
      <c r="F170" s="299" t="s">
        <v>929</v>
      </c>
      <c r="G170" s="279"/>
      <c r="H170" s="279" t="s">
        <v>979</v>
      </c>
      <c r="I170" s="279" t="s">
        <v>931</v>
      </c>
      <c r="J170" s="279" t="s">
        <v>980</v>
      </c>
      <c r="K170" s="321"/>
    </row>
    <row r="171" spans="2:11" s="1" customFormat="1" ht="15" customHeight="1">
      <c r="B171" s="300"/>
      <c r="C171" s="279" t="s">
        <v>877</v>
      </c>
      <c r="D171" s="279"/>
      <c r="E171" s="279"/>
      <c r="F171" s="299" t="s">
        <v>929</v>
      </c>
      <c r="G171" s="279"/>
      <c r="H171" s="279" t="s">
        <v>996</v>
      </c>
      <c r="I171" s="279" t="s">
        <v>931</v>
      </c>
      <c r="J171" s="279" t="s">
        <v>980</v>
      </c>
      <c r="K171" s="321"/>
    </row>
    <row r="172" spans="2:11" s="1" customFormat="1" ht="15" customHeight="1">
      <c r="B172" s="300"/>
      <c r="C172" s="279" t="s">
        <v>934</v>
      </c>
      <c r="D172" s="279"/>
      <c r="E172" s="279"/>
      <c r="F172" s="299" t="s">
        <v>935</v>
      </c>
      <c r="G172" s="279"/>
      <c r="H172" s="279" t="s">
        <v>996</v>
      </c>
      <c r="I172" s="279" t="s">
        <v>931</v>
      </c>
      <c r="J172" s="279">
        <v>50</v>
      </c>
      <c r="K172" s="321"/>
    </row>
    <row r="173" spans="2:11" s="1" customFormat="1" ht="15" customHeight="1">
      <c r="B173" s="300"/>
      <c r="C173" s="279" t="s">
        <v>937</v>
      </c>
      <c r="D173" s="279"/>
      <c r="E173" s="279"/>
      <c r="F173" s="299" t="s">
        <v>929</v>
      </c>
      <c r="G173" s="279"/>
      <c r="H173" s="279" t="s">
        <v>996</v>
      </c>
      <c r="I173" s="279" t="s">
        <v>939</v>
      </c>
      <c r="J173" s="279"/>
      <c r="K173" s="321"/>
    </row>
    <row r="174" spans="2:11" s="1" customFormat="1" ht="15" customHeight="1">
      <c r="B174" s="300"/>
      <c r="C174" s="279" t="s">
        <v>948</v>
      </c>
      <c r="D174" s="279"/>
      <c r="E174" s="279"/>
      <c r="F174" s="299" t="s">
        <v>935</v>
      </c>
      <c r="G174" s="279"/>
      <c r="H174" s="279" t="s">
        <v>996</v>
      </c>
      <c r="I174" s="279" t="s">
        <v>931</v>
      </c>
      <c r="J174" s="279">
        <v>50</v>
      </c>
      <c r="K174" s="321"/>
    </row>
    <row r="175" spans="2:11" s="1" customFormat="1" ht="15" customHeight="1">
      <c r="B175" s="300"/>
      <c r="C175" s="279" t="s">
        <v>956</v>
      </c>
      <c r="D175" s="279"/>
      <c r="E175" s="279"/>
      <c r="F175" s="299" t="s">
        <v>935</v>
      </c>
      <c r="G175" s="279"/>
      <c r="H175" s="279" t="s">
        <v>996</v>
      </c>
      <c r="I175" s="279" t="s">
        <v>931</v>
      </c>
      <c r="J175" s="279">
        <v>50</v>
      </c>
      <c r="K175" s="321"/>
    </row>
    <row r="176" spans="2:11" s="1" customFormat="1" ht="15" customHeight="1">
      <c r="B176" s="300"/>
      <c r="C176" s="279" t="s">
        <v>954</v>
      </c>
      <c r="D176" s="279"/>
      <c r="E176" s="279"/>
      <c r="F176" s="299" t="s">
        <v>935</v>
      </c>
      <c r="G176" s="279"/>
      <c r="H176" s="279" t="s">
        <v>996</v>
      </c>
      <c r="I176" s="279" t="s">
        <v>931</v>
      </c>
      <c r="J176" s="279">
        <v>50</v>
      </c>
      <c r="K176" s="321"/>
    </row>
    <row r="177" spans="2:11" s="1" customFormat="1" ht="15" customHeight="1">
      <c r="B177" s="300"/>
      <c r="C177" s="279" t="s">
        <v>109</v>
      </c>
      <c r="D177" s="279"/>
      <c r="E177" s="279"/>
      <c r="F177" s="299" t="s">
        <v>929</v>
      </c>
      <c r="G177" s="279"/>
      <c r="H177" s="279" t="s">
        <v>997</v>
      </c>
      <c r="I177" s="279" t="s">
        <v>998</v>
      </c>
      <c r="J177" s="279"/>
      <c r="K177" s="321"/>
    </row>
    <row r="178" spans="2:11" s="1" customFormat="1" ht="15" customHeight="1">
      <c r="B178" s="300"/>
      <c r="C178" s="279" t="s">
        <v>61</v>
      </c>
      <c r="D178" s="279"/>
      <c r="E178" s="279"/>
      <c r="F178" s="299" t="s">
        <v>929</v>
      </c>
      <c r="G178" s="279"/>
      <c r="H178" s="279" t="s">
        <v>999</v>
      </c>
      <c r="I178" s="279" t="s">
        <v>1000</v>
      </c>
      <c r="J178" s="279">
        <v>1</v>
      </c>
      <c r="K178" s="321"/>
    </row>
    <row r="179" spans="2:11" s="1" customFormat="1" ht="15" customHeight="1">
      <c r="B179" s="300"/>
      <c r="C179" s="279" t="s">
        <v>57</v>
      </c>
      <c r="D179" s="279"/>
      <c r="E179" s="279"/>
      <c r="F179" s="299" t="s">
        <v>929</v>
      </c>
      <c r="G179" s="279"/>
      <c r="H179" s="279" t="s">
        <v>1001</v>
      </c>
      <c r="I179" s="279" t="s">
        <v>931</v>
      </c>
      <c r="J179" s="279">
        <v>20</v>
      </c>
      <c r="K179" s="321"/>
    </row>
    <row r="180" spans="2:11" s="1" customFormat="1" ht="15" customHeight="1">
      <c r="B180" s="300"/>
      <c r="C180" s="279" t="s">
        <v>58</v>
      </c>
      <c r="D180" s="279"/>
      <c r="E180" s="279"/>
      <c r="F180" s="299" t="s">
        <v>929</v>
      </c>
      <c r="G180" s="279"/>
      <c r="H180" s="279" t="s">
        <v>1002</v>
      </c>
      <c r="I180" s="279" t="s">
        <v>931</v>
      </c>
      <c r="J180" s="279">
        <v>255</v>
      </c>
      <c r="K180" s="321"/>
    </row>
    <row r="181" spans="2:11" s="1" customFormat="1" ht="15" customHeight="1">
      <c r="B181" s="300"/>
      <c r="C181" s="279" t="s">
        <v>110</v>
      </c>
      <c r="D181" s="279"/>
      <c r="E181" s="279"/>
      <c r="F181" s="299" t="s">
        <v>929</v>
      </c>
      <c r="G181" s="279"/>
      <c r="H181" s="279" t="s">
        <v>893</v>
      </c>
      <c r="I181" s="279" t="s">
        <v>931</v>
      </c>
      <c r="J181" s="279">
        <v>10</v>
      </c>
      <c r="K181" s="321"/>
    </row>
    <row r="182" spans="2:11" s="1" customFormat="1" ht="15" customHeight="1">
      <c r="B182" s="300"/>
      <c r="C182" s="279" t="s">
        <v>111</v>
      </c>
      <c r="D182" s="279"/>
      <c r="E182" s="279"/>
      <c r="F182" s="299" t="s">
        <v>929</v>
      </c>
      <c r="G182" s="279"/>
      <c r="H182" s="279" t="s">
        <v>1003</v>
      </c>
      <c r="I182" s="279" t="s">
        <v>964</v>
      </c>
      <c r="J182" s="279"/>
      <c r="K182" s="321"/>
    </row>
    <row r="183" spans="2:11" s="1" customFormat="1" ht="15" customHeight="1">
      <c r="B183" s="300"/>
      <c r="C183" s="279" t="s">
        <v>1004</v>
      </c>
      <c r="D183" s="279"/>
      <c r="E183" s="279"/>
      <c r="F183" s="299" t="s">
        <v>929</v>
      </c>
      <c r="G183" s="279"/>
      <c r="H183" s="279" t="s">
        <v>1005</v>
      </c>
      <c r="I183" s="279" t="s">
        <v>964</v>
      </c>
      <c r="J183" s="279"/>
      <c r="K183" s="321"/>
    </row>
    <row r="184" spans="2:11" s="1" customFormat="1" ht="15" customHeight="1">
      <c r="B184" s="300"/>
      <c r="C184" s="279" t="s">
        <v>993</v>
      </c>
      <c r="D184" s="279"/>
      <c r="E184" s="279"/>
      <c r="F184" s="299" t="s">
        <v>929</v>
      </c>
      <c r="G184" s="279"/>
      <c r="H184" s="279" t="s">
        <v>1006</v>
      </c>
      <c r="I184" s="279" t="s">
        <v>964</v>
      </c>
      <c r="J184" s="279"/>
      <c r="K184" s="321"/>
    </row>
    <row r="185" spans="2:11" s="1" customFormat="1" ht="15" customHeight="1">
      <c r="B185" s="300"/>
      <c r="C185" s="279" t="s">
        <v>113</v>
      </c>
      <c r="D185" s="279"/>
      <c r="E185" s="279"/>
      <c r="F185" s="299" t="s">
        <v>935</v>
      </c>
      <c r="G185" s="279"/>
      <c r="H185" s="279" t="s">
        <v>1007</v>
      </c>
      <c r="I185" s="279" t="s">
        <v>931</v>
      </c>
      <c r="J185" s="279">
        <v>50</v>
      </c>
      <c r="K185" s="321"/>
    </row>
    <row r="186" spans="2:11" s="1" customFormat="1" ht="15" customHeight="1">
      <c r="B186" s="300"/>
      <c r="C186" s="279" t="s">
        <v>1008</v>
      </c>
      <c r="D186" s="279"/>
      <c r="E186" s="279"/>
      <c r="F186" s="299" t="s">
        <v>935</v>
      </c>
      <c r="G186" s="279"/>
      <c r="H186" s="279" t="s">
        <v>1009</v>
      </c>
      <c r="I186" s="279" t="s">
        <v>1010</v>
      </c>
      <c r="J186" s="279"/>
      <c r="K186" s="321"/>
    </row>
    <row r="187" spans="2:11" s="1" customFormat="1" ht="15" customHeight="1">
      <c r="B187" s="300"/>
      <c r="C187" s="279" t="s">
        <v>1011</v>
      </c>
      <c r="D187" s="279"/>
      <c r="E187" s="279"/>
      <c r="F187" s="299" t="s">
        <v>935</v>
      </c>
      <c r="G187" s="279"/>
      <c r="H187" s="279" t="s">
        <v>1012</v>
      </c>
      <c r="I187" s="279" t="s">
        <v>1010</v>
      </c>
      <c r="J187" s="279"/>
      <c r="K187" s="321"/>
    </row>
    <row r="188" spans="2:11" s="1" customFormat="1" ht="15" customHeight="1">
      <c r="B188" s="300"/>
      <c r="C188" s="279" t="s">
        <v>1013</v>
      </c>
      <c r="D188" s="279"/>
      <c r="E188" s="279"/>
      <c r="F188" s="299" t="s">
        <v>935</v>
      </c>
      <c r="G188" s="279"/>
      <c r="H188" s="279" t="s">
        <v>1014</v>
      </c>
      <c r="I188" s="279" t="s">
        <v>1010</v>
      </c>
      <c r="J188" s="279"/>
      <c r="K188" s="321"/>
    </row>
    <row r="189" spans="2:11" s="1" customFormat="1" ht="15" customHeight="1">
      <c r="B189" s="300"/>
      <c r="C189" s="333" t="s">
        <v>1015</v>
      </c>
      <c r="D189" s="279"/>
      <c r="E189" s="279"/>
      <c r="F189" s="299" t="s">
        <v>935</v>
      </c>
      <c r="G189" s="279"/>
      <c r="H189" s="279" t="s">
        <v>1016</v>
      </c>
      <c r="I189" s="279" t="s">
        <v>1017</v>
      </c>
      <c r="J189" s="334" t="s">
        <v>1018</v>
      </c>
      <c r="K189" s="321"/>
    </row>
    <row r="190" spans="2:11" s="1" customFormat="1" ht="15" customHeight="1">
      <c r="B190" s="300"/>
      <c r="C190" s="285" t="s">
        <v>46</v>
      </c>
      <c r="D190" s="279"/>
      <c r="E190" s="279"/>
      <c r="F190" s="299" t="s">
        <v>929</v>
      </c>
      <c r="G190" s="279"/>
      <c r="H190" s="276" t="s">
        <v>1019</v>
      </c>
      <c r="I190" s="279" t="s">
        <v>1020</v>
      </c>
      <c r="J190" s="279"/>
      <c r="K190" s="321"/>
    </row>
    <row r="191" spans="2:11" s="1" customFormat="1" ht="15" customHeight="1">
      <c r="B191" s="300"/>
      <c r="C191" s="285" t="s">
        <v>1021</v>
      </c>
      <c r="D191" s="279"/>
      <c r="E191" s="279"/>
      <c r="F191" s="299" t="s">
        <v>929</v>
      </c>
      <c r="G191" s="279"/>
      <c r="H191" s="279" t="s">
        <v>1022</v>
      </c>
      <c r="I191" s="279" t="s">
        <v>964</v>
      </c>
      <c r="J191" s="279"/>
      <c r="K191" s="321"/>
    </row>
    <row r="192" spans="2:11" s="1" customFormat="1" ht="15" customHeight="1">
      <c r="B192" s="300"/>
      <c r="C192" s="285" t="s">
        <v>1023</v>
      </c>
      <c r="D192" s="279"/>
      <c r="E192" s="279"/>
      <c r="F192" s="299" t="s">
        <v>929</v>
      </c>
      <c r="G192" s="279"/>
      <c r="H192" s="279" t="s">
        <v>1024</v>
      </c>
      <c r="I192" s="279" t="s">
        <v>964</v>
      </c>
      <c r="J192" s="279"/>
      <c r="K192" s="321"/>
    </row>
    <row r="193" spans="2:11" s="1" customFormat="1" ht="15" customHeight="1">
      <c r="B193" s="300"/>
      <c r="C193" s="285" t="s">
        <v>1025</v>
      </c>
      <c r="D193" s="279"/>
      <c r="E193" s="279"/>
      <c r="F193" s="299" t="s">
        <v>935</v>
      </c>
      <c r="G193" s="279"/>
      <c r="H193" s="279" t="s">
        <v>1026</v>
      </c>
      <c r="I193" s="279" t="s">
        <v>964</v>
      </c>
      <c r="J193" s="279"/>
      <c r="K193" s="321"/>
    </row>
    <row r="194" spans="2:11" s="1" customFormat="1" ht="15" customHeight="1">
      <c r="B194" s="327"/>
      <c r="C194" s="335"/>
      <c r="D194" s="309"/>
      <c r="E194" s="309"/>
      <c r="F194" s="309"/>
      <c r="G194" s="309"/>
      <c r="H194" s="309"/>
      <c r="I194" s="309"/>
      <c r="J194" s="309"/>
      <c r="K194" s="328"/>
    </row>
    <row r="195" spans="2:11" s="1" customFormat="1" ht="18.75" customHeight="1">
      <c r="B195" s="276"/>
      <c r="C195" s="279"/>
      <c r="D195" s="279"/>
      <c r="E195" s="279"/>
      <c r="F195" s="299"/>
      <c r="G195" s="279"/>
      <c r="H195" s="279"/>
      <c r="I195" s="279"/>
      <c r="J195" s="279"/>
      <c r="K195" s="276"/>
    </row>
    <row r="196" spans="2:11" s="1" customFormat="1" ht="18.75" customHeight="1">
      <c r="B196" s="276"/>
      <c r="C196" s="279"/>
      <c r="D196" s="279"/>
      <c r="E196" s="279"/>
      <c r="F196" s="299"/>
      <c r="G196" s="279"/>
      <c r="H196" s="279"/>
      <c r="I196" s="279"/>
      <c r="J196" s="279"/>
      <c r="K196" s="276"/>
    </row>
    <row r="197" spans="2:11" s="1" customFormat="1" ht="18.75" customHeight="1">
      <c r="B197" s="286"/>
      <c r="C197" s="286"/>
      <c r="D197" s="286"/>
      <c r="E197" s="286"/>
      <c r="F197" s="286"/>
      <c r="G197" s="286"/>
      <c r="H197" s="286"/>
      <c r="I197" s="286"/>
      <c r="J197" s="286"/>
      <c r="K197" s="286"/>
    </row>
    <row r="198" spans="2:11" s="1" customFormat="1" ht="13.5">
      <c r="B198" s="268"/>
      <c r="C198" s="269"/>
      <c r="D198" s="269"/>
      <c r="E198" s="269"/>
      <c r="F198" s="269"/>
      <c r="G198" s="269"/>
      <c r="H198" s="269"/>
      <c r="I198" s="269"/>
      <c r="J198" s="269"/>
      <c r="K198" s="270"/>
    </row>
    <row r="199" spans="2:11" s="1" customFormat="1" ht="21">
      <c r="B199" s="271"/>
      <c r="C199" s="396" t="s">
        <v>1027</v>
      </c>
      <c r="D199" s="396"/>
      <c r="E199" s="396"/>
      <c r="F199" s="396"/>
      <c r="G199" s="396"/>
      <c r="H199" s="396"/>
      <c r="I199" s="396"/>
      <c r="J199" s="396"/>
      <c r="K199" s="272"/>
    </row>
    <row r="200" spans="2:11" s="1" customFormat="1" ht="25.5" customHeight="1">
      <c r="B200" s="271"/>
      <c r="C200" s="336" t="s">
        <v>1028</v>
      </c>
      <c r="D200" s="336"/>
      <c r="E200" s="336"/>
      <c r="F200" s="336" t="s">
        <v>1029</v>
      </c>
      <c r="G200" s="337"/>
      <c r="H200" s="397" t="s">
        <v>1030</v>
      </c>
      <c r="I200" s="397"/>
      <c r="J200" s="397"/>
      <c r="K200" s="272"/>
    </row>
    <row r="201" spans="2:11" s="1" customFormat="1" ht="5.25" customHeight="1">
      <c r="B201" s="300"/>
      <c r="C201" s="297"/>
      <c r="D201" s="297"/>
      <c r="E201" s="297"/>
      <c r="F201" s="297"/>
      <c r="G201" s="279"/>
      <c r="H201" s="297"/>
      <c r="I201" s="297"/>
      <c r="J201" s="297"/>
      <c r="K201" s="321"/>
    </row>
    <row r="202" spans="2:11" s="1" customFormat="1" ht="15" customHeight="1">
      <c r="B202" s="300"/>
      <c r="C202" s="279" t="s">
        <v>1020</v>
      </c>
      <c r="D202" s="279"/>
      <c r="E202" s="279"/>
      <c r="F202" s="299" t="s">
        <v>47</v>
      </c>
      <c r="G202" s="279"/>
      <c r="H202" s="398" t="s">
        <v>1031</v>
      </c>
      <c r="I202" s="398"/>
      <c r="J202" s="398"/>
      <c r="K202" s="321"/>
    </row>
    <row r="203" spans="2:11" s="1" customFormat="1" ht="15" customHeight="1">
      <c r="B203" s="300"/>
      <c r="C203" s="306"/>
      <c r="D203" s="279"/>
      <c r="E203" s="279"/>
      <c r="F203" s="299" t="s">
        <v>48</v>
      </c>
      <c r="G203" s="279"/>
      <c r="H203" s="398" t="s">
        <v>1032</v>
      </c>
      <c r="I203" s="398"/>
      <c r="J203" s="398"/>
      <c r="K203" s="321"/>
    </row>
    <row r="204" spans="2:11" s="1" customFormat="1" ht="15" customHeight="1">
      <c r="B204" s="300"/>
      <c r="C204" s="306"/>
      <c r="D204" s="279"/>
      <c r="E204" s="279"/>
      <c r="F204" s="299" t="s">
        <v>51</v>
      </c>
      <c r="G204" s="279"/>
      <c r="H204" s="398" t="s">
        <v>1033</v>
      </c>
      <c r="I204" s="398"/>
      <c r="J204" s="398"/>
      <c r="K204" s="321"/>
    </row>
    <row r="205" spans="2:11" s="1" customFormat="1" ht="15" customHeight="1">
      <c r="B205" s="300"/>
      <c r="C205" s="279"/>
      <c r="D205" s="279"/>
      <c r="E205" s="279"/>
      <c r="F205" s="299" t="s">
        <v>49</v>
      </c>
      <c r="G205" s="279"/>
      <c r="H205" s="398" t="s">
        <v>1034</v>
      </c>
      <c r="I205" s="398"/>
      <c r="J205" s="398"/>
      <c r="K205" s="321"/>
    </row>
    <row r="206" spans="2:11" s="1" customFormat="1" ht="15" customHeight="1">
      <c r="B206" s="300"/>
      <c r="C206" s="279"/>
      <c r="D206" s="279"/>
      <c r="E206" s="279"/>
      <c r="F206" s="299" t="s">
        <v>50</v>
      </c>
      <c r="G206" s="279"/>
      <c r="H206" s="398" t="s">
        <v>1035</v>
      </c>
      <c r="I206" s="398"/>
      <c r="J206" s="398"/>
      <c r="K206" s="321"/>
    </row>
    <row r="207" spans="2:11" s="1" customFormat="1" ht="15" customHeight="1">
      <c r="B207" s="300"/>
      <c r="C207" s="279"/>
      <c r="D207" s="279"/>
      <c r="E207" s="279"/>
      <c r="F207" s="299"/>
      <c r="G207" s="279"/>
      <c r="H207" s="279"/>
      <c r="I207" s="279"/>
      <c r="J207" s="279"/>
      <c r="K207" s="321"/>
    </row>
    <row r="208" spans="2:11" s="1" customFormat="1" ht="15" customHeight="1">
      <c r="B208" s="300"/>
      <c r="C208" s="279" t="s">
        <v>976</v>
      </c>
      <c r="D208" s="279"/>
      <c r="E208" s="279"/>
      <c r="F208" s="299" t="s">
        <v>872</v>
      </c>
      <c r="G208" s="279"/>
      <c r="H208" s="398" t="s">
        <v>1036</v>
      </c>
      <c r="I208" s="398"/>
      <c r="J208" s="398"/>
      <c r="K208" s="321"/>
    </row>
    <row r="209" spans="2:11" s="1" customFormat="1" ht="15" customHeight="1">
      <c r="B209" s="300"/>
      <c r="C209" s="306"/>
      <c r="D209" s="279"/>
      <c r="E209" s="279"/>
      <c r="F209" s="299" t="s">
        <v>875</v>
      </c>
      <c r="G209" s="279"/>
      <c r="H209" s="398" t="s">
        <v>876</v>
      </c>
      <c r="I209" s="398"/>
      <c r="J209" s="398"/>
      <c r="K209" s="321"/>
    </row>
    <row r="210" spans="2:11" s="1" customFormat="1" ht="15" customHeight="1">
      <c r="B210" s="300"/>
      <c r="C210" s="279"/>
      <c r="D210" s="279"/>
      <c r="E210" s="279"/>
      <c r="F210" s="299" t="s">
        <v>83</v>
      </c>
      <c r="G210" s="279"/>
      <c r="H210" s="398" t="s">
        <v>1037</v>
      </c>
      <c r="I210" s="398"/>
      <c r="J210" s="398"/>
      <c r="K210" s="321"/>
    </row>
    <row r="211" spans="2:11" s="1" customFormat="1" ht="15" customHeight="1">
      <c r="B211" s="338"/>
      <c r="C211" s="306"/>
      <c r="D211" s="306"/>
      <c r="E211" s="306"/>
      <c r="F211" s="299" t="s">
        <v>90</v>
      </c>
      <c r="G211" s="285"/>
      <c r="H211" s="399" t="s">
        <v>91</v>
      </c>
      <c r="I211" s="399"/>
      <c r="J211" s="399"/>
      <c r="K211" s="339"/>
    </row>
    <row r="212" spans="2:11" s="1" customFormat="1" ht="15" customHeight="1">
      <c r="B212" s="338"/>
      <c r="C212" s="306"/>
      <c r="D212" s="306"/>
      <c r="E212" s="306"/>
      <c r="F212" s="299" t="s">
        <v>805</v>
      </c>
      <c r="G212" s="285"/>
      <c r="H212" s="399" t="s">
        <v>824</v>
      </c>
      <c r="I212" s="399"/>
      <c r="J212" s="399"/>
      <c r="K212" s="339"/>
    </row>
    <row r="213" spans="2:11" s="1" customFormat="1" ht="15" customHeight="1">
      <c r="B213" s="338"/>
      <c r="C213" s="306"/>
      <c r="D213" s="306"/>
      <c r="E213" s="306"/>
      <c r="F213" s="340"/>
      <c r="G213" s="285"/>
      <c r="H213" s="341"/>
      <c r="I213" s="341"/>
      <c r="J213" s="341"/>
      <c r="K213" s="339"/>
    </row>
    <row r="214" spans="2:11" s="1" customFormat="1" ht="15" customHeight="1">
      <c r="B214" s="338"/>
      <c r="C214" s="279" t="s">
        <v>1000</v>
      </c>
      <c r="D214" s="306"/>
      <c r="E214" s="306"/>
      <c r="F214" s="299">
        <v>1</v>
      </c>
      <c r="G214" s="285"/>
      <c r="H214" s="399" t="s">
        <v>1038</v>
      </c>
      <c r="I214" s="399"/>
      <c r="J214" s="399"/>
      <c r="K214" s="339"/>
    </row>
    <row r="215" spans="2:11" s="1" customFormat="1" ht="15" customHeight="1">
      <c r="B215" s="338"/>
      <c r="C215" s="306"/>
      <c r="D215" s="306"/>
      <c r="E215" s="306"/>
      <c r="F215" s="299">
        <v>2</v>
      </c>
      <c r="G215" s="285"/>
      <c r="H215" s="399" t="s">
        <v>1039</v>
      </c>
      <c r="I215" s="399"/>
      <c r="J215" s="399"/>
      <c r="K215" s="339"/>
    </row>
    <row r="216" spans="2:11" s="1" customFormat="1" ht="15" customHeight="1">
      <c r="B216" s="338"/>
      <c r="C216" s="306"/>
      <c r="D216" s="306"/>
      <c r="E216" s="306"/>
      <c r="F216" s="299">
        <v>3</v>
      </c>
      <c r="G216" s="285"/>
      <c r="H216" s="399" t="s">
        <v>1040</v>
      </c>
      <c r="I216" s="399"/>
      <c r="J216" s="399"/>
      <c r="K216" s="339"/>
    </row>
    <row r="217" spans="2:11" s="1" customFormat="1" ht="15" customHeight="1">
      <c r="B217" s="338"/>
      <c r="C217" s="306"/>
      <c r="D217" s="306"/>
      <c r="E217" s="306"/>
      <c r="F217" s="299">
        <v>4</v>
      </c>
      <c r="G217" s="285"/>
      <c r="H217" s="399" t="s">
        <v>1041</v>
      </c>
      <c r="I217" s="399"/>
      <c r="J217" s="399"/>
      <c r="K217" s="339"/>
    </row>
    <row r="218" spans="2:11" s="1" customFormat="1" ht="12.75" customHeight="1">
      <c r="B218" s="342"/>
      <c r="C218" s="343"/>
      <c r="D218" s="343"/>
      <c r="E218" s="343"/>
      <c r="F218" s="343"/>
      <c r="G218" s="343"/>
      <c r="H218" s="343"/>
      <c r="I218" s="343"/>
      <c r="J218" s="343"/>
      <c r="K218" s="344"/>
    </row>
  </sheetData>
  <sheetProtection formatCells="0" formatColumns="0" formatRows="0" insertColumns="0" insertRows="0" insertHyperlinks="0" deleteColumns="0" deleteRows="0" sort="0" autoFilter="0" pivotTables="0"/>
  <mergeCells count="77">
    <mergeCell ref="G44:J44"/>
    <mergeCell ref="G45:J45"/>
    <mergeCell ref="C3:J3"/>
    <mergeCell ref="C4:J4"/>
    <mergeCell ref="C6:J6"/>
    <mergeCell ref="C7:J7"/>
    <mergeCell ref="G39:J39"/>
    <mergeCell ref="G40:J40"/>
    <mergeCell ref="G41:J41"/>
    <mergeCell ref="G42:J42"/>
    <mergeCell ref="G43:J43"/>
    <mergeCell ref="D34:J34"/>
    <mergeCell ref="D35:J35"/>
    <mergeCell ref="G36:J36"/>
    <mergeCell ref="G37:J37"/>
    <mergeCell ref="G38:J38"/>
    <mergeCell ref="D27:J27"/>
    <mergeCell ref="D28:J28"/>
    <mergeCell ref="D30:J30"/>
    <mergeCell ref="D31:J31"/>
    <mergeCell ref="D33:J33"/>
    <mergeCell ref="D70:J70"/>
    <mergeCell ref="C75:J75"/>
    <mergeCell ref="C9:J9"/>
    <mergeCell ref="D10:J10"/>
    <mergeCell ref="D11:J11"/>
    <mergeCell ref="D15:J15"/>
    <mergeCell ref="D16:J16"/>
    <mergeCell ref="D17:J17"/>
    <mergeCell ref="F18:J18"/>
    <mergeCell ref="F19:J19"/>
    <mergeCell ref="F20:J20"/>
    <mergeCell ref="F21:J21"/>
    <mergeCell ref="F22:J22"/>
    <mergeCell ref="F23:J23"/>
    <mergeCell ref="C25:J25"/>
    <mergeCell ref="C26:J26"/>
    <mergeCell ref="D65:J65"/>
    <mergeCell ref="D66:J66"/>
    <mergeCell ref="D67:J67"/>
    <mergeCell ref="D68:J68"/>
    <mergeCell ref="D69:J69"/>
    <mergeCell ref="D59:J59"/>
    <mergeCell ref="D60:J60"/>
    <mergeCell ref="D61:J61"/>
    <mergeCell ref="D62:J62"/>
    <mergeCell ref="D63:J63"/>
    <mergeCell ref="C52:J52"/>
    <mergeCell ref="C54:J54"/>
    <mergeCell ref="C55:J55"/>
    <mergeCell ref="C57:J57"/>
    <mergeCell ref="D58:J58"/>
    <mergeCell ref="D47:J47"/>
    <mergeCell ref="E48:J48"/>
    <mergeCell ref="E49:J49"/>
    <mergeCell ref="E50:J50"/>
    <mergeCell ref="D51:J51"/>
    <mergeCell ref="H212:J212"/>
    <mergeCell ref="H214:J214"/>
    <mergeCell ref="H215:J215"/>
    <mergeCell ref="H216:J216"/>
    <mergeCell ref="H217:J217"/>
    <mergeCell ref="H206:J206"/>
    <mergeCell ref="H208:J208"/>
    <mergeCell ref="H209:J209"/>
    <mergeCell ref="H210:J210"/>
    <mergeCell ref="H211:J211"/>
    <mergeCell ref="H200:J200"/>
    <mergeCell ref="H202:J202"/>
    <mergeCell ref="H203:J203"/>
    <mergeCell ref="H204:J204"/>
    <mergeCell ref="H205:J205"/>
    <mergeCell ref="C102:J102"/>
    <mergeCell ref="C122:J122"/>
    <mergeCell ref="C147:J147"/>
    <mergeCell ref="C165:J165"/>
    <mergeCell ref="C199:J199"/>
  </mergeCells>
  <pageMargins left="0.59027779999999996" right="0.59027779999999996" top="0.59027779999999996" bottom="0.59027779999999996" header="0" footer="0"/>
  <pageSetup paperSize="9" scale="7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listy</vt:lpstr>
      </vt:variant>
      <vt:variant>
        <vt:i4>5</vt:i4>
      </vt:variant>
      <vt:variant>
        <vt:lpstr>Pojmenované oblasti</vt:lpstr>
      </vt:variant>
      <vt:variant>
        <vt:i4>9</vt:i4>
      </vt:variant>
    </vt:vector>
  </HeadingPairs>
  <TitlesOfParts>
    <vt:vector size="14" baseType="lpstr">
      <vt:lpstr>Rekapitulace stavby</vt:lpstr>
      <vt:lpstr>IO 01 - Tlaková kanalizač...</vt:lpstr>
      <vt:lpstr>IO 02 - Kanalizační přípo...</vt:lpstr>
      <vt:lpstr>VON - Vedlejší a ostatní ...</vt:lpstr>
      <vt:lpstr>Pokyny pro vyplnění</vt:lpstr>
      <vt:lpstr>'IO 01 - Tlaková kanalizač...'!Názvy_tisku</vt:lpstr>
      <vt:lpstr>'IO 02 - Kanalizační přípo...'!Názvy_tisku</vt:lpstr>
      <vt:lpstr>'Rekapitulace stavby'!Názvy_tisku</vt:lpstr>
      <vt:lpstr>'VON - Vedlejší a ostatní ...'!Názvy_tisku</vt:lpstr>
      <vt:lpstr>'IO 01 - Tlaková kanalizač...'!Oblast_tisku</vt:lpstr>
      <vt:lpstr>'IO 02 - Kanalizační přípo...'!Oblast_tisku</vt:lpstr>
      <vt:lpstr>'Pokyny pro vyplnění'!Oblast_tisku</vt:lpstr>
      <vt:lpstr>'Rekapitulace stavby'!Oblast_tisku</vt:lpstr>
      <vt:lpstr>'VON - Vedlejší a ostatní ...'!Oblast_tisku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MARTINPC\marti</dc:creator>
  <cp:lastModifiedBy>marti</cp:lastModifiedBy>
  <dcterms:created xsi:type="dcterms:W3CDTF">2020-05-25T15:41:01Z</dcterms:created>
  <dcterms:modified xsi:type="dcterms:W3CDTF">2020-05-25T15:42:47Z</dcterms:modified>
</cp:coreProperties>
</file>