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25" windowWidth="27495" windowHeight="14760" activeTab="2"/>
  </bookViews>
  <sheets>
    <sheet name="Rekapitulace stavby" sheetId="1" r:id="rId1"/>
    <sheet name="SO 001 - Všeobecné položky " sheetId="2" r:id="rId2"/>
    <sheet name="SO 100 - Komunikace a zpe..." sheetId="3" r:id="rId3"/>
    <sheet name="SO 401 - Veřejné osvětlení" sheetId="4" r:id="rId4"/>
    <sheet name="SO 800 - Vegetační úpravy " sheetId="5" r:id="rId5"/>
    <sheet name="Pokyny pro vyplnění" sheetId="6" r:id="rId6"/>
  </sheets>
  <definedNames>
    <definedName name="_xlnm._FilterDatabase" localSheetId="1" hidden="1">'SO 001 - Všeobecné položky '!$C$85:$K$106</definedName>
    <definedName name="_xlnm._FilterDatabase" localSheetId="2" hidden="1">'SO 100 - Komunikace a zpe...'!$C$94:$K$716</definedName>
    <definedName name="_xlnm._FilterDatabase" localSheetId="3" hidden="1">'SO 401 - Veřejné osvětlení'!$C$86:$K$91</definedName>
    <definedName name="_xlnm._FilterDatabase" localSheetId="4" hidden="1">'SO 800 - Vegetační úpravy '!$C$86:$K$182</definedName>
    <definedName name="_xlnm.Print_Titles" localSheetId="0">'Rekapitulace stavby'!$52:$52</definedName>
    <definedName name="_xlnm.Print_Titles" localSheetId="1">'SO 001 - Všeobecné položky '!$85:$85</definedName>
    <definedName name="_xlnm.Print_Titles" localSheetId="2">'SO 100 - Komunikace a zpe...'!$94:$94</definedName>
    <definedName name="_xlnm.Print_Titles" localSheetId="3">'SO 401 - Veřejné osvětlení'!$86:$86</definedName>
    <definedName name="_xlnm.Print_Titles" localSheetId="4">'SO 800 - Vegetační úpravy '!$86:$86</definedName>
    <definedName name="_xlnm.Print_Area" localSheetId="5">'Pokyny pro vyplnění'!$B$2:$K$71,'Pokyny pro vyplnění'!$B$74:$K$118,'Pokyny pro vyplnění'!$B$121:$K$190,'Pokyny pro vyplnění'!$B$198:$K$218</definedName>
    <definedName name="_xlnm.Print_Area" localSheetId="0">'Rekapitulace stavby'!$D$4:$AO$36,'Rekapitulace stavby'!$C$42:$AQ$60</definedName>
    <definedName name="_xlnm.Print_Area" localSheetId="1">'SO 001 - Všeobecné položky '!$C$4:$J$41,'SO 001 - Všeobecné položky '!$C$47:$J$65,'SO 001 - Všeobecné položky '!$C$71:$K$106</definedName>
    <definedName name="_xlnm.Print_Area" localSheetId="2">'SO 100 - Komunikace a zpe...'!$C$4:$J$41,'SO 100 - Komunikace a zpe...'!$C$47:$J$74,'SO 100 - Komunikace a zpe...'!$C$80:$K$716</definedName>
    <definedName name="_xlnm.Print_Area" localSheetId="3">'SO 401 - Veřejné osvětlení'!$C$4:$J$41,'SO 401 - Veřejné osvětlení'!$C$47:$J$66,'SO 401 - Veřejné osvětlení'!$C$72:$K$91</definedName>
    <definedName name="_xlnm.Print_Area" localSheetId="4">'SO 800 - Vegetační úpravy '!$C$4:$J$41,'SO 800 - Vegetační úpravy '!$C$47:$J$66,'SO 800 - Vegetační úpravy '!$C$72:$K$182</definedName>
  </definedNames>
  <calcPr calcId="145621"/>
</workbook>
</file>

<file path=xl/calcChain.xml><?xml version="1.0" encoding="utf-8"?>
<calcChain xmlns="http://schemas.openxmlformats.org/spreadsheetml/2006/main">
  <c r="J39" i="5" l="1"/>
  <c r="J38" i="5"/>
  <c r="AY59" i="1"/>
  <c r="J37" i="5"/>
  <c r="AX59" i="1" s="1"/>
  <c r="BI181" i="5"/>
  <c r="BH181" i="5"/>
  <c r="BG181" i="5"/>
  <c r="BF181" i="5"/>
  <c r="T181" i="5"/>
  <c r="R181" i="5"/>
  <c r="P181" i="5"/>
  <c r="BK181" i="5"/>
  <c r="J181" i="5"/>
  <c r="BE181" i="5"/>
  <c r="BI179" i="5"/>
  <c r="BH179" i="5"/>
  <c r="BG179" i="5"/>
  <c r="BF179" i="5"/>
  <c r="T179" i="5"/>
  <c r="R179" i="5"/>
  <c r="P179" i="5"/>
  <c r="BK179" i="5"/>
  <c r="J179" i="5"/>
  <c r="BE179" i="5" s="1"/>
  <c r="BI177" i="5"/>
  <c r="BH177" i="5"/>
  <c r="BG177" i="5"/>
  <c r="BF177" i="5"/>
  <c r="T177" i="5"/>
  <c r="R177" i="5"/>
  <c r="P177" i="5"/>
  <c r="BK177" i="5"/>
  <c r="J177" i="5"/>
  <c r="BE177" i="5"/>
  <c r="BI174" i="5"/>
  <c r="BH174" i="5"/>
  <c r="BG174" i="5"/>
  <c r="BF174" i="5"/>
  <c r="T174" i="5"/>
  <c r="R174" i="5"/>
  <c r="P174" i="5"/>
  <c r="BK174" i="5"/>
  <c r="J174" i="5"/>
  <c r="BE174" i="5" s="1"/>
  <c r="BI172" i="5"/>
  <c r="BH172" i="5"/>
  <c r="BG172" i="5"/>
  <c r="BF172" i="5"/>
  <c r="T172" i="5"/>
  <c r="R172" i="5"/>
  <c r="P172" i="5"/>
  <c r="BK172" i="5"/>
  <c r="J172" i="5"/>
  <c r="BE172" i="5"/>
  <c r="BI170" i="5"/>
  <c r="BH170" i="5"/>
  <c r="BG170" i="5"/>
  <c r="BF170" i="5"/>
  <c r="T170" i="5"/>
  <c r="R170" i="5"/>
  <c r="P170" i="5"/>
  <c r="BK170" i="5"/>
  <c r="J170" i="5"/>
  <c r="BE170" i="5" s="1"/>
  <c r="BI168" i="5"/>
  <c r="BH168" i="5"/>
  <c r="BG168" i="5"/>
  <c r="BF168" i="5"/>
  <c r="T168" i="5"/>
  <c r="R168" i="5"/>
  <c r="P168" i="5"/>
  <c r="BK168" i="5"/>
  <c r="J168" i="5"/>
  <c r="BE168" i="5"/>
  <c r="BI166" i="5"/>
  <c r="BH166" i="5"/>
  <c r="BG166" i="5"/>
  <c r="BF166" i="5"/>
  <c r="T166" i="5"/>
  <c r="R166" i="5"/>
  <c r="P166" i="5"/>
  <c r="BK166" i="5"/>
  <c r="J166" i="5"/>
  <c r="BE166" i="5" s="1"/>
  <c r="BI164" i="5"/>
  <c r="BH164" i="5"/>
  <c r="BG164" i="5"/>
  <c r="BF164" i="5"/>
  <c r="T164" i="5"/>
  <c r="R164" i="5"/>
  <c r="P164" i="5"/>
  <c r="BK164" i="5"/>
  <c r="J164" i="5"/>
  <c r="BE164" i="5"/>
  <c r="BI162" i="5"/>
  <c r="BH162" i="5"/>
  <c r="BG162" i="5"/>
  <c r="BF162" i="5"/>
  <c r="T162" i="5"/>
  <c r="R162" i="5"/>
  <c r="P162" i="5"/>
  <c r="BK162" i="5"/>
  <c r="J162" i="5"/>
  <c r="BE162" i="5" s="1"/>
  <c r="BI160" i="5"/>
  <c r="BH160" i="5"/>
  <c r="BG160" i="5"/>
  <c r="BF160" i="5"/>
  <c r="T160" i="5"/>
  <c r="R160" i="5"/>
  <c r="P160" i="5"/>
  <c r="BK160" i="5"/>
  <c r="J160" i="5"/>
  <c r="BE160" i="5"/>
  <c r="BI158" i="5"/>
  <c r="BH158" i="5"/>
  <c r="BG158" i="5"/>
  <c r="BF158" i="5"/>
  <c r="T158" i="5"/>
  <c r="R158" i="5"/>
  <c r="P158" i="5"/>
  <c r="BK158" i="5"/>
  <c r="J158" i="5"/>
  <c r="BE158" i="5" s="1"/>
  <c r="BI156" i="5"/>
  <c r="BH156" i="5"/>
  <c r="BG156" i="5"/>
  <c r="BF156" i="5"/>
  <c r="T156" i="5"/>
  <c r="R156" i="5"/>
  <c r="P156" i="5"/>
  <c r="BK156" i="5"/>
  <c r="J156" i="5"/>
  <c r="BE156" i="5"/>
  <c r="BI154" i="5"/>
  <c r="BH154" i="5"/>
  <c r="BG154" i="5"/>
  <c r="BF154" i="5"/>
  <c r="T154" i="5"/>
  <c r="R154" i="5"/>
  <c r="P154" i="5"/>
  <c r="BK154" i="5"/>
  <c r="J154" i="5"/>
  <c r="BE154" i="5" s="1"/>
  <c r="BI152" i="5"/>
  <c r="BH152" i="5"/>
  <c r="BG152" i="5"/>
  <c r="BF152" i="5"/>
  <c r="T152" i="5"/>
  <c r="R152" i="5"/>
  <c r="P152" i="5"/>
  <c r="BK152" i="5"/>
  <c r="J152" i="5"/>
  <c r="BE152" i="5"/>
  <c r="BI150" i="5"/>
  <c r="BH150" i="5"/>
  <c r="BG150" i="5"/>
  <c r="BF150" i="5"/>
  <c r="T150" i="5"/>
  <c r="R150" i="5"/>
  <c r="P150" i="5"/>
  <c r="BK150" i="5"/>
  <c r="J150" i="5"/>
  <c r="BE150" i="5" s="1"/>
  <c r="BI148" i="5"/>
  <c r="BH148" i="5"/>
  <c r="BG148" i="5"/>
  <c r="BF148" i="5"/>
  <c r="T148" i="5"/>
  <c r="R148" i="5"/>
  <c r="P148" i="5"/>
  <c r="BK148" i="5"/>
  <c r="J148" i="5"/>
  <c r="BE148" i="5"/>
  <c r="BI146" i="5"/>
  <c r="BH146" i="5"/>
  <c r="BG146" i="5"/>
  <c r="BF146" i="5"/>
  <c r="T146" i="5"/>
  <c r="R146" i="5"/>
  <c r="P146" i="5"/>
  <c r="BK146" i="5"/>
  <c r="J146" i="5"/>
  <c r="BE146" i="5" s="1"/>
  <c r="BI144" i="5"/>
  <c r="BH144" i="5"/>
  <c r="BG144" i="5"/>
  <c r="BF144" i="5"/>
  <c r="T144" i="5"/>
  <c r="R144" i="5"/>
  <c r="P144" i="5"/>
  <c r="BK144" i="5"/>
  <c r="J144" i="5"/>
  <c r="BE144" i="5"/>
  <c r="BI142" i="5"/>
  <c r="BH142" i="5"/>
  <c r="BG142" i="5"/>
  <c r="BF142" i="5"/>
  <c r="T142" i="5"/>
  <c r="R142" i="5"/>
  <c r="P142" i="5"/>
  <c r="BK142" i="5"/>
  <c r="J142" i="5"/>
  <c r="BE142" i="5" s="1"/>
  <c r="BI140" i="5"/>
  <c r="BH140" i="5"/>
  <c r="BG140" i="5"/>
  <c r="BF140" i="5"/>
  <c r="T140" i="5"/>
  <c r="R140" i="5"/>
  <c r="P140" i="5"/>
  <c r="BK140" i="5"/>
  <c r="J140" i="5"/>
  <c r="BE140" i="5"/>
  <c r="BI138" i="5"/>
  <c r="BH138" i="5"/>
  <c r="BG138" i="5"/>
  <c r="BF138" i="5"/>
  <c r="T138" i="5"/>
  <c r="R138" i="5"/>
  <c r="P138" i="5"/>
  <c r="BK138" i="5"/>
  <c r="J138" i="5"/>
  <c r="BE138" i="5" s="1"/>
  <c r="BI136" i="5"/>
  <c r="BH136" i="5"/>
  <c r="BG136" i="5"/>
  <c r="BF136" i="5"/>
  <c r="T136" i="5"/>
  <c r="R136" i="5"/>
  <c r="P136" i="5"/>
  <c r="BK136" i="5"/>
  <c r="J136" i="5"/>
  <c r="BE136" i="5"/>
  <c r="BI134" i="5"/>
  <c r="BH134" i="5"/>
  <c r="BG134" i="5"/>
  <c r="BF134" i="5"/>
  <c r="T134" i="5"/>
  <c r="R134" i="5"/>
  <c r="P134" i="5"/>
  <c r="BK134" i="5"/>
  <c r="J134" i="5"/>
  <c r="BE134" i="5" s="1"/>
  <c r="BI132" i="5"/>
  <c r="BH132" i="5"/>
  <c r="BG132" i="5"/>
  <c r="BF132" i="5"/>
  <c r="T132" i="5"/>
  <c r="R132" i="5"/>
  <c r="P132" i="5"/>
  <c r="BK132" i="5"/>
  <c r="J132" i="5"/>
  <c r="BE132" i="5"/>
  <c r="BI130" i="5"/>
  <c r="BH130" i="5"/>
  <c r="BG130" i="5"/>
  <c r="BF130" i="5"/>
  <c r="T130" i="5"/>
  <c r="R130" i="5"/>
  <c r="P130" i="5"/>
  <c r="BK130" i="5"/>
  <c r="J130" i="5"/>
  <c r="BE130" i="5" s="1"/>
  <c r="BI128" i="5"/>
  <c r="BH128" i="5"/>
  <c r="BG128" i="5"/>
  <c r="BF128" i="5"/>
  <c r="T128" i="5"/>
  <c r="R128" i="5"/>
  <c r="P128" i="5"/>
  <c r="BK128" i="5"/>
  <c r="J128" i="5"/>
  <c r="BE128" i="5"/>
  <c r="BI126" i="5"/>
  <c r="BH126" i="5"/>
  <c r="BG126" i="5"/>
  <c r="BF126" i="5"/>
  <c r="T126" i="5"/>
  <c r="R126" i="5"/>
  <c r="P126" i="5"/>
  <c r="BK126" i="5"/>
  <c r="J126" i="5"/>
  <c r="BE126" i="5" s="1"/>
  <c r="BI124" i="5"/>
  <c r="BH124" i="5"/>
  <c r="BG124" i="5"/>
  <c r="BF124" i="5"/>
  <c r="T124" i="5"/>
  <c r="R124" i="5"/>
  <c r="P124" i="5"/>
  <c r="BK124" i="5"/>
  <c r="J124" i="5"/>
  <c r="BE124" i="5"/>
  <c r="BI122" i="5"/>
  <c r="BH122" i="5"/>
  <c r="BG122" i="5"/>
  <c r="BF122" i="5"/>
  <c r="T122" i="5"/>
  <c r="R122" i="5"/>
  <c r="P122" i="5"/>
  <c r="BK122" i="5"/>
  <c r="J122" i="5"/>
  <c r="BE122" i="5" s="1"/>
  <c r="BI120" i="5"/>
  <c r="BH120" i="5"/>
  <c r="BG120" i="5"/>
  <c r="BF120" i="5"/>
  <c r="T120" i="5"/>
  <c r="R120" i="5"/>
  <c r="P120" i="5"/>
  <c r="BK120" i="5"/>
  <c r="J120" i="5"/>
  <c r="BE120" i="5"/>
  <c r="BI118" i="5"/>
  <c r="BH118" i="5"/>
  <c r="BG118" i="5"/>
  <c r="BF118" i="5"/>
  <c r="T118" i="5"/>
  <c r="R118" i="5"/>
  <c r="P118" i="5"/>
  <c r="BK118" i="5"/>
  <c r="J118" i="5"/>
  <c r="BE118" i="5" s="1"/>
  <c r="BI116" i="5"/>
  <c r="BH116" i="5"/>
  <c r="BG116" i="5"/>
  <c r="BF116" i="5"/>
  <c r="T116" i="5"/>
  <c r="R116" i="5"/>
  <c r="P116" i="5"/>
  <c r="BK116" i="5"/>
  <c r="J116" i="5"/>
  <c r="BE116" i="5"/>
  <c r="BI114" i="5"/>
  <c r="BH114" i="5"/>
  <c r="BG114" i="5"/>
  <c r="BF114" i="5"/>
  <c r="T114" i="5"/>
  <c r="R114" i="5"/>
  <c r="P114" i="5"/>
  <c r="BK114" i="5"/>
  <c r="J114" i="5"/>
  <c r="BE114" i="5" s="1"/>
  <c r="BI112" i="5"/>
  <c r="BH112" i="5"/>
  <c r="BG112" i="5"/>
  <c r="BF112" i="5"/>
  <c r="T112" i="5"/>
  <c r="R112" i="5"/>
  <c r="P112" i="5"/>
  <c r="BK112" i="5"/>
  <c r="J112" i="5"/>
  <c r="BE112" i="5"/>
  <c r="BI110" i="5"/>
  <c r="BH110" i="5"/>
  <c r="BG110" i="5"/>
  <c r="BF110" i="5"/>
  <c r="T110" i="5"/>
  <c r="R110" i="5"/>
  <c r="P110" i="5"/>
  <c r="BK110" i="5"/>
  <c r="J110" i="5"/>
  <c r="BE110" i="5" s="1"/>
  <c r="BI107" i="5"/>
  <c r="BH107" i="5"/>
  <c r="BG107" i="5"/>
  <c r="BF107" i="5"/>
  <c r="T107" i="5"/>
  <c r="R107" i="5"/>
  <c r="P107" i="5"/>
  <c r="BK107" i="5"/>
  <c r="J107" i="5"/>
  <c r="BE107" i="5"/>
  <c r="BI105" i="5"/>
  <c r="BH105" i="5"/>
  <c r="BG105" i="5"/>
  <c r="BF105" i="5"/>
  <c r="T105" i="5"/>
  <c r="R105" i="5"/>
  <c r="P105" i="5"/>
  <c r="BK105" i="5"/>
  <c r="J105" i="5"/>
  <c r="BE105" i="5" s="1"/>
  <c r="BI96" i="5"/>
  <c r="BH96" i="5"/>
  <c r="BG96" i="5"/>
  <c r="BF96" i="5"/>
  <c r="T96" i="5"/>
  <c r="R96" i="5"/>
  <c r="P96" i="5"/>
  <c r="BK96" i="5"/>
  <c r="J96" i="5"/>
  <c r="BE96" i="5"/>
  <c r="BI93" i="5"/>
  <c r="BH93" i="5"/>
  <c r="BG93" i="5"/>
  <c r="BF93" i="5"/>
  <c r="T93" i="5"/>
  <c r="R93" i="5"/>
  <c r="P93" i="5"/>
  <c r="BK93" i="5"/>
  <c r="J93" i="5"/>
  <c r="BE93" i="5" s="1"/>
  <c r="F35" i="5" s="1"/>
  <c r="AZ59" i="1" s="1"/>
  <c r="BI90" i="5"/>
  <c r="F39" i="5"/>
  <c r="BD59" i="1" s="1"/>
  <c r="BH90" i="5"/>
  <c r="BG90" i="5"/>
  <c r="F37" i="5" s="1"/>
  <c r="BB59" i="1" s="1"/>
  <c r="BF90" i="5"/>
  <c r="T90" i="5"/>
  <c r="T89" i="5" s="1"/>
  <c r="T88" i="5" s="1"/>
  <c r="T87" i="5" s="1"/>
  <c r="R90" i="5"/>
  <c r="P90" i="5"/>
  <c r="P89" i="5" s="1"/>
  <c r="P88" i="5" s="1"/>
  <c r="P87" i="5" s="1"/>
  <c r="AU59" i="1" s="1"/>
  <c r="BK90" i="5"/>
  <c r="J90" i="5"/>
  <c r="BE90" i="5" s="1"/>
  <c r="J83" i="5"/>
  <c r="F83" i="5"/>
  <c r="F81" i="5"/>
  <c r="E79" i="5"/>
  <c r="J58" i="5"/>
  <c r="F58" i="5"/>
  <c r="F56" i="5"/>
  <c r="E54" i="5"/>
  <c r="J26" i="5"/>
  <c r="E26" i="5"/>
  <c r="J84" i="5" s="1"/>
  <c r="J59" i="5"/>
  <c r="J25" i="5"/>
  <c r="J20" i="5"/>
  <c r="E20" i="5"/>
  <c r="F84" i="5"/>
  <c r="F59" i="5"/>
  <c r="J19" i="5"/>
  <c r="J14" i="5"/>
  <c r="J81" i="5"/>
  <c r="J56" i="5"/>
  <c r="E7" i="5"/>
  <c r="E75" i="5" s="1"/>
  <c r="E50" i="5"/>
  <c r="J39" i="4"/>
  <c r="J38" i="4"/>
  <c r="AY58" i="1" s="1"/>
  <c r="J37" i="4"/>
  <c r="AX58" i="1" s="1"/>
  <c r="BI90" i="4"/>
  <c r="F39" i="4" s="1"/>
  <c r="BD58" i="1"/>
  <c r="BH90" i="4"/>
  <c r="F38" i="4" s="1"/>
  <c r="BC58" i="1" s="1"/>
  <c r="BG90" i="4"/>
  <c r="F37" i="4" s="1"/>
  <c r="BB58" i="1" s="1"/>
  <c r="BF90" i="4"/>
  <c r="J36" i="4"/>
  <c r="AW58" i="1" s="1"/>
  <c r="F36" i="4"/>
  <c r="BA58" i="1" s="1"/>
  <c r="T90" i="4"/>
  <c r="T89" i="4" s="1"/>
  <c r="T88" i="4" s="1"/>
  <c r="T87" i="4" s="1"/>
  <c r="R90" i="4"/>
  <c r="R89" i="4" s="1"/>
  <c r="R88" i="4" s="1"/>
  <c r="R87" i="4" s="1"/>
  <c r="P90" i="4"/>
  <c r="P89" i="4" s="1"/>
  <c r="P88" i="4" s="1"/>
  <c r="P87" i="4" s="1"/>
  <c r="AU58" i="1" s="1"/>
  <c r="BK90" i="4"/>
  <c r="BK89" i="4" s="1"/>
  <c r="J89" i="4" s="1"/>
  <c r="J65" i="4" s="1"/>
  <c r="J90" i="4"/>
  <c r="BE90" i="4"/>
  <c r="J83" i="4"/>
  <c r="F83" i="4"/>
  <c r="F81" i="4"/>
  <c r="E79" i="4"/>
  <c r="J58" i="4"/>
  <c r="F58" i="4"/>
  <c r="F56" i="4"/>
  <c r="E54" i="4"/>
  <c r="J26" i="4"/>
  <c r="E26" i="4"/>
  <c r="J84" i="4" s="1"/>
  <c r="J25" i="4"/>
  <c r="J20" i="4"/>
  <c r="E20" i="4"/>
  <c r="F84" i="4" s="1"/>
  <c r="F59" i="4"/>
  <c r="J19" i="4"/>
  <c r="J14" i="4"/>
  <c r="J81" i="4" s="1"/>
  <c r="J56" i="4"/>
  <c r="E7" i="4"/>
  <c r="E75" i="4" s="1"/>
  <c r="J39" i="3"/>
  <c r="J38" i="3"/>
  <c r="AY57" i="1" s="1"/>
  <c r="J37" i="3"/>
  <c r="AX57" i="1"/>
  <c r="BI714" i="3"/>
  <c r="BH714" i="3"/>
  <c r="BG714" i="3"/>
  <c r="BF714" i="3"/>
  <c r="T714" i="3"/>
  <c r="R714" i="3"/>
  <c r="P714" i="3"/>
  <c r="BK714" i="3"/>
  <c r="J714" i="3"/>
  <c r="BE714" i="3" s="1"/>
  <c r="BI708" i="3"/>
  <c r="BH708" i="3"/>
  <c r="BG708" i="3"/>
  <c r="BF708" i="3"/>
  <c r="T708" i="3"/>
  <c r="T707" i="3"/>
  <c r="T706" i="3" s="1"/>
  <c r="R708" i="3"/>
  <c r="R707" i="3" s="1"/>
  <c r="R706" i="3"/>
  <c r="P708" i="3"/>
  <c r="P707" i="3" s="1"/>
  <c r="P706" i="3" s="1"/>
  <c r="BK708" i="3"/>
  <c r="BK707" i="3" s="1"/>
  <c r="J708" i="3"/>
  <c r="BE708" i="3" s="1"/>
  <c r="BI704" i="3"/>
  <c r="BH704" i="3"/>
  <c r="BG704" i="3"/>
  <c r="BF704" i="3"/>
  <c r="T704" i="3"/>
  <c r="T703" i="3" s="1"/>
  <c r="R704" i="3"/>
  <c r="R703" i="3"/>
  <c r="P704" i="3"/>
  <c r="P703" i="3" s="1"/>
  <c r="BK704" i="3"/>
  <c r="BK703" i="3"/>
  <c r="J703" i="3" s="1"/>
  <c r="J71" i="3" s="1"/>
  <c r="J704" i="3"/>
  <c r="BE704" i="3" s="1"/>
  <c r="BI698" i="3"/>
  <c r="BH698" i="3"/>
  <c r="BG698" i="3"/>
  <c r="BF698" i="3"/>
  <c r="T698" i="3"/>
  <c r="R698" i="3"/>
  <c r="P698" i="3"/>
  <c r="BK698" i="3"/>
  <c r="J698" i="3"/>
  <c r="BE698" i="3" s="1"/>
  <c r="BI693" i="3"/>
  <c r="BH693" i="3"/>
  <c r="BG693" i="3"/>
  <c r="BF693" i="3"/>
  <c r="T693" i="3"/>
  <c r="R693" i="3"/>
  <c r="P693" i="3"/>
  <c r="BK693" i="3"/>
  <c r="J693" i="3"/>
  <c r="BE693" i="3"/>
  <c r="BI689" i="3"/>
  <c r="BH689" i="3"/>
  <c r="BG689" i="3"/>
  <c r="BF689" i="3"/>
  <c r="T689" i="3"/>
  <c r="R689" i="3"/>
  <c r="P689" i="3"/>
  <c r="BK689" i="3"/>
  <c r="J689" i="3"/>
  <c r="BE689" i="3" s="1"/>
  <c r="BI687" i="3"/>
  <c r="BH687" i="3"/>
  <c r="BG687" i="3"/>
  <c r="BF687" i="3"/>
  <c r="T687" i="3"/>
  <c r="R687" i="3"/>
  <c r="P687" i="3"/>
  <c r="BK687" i="3"/>
  <c r="J687" i="3"/>
  <c r="BE687" i="3"/>
  <c r="BI685" i="3"/>
  <c r="BH685" i="3"/>
  <c r="BG685" i="3"/>
  <c r="BF685" i="3"/>
  <c r="T685" i="3"/>
  <c r="R685" i="3"/>
  <c r="P685" i="3"/>
  <c r="BK685" i="3"/>
  <c r="J685" i="3"/>
  <c r="BE685" i="3" s="1"/>
  <c r="BI682" i="3"/>
  <c r="BH682" i="3"/>
  <c r="BG682" i="3"/>
  <c r="BF682" i="3"/>
  <c r="T682" i="3"/>
  <c r="R682" i="3"/>
  <c r="P682" i="3"/>
  <c r="BK682" i="3"/>
  <c r="J682" i="3"/>
  <c r="BE682" i="3"/>
  <c r="BI679" i="3"/>
  <c r="BH679" i="3"/>
  <c r="BG679" i="3"/>
  <c r="BF679" i="3"/>
  <c r="T679" i="3"/>
  <c r="R679" i="3"/>
  <c r="P679" i="3"/>
  <c r="BK679" i="3"/>
  <c r="BK658" i="3" s="1"/>
  <c r="J658" i="3" s="1"/>
  <c r="J70" i="3" s="1"/>
  <c r="J679" i="3"/>
  <c r="BE679" i="3" s="1"/>
  <c r="BI669" i="3"/>
  <c r="BH669" i="3"/>
  <c r="BG669" i="3"/>
  <c r="BF669" i="3"/>
  <c r="T669" i="3"/>
  <c r="R669" i="3"/>
  <c r="P669" i="3"/>
  <c r="BK669" i="3"/>
  <c r="J669" i="3"/>
  <c r="BE669" i="3"/>
  <c r="BI659" i="3"/>
  <c r="BH659" i="3"/>
  <c r="BG659" i="3"/>
  <c r="BF659" i="3"/>
  <c r="T659" i="3"/>
  <c r="R659" i="3"/>
  <c r="R658" i="3"/>
  <c r="P659" i="3"/>
  <c r="BK659" i="3"/>
  <c r="J659" i="3"/>
  <c r="BE659" i="3"/>
  <c r="BI646" i="3"/>
  <c r="BH646" i="3"/>
  <c r="BG646" i="3"/>
  <c r="BF646" i="3"/>
  <c r="T646" i="3"/>
  <c r="R646" i="3"/>
  <c r="P646" i="3"/>
  <c r="BK646" i="3"/>
  <c r="J646" i="3"/>
  <c r="BE646" i="3" s="1"/>
  <c r="BI643" i="3"/>
  <c r="BH643" i="3"/>
  <c r="BG643" i="3"/>
  <c r="BF643" i="3"/>
  <c r="T643" i="3"/>
  <c r="R643" i="3"/>
  <c r="P643" i="3"/>
  <c r="BK643" i="3"/>
  <c r="J643" i="3"/>
  <c r="BE643" i="3"/>
  <c r="BI639" i="3"/>
  <c r="BH639" i="3"/>
  <c r="BG639" i="3"/>
  <c r="BF639" i="3"/>
  <c r="T639" i="3"/>
  <c r="R639" i="3"/>
  <c r="P639" i="3"/>
  <c r="BK639" i="3"/>
  <c r="J639" i="3"/>
  <c r="BE639" i="3" s="1"/>
  <c r="BI635" i="3"/>
  <c r="BH635" i="3"/>
  <c r="BG635" i="3"/>
  <c r="BF635" i="3"/>
  <c r="T635" i="3"/>
  <c r="R635" i="3"/>
  <c r="P635" i="3"/>
  <c r="BK635" i="3"/>
  <c r="J635" i="3"/>
  <c r="BE635" i="3"/>
  <c r="BI631" i="3"/>
  <c r="BH631" i="3"/>
  <c r="BG631" i="3"/>
  <c r="BF631" i="3"/>
  <c r="T631" i="3"/>
  <c r="R631" i="3"/>
  <c r="P631" i="3"/>
  <c r="BK631" i="3"/>
  <c r="J631" i="3"/>
  <c r="BE631" i="3" s="1"/>
  <c r="BI627" i="3"/>
  <c r="BH627" i="3"/>
  <c r="BG627" i="3"/>
  <c r="BF627" i="3"/>
  <c r="T627" i="3"/>
  <c r="R627" i="3"/>
  <c r="P627" i="3"/>
  <c r="BK627" i="3"/>
  <c r="J627" i="3"/>
  <c r="BE627" i="3"/>
  <c r="BI624" i="3"/>
  <c r="BH624" i="3"/>
  <c r="BG624" i="3"/>
  <c r="BF624" i="3"/>
  <c r="T624" i="3"/>
  <c r="R624" i="3"/>
  <c r="P624" i="3"/>
  <c r="BK624" i="3"/>
  <c r="J624" i="3"/>
  <c r="BE624" i="3" s="1"/>
  <c r="BI617" i="3"/>
  <c r="BH617" i="3"/>
  <c r="BG617" i="3"/>
  <c r="BF617" i="3"/>
  <c r="T617" i="3"/>
  <c r="R617" i="3"/>
  <c r="P617" i="3"/>
  <c r="BK617" i="3"/>
  <c r="J617" i="3"/>
  <c r="BE617" i="3"/>
  <c r="BI609" i="3"/>
  <c r="BH609" i="3"/>
  <c r="BG609" i="3"/>
  <c r="BF609" i="3"/>
  <c r="T609" i="3"/>
  <c r="R609" i="3"/>
  <c r="P609" i="3"/>
  <c r="BK609" i="3"/>
  <c r="J609" i="3"/>
  <c r="BE609" i="3" s="1"/>
  <c r="BI606" i="3"/>
  <c r="BH606" i="3"/>
  <c r="BG606" i="3"/>
  <c r="BF606" i="3"/>
  <c r="T606" i="3"/>
  <c r="R606" i="3"/>
  <c r="P606" i="3"/>
  <c r="BK606" i="3"/>
  <c r="J606" i="3"/>
  <c r="BE606" i="3"/>
  <c r="BI600" i="3"/>
  <c r="BH600" i="3"/>
  <c r="BG600" i="3"/>
  <c r="BF600" i="3"/>
  <c r="T600" i="3"/>
  <c r="R600" i="3"/>
  <c r="P600" i="3"/>
  <c r="BK600" i="3"/>
  <c r="J600" i="3"/>
  <c r="BE600" i="3" s="1"/>
  <c r="BI597" i="3"/>
  <c r="BH597" i="3"/>
  <c r="BG597" i="3"/>
  <c r="BF597" i="3"/>
  <c r="T597" i="3"/>
  <c r="R597" i="3"/>
  <c r="P597" i="3"/>
  <c r="BK597" i="3"/>
  <c r="J597" i="3"/>
  <c r="BE597" i="3"/>
  <c r="BI593" i="3"/>
  <c r="BH593" i="3"/>
  <c r="BG593" i="3"/>
  <c r="BF593" i="3"/>
  <c r="T593" i="3"/>
  <c r="R593" i="3"/>
  <c r="P593" i="3"/>
  <c r="BK593" i="3"/>
  <c r="J593" i="3"/>
  <c r="BE593" i="3" s="1"/>
  <c r="BI590" i="3"/>
  <c r="BH590" i="3"/>
  <c r="BG590" i="3"/>
  <c r="BF590" i="3"/>
  <c r="T590" i="3"/>
  <c r="R590" i="3"/>
  <c r="P590" i="3"/>
  <c r="BK590" i="3"/>
  <c r="J590" i="3"/>
  <c r="BE590" i="3"/>
  <c r="BI583" i="3"/>
  <c r="BH583" i="3"/>
  <c r="BG583" i="3"/>
  <c r="BF583" i="3"/>
  <c r="T583" i="3"/>
  <c r="R583" i="3"/>
  <c r="P583" i="3"/>
  <c r="BK583" i="3"/>
  <c r="J583" i="3"/>
  <c r="BE583" i="3" s="1"/>
  <c r="BI572" i="3"/>
  <c r="BH572" i="3"/>
  <c r="BG572" i="3"/>
  <c r="BF572" i="3"/>
  <c r="T572" i="3"/>
  <c r="R572" i="3"/>
  <c r="P572" i="3"/>
  <c r="P526" i="3" s="1"/>
  <c r="BK572" i="3"/>
  <c r="J572" i="3"/>
  <c r="BE572" i="3"/>
  <c r="BI561" i="3"/>
  <c r="BH561" i="3"/>
  <c r="BG561" i="3"/>
  <c r="BF561" i="3"/>
  <c r="T561" i="3"/>
  <c r="R561" i="3"/>
  <c r="P561" i="3"/>
  <c r="BK561" i="3"/>
  <c r="J561" i="3"/>
  <c r="BE561" i="3" s="1"/>
  <c r="BI558" i="3"/>
  <c r="BH558" i="3"/>
  <c r="BG558" i="3"/>
  <c r="BF558" i="3"/>
  <c r="T558" i="3"/>
  <c r="R558" i="3"/>
  <c r="P558" i="3"/>
  <c r="BK558" i="3"/>
  <c r="J558" i="3"/>
  <c r="BE558" i="3"/>
  <c r="BI553" i="3"/>
  <c r="BH553" i="3"/>
  <c r="BG553" i="3"/>
  <c r="BF553" i="3"/>
  <c r="T553" i="3"/>
  <c r="R553" i="3"/>
  <c r="P553" i="3"/>
  <c r="BK553" i="3"/>
  <c r="J553" i="3"/>
  <c r="BE553" i="3" s="1"/>
  <c r="BI549" i="3"/>
  <c r="BH549" i="3"/>
  <c r="BG549" i="3"/>
  <c r="BF549" i="3"/>
  <c r="T549" i="3"/>
  <c r="R549" i="3"/>
  <c r="P549" i="3"/>
  <c r="BK549" i="3"/>
  <c r="J549" i="3"/>
  <c r="BE549" i="3"/>
  <c r="BI545" i="3"/>
  <c r="BH545" i="3"/>
  <c r="BG545" i="3"/>
  <c r="BF545" i="3"/>
  <c r="T545" i="3"/>
  <c r="T526" i="3" s="1"/>
  <c r="R545" i="3"/>
  <c r="P545" i="3"/>
  <c r="BK545" i="3"/>
  <c r="J545" i="3"/>
  <c r="BE545" i="3" s="1"/>
  <c r="BI541" i="3"/>
  <c r="BH541" i="3"/>
  <c r="BG541" i="3"/>
  <c r="BF541" i="3"/>
  <c r="T541" i="3"/>
  <c r="R541" i="3"/>
  <c r="P541" i="3"/>
  <c r="BK541" i="3"/>
  <c r="J541" i="3"/>
  <c r="BE541" i="3"/>
  <c r="BI530" i="3"/>
  <c r="BH530" i="3"/>
  <c r="BG530" i="3"/>
  <c r="BF530" i="3"/>
  <c r="T530" i="3"/>
  <c r="R530" i="3"/>
  <c r="P530" i="3"/>
  <c r="BK530" i="3"/>
  <c r="J530" i="3"/>
  <c r="BE530" i="3" s="1"/>
  <c r="BI527" i="3"/>
  <c r="BH527" i="3"/>
  <c r="BG527" i="3"/>
  <c r="BF527" i="3"/>
  <c r="T527" i="3"/>
  <c r="R527" i="3"/>
  <c r="R526" i="3" s="1"/>
  <c r="P527" i="3"/>
  <c r="BK527" i="3"/>
  <c r="J527" i="3"/>
  <c r="BE527" i="3" s="1"/>
  <c r="BI522" i="3"/>
  <c r="BH522" i="3"/>
  <c r="BG522" i="3"/>
  <c r="BF522" i="3"/>
  <c r="T522" i="3"/>
  <c r="R522" i="3"/>
  <c r="P522" i="3"/>
  <c r="BK522" i="3"/>
  <c r="J522" i="3"/>
  <c r="BE522" i="3"/>
  <c r="BI518" i="3"/>
  <c r="BH518" i="3"/>
  <c r="BG518" i="3"/>
  <c r="BF518" i="3"/>
  <c r="T518" i="3"/>
  <c r="R518" i="3"/>
  <c r="P518" i="3"/>
  <c r="BK518" i="3"/>
  <c r="J518" i="3"/>
  <c r="BE518" i="3" s="1"/>
  <c r="BI516" i="3"/>
  <c r="BH516" i="3"/>
  <c r="BG516" i="3"/>
  <c r="BF516" i="3"/>
  <c r="T516" i="3"/>
  <c r="R516" i="3"/>
  <c r="P516" i="3"/>
  <c r="BK516" i="3"/>
  <c r="J516" i="3"/>
  <c r="BE516" i="3"/>
  <c r="BI514" i="3"/>
  <c r="BH514" i="3"/>
  <c r="BG514" i="3"/>
  <c r="BF514" i="3"/>
  <c r="T514" i="3"/>
  <c r="R514" i="3"/>
  <c r="P514" i="3"/>
  <c r="BK514" i="3"/>
  <c r="J514" i="3"/>
  <c r="BE514" i="3" s="1"/>
  <c r="BI512" i="3"/>
  <c r="BH512" i="3"/>
  <c r="BG512" i="3"/>
  <c r="BF512" i="3"/>
  <c r="T512" i="3"/>
  <c r="R512" i="3"/>
  <c r="P512" i="3"/>
  <c r="BK512" i="3"/>
  <c r="J512" i="3"/>
  <c r="BE512" i="3"/>
  <c r="BI510" i="3"/>
  <c r="BH510" i="3"/>
  <c r="BG510" i="3"/>
  <c r="BF510" i="3"/>
  <c r="T510" i="3"/>
  <c r="R510" i="3"/>
  <c r="P510" i="3"/>
  <c r="BK510" i="3"/>
  <c r="J510" i="3"/>
  <c r="BE510" i="3" s="1"/>
  <c r="BI507" i="3"/>
  <c r="BH507" i="3"/>
  <c r="BG507" i="3"/>
  <c r="BF507" i="3"/>
  <c r="T507" i="3"/>
  <c r="R507" i="3"/>
  <c r="P507" i="3"/>
  <c r="BK507" i="3"/>
  <c r="J507" i="3"/>
  <c r="BE507" i="3"/>
  <c r="BI505" i="3"/>
  <c r="BH505" i="3"/>
  <c r="BG505" i="3"/>
  <c r="BF505" i="3"/>
  <c r="T505" i="3"/>
  <c r="R505" i="3"/>
  <c r="P505" i="3"/>
  <c r="BK505" i="3"/>
  <c r="J505" i="3"/>
  <c r="BE505" i="3" s="1"/>
  <c r="BI503" i="3"/>
  <c r="BH503" i="3"/>
  <c r="BG503" i="3"/>
  <c r="BF503" i="3"/>
  <c r="T503" i="3"/>
  <c r="R503" i="3"/>
  <c r="P503" i="3"/>
  <c r="BK503" i="3"/>
  <c r="J503" i="3"/>
  <c r="BE503" i="3"/>
  <c r="BI501" i="3"/>
  <c r="BH501" i="3"/>
  <c r="BG501" i="3"/>
  <c r="BF501" i="3"/>
  <c r="T501" i="3"/>
  <c r="R501" i="3"/>
  <c r="P501" i="3"/>
  <c r="BK501" i="3"/>
  <c r="J501" i="3"/>
  <c r="BE501" i="3" s="1"/>
  <c r="BI499" i="3"/>
  <c r="BH499" i="3"/>
  <c r="BG499" i="3"/>
  <c r="BF499" i="3"/>
  <c r="T499" i="3"/>
  <c r="R499" i="3"/>
  <c r="P499" i="3"/>
  <c r="BK499" i="3"/>
  <c r="J499" i="3"/>
  <c r="BE499" i="3"/>
  <c r="BI497" i="3"/>
  <c r="BH497" i="3"/>
  <c r="BG497" i="3"/>
  <c r="BF497" i="3"/>
  <c r="T497" i="3"/>
  <c r="R497" i="3"/>
  <c r="P497" i="3"/>
  <c r="BK497" i="3"/>
  <c r="J497" i="3"/>
  <c r="BE497" i="3" s="1"/>
  <c r="BI495" i="3"/>
  <c r="BH495" i="3"/>
  <c r="BG495" i="3"/>
  <c r="BF495" i="3"/>
  <c r="T495" i="3"/>
  <c r="R495" i="3"/>
  <c r="P495" i="3"/>
  <c r="BK495" i="3"/>
  <c r="J495" i="3"/>
  <c r="BE495" i="3"/>
  <c r="BI492" i="3"/>
  <c r="BH492" i="3"/>
  <c r="BG492" i="3"/>
  <c r="BF492" i="3"/>
  <c r="T492" i="3"/>
  <c r="R492" i="3"/>
  <c r="P492" i="3"/>
  <c r="BK492" i="3"/>
  <c r="J492" i="3"/>
  <c r="BE492" i="3" s="1"/>
  <c r="BI489" i="3"/>
  <c r="BH489" i="3"/>
  <c r="BG489" i="3"/>
  <c r="BF489" i="3"/>
  <c r="T489" i="3"/>
  <c r="R489" i="3"/>
  <c r="P489" i="3"/>
  <c r="BK489" i="3"/>
  <c r="J489" i="3"/>
  <c r="BE489" i="3"/>
  <c r="BI486" i="3"/>
  <c r="BH486" i="3"/>
  <c r="BG486" i="3"/>
  <c r="BF486" i="3"/>
  <c r="T486" i="3"/>
  <c r="R486" i="3"/>
  <c r="P486" i="3"/>
  <c r="BK486" i="3"/>
  <c r="J486" i="3"/>
  <c r="BE486" i="3" s="1"/>
  <c r="BI484" i="3"/>
  <c r="BH484" i="3"/>
  <c r="BG484" i="3"/>
  <c r="BF484" i="3"/>
  <c r="T484" i="3"/>
  <c r="R484" i="3"/>
  <c r="P484" i="3"/>
  <c r="P465" i="3" s="1"/>
  <c r="BK484" i="3"/>
  <c r="J484" i="3"/>
  <c r="BE484" i="3"/>
  <c r="BI480" i="3"/>
  <c r="BH480" i="3"/>
  <c r="BG480" i="3"/>
  <c r="BF480" i="3"/>
  <c r="T480" i="3"/>
  <c r="T465" i="3" s="1"/>
  <c r="R480" i="3"/>
  <c r="P480" i="3"/>
  <c r="BK480" i="3"/>
  <c r="J480" i="3"/>
  <c r="BE480" i="3" s="1"/>
  <c r="BI466" i="3"/>
  <c r="BH466" i="3"/>
  <c r="BG466" i="3"/>
  <c r="BF466" i="3"/>
  <c r="T466" i="3"/>
  <c r="R466" i="3"/>
  <c r="P466" i="3"/>
  <c r="BK466" i="3"/>
  <c r="J466" i="3"/>
  <c r="BE466" i="3"/>
  <c r="BI461" i="3"/>
  <c r="BH461" i="3"/>
  <c r="BG461" i="3"/>
  <c r="BF461" i="3"/>
  <c r="T461" i="3"/>
  <c r="R461" i="3"/>
  <c r="P461" i="3"/>
  <c r="BK461" i="3"/>
  <c r="J461" i="3"/>
  <c r="BE461" i="3"/>
  <c r="BI455" i="3"/>
  <c r="BH455" i="3"/>
  <c r="BG455" i="3"/>
  <c r="BF455" i="3"/>
  <c r="T455" i="3"/>
  <c r="R455" i="3"/>
  <c r="P455" i="3"/>
  <c r="BK455" i="3"/>
  <c r="J455" i="3"/>
  <c r="BE455" i="3" s="1"/>
  <c r="BI451" i="3"/>
  <c r="BH451" i="3"/>
  <c r="BG451" i="3"/>
  <c r="BF451" i="3"/>
  <c r="T451" i="3"/>
  <c r="R451" i="3"/>
  <c r="P451" i="3"/>
  <c r="BK451" i="3"/>
  <c r="J451" i="3"/>
  <c r="BE451" i="3"/>
  <c r="BI447" i="3"/>
  <c r="BH447" i="3"/>
  <c r="BG447" i="3"/>
  <c r="BF447" i="3"/>
  <c r="T447" i="3"/>
  <c r="R447" i="3"/>
  <c r="P447" i="3"/>
  <c r="BK447" i="3"/>
  <c r="J447" i="3"/>
  <c r="BE447" i="3" s="1"/>
  <c r="BI439" i="3"/>
  <c r="BH439" i="3"/>
  <c r="BG439" i="3"/>
  <c r="BF439" i="3"/>
  <c r="T439" i="3"/>
  <c r="R439" i="3"/>
  <c r="R324" i="3" s="1"/>
  <c r="P439" i="3"/>
  <c r="BK439" i="3"/>
  <c r="J439" i="3"/>
  <c r="BE439" i="3"/>
  <c r="BI427" i="3"/>
  <c r="BH427" i="3"/>
  <c r="BG427" i="3"/>
  <c r="BF427" i="3"/>
  <c r="T427" i="3"/>
  <c r="R427" i="3"/>
  <c r="P427" i="3"/>
  <c r="BK427" i="3"/>
  <c r="BK324" i="3" s="1"/>
  <c r="J324" i="3" s="1"/>
  <c r="J67" i="3" s="1"/>
  <c r="J427" i="3"/>
  <c r="BE427" i="3" s="1"/>
  <c r="BI418" i="3"/>
  <c r="BH418" i="3"/>
  <c r="BG418" i="3"/>
  <c r="BF418" i="3"/>
  <c r="T418" i="3"/>
  <c r="R418" i="3"/>
  <c r="P418" i="3"/>
  <c r="BK418" i="3"/>
  <c r="J418" i="3"/>
  <c r="BE418" i="3" s="1"/>
  <c r="BI414" i="3"/>
  <c r="BH414" i="3"/>
  <c r="BG414" i="3"/>
  <c r="BF414" i="3"/>
  <c r="T414" i="3"/>
  <c r="R414" i="3"/>
  <c r="P414" i="3"/>
  <c r="BK414" i="3"/>
  <c r="J414" i="3"/>
  <c r="BE414" i="3" s="1"/>
  <c r="BI404" i="3"/>
  <c r="BH404" i="3"/>
  <c r="BG404" i="3"/>
  <c r="BF404" i="3"/>
  <c r="T404" i="3"/>
  <c r="R404" i="3"/>
  <c r="P404" i="3"/>
  <c r="BK404" i="3"/>
  <c r="J404" i="3"/>
  <c r="BE404" i="3" s="1"/>
  <c r="BI400" i="3"/>
  <c r="BH400" i="3"/>
  <c r="BG400" i="3"/>
  <c r="BF400" i="3"/>
  <c r="T400" i="3"/>
  <c r="R400" i="3"/>
  <c r="P400" i="3"/>
  <c r="BK400" i="3"/>
  <c r="J400" i="3"/>
  <c r="BE400" i="3" s="1"/>
  <c r="BI391" i="3"/>
  <c r="BH391" i="3"/>
  <c r="BG391" i="3"/>
  <c r="BF391" i="3"/>
  <c r="T391" i="3"/>
  <c r="R391" i="3"/>
  <c r="P391" i="3"/>
  <c r="BK391" i="3"/>
  <c r="J391" i="3"/>
  <c r="BE391" i="3"/>
  <c r="BI387" i="3"/>
  <c r="BH387" i="3"/>
  <c r="BG387" i="3"/>
  <c r="BF387" i="3"/>
  <c r="T387" i="3"/>
  <c r="R387" i="3"/>
  <c r="P387" i="3"/>
  <c r="BK387" i="3"/>
  <c r="J387" i="3"/>
  <c r="BE387" i="3" s="1"/>
  <c r="BI384" i="3"/>
  <c r="BH384" i="3"/>
  <c r="BG384" i="3"/>
  <c r="BF384" i="3"/>
  <c r="T384" i="3"/>
  <c r="R384" i="3"/>
  <c r="P384" i="3"/>
  <c r="BK384" i="3"/>
  <c r="J384" i="3"/>
  <c r="BE384" i="3"/>
  <c r="BI381" i="3"/>
  <c r="BH381" i="3"/>
  <c r="BG381" i="3"/>
  <c r="BF381" i="3"/>
  <c r="T381" i="3"/>
  <c r="R381" i="3"/>
  <c r="P381" i="3"/>
  <c r="BK381" i="3"/>
  <c r="J381" i="3"/>
  <c r="BE381" i="3" s="1"/>
  <c r="BI377" i="3"/>
  <c r="BH377" i="3"/>
  <c r="BG377" i="3"/>
  <c r="BF377" i="3"/>
  <c r="T377" i="3"/>
  <c r="R377" i="3"/>
  <c r="P377" i="3"/>
  <c r="BK377" i="3"/>
  <c r="J377" i="3"/>
  <c r="BE377" i="3"/>
  <c r="BI368" i="3"/>
  <c r="BH368" i="3"/>
  <c r="BG368" i="3"/>
  <c r="BF368" i="3"/>
  <c r="T368" i="3"/>
  <c r="R368" i="3"/>
  <c r="P368" i="3"/>
  <c r="BK368" i="3"/>
  <c r="J368" i="3"/>
  <c r="BE368" i="3" s="1"/>
  <c r="BI364" i="3"/>
  <c r="BH364" i="3"/>
  <c r="BG364" i="3"/>
  <c r="BF364" i="3"/>
  <c r="T364" i="3"/>
  <c r="R364" i="3"/>
  <c r="P364" i="3"/>
  <c r="BK364" i="3"/>
  <c r="J364" i="3"/>
  <c r="BE364" i="3"/>
  <c r="BI356" i="3"/>
  <c r="BH356" i="3"/>
  <c r="BG356" i="3"/>
  <c r="BF356" i="3"/>
  <c r="T356" i="3"/>
  <c r="R356" i="3"/>
  <c r="P356" i="3"/>
  <c r="BK356" i="3"/>
  <c r="J356" i="3"/>
  <c r="BE356" i="3" s="1"/>
  <c r="BI347" i="3"/>
  <c r="BH347" i="3"/>
  <c r="BG347" i="3"/>
  <c r="BF347" i="3"/>
  <c r="T347" i="3"/>
  <c r="R347" i="3"/>
  <c r="P347" i="3"/>
  <c r="BK347" i="3"/>
  <c r="J347" i="3"/>
  <c r="BE347" i="3"/>
  <c r="BI337" i="3"/>
  <c r="BH337" i="3"/>
  <c r="BG337" i="3"/>
  <c r="BF337" i="3"/>
  <c r="T337" i="3"/>
  <c r="R337" i="3"/>
  <c r="P337" i="3"/>
  <c r="BK337" i="3"/>
  <c r="J337" i="3"/>
  <c r="BE337" i="3" s="1"/>
  <c r="BI333" i="3"/>
  <c r="BH333" i="3"/>
  <c r="BG333" i="3"/>
  <c r="BF333" i="3"/>
  <c r="T333" i="3"/>
  <c r="R333" i="3"/>
  <c r="P333" i="3"/>
  <c r="BK333" i="3"/>
  <c r="J333" i="3"/>
  <c r="BE333" i="3"/>
  <c r="BI325" i="3"/>
  <c r="BH325" i="3"/>
  <c r="BG325" i="3"/>
  <c r="BF325" i="3"/>
  <c r="T325" i="3"/>
  <c r="T324" i="3" s="1"/>
  <c r="R325" i="3"/>
  <c r="P325" i="3"/>
  <c r="P324" i="3" s="1"/>
  <c r="BK325" i="3"/>
  <c r="J325" i="3"/>
  <c r="BE325" i="3"/>
  <c r="BI318" i="3"/>
  <c r="BH318" i="3"/>
  <c r="BG318" i="3"/>
  <c r="BF318" i="3"/>
  <c r="T318" i="3"/>
  <c r="R318" i="3"/>
  <c r="P318" i="3"/>
  <c r="BK318" i="3"/>
  <c r="J318" i="3"/>
  <c r="BE318" i="3" s="1"/>
  <c r="BI300" i="3"/>
  <c r="BH300" i="3"/>
  <c r="BG300" i="3"/>
  <c r="BF300" i="3"/>
  <c r="T300" i="3"/>
  <c r="R300" i="3"/>
  <c r="P300" i="3"/>
  <c r="BK300" i="3"/>
  <c r="J300" i="3"/>
  <c r="BE300" i="3"/>
  <c r="BI286" i="3"/>
  <c r="BH286" i="3"/>
  <c r="BG286" i="3"/>
  <c r="BF286" i="3"/>
  <c r="T286" i="3"/>
  <c r="T285" i="3" s="1"/>
  <c r="R286" i="3"/>
  <c r="R285" i="3"/>
  <c r="P286" i="3"/>
  <c r="P285" i="3" s="1"/>
  <c r="BK286" i="3"/>
  <c r="BK285" i="3"/>
  <c r="J285" i="3"/>
  <c r="J66" i="3" s="1"/>
  <c r="J286" i="3"/>
  <c r="BE286" i="3"/>
  <c r="BI269" i="3"/>
  <c r="BH269" i="3"/>
  <c r="BG269" i="3"/>
  <c r="BF269" i="3"/>
  <c r="T269" i="3"/>
  <c r="R269" i="3"/>
  <c r="P269" i="3"/>
  <c r="BK269" i="3"/>
  <c r="J269" i="3"/>
  <c r="BE269" i="3" s="1"/>
  <c r="BI265" i="3"/>
  <c r="BH265" i="3"/>
  <c r="BG265" i="3"/>
  <c r="BF265" i="3"/>
  <c r="T265" i="3"/>
  <c r="R265" i="3"/>
  <c r="P265" i="3"/>
  <c r="BK265" i="3"/>
  <c r="J265" i="3"/>
  <c r="BE265" i="3"/>
  <c r="BI262" i="3"/>
  <c r="BH262" i="3"/>
  <c r="BG262" i="3"/>
  <c r="BF262" i="3"/>
  <c r="T262" i="3"/>
  <c r="R262" i="3"/>
  <c r="P262" i="3"/>
  <c r="BK262" i="3"/>
  <c r="J262" i="3"/>
  <c r="BE262" i="3" s="1"/>
  <c r="BI259" i="3"/>
  <c r="BH259" i="3"/>
  <c r="BG259" i="3"/>
  <c r="BF259" i="3"/>
  <c r="T259" i="3"/>
  <c r="R259" i="3"/>
  <c r="P259" i="3"/>
  <c r="BK259" i="3"/>
  <c r="J259" i="3"/>
  <c r="BE259" i="3"/>
  <c r="BI256" i="3"/>
  <c r="BH256" i="3"/>
  <c r="BG256" i="3"/>
  <c r="BF256" i="3"/>
  <c r="T256" i="3"/>
  <c r="R256" i="3"/>
  <c r="P256" i="3"/>
  <c r="BK256" i="3"/>
  <c r="J256" i="3"/>
  <c r="BE256" i="3" s="1"/>
  <c r="BI253" i="3"/>
  <c r="BH253" i="3"/>
  <c r="BG253" i="3"/>
  <c r="BF253" i="3"/>
  <c r="T253" i="3"/>
  <c r="R253" i="3"/>
  <c r="P253" i="3"/>
  <c r="BK253" i="3"/>
  <c r="J253" i="3"/>
  <c r="BE253" i="3"/>
  <c r="BI250" i="3"/>
  <c r="BH250" i="3"/>
  <c r="BG250" i="3"/>
  <c r="BF250" i="3"/>
  <c r="T250" i="3"/>
  <c r="R250" i="3"/>
  <c r="P250" i="3"/>
  <c r="BK250" i="3"/>
  <c r="J250" i="3"/>
  <c r="BE250" i="3" s="1"/>
  <c r="BI232" i="3"/>
  <c r="BH232" i="3"/>
  <c r="BG232" i="3"/>
  <c r="BF232" i="3"/>
  <c r="T232" i="3"/>
  <c r="R232" i="3"/>
  <c r="P232" i="3"/>
  <c r="BK232" i="3"/>
  <c r="J232" i="3"/>
  <c r="BE232" i="3"/>
  <c r="BI229" i="3"/>
  <c r="BH229" i="3"/>
  <c r="BG229" i="3"/>
  <c r="BF229" i="3"/>
  <c r="T229" i="3"/>
  <c r="R229" i="3"/>
  <c r="P229" i="3"/>
  <c r="BK229" i="3"/>
  <c r="J229" i="3"/>
  <c r="BE229" i="3" s="1"/>
  <c r="BI225" i="3"/>
  <c r="BH225" i="3"/>
  <c r="BG225" i="3"/>
  <c r="BF225" i="3"/>
  <c r="T225" i="3"/>
  <c r="R225" i="3"/>
  <c r="P225" i="3"/>
  <c r="BK225" i="3"/>
  <c r="J225" i="3"/>
  <c r="BE225" i="3"/>
  <c r="BI206" i="3"/>
  <c r="BH206" i="3"/>
  <c r="BG206" i="3"/>
  <c r="BF206" i="3"/>
  <c r="T206" i="3"/>
  <c r="R206" i="3"/>
  <c r="P206" i="3"/>
  <c r="BK206" i="3"/>
  <c r="J206" i="3"/>
  <c r="BE206" i="3" s="1"/>
  <c r="BI203" i="3"/>
  <c r="BH203" i="3"/>
  <c r="BG203" i="3"/>
  <c r="BF203" i="3"/>
  <c r="T203" i="3"/>
  <c r="R203" i="3"/>
  <c r="P203" i="3"/>
  <c r="BK203" i="3"/>
  <c r="J203" i="3"/>
  <c r="BE203" i="3"/>
  <c r="BI201" i="3"/>
  <c r="BH201" i="3"/>
  <c r="BG201" i="3"/>
  <c r="BF201" i="3"/>
  <c r="T201" i="3"/>
  <c r="R201" i="3"/>
  <c r="P201" i="3"/>
  <c r="BK201" i="3"/>
  <c r="J201" i="3"/>
  <c r="BE201" i="3" s="1"/>
  <c r="BI198" i="3"/>
  <c r="BH198" i="3"/>
  <c r="BG198" i="3"/>
  <c r="BF198" i="3"/>
  <c r="T198" i="3"/>
  <c r="R198" i="3"/>
  <c r="P198" i="3"/>
  <c r="BK198" i="3"/>
  <c r="J198" i="3"/>
  <c r="BE198" i="3"/>
  <c r="BI191" i="3"/>
  <c r="BH191" i="3"/>
  <c r="BG191" i="3"/>
  <c r="BF191" i="3"/>
  <c r="T191" i="3"/>
  <c r="R191" i="3"/>
  <c r="P191" i="3"/>
  <c r="BK191" i="3"/>
  <c r="J191" i="3"/>
  <c r="BE191" i="3" s="1"/>
  <c r="BI189" i="3"/>
  <c r="BH189" i="3"/>
  <c r="BG189" i="3"/>
  <c r="BF189" i="3"/>
  <c r="T189" i="3"/>
  <c r="R189" i="3"/>
  <c r="P189" i="3"/>
  <c r="BK189" i="3"/>
  <c r="J189" i="3"/>
  <c r="BE189" i="3"/>
  <c r="BI185" i="3"/>
  <c r="BH185" i="3"/>
  <c r="BG185" i="3"/>
  <c r="BF185" i="3"/>
  <c r="T185" i="3"/>
  <c r="R185" i="3"/>
  <c r="P185" i="3"/>
  <c r="BK185" i="3"/>
  <c r="J185" i="3"/>
  <c r="BE185" i="3" s="1"/>
  <c r="BI183" i="3"/>
  <c r="BH183" i="3"/>
  <c r="BG183" i="3"/>
  <c r="BF183" i="3"/>
  <c r="T183" i="3"/>
  <c r="R183" i="3"/>
  <c r="P183" i="3"/>
  <c r="BK183" i="3"/>
  <c r="J183" i="3"/>
  <c r="BE183" i="3"/>
  <c r="BI164" i="3"/>
  <c r="BH164" i="3"/>
  <c r="BG164" i="3"/>
  <c r="BF164" i="3"/>
  <c r="T164" i="3"/>
  <c r="R164" i="3"/>
  <c r="P164" i="3"/>
  <c r="BK164" i="3"/>
  <c r="J164" i="3"/>
  <c r="BE164" i="3" s="1"/>
  <c r="BI162" i="3"/>
  <c r="BH162" i="3"/>
  <c r="BG162" i="3"/>
  <c r="BF162" i="3"/>
  <c r="T162" i="3"/>
  <c r="R162" i="3"/>
  <c r="P162" i="3"/>
  <c r="BK162" i="3"/>
  <c r="J162" i="3"/>
  <c r="BE162" i="3"/>
  <c r="BI154" i="3"/>
  <c r="BH154" i="3"/>
  <c r="BG154" i="3"/>
  <c r="BF154" i="3"/>
  <c r="T154" i="3"/>
  <c r="R154" i="3"/>
  <c r="P154" i="3"/>
  <c r="BK154" i="3"/>
  <c r="J154" i="3"/>
  <c r="BE154" i="3" s="1"/>
  <c r="BI147" i="3"/>
  <c r="BH147" i="3"/>
  <c r="BG147" i="3"/>
  <c r="BF147" i="3"/>
  <c r="T147" i="3"/>
  <c r="R147" i="3"/>
  <c r="P147" i="3"/>
  <c r="BK147" i="3"/>
  <c r="J147" i="3"/>
  <c r="BE147" i="3"/>
  <c r="BI144" i="3"/>
  <c r="BH144" i="3"/>
  <c r="BG144" i="3"/>
  <c r="BF144" i="3"/>
  <c r="T144" i="3"/>
  <c r="R144" i="3"/>
  <c r="P144" i="3"/>
  <c r="BK144" i="3"/>
  <c r="J144" i="3"/>
  <c r="BE144" i="3" s="1"/>
  <c r="BI138" i="3"/>
  <c r="BH138" i="3"/>
  <c r="BG138" i="3"/>
  <c r="BF138" i="3"/>
  <c r="T138" i="3"/>
  <c r="R138" i="3"/>
  <c r="P138" i="3"/>
  <c r="BK138" i="3"/>
  <c r="J138" i="3"/>
  <c r="BE138" i="3"/>
  <c r="BI132" i="3"/>
  <c r="BH132" i="3"/>
  <c r="BG132" i="3"/>
  <c r="BF132" i="3"/>
  <c r="T132" i="3"/>
  <c r="R132" i="3"/>
  <c r="P132" i="3"/>
  <c r="BK132" i="3"/>
  <c r="J132" i="3"/>
  <c r="BE132" i="3" s="1"/>
  <c r="BI126" i="3"/>
  <c r="BH126" i="3"/>
  <c r="BG126" i="3"/>
  <c r="BF126" i="3"/>
  <c r="T126" i="3"/>
  <c r="R126" i="3"/>
  <c r="P126" i="3"/>
  <c r="BK126" i="3"/>
  <c r="J126" i="3"/>
  <c r="BE126" i="3"/>
  <c r="BI121" i="3"/>
  <c r="BH121" i="3"/>
  <c r="BG121" i="3"/>
  <c r="BF121" i="3"/>
  <c r="T121" i="3"/>
  <c r="R121" i="3"/>
  <c r="P121" i="3"/>
  <c r="BK121" i="3"/>
  <c r="J121" i="3"/>
  <c r="BE121" i="3" s="1"/>
  <c r="BI114" i="3"/>
  <c r="BH114" i="3"/>
  <c r="BG114" i="3"/>
  <c r="BF114" i="3"/>
  <c r="T114" i="3"/>
  <c r="R114" i="3"/>
  <c r="P114" i="3"/>
  <c r="BK114" i="3"/>
  <c r="J114" i="3"/>
  <c r="BE114" i="3"/>
  <c r="BI107" i="3"/>
  <c r="BH107" i="3"/>
  <c r="BG107" i="3"/>
  <c r="BF107" i="3"/>
  <c r="J36" i="3" s="1"/>
  <c r="AW57" i="1" s="1"/>
  <c r="T107" i="3"/>
  <c r="T97" i="3" s="1"/>
  <c r="R107" i="3"/>
  <c r="P107" i="3"/>
  <c r="BK107" i="3"/>
  <c r="J107" i="3"/>
  <c r="BE107" i="3" s="1"/>
  <c r="BI101" i="3"/>
  <c r="BH101" i="3"/>
  <c r="BG101" i="3"/>
  <c r="F37" i="3" s="1"/>
  <c r="BB57" i="1" s="1"/>
  <c r="BF101" i="3"/>
  <c r="T101" i="3"/>
  <c r="R101" i="3"/>
  <c r="P101" i="3"/>
  <c r="P97" i="3" s="1"/>
  <c r="BK101" i="3"/>
  <c r="J101" i="3"/>
  <c r="BE101" i="3"/>
  <c r="BI98" i="3"/>
  <c r="F39" i="3" s="1"/>
  <c r="BD57" i="1" s="1"/>
  <c r="BH98" i="3"/>
  <c r="F38" i="3"/>
  <c r="BC57" i="1" s="1"/>
  <c r="BG98" i="3"/>
  <c r="BF98" i="3"/>
  <c r="F36" i="3"/>
  <c r="BA57" i="1" s="1"/>
  <c r="T98" i="3"/>
  <c r="R98" i="3"/>
  <c r="R97" i="3"/>
  <c r="P98" i="3"/>
  <c r="BK98" i="3"/>
  <c r="BK97" i="3"/>
  <c r="J97" i="3" s="1"/>
  <c r="J65" i="3" s="1"/>
  <c r="J98" i="3"/>
  <c r="BE98" i="3"/>
  <c r="J91" i="3"/>
  <c r="F91" i="3"/>
  <c r="F89" i="3"/>
  <c r="E87" i="3"/>
  <c r="J58" i="3"/>
  <c r="F58" i="3"/>
  <c r="F56" i="3"/>
  <c r="E54" i="3"/>
  <c r="J26" i="3"/>
  <c r="E26" i="3"/>
  <c r="J59" i="3" s="1"/>
  <c r="J92" i="3"/>
  <c r="J25" i="3"/>
  <c r="J20" i="3"/>
  <c r="E20" i="3"/>
  <c r="F92" i="3" s="1"/>
  <c r="J19" i="3"/>
  <c r="J14" i="3"/>
  <c r="J89" i="3" s="1"/>
  <c r="E7" i="3"/>
  <c r="E50" i="3" s="1"/>
  <c r="E83" i="3"/>
  <c r="J39" i="2"/>
  <c r="J38" i="2"/>
  <c r="AY56" i="1"/>
  <c r="J37" i="2"/>
  <c r="AX56" i="1"/>
  <c r="BI105" i="2"/>
  <c r="BH105" i="2"/>
  <c r="BG105" i="2"/>
  <c r="BF105" i="2"/>
  <c r="T105" i="2"/>
  <c r="R105" i="2"/>
  <c r="P105" i="2"/>
  <c r="BK105" i="2"/>
  <c r="J105" i="2"/>
  <c r="BE105" i="2"/>
  <c r="BI103" i="2"/>
  <c r="BH103" i="2"/>
  <c r="BG103" i="2"/>
  <c r="BF103" i="2"/>
  <c r="T103" i="2"/>
  <c r="R103" i="2"/>
  <c r="P103" i="2"/>
  <c r="BK103" i="2"/>
  <c r="J103" i="2"/>
  <c r="BE103" i="2"/>
  <c r="BI101" i="2"/>
  <c r="BH101" i="2"/>
  <c r="BG101" i="2"/>
  <c r="BF101" i="2"/>
  <c r="T101" i="2"/>
  <c r="R101" i="2"/>
  <c r="P101" i="2"/>
  <c r="BK101" i="2"/>
  <c r="J101" i="2"/>
  <c r="BE101" i="2"/>
  <c r="BI99" i="2"/>
  <c r="BH99" i="2"/>
  <c r="BG99" i="2"/>
  <c r="BF99" i="2"/>
  <c r="T99" i="2"/>
  <c r="R99" i="2"/>
  <c r="P99" i="2"/>
  <c r="BK99" i="2"/>
  <c r="J99" i="2"/>
  <c r="BE99" i="2"/>
  <c r="BI96" i="2"/>
  <c r="BH96" i="2"/>
  <c r="BG96" i="2"/>
  <c r="BF96" i="2"/>
  <c r="T96" i="2"/>
  <c r="R96" i="2"/>
  <c r="P96" i="2"/>
  <c r="BK96" i="2"/>
  <c r="J96" i="2"/>
  <c r="BE96" i="2"/>
  <c r="BI93" i="2"/>
  <c r="BH93" i="2"/>
  <c r="BG93" i="2"/>
  <c r="BF93" i="2"/>
  <c r="J36" i="2" s="1"/>
  <c r="AW56" i="1" s="1"/>
  <c r="T93" i="2"/>
  <c r="R93" i="2"/>
  <c r="P93" i="2"/>
  <c r="P87" i="2" s="1"/>
  <c r="P86" i="2" s="1"/>
  <c r="AU56" i="1" s="1"/>
  <c r="BK93" i="2"/>
  <c r="BK87" i="2" s="1"/>
  <c r="J93" i="2"/>
  <c r="BE93" i="2"/>
  <c r="BI90" i="2"/>
  <c r="F39" i="2" s="1"/>
  <c r="BD56" i="1" s="1"/>
  <c r="BH90" i="2"/>
  <c r="BG90" i="2"/>
  <c r="BF90" i="2"/>
  <c r="T90" i="2"/>
  <c r="R90" i="2"/>
  <c r="R87" i="2" s="1"/>
  <c r="R86" i="2" s="1"/>
  <c r="P90" i="2"/>
  <c r="BK90" i="2"/>
  <c r="J90" i="2"/>
  <c r="BE90" i="2"/>
  <c r="J35" i="2" s="1"/>
  <c r="AV56" i="1" s="1"/>
  <c r="AT56" i="1" s="1"/>
  <c r="BI88" i="2"/>
  <c r="BH88" i="2"/>
  <c r="F38" i="2" s="1"/>
  <c r="BC56" i="1" s="1"/>
  <c r="BG88" i="2"/>
  <c r="F37" i="2"/>
  <c r="BB56" i="1" s="1"/>
  <c r="BB55" i="1" s="1"/>
  <c r="BF88" i="2"/>
  <c r="F36" i="2" s="1"/>
  <c r="BA56" i="1" s="1"/>
  <c r="T88" i="2"/>
  <c r="T87" i="2"/>
  <c r="T86" i="2" s="1"/>
  <c r="R88" i="2"/>
  <c r="P88" i="2"/>
  <c r="BK88" i="2"/>
  <c r="J88" i="2"/>
  <c r="BE88" i="2"/>
  <c r="F35" i="2" s="1"/>
  <c r="AZ56" i="1" s="1"/>
  <c r="J82" i="2"/>
  <c r="F82" i="2"/>
  <c r="F80" i="2"/>
  <c r="E78" i="2"/>
  <c r="J58" i="2"/>
  <c r="F58" i="2"/>
  <c r="F56" i="2"/>
  <c r="E54" i="2"/>
  <c r="J26" i="2"/>
  <c r="E26" i="2"/>
  <c r="J83" i="2"/>
  <c r="J59" i="2"/>
  <c r="J25" i="2"/>
  <c r="J20" i="2"/>
  <c r="E20" i="2"/>
  <c r="F59" i="2" s="1"/>
  <c r="F83" i="2"/>
  <c r="J19" i="2"/>
  <c r="J14" i="2"/>
  <c r="J56" i="2" s="1"/>
  <c r="J80" i="2"/>
  <c r="E7" i="2"/>
  <c r="E74" i="2"/>
  <c r="E50" i="2"/>
  <c r="AS55" i="1"/>
  <c r="AS54" i="1" s="1"/>
  <c r="L50" i="1"/>
  <c r="AM50" i="1"/>
  <c r="AM49" i="1"/>
  <c r="L49" i="1"/>
  <c r="AM47" i="1"/>
  <c r="L47" i="1"/>
  <c r="L45" i="1"/>
  <c r="L44" i="1"/>
  <c r="BB54" i="1" l="1"/>
  <c r="AX55" i="1"/>
  <c r="BD55" i="1"/>
  <c r="BD54" i="1" s="1"/>
  <c r="W33" i="1" s="1"/>
  <c r="F35" i="3"/>
  <c r="AZ57" i="1" s="1"/>
  <c r="AZ55" i="1" s="1"/>
  <c r="J35" i="3"/>
  <c r="AV57" i="1" s="1"/>
  <c r="AT57" i="1" s="1"/>
  <c r="J87" i="2"/>
  <c r="J64" i="2" s="1"/>
  <c r="BK86" i="2"/>
  <c r="J86" i="2" s="1"/>
  <c r="P96" i="3"/>
  <c r="P95" i="3" s="1"/>
  <c r="AU57" i="1" s="1"/>
  <c r="AU55" i="1" s="1"/>
  <c r="AU54" i="1" s="1"/>
  <c r="R465" i="3"/>
  <c r="R96" i="3" s="1"/>
  <c r="R95" i="3" s="1"/>
  <c r="BK526" i="3"/>
  <c r="J526" i="3" s="1"/>
  <c r="J69" i="3" s="1"/>
  <c r="F38" i="5"/>
  <c r="BC59" i="1" s="1"/>
  <c r="BC55" i="1" s="1"/>
  <c r="F59" i="3"/>
  <c r="BK465" i="3"/>
  <c r="J465" i="3" s="1"/>
  <c r="J68" i="3" s="1"/>
  <c r="T658" i="3"/>
  <c r="T96" i="3" s="1"/>
  <c r="T95" i="3" s="1"/>
  <c r="J707" i="3"/>
  <c r="J73" i="3" s="1"/>
  <c r="BK706" i="3"/>
  <c r="J706" i="3" s="1"/>
  <c r="J72" i="3" s="1"/>
  <c r="BK89" i="5"/>
  <c r="R89" i="5"/>
  <c r="R88" i="5" s="1"/>
  <c r="R87" i="5" s="1"/>
  <c r="F36" i="5"/>
  <c r="BA59" i="1" s="1"/>
  <c r="BA55" i="1" s="1"/>
  <c r="J36" i="5"/>
  <c r="AW59" i="1" s="1"/>
  <c r="F35" i="4"/>
  <c r="AZ58" i="1" s="1"/>
  <c r="J35" i="4"/>
  <c r="AV58" i="1" s="1"/>
  <c r="AT58" i="1" s="1"/>
  <c r="J56" i="3"/>
  <c r="P658" i="3"/>
  <c r="BK88" i="4"/>
  <c r="J35" i="5"/>
  <c r="AV59" i="1" s="1"/>
  <c r="AT59" i="1" s="1"/>
  <c r="E50" i="4"/>
  <c r="J59" i="4"/>
  <c r="AV55" i="1" l="1"/>
  <c r="AZ54" i="1"/>
  <c r="AY55" i="1"/>
  <c r="BC54" i="1"/>
  <c r="AW55" i="1"/>
  <c r="BA54" i="1"/>
  <c r="BK87" i="4"/>
  <c r="J87" i="4" s="1"/>
  <c r="J88" i="4"/>
  <c r="J64" i="4" s="1"/>
  <c r="BK88" i="5"/>
  <c r="J89" i="5"/>
  <c r="J65" i="5" s="1"/>
  <c r="BK96" i="3"/>
  <c r="J63" i="2"/>
  <c r="J32" i="2"/>
  <c r="AX54" i="1"/>
  <c r="W31" i="1"/>
  <c r="J96" i="3" l="1"/>
  <c r="J64" i="3" s="1"/>
  <c r="BK95" i="3"/>
  <c r="J95" i="3" s="1"/>
  <c r="J88" i="5"/>
  <c r="J64" i="5" s="1"/>
  <c r="BK87" i="5"/>
  <c r="J87" i="5" s="1"/>
  <c r="W32" i="1"/>
  <c r="AY54" i="1"/>
  <c r="J32" i="4"/>
  <c r="J63" i="4"/>
  <c r="W30" i="1"/>
  <c r="AW54" i="1"/>
  <c r="AK30" i="1" s="1"/>
  <c r="W29" i="1"/>
  <c r="AV54" i="1"/>
  <c r="J41" i="2"/>
  <c r="AG56" i="1"/>
  <c r="AT55" i="1"/>
  <c r="AG58" i="1" l="1"/>
  <c r="AN58" i="1" s="1"/>
  <c r="J41" i="4"/>
  <c r="AK29" i="1"/>
  <c r="AT54" i="1"/>
  <c r="J32" i="5"/>
  <c r="J63" i="5"/>
  <c r="AN56" i="1"/>
  <c r="J63" i="3"/>
  <c r="J32" i="3"/>
  <c r="J41" i="3" l="1"/>
  <c r="AG57" i="1"/>
  <c r="AG59" i="1"/>
  <c r="AN59" i="1" s="1"/>
  <c r="J41" i="5"/>
  <c r="AN57" i="1" l="1"/>
  <c r="AG55" i="1"/>
  <c r="AG54" i="1" l="1"/>
  <c r="AN55" i="1"/>
  <c r="AK26" i="1" l="1"/>
  <c r="AK35" i="1" s="1"/>
  <c r="AN54" i="1"/>
</calcChain>
</file>

<file path=xl/sharedStrings.xml><?xml version="1.0" encoding="utf-8"?>
<sst xmlns="http://schemas.openxmlformats.org/spreadsheetml/2006/main" count="7499" uniqueCount="1204">
  <si>
    <t>Export Komplet</t>
  </si>
  <si>
    <t>VZ</t>
  </si>
  <si>
    <t>2.0</t>
  </si>
  <si>
    <t>ZAMOK</t>
  </si>
  <si>
    <t>False</t>
  </si>
  <si>
    <t>{80df285b-19de-4bbe-81c5-98aa3166d13c}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</si>
  <si>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</si>
  <si>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</si>
  <si>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</si>
  <si>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</si>
  <si>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</si>
  <si>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</si>
  <si>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</si>
  <si>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</si>
  <si>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2017011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</si>
  <si>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</si>
  <si>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</si>
  <si>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Humanizace ul. Nádražní v Mimoni</t>
  </si>
  <si>
    <t>KSO:</t>
  </si>
  <si>
    <t/>
  </si>
  <si>
    <t>CC-CZ:</t>
  </si>
  <si>
    <t>Místo:</t>
  </si>
  <si>
    <t xml:space="preserve">Mimoň </t>
  </si>
  <si>
    <t>Datum:</t>
  </si>
  <si>
    <t>27. 3. 2017</t>
  </si>
  <si>
    <t>Zadavatel:</t>
  </si>
  <si>
    <t>IČ:</t>
  </si>
  <si>
    <t xml:space="preserve"> </t>
  </si>
  <si>
    <t>DIČ:</t>
  </si>
  <si>
    <t>Uchazeč:</t>
  </si>
  <si>
    <t>Vyplň údaj</t>
  </si>
  <si>
    <t>Projektant:</t>
  </si>
  <si>
    <t>True</t>
  </si>
  <si>
    <t>Zpracovatel: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</si>
  <si>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</si>
  <si>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</si>
  <si>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</si>
  <si>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</si>
  <si>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</si>
  <si>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</si>
  <si>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</si>
  <si>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</si>
  <si>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</si>
  <si>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</si>
  <si>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</si>
  <si>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</si>
  <si>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</si>
  <si>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</si>
  <si>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</si>
  <si>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</si>
  <si>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</si>
  <si>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</si>
  <si>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</si>
  <si>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</si>
  <si>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</si>
  <si>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</si>
  <si>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</si>
  <si>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</si>
  <si>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</si>
  <si>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</si>
  <si>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</si>
  <si>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</si>
  <si>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</si>
  <si>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</si>
  <si>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</si>
  <si>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</si>
  <si>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</si>
  <si>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</si>
  <si>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</si>
  <si>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</si>
  <si>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</si>
  <si>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</si>
  <si>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</si>
  <si>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</si>
  <si>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2</t>
  </si>
  <si>
    <t>Úsek B</t>
  </si>
  <si>
    <t>STA</t>
  </si>
  <si>
    <t>1</t>
  </si>
  <si>
    <t>{2488c242-c597-4f23-92ab-759b737deb26}</t>
  </si>
  <si>
    <t>/</t>
  </si>
  <si>
    <t>SO 001</t>
  </si>
  <si>
    <t xml:space="preserve">Všeobecné položky </t>
  </si>
  <si>
    <t>Soupis</t>
  </si>
  <si>
    <t>{383a58d5-4937-4674-a126-db80f4785543}</t>
  </si>
  <si>
    <t>SO 100</t>
  </si>
  <si>
    <t xml:space="preserve">Komunikace a zpevněné plochy </t>
  </si>
  <si>
    <t>{64f63125-a126-4383-9230-b64e10757a75}</t>
  </si>
  <si>
    <t>SO 401</t>
  </si>
  <si>
    <t>Veřejné osvětlení</t>
  </si>
  <si>
    <t>{83fc78a6-9d7d-4f51-a2a7-76aae4e726a5}</t>
  </si>
  <si>
    <t>SO 800</t>
  </si>
  <si>
    <t xml:space="preserve">Vegetační úpravy </t>
  </si>
  <si>
    <t>{022690d2-b5f9-4bb3-8624-60367bb23473}</t>
  </si>
  <si>
    <t>KRYCÍ LIST SOUPISU PRACÍ</t>
  </si>
  <si>
    <t>Objekt:</t>
  </si>
  <si>
    <t>2 - Úsek B</t>
  </si>
  <si>
    <t>Soupis:</t>
  </si>
  <si>
    <t xml:space="preserve">SO 001 - Všeobecné položky </t>
  </si>
  <si>
    <t>REKAPITULACE ČLENĚNÍ SOUPISU PRACÍ</t>
  </si>
  <si>
    <t>Kód dílu - Popis</t>
  </si>
  <si>
    <t>Cena celkem [CZK]</t>
  </si>
  <si>
    <t>-1</t>
  </si>
  <si>
    <t>VRN - Vedlejší rozpočtové náklady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</si>
  <si>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</si>
  <si>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</si>
  <si>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</si>
  <si>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</si>
  <si>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</si>
  <si>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</si>
  <si>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</si>
  <si>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</si>
  <si>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</si>
  <si>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</si>
  <si>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</si>
  <si>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</si>
  <si>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</si>
  <si>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VRN</t>
  </si>
  <si>
    <t>Vedlejší rozpočtové náklady</t>
  </si>
  <si>
    <t>5</t>
  </si>
  <si>
    <t>ROZPOCET</t>
  </si>
  <si>
    <t>K</t>
  </si>
  <si>
    <t>012103002</t>
  </si>
  <si>
    <t>Geodetické práce před výstavbou - vytyčení inženýrských sítí</t>
  </si>
  <si>
    <t>Kč</t>
  </si>
  <si>
    <t>1024</t>
  </si>
  <si>
    <t>-1728848352</t>
  </si>
  <si>
    <t>PP</t>
  </si>
  <si>
    <t>01230300</t>
  </si>
  <si>
    <t>Geodetické práce při výstavbě - vytyčení stavby</t>
  </si>
  <si>
    <t>-1377020859</t>
  </si>
  <si>
    <t>P</t>
  </si>
  <si>
    <t>Poznámka k položce:_x000D_
C2 - Celkový situační výkres, C.4 - Podélný profil</t>
  </si>
  <si>
    <t>3</t>
  </si>
  <si>
    <t>012303000</t>
  </si>
  <si>
    <t>Geodetické práce po výstavbě - zaměření skutečného provedení</t>
  </si>
  <si>
    <t>-1024713094</t>
  </si>
  <si>
    <t>VV</t>
  </si>
  <si>
    <t>"3x tištěná podoba, 1x digi CD"1</t>
  </si>
  <si>
    <t>4</t>
  </si>
  <si>
    <t>013254000</t>
  </si>
  <si>
    <t>Dokumentace skutečného provedení stavby</t>
  </si>
  <si>
    <t>1698828317</t>
  </si>
  <si>
    <t>"3x páré + 1x digi CD"1</t>
  </si>
  <si>
    <t>030001000</t>
  </si>
  <si>
    <t>Zařízení staveniště</t>
  </si>
  <si>
    <t>1669472177</t>
  </si>
  <si>
    <t>6</t>
  </si>
  <si>
    <t>041403001</t>
  </si>
  <si>
    <t>Zajištění stavby DIO</t>
  </si>
  <si>
    <t>soubor</t>
  </si>
  <si>
    <t>-384981081</t>
  </si>
  <si>
    <t>7</t>
  </si>
  <si>
    <t>042503000</t>
  </si>
  <si>
    <t>Plán BOZP na staveništi</t>
  </si>
  <si>
    <t>…</t>
  </si>
  <si>
    <t>CS ÚRS 2019 01</t>
  </si>
  <si>
    <t>93945440</t>
  </si>
  <si>
    <t>8</t>
  </si>
  <si>
    <t>043002002</t>
  </si>
  <si>
    <t>Hlavní tituly průvodních činností a nákladů inženýrská činnost zkoušky a ostatní měření</t>
  </si>
  <si>
    <t>672103179</t>
  </si>
  <si>
    <t xml:space="preserve">SO 100 - Komunikace a zpevněné plochy </t>
  </si>
  <si>
    <t>HSV - Práce a dodávky HSV</t>
  </si>
  <si>
    <t xml:space="preserve">    1 - Zemní práce</t>
  </si>
  <si>
    <t xml:space="preserve">    4 - Vodorovné konstrukce</t>
  </si>
  <si>
    <t xml:space="preserve">    5 - Komunikace pozemní</t>
  </si>
  <si>
    <t xml:space="preserve">    8 - Trubní vedení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</si>
  <si>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</si>
  <si>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</si>
  <si>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</si>
  <si>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</si>
  <si>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711 - Izolace proti vodě, vlhkosti a plynům</t>
  </si>
  <si>
    <t>HSV</t>
  </si>
  <si>
    <t>Práce a dodávky HSV</t>
  </si>
  <si>
    <t>Zemní práce</t>
  </si>
  <si>
    <t>112101108</t>
  </si>
  <si>
    <t xml:space="preserve">Kácení stromů D kmene do 300 mm vč. odstranění pařezů a likvidace dřevní hmoty </t>
  </si>
  <si>
    <t>kus</t>
  </si>
  <si>
    <t>1283903356</t>
  </si>
  <si>
    <t>Poznámka k položce:_x000D_
C3.2 Situace  - úsek B, C7. Situace stávajícího stavu</t>
  </si>
  <si>
    <t>113106111</t>
  </si>
  <si>
    <t>Rozebrání dlažeb z mozaiky komunikací pro pěší ručně</t>
  </si>
  <si>
    <t>m2</t>
  </si>
  <si>
    <t>-1755560452</t>
  </si>
  <si>
    <t>Rozebrání dlažeb komunikací pro pěší s přemístěním hmot na skládku na vzdálenost do 3 m nebo s naložením na dopravní prostředek s ložem z kameniva nebo živice a s jakoukoliv výplní spár ručně z mozaiky</t>
  </si>
  <si>
    <t>Poznámka k položce:_x000D_
C3.2 Situace - úsek B, C7. Situace stávajícího stavu</t>
  </si>
  <si>
    <t>"pravý chodník"915,6+497,1-0,2*312</t>
  </si>
  <si>
    <t>"levý chodník"1,5*231+241-0,2*62</t>
  </si>
  <si>
    <t>Součet</t>
  </si>
  <si>
    <t>113106121</t>
  </si>
  <si>
    <t>Rozebrání dlažeb z betonových nebo kamenných dlaždic komunikací pro pěší ručně</t>
  </si>
  <si>
    <t>2009293867</t>
  </si>
  <si>
    <t>Rozebrání dlažeb komunikací pro pěší s přemístěním hmot na skládku na vzdálenost do 3 m nebo s naložením na dopravní prostředek s ložem z kameniva nebo živice a s jakoukoliv výplní spár ručně z betonových nebo kameninových dlaždic, desek nebo tvarovek</t>
  </si>
  <si>
    <t>Poznámka k položce:_x000D_
C7. Situace stávajícího stavu</t>
  </si>
  <si>
    <t>v pásech se stromy mezi vozovkou a obrubou</t>
  </si>
  <si>
    <t>"pravá"111,6+70,21</t>
  </si>
  <si>
    <t>"levá"106,3</t>
  </si>
  <si>
    <t>113106161</t>
  </si>
  <si>
    <t>Rozebrání dlažeb vozovek z drobných kostek s ložem z kameniva ručně</t>
  </si>
  <si>
    <t>-586528583</t>
  </si>
  <si>
    <t>Rozebrání dlažeb a dílců vozovek a ploch s přemístěním hmot na skládku na vzdálenost do 3 m nebo s naložením na dopravní prostředek, s jakoukoliv výplní spár ručně z drobných kostek nebo odseků s ložem z kameniva</t>
  </si>
  <si>
    <t>"přeskládání při napojení na stávající stav - křižovatka Jiráskova"7,75</t>
  </si>
  <si>
    <t>"POLOŽKA BUDE ČERPÁNA DLE SKUTEČNOSTI"473+262</t>
  </si>
  <si>
    <t>2140</t>
  </si>
  <si>
    <t>113107137</t>
  </si>
  <si>
    <t>Odstranění podkladu z betonu vyztuženého sítěmi tl 300 mm ručně</t>
  </si>
  <si>
    <t>-1508522868</t>
  </si>
  <si>
    <t>Odstranění podkladů nebo krytů ručně s přemístěním hmot na skládku na vzdálenost do 3 m nebo s naložením na dopravní prostředek z betonu vyztuženého sítěmi, o tl. vrstvy přes 150 do 300 mm</t>
  </si>
  <si>
    <t>POLOŽKA BUDE ČERPÁNA DLE SKUTEČNOSTI</t>
  </si>
  <si>
    <t>473+262</t>
  </si>
  <si>
    <t>113107222</t>
  </si>
  <si>
    <t>Odstranění podkladu z kameniva drceného tl 200 mm strojně pl přes 200 m2</t>
  </si>
  <si>
    <t>-122440429</t>
  </si>
  <si>
    <t>Odstranění podkladů nebo krytů strojně plochy jednotlivě přes 200 m2 s přemístěním hmot na skládku na vzdálenost do 20 m nebo s naložením na dopravní prostředek z kameniva hrubého drceného, o tl. vrstvy přes 100 do 200 mm</t>
  </si>
  <si>
    <t>113107223</t>
  </si>
  <si>
    <t>Odstranění podkladu z kameniva drceného tl 300 mm strojně pl přes 200 m2</t>
  </si>
  <si>
    <t>1315156650</t>
  </si>
  <si>
    <t>Odstranění podkladů nebo krytů strojně plochy jednotlivě přes 200 m2 s přemístěním hmot na skládku na vzdálenost do 20 m nebo s naložením na dopravní prostředek z kameniva hrubého drceného, o tl. vrstvy přes 200 do 300 mm</t>
  </si>
  <si>
    <t>113107241</t>
  </si>
  <si>
    <t>Odstranění podkladu živičného tl 50 mm strojně pl přes 200 m2</t>
  </si>
  <si>
    <t>2048868915</t>
  </si>
  <si>
    <t>Odstranění podkladů nebo krytů strojně plochy jednotlivě přes 200 m2 s přemístěním hmot na skládku na vzdálenost do 20 m nebo s naložením na dopravní prostředek živičných, o tl. vrstvy do 50 mm</t>
  </si>
  <si>
    <t>9</t>
  </si>
  <si>
    <t>113154264</t>
  </si>
  <si>
    <t>Frézování živičného krytu tl 100 mm pruh š 2 m pl do 1000 m2 s překážkami v trase</t>
  </si>
  <si>
    <t>652813788</t>
  </si>
  <si>
    <t>Frézování živičného podkladu nebo krytu s naložením na dopravní prostředek plochy přes 500 do 1 000 m2 s překážkami v trase pruhu šířky přes 1 m do 2 m, tloušťky vrstvy 100 mm</t>
  </si>
  <si>
    <t>10</t>
  </si>
  <si>
    <t>113201112</t>
  </si>
  <si>
    <t>Vytrhání obrub silničních ležatých</t>
  </si>
  <si>
    <t>m</t>
  </si>
  <si>
    <t>-654853616</t>
  </si>
  <si>
    <t>Vytrhání obrub s vybouráním lože, s přemístěním hmot na skládku na vzdálenost do 3 m nebo s naložením na dopravní prostředek silničních ležatých</t>
  </si>
  <si>
    <t>"křižovatka"10,7+5,6+4+3+9,1+18,6</t>
  </si>
  <si>
    <t>"pravá strana"191,3+120,7</t>
  </si>
  <si>
    <t>"levá"317</t>
  </si>
  <si>
    <t>11</t>
  </si>
  <si>
    <t>122202201</t>
  </si>
  <si>
    <t>Odkopávky a prokopávky nezapažené pro silnice objemu do 100 m3 v hornině tř. 3</t>
  </si>
  <si>
    <t>m3</t>
  </si>
  <si>
    <t>1534872788</t>
  </si>
  <si>
    <t>Odkopávky a prokopávky nezapažené pro silnice s přemístěním výkopku v příčných profilech na vzdálenost do 15 m nebo s naložením na dopravní prostředek v hornině tř. 3 do 100 m3</t>
  </si>
  <si>
    <t>"pravá strana - autobus. zastávka, park. pruh"0,3*(44,6+12,1+18,2+13,1+28,7+22,7+18,3+15,8+11,6+11,5+6,6+17,7+15,6+11,5+11,5+12,6+18,2)</t>
  </si>
  <si>
    <t>"pravá strana - vjezdy"0,15*74,9</t>
  </si>
  <si>
    <t>"levá strana - park. pruh"0,3*(8,5+18,6+31,2+19,5+23,4+21,1+24,8+20,8+39,5+12,6+26,7+7,5+7,4+2*8,4)</t>
  </si>
  <si>
    <t>"levá strana - vjezdy"0,15*34,2</t>
  </si>
  <si>
    <t>12</t>
  </si>
  <si>
    <t>122202209</t>
  </si>
  <si>
    <t>Příplatek k odkopávkám a prokopávkám pro silnice v hornině tř. 3 za lepivost</t>
  </si>
  <si>
    <t>-1368665736</t>
  </si>
  <si>
    <t>Odkopávky a prokopávky nezapažené pro silnice s přemístěním výkopku v příčných profilech na vzdálenost do 15 m nebo s naložením na dopravní prostředek v hornině tř. 3 Příplatek k cenám za lepivost horniny tř. 3</t>
  </si>
  <si>
    <t>13</t>
  </si>
  <si>
    <t>132201201</t>
  </si>
  <si>
    <t>Hloubení rýh š do 2000 mm v hornině tř. 3 objemu do 100 m3</t>
  </si>
  <si>
    <t>-2130363951</t>
  </si>
  <si>
    <t>Hloubení zapažených i nezapažených rýh šířky přes 600 do 2 000 mm s urovnáním dna do předepsaného profilu a spádu v hornině tř. 3 do 100 m3</t>
  </si>
  <si>
    <t>"chránička ČEZ"(2*4,65+2*5,8+2*8,7+7,9+4,9+4,15+5+3,8+2+7,7+4,55+2+3,9)*0,8*1,2</t>
  </si>
  <si>
    <t>"chránička Telefonica O2"(7,4+4,9+4,15+5+4,4+8,4+4,55)*0,8*1,2</t>
  </si>
  <si>
    <t>"vybouraní přípojek UV"(2+12) *4*1,5*2</t>
  </si>
  <si>
    <t>napojení nových UV do kanalizace</t>
  </si>
  <si>
    <t>"UV19"3,7*1,5*2</t>
  </si>
  <si>
    <t>"UV20"6,3*1,5*2</t>
  </si>
  <si>
    <t>"UV21"3*1,5*2</t>
  </si>
  <si>
    <t>"UV22"2,7*1,5*2</t>
  </si>
  <si>
    <t>"UV23"2,5*1,5*2</t>
  </si>
  <si>
    <t>"UV24"2,8*1,5*2</t>
  </si>
  <si>
    <t>"UV25"2,2*1,5*2</t>
  </si>
  <si>
    <t>"UV26"3,5*1,5*2</t>
  </si>
  <si>
    <t>"UV27"2,7*1,5*2</t>
  </si>
  <si>
    <t>"UV28"4,5*1,5*2</t>
  </si>
  <si>
    <t>"napojení ŽV"7*4,2*1,5*2</t>
  </si>
  <si>
    <t>14</t>
  </si>
  <si>
    <t>132201209</t>
  </si>
  <si>
    <t>Příplatek za lepivost k hloubení rýh š do 2000 mm v hornině tř. 3</t>
  </si>
  <si>
    <t>-1157141797</t>
  </si>
  <si>
    <t>Hloubení zapažených i nezapažených rýh šířky přes 600 do 2 000 mm s urovnáním dna do předepsaného profilu a spádu v hornině tř. 3 Příplatek k cenám za lepivost horniny tř. 3</t>
  </si>
  <si>
    <t>133201101</t>
  </si>
  <si>
    <t>Hloubení šachet v hornině tř. 3 objemu do 100 m3</t>
  </si>
  <si>
    <t>616378012</t>
  </si>
  <si>
    <t>Hloubení zapažených i nezapažených šachet s případným nutným přemístěním výkopku ve výkopišti v hornině tř. 3 do 100 m3</t>
  </si>
  <si>
    <t>"UV19-28"10*1,5*1,5*2,1</t>
  </si>
  <si>
    <t>16</t>
  </si>
  <si>
    <t>133201109</t>
  </si>
  <si>
    <t>Příplatek za lepivost u hloubení šachet v hornině tř. 3</t>
  </si>
  <si>
    <t>2106643553</t>
  </si>
  <si>
    <t>Hloubení zapažených i nezapažených šachet s případným nutným přemístěním výkopku ve výkopišti v hornině tř. 3 Příplatek k cenám za lepivost horniny tř. 3</t>
  </si>
  <si>
    <t>17</t>
  </si>
  <si>
    <t>162701105</t>
  </si>
  <si>
    <t>Vodorovné přemístění do 10000 m výkopku/sypaniny z horniny tř. 1 až 4</t>
  </si>
  <si>
    <t>-505988515</t>
  </si>
  <si>
    <t>Vodorovné přemístění výkopku nebo sypaniny po suchu na obvyklém dopravním prostředku, bez naložení výkopku, avšak se složením bez rozhrnutí z horniny tř. 1 až 4 na vzdálenost přes 9 000 do 10 000 m</t>
  </si>
  <si>
    <t>"rýhy"475,98</t>
  </si>
  <si>
    <t>"odkopávky"186,975</t>
  </si>
  <si>
    <t>"šachty"47,25</t>
  </si>
  <si>
    <t>"zásyp"-398,64</t>
  </si>
  <si>
    <t>18</t>
  </si>
  <si>
    <t>162701109</t>
  </si>
  <si>
    <t>Příplatek k vodorovnému přemístění výkopku/sypaniny z horniny tř. 1 až 4 ZKD 1000 m přes 10000 m</t>
  </si>
  <si>
    <t>538260919</t>
  </si>
  <si>
    <t>Vodorovné přemístění výkopku nebo sypaniny po suchu na obvyklém dopravním prostředku, bez naložení výkopku, avšak se složením bez rozhrnutí z horniny tř. 1 až 4 na vzdálenost Příplatek k ceně za každých dalších i započatých 1 000 m</t>
  </si>
  <si>
    <t>311,565*10</t>
  </si>
  <si>
    <t>19</t>
  </si>
  <si>
    <t>171201201</t>
  </si>
  <si>
    <t>Uložení sypaniny na skládky</t>
  </si>
  <si>
    <t>658911545</t>
  </si>
  <si>
    <t>20</t>
  </si>
  <si>
    <t>171201211</t>
  </si>
  <si>
    <t>Poplatek za uložení stavebního odpadu - zeminy a kameniva na skládce</t>
  </si>
  <si>
    <t>t</t>
  </si>
  <si>
    <t>1446217912</t>
  </si>
  <si>
    <t>Poplatek za uložení stavebního odpadu na skládce (skládkovné) zeminy a kameniva zatříděného do Katalogu odpadů pod kódem 170 504</t>
  </si>
  <si>
    <t>311,565*1,8</t>
  </si>
  <si>
    <t>174101101</t>
  </si>
  <si>
    <t>Zásyp jam, šachet rýh nebo kolem objektů sypaninou se zhutněním</t>
  </si>
  <si>
    <t>-407724895</t>
  </si>
  <si>
    <t>Zásyp sypaninou z jakékoliv horniny s uložením výkopku ve vrstvách se zhutněním jam, šachet, rýh nebo kolem objektů v těchto vykopávkách</t>
  </si>
  <si>
    <t>Poznámka k položce:_x000D_
C3.2 Situace  - úsek B, C5.2 Charakteristické příčné řezy</t>
  </si>
  <si>
    <t>"chránička ČEZ"(2*4,65+2*5,8+2*8,7+7,9+4,9+4,15+5+3,8+2+7,7+4,55+2+3,9)*0,8*0,8</t>
  </si>
  <si>
    <t>"chránička Telefonica O2"(7,4+4,9+4,15+5+4,4+8,4+4,55)*0,8*0,8</t>
  </si>
  <si>
    <t>"UV19"3,7*1,5*1,6</t>
  </si>
  <si>
    <t>"UV20"6,3*1,5*1,6</t>
  </si>
  <si>
    <t>"UV21"3*1,5*1,6</t>
  </si>
  <si>
    <t>"UV22"2,7*1,5*1,6</t>
  </si>
  <si>
    <t>"UV23"2,5*1,5*1,6</t>
  </si>
  <si>
    <t>"UV24"2,8*1,5*1,6</t>
  </si>
  <si>
    <t>"UV25"2,2*1,5*1,6</t>
  </si>
  <si>
    <t>"UV26"3,5*1,5*1,6</t>
  </si>
  <si>
    <t>"UV27"2,7*1,5*1,6</t>
  </si>
  <si>
    <t>"UV28"4,5*1,5*1,6</t>
  </si>
  <si>
    <t>"napojení ŽV"7*4,2*1,5*1,6</t>
  </si>
  <si>
    <t>22</t>
  </si>
  <si>
    <t>175101201</t>
  </si>
  <si>
    <t>Obsypání objektu nad přilehlým původním terénem sypaninou bez prohození sítem, uloženou do 3 m</t>
  </si>
  <si>
    <t>1457224970</t>
  </si>
  <si>
    <t>Obsypání objektů nad přilehlým původním terénem sypaninou z vhodných hornin 1 až 4 nebo materiálem uloženým ve vzdálenosti do 3 m od vnějšího kraje objektu pro jakoukoliv míru zhutnění bez prohození sypaniny sítem</t>
  </si>
  <si>
    <t>"UV19-29"11*0,75*0,75*2</t>
  </si>
  <si>
    <t>23</t>
  </si>
  <si>
    <t>M</t>
  </si>
  <si>
    <t>583373310</t>
  </si>
  <si>
    <t>štěrkopísek frakce 0/22</t>
  </si>
  <si>
    <t>467095565</t>
  </si>
  <si>
    <t>12,375*2 "Přepočtené koeficientem množství</t>
  </si>
  <si>
    <t>24</t>
  </si>
  <si>
    <t>175111101</t>
  </si>
  <si>
    <t>Obsypání potrubí ručně sypaninou bez prohození sítem, uloženou do 3 m</t>
  </si>
  <si>
    <t>-1698008000</t>
  </si>
  <si>
    <t>Obsypání potrubí ručně sypaninou z vhodných hornin tř. 1 až 4 nebo materiálem připraveným podél výkopu ve vzdálenosti do 3 m od jeho kraje, pro jakoukoliv hloubku výkopu a míru zhutnění bez prohození sypaniny sítem</t>
  </si>
  <si>
    <t>"chránička ČEZ"(2*4,65+2*5,8+2*8,7+7,9+4,9+4,15+5+3,8+2+7,7+4,55+2+3,9)*0,8*0,3</t>
  </si>
  <si>
    <t>"chránička Telefonica O2"(7,4+4,9+4,15+5+4,4+8,4+4,55)*0,8*0,3</t>
  </si>
  <si>
    <t>"UV19"3,7*1,5*0,3</t>
  </si>
  <si>
    <t>"UV20"6,3*1,5*0,3</t>
  </si>
  <si>
    <t>"UV21"3*1,5*0,3</t>
  </si>
  <si>
    <t>"UV22"2,7*1,5*0,3</t>
  </si>
  <si>
    <t>"UV23"2,5*1,5*0,3</t>
  </si>
  <si>
    <t>"UV24"2,8*1,5*0,3</t>
  </si>
  <si>
    <t>"UV25"2,2*1,5*0,3</t>
  </si>
  <si>
    <t>"UV26"3,5*1,5*0,3</t>
  </si>
  <si>
    <t>"UV27"2,7*1,5*0,3</t>
  </si>
  <si>
    <t>"UV28"4,5*1,5*0,3</t>
  </si>
  <si>
    <t>"napojení ŽV"7*4,2*1,5*0,3</t>
  </si>
  <si>
    <t>25</t>
  </si>
  <si>
    <t>1541429782</t>
  </si>
  <si>
    <t>57,9995267975091*2 "Přepočtené koeficientem množství</t>
  </si>
  <si>
    <t>26</t>
  </si>
  <si>
    <t>181301102</t>
  </si>
  <si>
    <t>Rozprostření ornice tl vrstvy do 150 mm pl do 500 m2 v rovině nebo ve svahu do 1:5</t>
  </si>
  <si>
    <t>-290426583</t>
  </si>
  <si>
    <t>Rozprostření a urovnání ornice v rovině nebo ve svahu sklonu do 1:5 při souvislé ploše do 500 m2, tl. vrstvy přes 100 do 150 mm</t>
  </si>
  <si>
    <t>27</t>
  </si>
  <si>
    <t>103641011</t>
  </si>
  <si>
    <t>zemina pro terénní úpravy</t>
  </si>
  <si>
    <t>1780354070</t>
  </si>
  <si>
    <t>24*0,15*1,8</t>
  </si>
  <si>
    <t>28</t>
  </si>
  <si>
    <t>181301103</t>
  </si>
  <si>
    <t>Rozprostření ornice tl vrstvy do 200 mm pl do 500 m2 v rovině nebo ve svahu do 1:5</t>
  </si>
  <si>
    <t>1069809126</t>
  </si>
  <si>
    <t>Rozprostření a urovnání ornice v rovině nebo ve svahu sklonu do 1:5 při souvislé ploše do 500 m2, tl. vrstvy přes 150 do 200 mm</t>
  </si>
  <si>
    <t>84+131+79+26+57+14</t>
  </si>
  <si>
    <t>29</t>
  </si>
  <si>
    <t>103715101</t>
  </si>
  <si>
    <t>substrát zahradnický</t>
  </si>
  <si>
    <t>1877575341</t>
  </si>
  <si>
    <t>391*0,2</t>
  </si>
  <si>
    <t>30</t>
  </si>
  <si>
    <t>181951101</t>
  </si>
  <si>
    <t>Úprava pláně v hornině tř. 1 až 4 bez zhutnění</t>
  </si>
  <si>
    <t>2141701989</t>
  </si>
  <si>
    <t>Úprava pláně vyrovnáním výškových rozdílů v hornině tř. 1 až 4 bez zhutnění</t>
  </si>
  <si>
    <t>Poznámka k položce:_x000D_
C3.2 Situace  - úsek B</t>
  </si>
  <si>
    <t>24+391</t>
  </si>
  <si>
    <t>31</t>
  </si>
  <si>
    <t>181951102</t>
  </si>
  <si>
    <t>Úprava pláně v hornině tř. 1 až 4 se zhutněním</t>
  </si>
  <si>
    <t>-889885302</t>
  </si>
  <si>
    <t>Úprava pláně vyrovnáním výškových rozdílů v hornině tř. 1 až 4 se zhutněním</t>
  </si>
  <si>
    <t>"autobusová zastávka"73</t>
  </si>
  <si>
    <t>"parkovací pruh - pravá strana"12,5+16,9+24,9+11,5+24,9+11,8+16,5+16,2+24,9+12,3+2*14,9+15,9+12,4</t>
  </si>
  <si>
    <t>"parkovací pruh - levá strana"19,2+14,9+11,5+7,2+25+6,1+24,7+11,4+24,9+23,5+9,9+24,9+24,9+15,9+2*16,9</t>
  </si>
  <si>
    <t>"vjezdy - pravá strana"13,2+9,4+7,8+9,6+9,7+8,5+9,3</t>
  </si>
  <si>
    <t>"vjezdy - levá strana"9,96+8+12,1+10,5+17,7+5,7+8,3+14,9</t>
  </si>
  <si>
    <t>"ostrůvek - žulová kostka"4+2,3</t>
  </si>
  <si>
    <t>"vozovka"409,1+1706+20,2+153,7+117,6</t>
  </si>
  <si>
    <t>"chodník  - pravá strana"35,4+90,3+90,2+35,3+56+86,6+125,7+121,5+43,3</t>
  </si>
  <si>
    <t>"chodník  - levá strana"25,9+56,4+11,2+30,8+46</t>
  </si>
  <si>
    <t>"napojení na stávající chodník - levá strana"(20,1+2,1+23+1,7+24,4+31,6+3,6+49,4+36,2)*0,5</t>
  </si>
  <si>
    <t>"chodník na vjezdech - pravá strana"18,3+9,1+8+10,6+9,6+9,3+10</t>
  </si>
  <si>
    <t>"chodník na vjezdech - levá strana"15,2+19</t>
  </si>
  <si>
    <t>Vodorovné konstrukce</t>
  </si>
  <si>
    <t>32</t>
  </si>
  <si>
    <t>451561111</t>
  </si>
  <si>
    <t>Lože pod dlažby z kameniva drceného drobného vrstva tl do 100 mm</t>
  </si>
  <si>
    <t>1719600120</t>
  </si>
  <si>
    <t>Lože pod dlažby z kameniva drceného drobného, tl. vrstvy do 100 mm</t>
  </si>
  <si>
    <t>Poznámka k položce:_x000D_
C3.2 Situace  - úsek B, C5.2 - Charakteristické příčné řezy</t>
  </si>
  <si>
    <t>"chodník - zámková dlažba šedá"19,7+17,6+1,8+51+17,3+61,4+30,4</t>
  </si>
  <si>
    <t>"chodník - kontrastní linka za obrubou autob. zastávkou bílá"0,3*12</t>
  </si>
  <si>
    <t>"chodník - hmatná dlažba ČERVENÁ - pravá strana"5+3,1+6+5,4+1,4+2,6+1,9+3,5+2+1,5+2*1,3+1,7+1,9</t>
  </si>
  <si>
    <t>"chodník - hmatná dlažba ČERVENÁ - levá strana"3,6+1,5+1,8+3,2+2,5+1,6+1,8+2,1+3,6+1,7+1,7+2,5</t>
  </si>
  <si>
    <t>33</t>
  </si>
  <si>
    <t>451573111</t>
  </si>
  <si>
    <t>Lože pod potrubí otevřený výkop ze štěrkopísku</t>
  </si>
  <si>
    <t>1719904090</t>
  </si>
  <si>
    <t>Lože pod potrubí, stoky a drobné objekty v otevřeném výkopu z písku a štěrkopísku do 63 mm</t>
  </si>
  <si>
    <t>"chránička ČEZ"(2*4,65+2*5,8+2*8,7+7,9+4,9+4,15+5+3,8+2+7,7+4,55+2+3,9)*0,8*0,1</t>
  </si>
  <si>
    <t>"chránička Telefonica O2"(7,4+4,9+4,15+5+4,4+8,4+4,55)*0,8*0,1</t>
  </si>
  <si>
    <t>"UV19"3,7*1,5*0,0</t>
  </si>
  <si>
    <t>"UV20"6,3*1,5*0,1</t>
  </si>
  <si>
    <t>"UV21"3*1,5*0,1</t>
  </si>
  <si>
    <t>"UV22"2,7*1,5*0,1</t>
  </si>
  <si>
    <t>"UV23"2,5*1,5*0,1</t>
  </si>
  <si>
    <t>"UV24"2,8*1,5*0,1</t>
  </si>
  <si>
    <t>"UV25"2,2*1,5*0,1</t>
  </si>
  <si>
    <t>"UV26"3,5*1,5*0,1</t>
  </si>
  <si>
    <t>"UV27"2,7*1,5*0,1</t>
  </si>
  <si>
    <t>"UV28"4,5*1,5*0,1</t>
  </si>
  <si>
    <t>"napojení ŽV"7*4,2*1,5*0,1</t>
  </si>
  <si>
    <t>34</t>
  </si>
  <si>
    <t>488995216</t>
  </si>
  <si>
    <t xml:space="preserve">Chránička kabelů - dodatečně </t>
  </si>
  <si>
    <t>830633517</t>
  </si>
  <si>
    <t>"chránička ČEZ"(2*4,65+2*5,8+2*8,7+7,9+4,9+4,15+5+3,8+2+7,7+4,55+2+3,9)</t>
  </si>
  <si>
    <t>"chránička Telefonica O2"(7,4+4,9+4,15+5+4,4+8,4+4,55)</t>
  </si>
  <si>
    <t>Komunikace pozemní</t>
  </si>
  <si>
    <t>35</t>
  </si>
  <si>
    <t>564231111</t>
  </si>
  <si>
    <t>Podklad nebo podsyp ze štěrkopísku ŠP tl 100 mm</t>
  </si>
  <si>
    <t>1495535360</t>
  </si>
  <si>
    <t>Podklad nebo podsyp ze štěrkopísku ŠP s rozprostřením, vlhčením a zhutněním, po zhutnění tl. 100 mm</t>
  </si>
  <si>
    <t>"zahradní obrubník"310,4*0,15</t>
  </si>
  <si>
    <t>"silniční obrubník"739,9*0,4</t>
  </si>
  <si>
    <t>"silniční obrubník"22*0,6</t>
  </si>
  <si>
    <t>"dvoulinka"972*0,25</t>
  </si>
  <si>
    <t>36</t>
  </si>
  <si>
    <t>564691111</t>
  </si>
  <si>
    <t>Podklad z kameniva hrubého drceného vel. 0-125 mm tl 250 mm</t>
  </si>
  <si>
    <t>-367132198</t>
  </si>
  <si>
    <t>37</t>
  </si>
  <si>
    <t>564691113</t>
  </si>
  <si>
    <t>Podklad z kameniva hrubého drceného vel. 0-125 mm tl 220 mm</t>
  </si>
  <si>
    <t>-1119128526</t>
  </si>
  <si>
    <t>38</t>
  </si>
  <si>
    <t>564751116</t>
  </si>
  <si>
    <t>Podklad z kameniva hrubého drceného vel. 0-63 mm tl 180 mm</t>
  </si>
  <si>
    <t>1062637643</t>
  </si>
  <si>
    <t>39</t>
  </si>
  <si>
    <t>564761112</t>
  </si>
  <si>
    <t>Podklad z kameniva hrubého drceného vel. 0-63 mm tl 200 mm</t>
  </si>
  <si>
    <t>375962043</t>
  </si>
  <si>
    <t>40</t>
  </si>
  <si>
    <t>565136111</t>
  </si>
  <si>
    <t>Asfaltový beton vrstva podkladní ACP 22 (obalované kamenivo OKH) tl 50 mm š do 3 m</t>
  </si>
  <si>
    <t>-1730846697</t>
  </si>
  <si>
    <t>Asfaltový beton vrstva podkladní ACP 22 (obalované kamenivo hrubozrnné - OKH) s rozprostřením a zhutněním v pruhu šířky do 3 m, po zhutnění tl. 50 mm</t>
  </si>
  <si>
    <t>41</t>
  </si>
  <si>
    <t>567122114</t>
  </si>
  <si>
    <t>Podklad ze směsi stmelené cementem SC C 8/10 (KSC I) tl 150 mm</t>
  </si>
  <si>
    <t>1358935518</t>
  </si>
  <si>
    <t>Podklad ze směsi stmelené cementem SC bez dilatačních spár, s rozprostřením a zhutněním SC C 8/10 (KSC I), po zhutnění tl. 150 mm</t>
  </si>
  <si>
    <t>42</t>
  </si>
  <si>
    <t>567134112</t>
  </si>
  <si>
    <t>Podklad ze směsi stmelené cementem SC C 16/20 (PB II) tl 200 mm</t>
  </si>
  <si>
    <t>883664072</t>
  </si>
  <si>
    <t>Podklad ze směsi stmelené cementem SC bez dilatačních spár, s rozprostřením a zhutněním SC C 16/20 (PB II), po zhutnění tl. 200 mm</t>
  </si>
  <si>
    <t>43</t>
  </si>
  <si>
    <t>919716111</t>
  </si>
  <si>
    <t>Výztuž cementobetonového krytu ze svařovaných sítí hmotnosti do 7,5 kg/m2</t>
  </si>
  <si>
    <t>547031338</t>
  </si>
  <si>
    <t>Ocelová výztuž cementobetonového krytu ze svařovaných sítí hmotnosti do 7,5 kg/m2</t>
  </si>
  <si>
    <t>73*0,0075*1,1</t>
  </si>
  <si>
    <t>44</t>
  </si>
  <si>
    <t>571908111</t>
  </si>
  <si>
    <t>Kryt vymývaným dekoračním kamenivem (kačírkem) tl 200 mm</t>
  </si>
  <si>
    <t>1357933731</t>
  </si>
  <si>
    <t>Kryt vymývaným dekoračním kamenivem (kačírkem) tl. 200 mm</t>
  </si>
  <si>
    <t>45</t>
  </si>
  <si>
    <t>573111112</t>
  </si>
  <si>
    <t>Postřik živičný infiltrační s posypem z asfaltu množství 1 kg/m2</t>
  </si>
  <si>
    <t>-48076747</t>
  </si>
  <si>
    <t>Postřik infiltrační PI z asfaltu silničního s posypem kamenivem, v množství 1,00 kg/m2</t>
  </si>
  <si>
    <t>46</t>
  </si>
  <si>
    <t>573211108</t>
  </si>
  <si>
    <t>Postřik živičný spojovací z asfaltu v množství 0,40 kg/m2</t>
  </si>
  <si>
    <t>1632919775</t>
  </si>
  <si>
    <t>Postřik spojovací PS bez posypu kamenivem z asfaltu silničního, v množství 0,40 kg/m2</t>
  </si>
  <si>
    <t>47</t>
  </si>
  <si>
    <t>573211112</t>
  </si>
  <si>
    <t>Postřik živičný spojovací z asfaltu v množství 0,70 kg/m2</t>
  </si>
  <si>
    <t>392829595</t>
  </si>
  <si>
    <t>Postřik spojovací PS bez posypu kamenivem z asfaltu silničního, v množství 0,70 kg/m2</t>
  </si>
  <si>
    <t>"vozovka"2*(409,1+1706+20,2+153,7+117,6)</t>
  </si>
  <si>
    <t>48</t>
  </si>
  <si>
    <t>577134111</t>
  </si>
  <si>
    <t>Asfaltový beton vrstva obrusná ACO 11 (ABS) tř. I tl 40 mm š do 3 m z nemodifikovaného asfaltu</t>
  </si>
  <si>
    <t>1217050358</t>
  </si>
  <si>
    <t>Asfaltový beton vrstva obrusná ACO 11 (ABS) s rozprostřením a se zhutněním z nemodifikovaného asfaltu v pruhu šířky do 3 m tř. I, po zhutnění tl. 40 mm</t>
  </si>
  <si>
    <t>49</t>
  </si>
  <si>
    <t>577155112</t>
  </si>
  <si>
    <t>Asfaltový beton vrstva ložní ACL 16 (ABH) tl 60 mm š do 3 m z nemodifikovaného asfaltu</t>
  </si>
  <si>
    <t>-466388694</t>
  </si>
  <si>
    <t>Asfaltový beton vrstva ložní ACL 16 (ABH) s rozprostřením a zhutněním z nemodifikovaného asfaltu v pruhu šířky do 3 m, po zhutnění tl. 60 mm</t>
  </si>
  <si>
    <t>50</t>
  </si>
  <si>
    <t>577165112</t>
  </si>
  <si>
    <t>Asfaltový beton vrstva ložní ACL 16 (ABH) tl 70 mm š do 3 m z nemodifikovaného asfaltu</t>
  </si>
  <si>
    <t>950497065</t>
  </si>
  <si>
    <t>Asfaltový beton vrstva ložní ACL 16 (ABH) s rozprostřením a zhutněním z nemodifikovaného asfaltu v pruhu šířky do 3 m, po zhutnění tl. 70 mm</t>
  </si>
  <si>
    <t>51</t>
  </si>
  <si>
    <t>591211111</t>
  </si>
  <si>
    <t>Kladení dlažby z kostek drobných z kamene do lože z kameniva těženého tl 50 mm</t>
  </si>
  <si>
    <t>1360084845</t>
  </si>
  <si>
    <t>Kladení dlažby z kostek s provedením lože do tl. 50 mm, s vyplněním spár, s dvojím beraněním a se smetením přebytečného materiálu na krajnici drobných z kamene, do lože z kameniva těženého</t>
  </si>
  <si>
    <t xml:space="preserve">POUŽIJE SE VYBOURANÁ DROBNÁ KOSTKA </t>
  </si>
  <si>
    <t>52</t>
  </si>
  <si>
    <t>596211113</t>
  </si>
  <si>
    <t>Kladení zámkové dlažby komunikací pro pěší tl 60 mm skupiny A pl přes 300 m2</t>
  </si>
  <si>
    <t>1155433708</t>
  </si>
  <si>
    <t>Kladení dlažby z betonových zámkových dlaždic komunikací pro pěší s ložem z kameniva těženého nebo drceného tl. do 40 mm, s vyplněním spár s dvojitým hutněním, vibrováním a se smetením přebytečného materiálu na krajnici tl. 60 mm skupiny A, pro plochy přes 300 m2</t>
  </si>
  <si>
    <t>53</t>
  </si>
  <si>
    <t>592453081</t>
  </si>
  <si>
    <t>dlažba  20 x 10 x 6 cm přírodní</t>
  </si>
  <si>
    <t>-180873293</t>
  </si>
  <si>
    <t>199,2*1,02 "Přepočtené koeficientem množství</t>
  </si>
  <si>
    <t>54</t>
  </si>
  <si>
    <t>592453083</t>
  </si>
  <si>
    <t>dlažba  20 x 10 x 6 cm BÍLÁ</t>
  </si>
  <si>
    <t>-1625292083</t>
  </si>
  <si>
    <t>3,6*1,03 "Přepočtené koeficientem množství</t>
  </si>
  <si>
    <t>55</t>
  </si>
  <si>
    <t>592453082</t>
  </si>
  <si>
    <t>dlažba HMATNÁ ČERVENÁ  20 x 10 x 6 cm</t>
  </si>
  <si>
    <t>-462049318</t>
  </si>
  <si>
    <t>66,2*1,03 "Přepočtené koeficientem množství</t>
  </si>
  <si>
    <t>56</t>
  </si>
  <si>
    <t>599121112</t>
  </si>
  <si>
    <t>Zálivka  spár  cementovou maltou dlažby z drobných kostek hl 50 mm</t>
  </si>
  <si>
    <t>-409489402</t>
  </si>
  <si>
    <t>Zálivka spár cementovou maltou dlažby z drobných kostek hl 50 mm</t>
  </si>
  <si>
    <t>Trubní vedení</t>
  </si>
  <si>
    <t>57</t>
  </si>
  <si>
    <t>871315211</t>
  </si>
  <si>
    <t>Kanalizační potrubí z tvrdého PVC jednovrstvé tuhost třídy SN4 DN 160</t>
  </si>
  <si>
    <t>-1796526034</t>
  </si>
  <si>
    <t>Kanalizační potrubí z tvrdého PVC v otevřeném výkopu ve sklonu do 20 %, hladkého plnostěnného jednovrstvého, tuhost třídy SN 4 DN 160</t>
  </si>
  <si>
    <t>"UV19"3,7</t>
  </si>
  <si>
    <t>"UV20"6,3</t>
  </si>
  <si>
    <t>"UV21"3</t>
  </si>
  <si>
    <t>"UV22"2,7</t>
  </si>
  <si>
    <t>"UV23"2,5</t>
  </si>
  <si>
    <t>"UV24"2,8</t>
  </si>
  <si>
    <t>"UV25"2,2</t>
  </si>
  <si>
    <t>"UV26"3,5</t>
  </si>
  <si>
    <t>"UV27"2,7</t>
  </si>
  <si>
    <t>"UV28"4,5</t>
  </si>
  <si>
    <t>58</t>
  </si>
  <si>
    <t>877310310</t>
  </si>
  <si>
    <t>Montáž kolen na kanalizačním potrubí z PP trub hladkých plnostěnných DN 150</t>
  </si>
  <si>
    <t>869465387</t>
  </si>
  <si>
    <t>Montáž tvarovek na kanalizačním plastovém potrubí z polypropylenu PP hladkého plnostěnného kolen DN 150</t>
  </si>
  <si>
    <t>10*2</t>
  </si>
  <si>
    <t>59</t>
  </si>
  <si>
    <t>286171820</t>
  </si>
  <si>
    <t>koleno kanalizační PP SN 16 45 ° DN 150</t>
  </si>
  <si>
    <t>-570515406</t>
  </si>
  <si>
    <t>60</t>
  </si>
  <si>
    <t>894812614</t>
  </si>
  <si>
    <t>Vyříznutí a utěsnění otvoru ve stěně kanalizace</t>
  </si>
  <si>
    <t>2084663138</t>
  </si>
  <si>
    <t>61</t>
  </si>
  <si>
    <t>894812616</t>
  </si>
  <si>
    <t>Vyříznutí a utěsnění otvoru ve stěně šachty</t>
  </si>
  <si>
    <t>-1579855095</t>
  </si>
  <si>
    <t>Poznámka k položce:_x000D_
C3.1 Situace  - úsek A</t>
  </si>
  <si>
    <t>62</t>
  </si>
  <si>
    <t>895941311</t>
  </si>
  <si>
    <t>Zřízení vpusti kanalizační uliční z betonových dílců typ UVB-50</t>
  </si>
  <si>
    <t>412119942</t>
  </si>
  <si>
    <t>63</t>
  </si>
  <si>
    <t>592238500</t>
  </si>
  <si>
    <t>dno pro uliční vpusť s výtokovým otvorem betonové 450x330x50mm</t>
  </si>
  <si>
    <t>-938814520</t>
  </si>
  <si>
    <t>64</t>
  </si>
  <si>
    <t>592238560</t>
  </si>
  <si>
    <t>skruž pro uliční vpusť horní betonová 450x195x50mm</t>
  </si>
  <si>
    <t>398963824</t>
  </si>
  <si>
    <t>65</t>
  </si>
  <si>
    <t>592238620</t>
  </si>
  <si>
    <t>skruž pro uliční vpusť středová betonová 450x295x50mm</t>
  </si>
  <si>
    <t>-308612846</t>
  </si>
  <si>
    <t>66</t>
  </si>
  <si>
    <t>592238580</t>
  </si>
  <si>
    <t>skruž pro uliční vpusť horní betonová 450x570x50mm</t>
  </si>
  <si>
    <t>262499168</t>
  </si>
  <si>
    <t>67</t>
  </si>
  <si>
    <t>592238570</t>
  </si>
  <si>
    <t>skruž pro uliční vpusť horní betonová 450x295x50mm</t>
  </si>
  <si>
    <t>-1654080897</t>
  </si>
  <si>
    <t>68</t>
  </si>
  <si>
    <t>592238640</t>
  </si>
  <si>
    <t>prstenec pro uliční vpusť vyrovnávací betonový 390x60x130mm</t>
  </si>
  <si>
    <t>-129436057</t>
  </si>
  <si>
    <t>69</t>
  </si>
  <si>
    <t>899201111</t>
  </si>
  <si>
    <t>Osazení mříží litinových včetně rámů a košů na bahno hmotnosti do 50 kg</t>
  </si>
  <si>
    <t>-595534833</t>
  </si>
  <si>
    <t>70</t>
  </si>
  <si>
    <t>592238760</t>
  </si>
  <si>
    <t>rám zabetonovaný DIN 19583-9 500/500 mm</t>
  </si>
  <si>
    <t>792790642</t>
  </si>
  <si>
    <t>71</t>
  </si>
  <si>
    <t>592238780</t>
  </si>
  <si>
    <t>mříž M1 D400 DIN 19583-13, 500/500 mm</t>
  </si>
  <si>
    <t>-1190130462</t>
  </si>
  <si>
    <t>72</t>
  </si>
  <si>
    <t>592238785</t>
  </si>
  <si>
    <t>rám+mříž obrubníkové vpusti</t>
  </si>
  <si>
    <t>466864260</t>
  </si>
  <si>
    <t>73</t>
  </si>
  <si>
    <t>592238740</t>
  </si>
  <si>
    <t>koš vysoký pro uliční vpusti žárově Pz plech pro rám 500/300mm</t>
  </si>
  <si>
    <t>-1815634328</t>
  </si>
  <si>
    <t>74</t>
  </si>
  <si>
    <t>899331111</t>
  </si>
  <si>
    <t>Výšková úprava uličního vstupu nebo vpusti do 200 mm zvýšením poklopu</t>
  </si>
  <si>
    <t>-1467702136</t>
  </si>
  <si>
    <t>"šachty"6+6</t>
  </si>
  <si>
    <t>75</t>
  </si>
  <si>
    <t>899431111</t>
  </si>
  <si>
    <t>Výšková úprava uličního vstupu nebo vpusti do 200 mm zvýšením krycího hrnce, šoupěte nebo hydrantu</t>
  </si>
  <si>
    <t>-2144054143</t>
  </si>
  <si>
    <t>Výšková úprava uličního vstupu nebo vpusti do 200 mm zvýšením krycího hrnce, šoupěte nebo hydrantu bez úpravy armatur</t>
  </si>
  <si>
    <t>"šoupata"4+12</t>
  </si>
  <si>
    <t>Ostatní konstrukce a práce, bourání</t>
  </si>
  <si>
    <t>76</t>
  </si>
  <si>
    <t>914111111</t>
  </si>
  <si>
    <t>Montáž svislé dopravní značky do velikosti 1 m2 objímkami na sloupek nebo konzolu</t>
  </si>
  <si>
    <t>-352534780</t>
  </si>
  <si>
    <t>Montáž svislé dopravní značky základní velikosti do 1 m2 objímkami na sloupky nebo konzoly</t>
  </si>
  <si>
    <t>77</t>
  </si>
  <si>
    <t>404440005</t>
  </si>
  <si>
    <t xml:space="preserve">značka dopravní svislá </t>
  </si>
  <si>
    <t>-404435304</t>
  </si>
  <si>
    <t>"B4"1</t>
  </si>
  <si>
    <t>"E13"2</t>
  </si>
  <si>
    <t>"P4"1</t>
  </si>
  <si>
    <t>"A12b"2</t>
  </si>
  <si>
    <t>"IJ4b"1</t>
  </si>
  <si>
    <t>"P2"3</t>
  </si>
  <si>
    <t>"IP12"1</t>
  </si>
  <si>
    <t>"B24b"1</t>
  </si>
  <si>
    <t>78</t>
  </si>
  <si>
    <t>915111115</t>
  </si>
  <si>
    <t>Vodorovné dopravní značení dělící čáry souvislé š 125 mm základní žlutá barva</t>
  </si>
  <si>
    <t>-629674773</t>
  </si>
  <si>
    <t>Vodorovné dopravní značení stříkané barvou dělící čára šířky 125 mm souvislá žlutá základní</t>
  </si>
  <si>
    <t>"V12a"8,6+8,2+8,63+8,1+8,3+8,6+10,4+11+7,3+16,8+17,6</t>
  </si>
  <si>
    <t>79</t>
  </si>
  <si>
    <t>915111121</t>
  </si>
  <si>
    <t>Vodorovné dopravní značení dělící čáry přerušované š 125 mm základní bílá barva</t>
  </si>
  <si>
    <t>-1106103447</t>
  </si>
  <si>
    <t>Vodorovné dopravní značení stříkané barvou dělící čára šířky 125 mm přerušovaná bílá základní</t>
  </si>
  <si>
    <t>"V11a - BUS"2*2,95+2*3+14,35+12</t>
  </si>
  <si>
    <t>80</t>
  </si>
  <si>
    <t>915131111</t>
  </si>
  <si>
    <t>Vodorovné dopravní značení přechody pro chodce, šipky, symboly základní bílá barva</t>
  </si>
  <si>
    <t>-160771655</t>
  </si>
  <si>
    <t>Vodorovné dopravní značení stříkané barvou přechody pro chodce, šipky, symboly bílé základní</t>
  </si>
  <si>
    <t>"V10f"2</t>
  </si>
  <si>
    <t>81</t>
  </si>
  <si>
    <t>915611111</t>
  </si>
  <si>
    <t>Předznačení vodorovného liniového značení</t>
  </si>
  <si>
    <t>-1664408042</t>
  </si>
  <si>
    <t>Předznačení pro vodorovné značení stříkané barvou nebo prováděné z nátěrových hmot liniové dělicí čáry, vodicí proužky</t>
  </si>
  <si>
    <t>82</t>
  </si>
  <si>
    <t>915621111</t>
  </si>
  <si>
    <t>Předznačení vodorovného plošného značení</t>
  </si>
  <si>
    <t>-1263436992</t>
  </si>
  <si>
    <t>Předznačení pro vodorovné značení stříkané barvou nebo prováděné z nátěrových hmot plošné šipky, symboly, nápisy</t>
  </si>
  <si>
    <t>83</t>
  </si>
  <si>
    <t>916111122</t>
  </si>
  <si>
    <t>Osazení obruby z drobných kostek bez boční opěry do lože z betonu prostého</t>
  </si>
  <si>
    <t>-968985261</t>
  </si>
  <si>
    <t>Osazení silniční obruby z dlažebních kostek v jedné řadě s ložem tl. přes 50 do 100 mm, s vyplněním a zatřením spár cementovou maltou z drobných kostek bez boční opěry, do lože z betonu prostého tř. C 12/15</t>
  </si>
  <si>
    <t>"pravá strana"21,8+27,8+187,8+128,5</t>
  </si>
  <si>
    <t>"levá strana"61,1+291,2</t>
  </si>
  <si>
    <t>"ostrůvek"6,7+2*3+9</t>
  </si>
  <si>
    <t>"u zastávkových obrubníků"22</t>
  </si>
  <si>
    <t>"rozhraní mezi vozovkou a autobus. zastávkou"46</t>
  </si>
  <si>
    <t>"rozhraní mezi vozovkou a plochou z dlažebních kostek - pravá strana"12,4+9,9+13,9+11,1+13,9+12,2+9,7+9,5+6,3+13,9+11,9+8,8+8,9+9,4+12,3</t>
  </si>
  <si>
    <t>84</t>
  </si>
  <si>
    <t>916111123</t>
  </si>
  <si>
    <t>Osazení obruby z drobných kostek s boční opěrou do lože z betonu prostého</t>
  </si>
  <si>
    <t>-1868080030</t>
  </si>
  <si>
    <t>Osazení silniční obruby z dlažebních kostek v jedné řadě s ložem tl. přes 50 do 100 mm, s vyplněním a zatřením spár cementovou maltou z drobných kostek s boční opěrou z betonu prostého tř. C 12/15, do lože z betonu prostého téže značky</t>
  </si>
  <si>
    <t>85</t>
  </si>
  <si>
    <t>916131213</t>
  </si>
  <si>
    <t>Osazení silničního obrubníku betonového stojatého s boční opěrou do lože z betonu prostého</t>
  </si>
  <si>
    <t>1935766970</t>
  </si>
  <si>
    <t>Osazení silničního obrubníku betonového se zřízením lože, s vyplněním a zatřením spár cementovou maltou stojatého s boční opěrou z betonu prostého, do lože z betonu prostého</t>
  </si>
  <si>
    <t>86</t>
  </si>
  <si>
    <t>592175041</t>
  </si>
  <si>
    <t>obrubník  100x15/12x25 cm, přírodní</t>
  </si>
  <si>
    <t>-976406613</t>
  </si>
  <si>
    <t>739,9*1,01 "Přepočtené koeficientem množství</t>
  </si>
  <si>
    <t>87</t>
  </si>
  <si>
    <t>916241113</t>
  </si>
  <si>
    <t>Osazení obrubníku kamenného ležatého s boční opěrou do lože z betonu prostého</t>
  </si>
  <si>
    <t>1301361962</t>
  </si>
  <si>
    <t>Osazení obrubníku kamenného se zřízením lože, s vyplněním a zatřením spár cementovou maltou ležatého s boční opěrou z betonu prostého, do lože z betonu prostého</t>
  </si>
  <si>
    <t>"u zastávky"22</t>
  </si>
  <si>
    <t>88</t>
  </si>
  <si>
    <t>583803130</t>
  </si>
  <si>
    <t>obrubník kamenný žulový přímý 300x200mm</t>
  </si>
  <si>
    <t>2036800565</t>
  </si>
  <si>
    <t>22*1,03 "Přepočtené koeficientem množství</t>
  </si>
  <si>
    <t>89</t>
  </si>
  <si>
    <t>916331112</t>
  </si>
  <si>
    <t>Osazení zahradního obrubníku betonového do lože z betonu s boční opěrou</t>
  </si>
  <si>
    <t>-720607933</t>
  </si>
  <si>
    <t>Osazení zahradního obrubníku betonového s ložem tl. od 50 do 100 mm z betonu prostého tř. C 12/15 s boční opěrou z betonu prostého tř. C 12/15</t>
  </si>
  <si>
    <t>"pravá strana"7,6+10,9+10,1+4,6+4,7+4,3+4,5+4,5+6,3+5+5+28,7+21,8+2*5,4+6,7+5,5+5,4+8,5+2,7+2,5</t>
  </si>
  <si>
    <t>"levá strana"16,8+6,5+20,3+8,9+10,5+5,7+4,9+5,2+5,2+4,5+4,5+5,1+4,9+4,9+4,9+5,1+5,6+6,1+5,3+10,6+4,8</t>
  </si>
  <si>
    <t>90</t>
  </si>
  <si>
    <t>592172112</t>
  </si>
  <si>
    <t>obrubník betonový zahradníI šedý 100 x 5 x 25 cm</t>
  </si>
  <si>
    <t>460683519</t>
  </si>
  <si>
    <t>310,4*1,02 "Přepočtené koeficientem množství</t>
  </si>
  <si>
    <t>91</t>
  </si>
  <si>
    <t>916991121</t>
  </si>
  <si>
    <t>Lože pod obrubníky, krajníky nebo obruby z dlažebních kostek z betonu prostého</t>
  </si>
  <si>
    <t>-697266979</t>
  </si>
  <si>
    <t>Lože pod obrubníky, krajníky nebo obruby z dlažebních kostek z betonu prostého tř. C 16/20</t>
  </si>
  <si>
    <t>"zahradní obrubník"310,4*0,15*0,1</t>
  </si>
  <si>
    <t>"silniční obrubník"739,9*0,4*0,05</t>
  </si>
  <si>
    <t>"silniční obrubník"22*0,6*0,1</t>
  </si>
  <si>
    <t>"dvoulinka"972*0,25*0,15</t>
  </si>
  <si>
    <t>92</t>
  </si>
  <si>
    <t>919735112</t>
  </si>
  <si>
    <t>Řezání stávajícího živičného krytu hl do 100 mm</t>
  </si>
  <si>
    <t>199231221</t>
  </si>
  <si>
    <t>Řezání stávajícího živičného krytu nebo podkladu hloubky přes 50 do 100 mm</t>
  </si>
  <si>
    <t>napojení na stávající chodník</t>
  </si>
  <si>
    <t>"pravý chodník"3,25+1,65+1,65+4,7</t>
  </si>
  <si>
    <t>"levý chodník"1,5+30+231+5</t>
  </si>
  <si>
    <t>93</t>
  </si>
  <si>
    <t>935113215</t>
  </si>
  <si>
    <t>D+M odvodňovacího betonového žlabu s krycím roštem šířky do 200 mm, tř. dopravního zatížení D400</t>
  </si>
  <si>
    <t>-1789800471</t>
  </si>
  <si>
    <t>94</t>
  </si>
  <si>
    <t>938902425</t>
  </si>
  <si>
    <t xml:space="preserve">Čištění kanalizace DN 150 tlakovou vodou </t>
  </si>
  <si>
    <t>-934253352</t>
  </si>
  <si>
    <t>"přípojka UV18"4</t>
  </si>
  <si>
    <t>95</t>
  </si>
  <si>
    <t>960111222</t>
  </si>
  <si>
    <t>Bourání staveb z dílců prefabrikovaných betonových a železobetonových</t>
  </si>
  <si>
    <t>-2030796323</t>
  </si>
  <si>
    <t>"vybourání vč. zemních prací"2+12</t>
  </si>
  <si>
    <t>96</t>
  </si>
  <si>
    <t>966006132</t>
  </si>
  <si>
    <t>Odstranění značek dopravních nebo orientačních se sloupky s betonovými patkami</t>
  </si>
  <si>
    <t>547605110</t>
  </si>
  <si>
    <t>Odstranění dopravních nebo orientačních značek se sloupkem s uložením hmot na vzdálenost do 20 m nebo s naložením na dopravní prostředek, se zásypem jam a jeho zhutněním s betonovou patkou</t>
  </si>
  <si>
    <t>"11 značek, 8 sloupků"8</t>
  </si>
  <si>
    <t>97</t>
  </si>
  <si>
    <t>969021121</t>
  </si>
  <si>
    <t>Vybourání kanalizačního potrubí DN do 200</t>
  </si>
  <si>
    <t>-884387037</t>
  </si>
  <si>
    <t>Vybourání kanalizačního potrubí DN do 200 mm</t>
  </si>
  <si>
    <t>"vybouraní přípojek UV"(2+12) *4</t>
  </si>
  <si>
    <t>98</t>
  </si>
  <si>
    <t>976085211</t>
  </si>
  <si>
    <t>Vybourání kanalizačních rámů včetně poklopů nebo mříží pl do 0,3 m2</t>
  </si>
  <si>
    <t>1934291663</t>
  </si>
  <si>
    <t>Vybourání drobných zámečnických a jiných konstrukcí kanalizačních rámů litinových, z rýhovaného plechu nebo betonových včetně poklopů nebo mříží, plochy do 0,30 m2</t>
  </si>
  <si>
    <t>99</t>
  </si>
  <si>
    <t>979071121</t>
  </si>
  <si>
    <t>Očištění dlažebních kostek drobných s původním spárováním kamenivem těženým</t>
  </si>
  <si>
    <t>1784574399</t>
  </si>
  <si>
    <t>Očištění vybouraných dlažebních kostek od spojovacího materiálu, s uložením očištěných kostek na skládku, s odklizením odpadových hmot na hromady a s odklizením vybouraných kostek na vzdálenost do 3 m drobných, s původním vyplněním spár kamenivem těženým</t>
  </si>
  <si>
    <t>"dvoulinka"2*805*0,25</t>
  </si>
  <si>
    <t>997</t>
  </si>
  <si>
    <t>Přesun sutě</t>
  </si>
  <si>
    <t>100</t>
  </si>
  <si>
    <t>997221551</t>
  </si>
  <si>
    <t>Vodorovná doprava suti ze sypkých materiálů do 1 km</t>
  </si>
  <si>
    <t>-1098174815</t>
  </si>
  <si>
    <t>Vodorovná doprava suti bez naložení, ale se složením a s hrubým urovnáním ze sypkých materiálů, na vzdálenost do 1 km</t>
  </si>
  <si>
    <t>"mozaika"541,037</t>
  </si>
  <si>
    <t>"kamenná desková dlažba"73,468</t>
  </si>
  <si>
    <t>"kostka drobná"553,677</t>
  </si>
  <si>
    <t>"železobeton"463,05</t>
  </si>
  <si>
    <t>"kamenivo"558,366+1265</t>
  </si>
  <si>
    <t>"živice"188,689</t>
  </si>
  <si>
    <t>"frézing"547,84</t>
  </si>
  <si>
    <t>101</t>
  </si>
  <si>
    <t>997221559</t>
  </si>
  <si>
    <t>Příplatek ZKD 1 km u vodorovné dopravy suti ze sypkých materiálů</t>
  </si>
  <si>
    <t>-1136884386</t>
  </si>
  <si>
    <t>Vodorovná doprava suti bez naložení, ale se složením a s hrubým urovnáním Příplatek k ceně za každý další i započatý 1 km přes 1 km</t>
  </si>
  <si>
    <t>"mozaika - na skládku dle požadavku TDI"541,037*12</t>
  </si>
  <si>
    <t>"kamenná desková dlažba"73,468*19</t>
  </si>
  <si>
    <t>"kostka drobná - na skládku dle požadavku TDI"553,677*12</t>
  </si>
  <si>
    <t>"železobeton"463,05*19</t>
  </si>
  <si>
    <t>"kamenivo"(558,366+1265)*19</t>
  </si>
  <si>
    <t>"živice"188,689*19</t>
  </si>
  <si>
    <t>"frézing"547,84*19</t>
  </si>
  <si>
    <t>102</t>
  </si>
  <si>
    <t>997221571</t>
  </si>
  <si>
    <t>Vodorovná doprava vybouraných hmot do 1 km</t>
  </si>
  <si>
    <t>116883526</t>
  </si>
  <si>
    <t>Vodorovná doprava vybouraných hmot bez naložení, ale se složením a s hrubým urovnáním na vzdálenost do 1 km</t>
  </si>
  <si>
    <t>"obrubník kamenný"197,20</t>
  </si>
  <si>
    <t>103</t>
  </si>
  <si>
    <t>997221579</t>
  </si>
  <si>
    <t>Příplatek ZKD 1 km u vodorovné dopravy vybouraných hmot</t>
  </si>
  <si>
    <t>777685124</t>
  </si>
  <si>
    <t>Vodorovná doprava vybouraných hmot bez naložení, ale se složením a s hrubým urovnáním na vzdálenost Příplatek k ceně za každý další i započatý 1 km přes 1 km</t>
  </si>
  <si>
    <t>"obrubník kamenný na skládku dle požadavku TDI"197,2*12</t>
  </si>
  <si>
    <t>104</t>
  </si>
  <si>
    <t>997221611</t>
  </si>
  <si>
    <t>Nakládání suti na dopravní prostředky pro vodorovnou dopravu</t>
  </si>
  <si>
    <t>-912053768</t>
  </si>
  <si>
    <t>Nakládání na dopravní prostředky pro vodorovnou dopravu suti</t>
  </si>
  <si>
    <t>105</t>
  </si>
  <si>
    <t>997221612</t>
  </si>
  <si>
    <t>Nakládání vybouraných hmot na dopravní prostředky pro vodorovnou dopravu</t>
  </si>
  <si>
    <t>60826546</t>
  </si>
  <si>
    <t>Nakládání na dopravní prostředky pro vodorovnou dopravu vybouraných hmot</t>
  </si>
  <si>
    <t>106</t>
  </si>
  <si>
    <t>997221825</t>
  </si>
  <si>
    <t>Poplatek za uložení na skládce (skládkovné) stavebního odpadu železobetonového kód odpadu 170 101</t>
  </si>
  <si>
    <t>-589288388</t>
  </si>
  <si>
    <t>Poplatek za uložení stavebního odpadu na skládce (skládkovné) z armovaného betonu zatříděného do Katalogu odpadů pod kódem 170 101</t>
  </si>
  <si>
    <t>Poznámka k položce:_x000D_
položka bude čerpána dle skutečnosti</t>
  </si>
  <si>
    <t>107</t>
  </si>
  <si>
    <t>997221845</t>
  </si>
  <si>
    <t>Poplatek za uložení na skládce (skládkovné) odpadu asfaltového bez dehtu kód odpadu 170 302</t>
  </si>
  <si>
    <t>-1103421890</t>
  </si>
  <si>
    <t>Poplatek za uložení stavebního odpadu na skládce (skládkovné) asfaltového bez obsahu dehtu zatříděného do Katalogu odpadů pod kódem 170 302</t>
  </si>
  <si>
    <t>108</t>
  </si>
  <si>
    <t>997221855</t>
  </si>
  <si>
    <t>Poplatek za uložení na skládce (skládkovné) zeminy a kameniva kód odpadu 170 504</t>
  </si>
  <si>
    <t>240028492</t>
  </si>
  <si>
    <t>998</t>
  </si>
  <si>
    <t>Přesun hmot</t>
  </si>
  <si>
    <t>109</t>
  </si>
  <si>
    <t>998225111</t>
  </si>
  <si>
    <t>Přesun hmot pro pozemní komunikace s krytem z kamene, monolitickým betonovým nebo živičným</t>
  </si>
  <si>
    <t>-1415188312</t>
  </si>
  <si>
    <t>Přesun hmot pro komunikace s krytem z kameniva, monolitickým betonovým nebo živičným dopravní vzdálenost do 200 m jakékoliv délky objektu</t>
  </si>
  <si>
    <t>PSV</t>
  </si>
  <si>
    <t>Práce a dodávky PSV</t>
  </si>
  <si>
    <t>711</t>
  </si>
  <si>
    <t>Izolace proti vodě, vlhkosti a plynům</t>
  </si>
  <si>
    <t>110</t>
  </si>
  <si>
    <t>711161306</t>
  </si>
  <si>
    <t>Izolace proti zemní vlhkosti stěn foliemi nopovými pro běžné podmínky tl. 0,5 mm šířky 1,0 m</t>
  </si>
  <si>
    <t>CS ÚRS 2017 01</t>
  </si>
  <si>
    <t>1916366330</t>
  </si>
  <si>
    <t>"pravá strana"17,2+210,4+108</t>
  </si>
  <si>
    <t>"levá strana"46</t>
  </si>
  <si>
    <t>111</t>
  </si>
  <si>
    <t>711161381</t>
  </si>
  <si>
    <t>Izolace proti zemní vlhkosti foliemi nopovými ukončené horní lištou</t>
  </si>
  <si>
    <t>-1007208951</t>
  </si>
  <si>
    <t>SO 401 - Veřejné osvětlení</t>
  </si>
  <si>
    <t xml:space="preserve">    749 - Elektromontáže - ostatní práce a konstrukce</t>
  </si>
  <si>
    <t>749</t>
  </si>
  <si>
    <t>Elektromontáže - ostatní práce a konstrukce</t>
  </si>
  <si>
    <t>749749000</t>
  </si>
  <si>
    <t>SO 401 Veřejné osvětlení - dle samostatného rozpočtu</t>
  </si>
  <si>
    <t>soub.</t>
  </si>
  <si>
    <t>517666898</t>
  </si>
  <si>
    <t xml:space="preserve">SO 800 - Vegetační úpravy </t>
  </si>
  <si>
    <t>181411131</t>
  </si>
  <si>
    <t>Založení parkového trávníku výsevem plochy do 1000 m2 v rovině a ve svahu do 1:5</t>
  </si>
  <si>
    <t>-1783393429</t>
  </si>
  <si>
    <t>Založení trávníku na půdě předem připravené plochy do 1000 m2 výsevem včetně utažení parkového v rovině nebo na svahu do 1:5</t>
  </si>
  <si>
    <t>005724100</t>
  </si>
  <si>
    <t>osivo směs travní parková</t>
  </si>
  <si>
    <t>kg</t>
  </si>
  <si>
    <t>1331963913</t>
  </si>
  <si>
    <t>24*0,015 "Přepočtené koeficientem množství</t>
  </si>
  <si>
    <t>183 10-1212</t>
  </si>
  <si>
    <t>Hloubení jamky s výměnou půdy na 50% do 0,02m3 ( keře)</t>
  </si>
  <si>
    <t>ks</t>
  </si>
  <si>
    <t>-664272715</t>
  </si>
  <si>
    <t>32+18+22+32+24+28+40+28+28+28+28+28</t>
  </si>
  <si>
    <t>32+60+24+28+20+24+24+28+96+28+28+28+28+76</t>
  </si>
  <si>
    <t>28+24+24+28+28+28+36+80+40</t>
  </si>
  <si>
    <t>28+76</t>
  </si>
  <si>
    <t>39+81+27+24</t>
  </si>
  <si>
    <t>183 10-1215</t>
  </si>
  <si>
    <t>Hloubení jamek s 50% výměnou půdy, objem do 0,4m3</t>
  </si>
  <si>
    <t>-876889616</t>
  </si>
  <si>
    <t>183 20-5112</t>
  </si>
  <si>
    <t>Založení záhonu v rovině a svahu do 1:5 zemina tř 3</t>
  </si>
  <si>
    <t>102521845</t>
  </si>
  <si>
    <t>183 40-3153</t>
  </si>
  <si>
    <t>Obdělání půdy hrabáním v rovině a svahu do 1:5</t>
  </si>
  <si>
    <t>1378938685</t>
  </si>
  <si>
    <t>184 10-2111</t>
  </si>
  <si>
    <t>Výsadba dřeviny s balem do 200mm</t>
  </si>
  <si>
    <t>-1223217732</t>
  </si>
  <si>
    <t>184 10-2151</t>
  </si>
  <si>
    <t>Výsadba dř.s balem, pr.balu do 60 cm, v rov.</t>
  </si>
  <si>
    <t>1319373389</t>
  </si>
  <si>
    <t>S11</t>
  </si>
  <si>
    <t>Juta (5m šíře 0,15/VSK)</t>
  </si>
  <si>
    <t>-1358182976</t>
  </si>
  <si>
    <t>184 20-2121</t>
  </si>
  <si>
    <t>Ukotvení dřeviny třemi  kůly, délky do 3m</t>
  </si>
  <si>
    <t>-566785397</t>
  </si>
  <si>
    <t>Ukotvení dřeviny třemi kůly, délky do 3m</t>
  </si>
  <si>
    <t>184 21-3412</t>
  </si>
  <si>
    <t>Zhotovení závlahové mísy do 1m u solit. dřevin</t>
  </si>
  <si>
    <t>946627558</t>
  </si>
  <si>
    <t>184 50-1114</t>
  </si>
  <si>
    <t>Zhotovení obalu kmene stromu jutou ve dvou vrstvách (VSK)</t>
  </si>
  <si>
    <t>1834232692</t>
  </si>
  <si>
    <t>184 80-2111</t>
  </si>
  <si>
    <t>Chemické odplevelení před založením kultury nad 20 m2 postřikem na široko v rovině a svahu do 1:5</t>
  </si>
  <si>
    <t>-1880714481</t>
  </si>
  <si>
    <t>S1</t>
  </si>
  <si>
    <t>Chemický přípravek na odplevelení pozemku  - totální herbicid (0,0006l/m2)</t>
  </si>
  <si>
    <t>l</t>
  </si>
  <si>
    <t>-2104733365</t>
  </si>
  <si>
    <t>184 91-1421</t>
  </si>
  <si>
    <t>Mulčování rostlin kůrou tl. do 0,1 m v rovině a svahu do 1:5</t>
  </si>
  <si>
    <t>-883045430</t>
  </si>
  <si>
    <t>184 91-1421.1</t>
  </si>
  <si>
    <t>-1453981100</t>
  </si>
  <si>
    <t>185 80-2113</t>
  </si>
  <si>
    <t>Hnojení půdy umělým hnojivem na široko v rovině a svahu do 1:5</t>
  </si>
  <si>
    <t>-1486602384</t>
  </si>
  <si>
    <t>S14</t>
  </si>
  <si>
    <t>Travní osivo (35g/m2)</t>
  </si>
  <si>
    <t>1202832170</t>
  </si>
  <si>
    <t>S16</t>
  </si>
  <si>
    <t>Umělé trávníkové hnojivo 40g/m2</t>
  </si>
  <si>
    <t>1037334460</t>
  </si>
  <si>
    <t>185 80-2114</t>
  </si>
  <si>
    <t>Hnojení tabletovým hnojivem Silvamix k rostlině</t>
  </si>
  <si>
    <t>-1230915427</t>
  </si>
  <si>
    <t>185 80-2124</t>
  </si>
  <si>
    <t>Hnojení um.hnojivem s rozděl. k jedn. rostlinám</t>
  </si>
  <si>
    <t>-444970618</t>
  </si>
  <si>
    <t>185 80-4312</t>
  </si>
  <si>
    <t>Zalití rostlin vodou plocha přes 20 m2</t>
  </si>
  <si>
    <t>-1769716877</t>
  </si>
  <si>
    <t>185 85-1121</t>
  </si>
  <si>
    <t>Dovoz vody pro zálivku rostlin za vzdálenost do 1000 m</t>
  </si>
  <si>
    <t>-1964368788</t>
  </si>
  <si>
    <t>185 85-1121.1</t>
  </si>
  <si>
    <t>-2052862132</t>
  </si>
  <si>
    <t>Euonymus fort. "Emerald´n Gold"</t>
  </si>
  <si>
    <t>-369882572</t>
  </si>
  <si>
    <t>Lonicera nitida</t>
  </si>
  <si>
    <t>-1525780627</t>
  </si>
  <si>
    <t>Spiraea jap."Goldflame"</t>
  </si>
  <si>
    <t>-696169139</t>
  </si>
  <si>
    <t>Genista</t>
  </si>
  <si>
    <t>-1234833874</t>
  </si>
  <si>
    <t>Weigela fl. "Nana Variegata"</t>
  </si>
  <si>
    <t>1138100001</t>
  </si>
  <si>
    <t>Weigela "Piccolo"</t>
  </si>
  <si>
    <t>1087576339</t>
  </si>
  <si>
    <t>Acer pl "Globosa"</t>
  </si>
  <si>
    <t>1190484835</t>
  </si>
  <si>
    <t>185 85-1121.2</t>
  </si>
  <si>
    <t>-2053359604</t>
  </si>
  <si>
    <t>r-položka</t>
  </si>
  <si>
    <t>Přimísení půdního kondicioneru do výsadbového media</t>
  </si>
  <si>
    <t>1424651456</t>
  </si>
  <si>
    <t>r-položka.1</t>
  </si>
  <si>
    <t>Doplnění substrátu v tl. 2cm</t>
  </si>
  <si>
    <t>-1369127138</t>
  </si>
  <si>
    <t>S1.1</t>
  </si>
  <si>
    <t>Trávníkový substrát (tl.2cm) vč. dopravy</t>
  </si>
  <si>
    <t>-68863043</t>
  </si>
  <si>
    <t>S3</t>
  </si>
  <si>
    <t>Výsadbový substrát pro 50% výměnu půdy (5*0,2+110*0,01) vč. dopravy</t>
  </si>
  <si>
    <t>1168819504</t>
  </si>
  <si>
    <t>S4</t>
  </si>
  <si>
    <t>Půdní kondicioner (0,3kg/strom)</t>
  </si>
  <si>
    <t>286370402</t>
  </si>
  <si>
    <t>S5</t>
  </si>
  <si>
    <t>Tabletové kombinované hnojivo  (10tbl.10g/strom, 2tbl/keř)</t>
  </si>
  <si>
    <t>904083927</t>
  </si>
  <si>
    <t>36*10+1493*2</t>
  </si>
  <si>
    <t>S7</t>
  </si>
  <si>
    <t>Kůl frézovaný s korunkou a špicí,  průměr 8cm, délka do 3m (5*3)</t>
  </si>
  <si>
    <t>1245021651</t>
  </si>
  <si>
    <t>S9</t>
  </si>
  <si>
    <t>Příčky ke kotvení kůlů, úvazek</t>
  </si>
  <si>
    <t>384587308</t>
  </si>
  <si>
    <t>S13</t>
  </si>
  <si>
    <t>Mulč, mulčovací materiál, tl. vrstvy 10 cm vč. dopravy (5*0,1+42*0,1)</t>
  </si>
  <si>
    <t>429843127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</si>
  <si>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</si>
  <si>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</si>
  <si>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</si>
  <si>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</si>
  <si>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9"/>
        <rFont val="Trebuchet MS"/>
        <charset val="238"/>
      </rPr>
      <t xml:space="preserve">Rekapitulace stavby </t>
    </r>
    <r>
      <rPr>
        <sz val="9"/>
        <rFont val="Trebuchet MS"/>
        <charset val="238"/>
      </rPr>
      <t>obsahuje sestavu Rekapitulace stavby a Rekapitulace objektů stavby a soupisů prací.</t>
    </r>
  </si>
  <si>
    <r>
      <t xml:space="preserve">V sestavě </t>
    </r>
    <r>
      <rPr>
        <b/>
        <sz val="9"/>
        <rFont val="Trebuchet MS"/>
        <charset val="238"/>
      </rPr>
      <t>Rekapitulace stavby</t>
    </r>
    <r>
      <rPr>
        <sz val="9"/>
        <rFont val="Trebuchet MS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</si>
  <si>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</si>
  <si>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se myslí "účastník zadávacího řízení" ve smyslu zákona o zadávání veřejných zakázek. </t>
  </si>
  <si>
    <r>
      <t xml:space="preserve">V sestavě </t>
    </r>
    <r>
      <rPr>
        <b/>
        <sz val="9"/>
        <rFont val="Trebuchet MS"/>
        <charset val="238"/>
      </rPr>
      <t>Rekapitulace objektů stavby a soupisů prací</t>
    </r>
    <r>
      <rPr>
        <sz val="9"/>
        <rFont val="Trebuchet MS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</si>
  <si>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</si>
  <si>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</si>
  <si>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</si>
  <si>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</si>
  <si>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</si>
  <si>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</si>
  <si>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</si>
  <si>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</si>
  <si>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</si>
  <si>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</si>
  <si>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</si>
  <si>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 prací pro daný typ objektu</t>
  </si>
  <si>
    <r>
      <rPr>
        <i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</si>
  <si>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</si>
  <si>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b/>
        <sz val="9"/>
        <rFont val="Trebuchet MS"/>
        <charset val="238"/>
      </rPr>
      <t>Krycí list soupisu</t>
    </r>
    <r>
      <rPr>
        <sz val="9"/>
        <rFont val="Trebuchet MS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</si>
  <si>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</si>
  <si>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9"/>
        <rFont val="Trebuchet MS"/>
        <charset val="238"/>
      </rPr>
      <t>Rekapitulace členění soupisu prací</t>
    </r>
    <r>
      <rPr>
        <sz val="9"/>
        <rFont val="Trebuchet MS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</si>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</sst>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45">
    <font>
      <sz val="8"/>
      <name val="Arial CE"/>
      <family val="2"/>
    </font>
    <font>
      <sz val="8"/>
      <color rgb="FF969696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0"/>
      <name val="Arial CE"/>
    </font>
    <font>
      <sz val="12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10"/>
      <color rgb="FF003366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8"/>
      <name val="Arial CE"/>
    </font>
    <font>
      <sz val="12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96969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sz val="7"/>
      <color rgb="FF969696"/>
      <name val="Arial CE"/>
    </font>
    <font>
      <sz val="7"/>
      <name val="Arial CE"/>
    </font>
    <font>
      <i/>
      <sz val="7"/>
      <color rgb="FF969696"/>
      <name val="Arial CE"/>
    </font>
    <font>
      <i/>
      <sz val="8"/>
      <color rgb="FF0000FF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  <font>
      <i/>
      <sz val="9"/>
      <name val="Trebuchet MS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0" applyNumberFormat="0" applyFill="0" applyBorder="0" applyAlignment="0" applyProtection="0"/>
  </cellStyleXfs>
  <cellXfs count="381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0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0" fillId="2" borderId="0" xfId="0" applyFont="1" applyFill="1" applyAlignment="1" applyProtection="1">
      <alignment horizontal="left" vertical="center"/>
      <protection locked="0"/>
    </xf>
    <xf numFmtId="49" fontId="0" fillId="2" borderId="0" xfId="0" applyNumberFormat="1" applyFont="1" applyFill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3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3" fillId="3" borderId="8" xfId="0" applyFont="1" applyFill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18" fillId="0" borderId="0" xfId="0" applyFont="1" applyAlignment="1" applyProtection="1">
      <alignment vertical="center"/>
    </xf>
    <xf numFmtId="165" fontId="0" fillId="0" borderId="0" xfId="0" applyNumberFormat="1" applyFont="1" applyAlignment="1" applyProtection="1">
      <alignment horizontal="left" vertical="center"/>
    </xf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4" borderId="8" xfId="0" applyFont="1" applyFill="1" applyBorder="1" applyAlignment="1" applyProtection="1">
      <alignment vertical="center"/>
    </xf>
    <xf numFmtId="0" fontId="20" fillId="4" borderId="9" xfId="0" applyFont="1" applyFill="1" applyBorder="1" applyAlignment="1" applyProtection="1">
      <alignment horizontal="center" vertical="center"/>
    </xf>
    <xf numFmtId="0" fontId="21" fillId="0" borderId="17" xfId="0" applyFont="1" applyBorder="1" applyAlignment="1" applyProtection="1">
      <alignment horizontal="center" vertical="center" wrapText="1"/>
    </xf>
    <xf numFmtId="0" fontId="21" fillId="0" borderId="18" xfId="0" applyFont="1" applyBorder="1" applyAlignment="1" applyProtection="1">
      <alignment horizontal="center" vertical="center" wrapText="1"/>
    </xf>
    <xf numFmtId="0" fontId="21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22" fillId="0" borderId="0" xfId="0" applyFont="1" applyAlignment="1" applyProtection="1">
      <alignment horizontal="left" vertical="center"/>
    </xf>
    <xf numFmtId="0" fontId="22" fillId="0" borderId="0" xfId="0" applyFont="1" applyAlignment="1" applyProtection="1">
      <alignment vertical="center"/>
    </xf>
    <xf numFmtId="4" fontId="22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3" fillId="0" borderId="4" xfId="0" applyFont="1" applyBorder="1" applyAlignment="1">
      <alignment vertical="center"/>
    </xf>
    <xf numFmtId="4" fontId="19" fillId="0" borderId="15" xfId="0" applyNumberFormat="1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4" fontId="19" fillId="0" borderId="16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4" fillId="0" borderId="4" xfId="0" applyFont="1" applyBorder="1" applyAlignment="1" applyProtection="1">
      <alignment vertical="center"/>
    </xf>
    <xf numFmtId="0" fontId="24" fillId="0" borderId="0" xfId="0" applyFont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26" fillId="0" borderId="15" xfId="0" applyNumberFormat="1" applyFont="1" applyBorder="1" applyAlignment="1" applyProtection="1">
      <alignment vertical="center"/>
    </xf>
    <xf numFmtId="4" fontId="26" fillId="0" borderId="0" xfId="0" applyNumberFormat="1" applyFont="1" applyBorder="1" applyAlignment="1" applyProtection="1">
      <alignment vertical="center"/>
    </xf>
    <xf numFmtId="166" fontId="26" fillId="0" borderId="0" xfId="0" applyNumberFormat="1" applyFont="1" applyBorder="1" applyAlignment="1" applyProtection="1">
      <alignment vertical="center"/>
    </xf>
    <xf numFmtId="4" fontId="26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7" fillId="0" borderId="0" xfId="1" applyFont="1" applyAlignment="1">
      <alignment horizontal="center" vertical="center"/>
    </xf>
    <xf numFmtId="0" fontId="5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29" fillId="0" borderId="15" xfId="0" applyNumberFormat="1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166" fontId="29" fillId="0" borderId="0" xfId="0" applyNumberFormat="1" applyFont="1" applyBorder="1" applyAlignment="1" applyProtection="1">
      <alignment vertical="center"/>
    </xf>
    <xf numFmtId="4" fontId="29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9" fillId="0" borderId="20" xfId="0" applyNumberFormat="1" applyFont="1" applyBorder="1" applyAlignment="1" applyProtection="1">
      <alignment vertical="center"/>
    </xf>
    <xf numFmtId="4" fontId="29" fillId="0" borderId="21" xfId="0" applyNumberFormat="1" applyFont="1" applyBorder="1" applyAlignment="1" applyProtection="1">
      <alignment vertical="center"/>
    </xf>
    <xf numFmtId="166" fontId="29" fillId="0" borderId="21" xfId="0" applyNumberFormat="1" applyFont="1" applyBorder="1" applyAlignment="1" applyProtection="1">
      <alignment vertical="center"/>
    </xf>
    <xf numFmtId="4" fontId="29" fillId="0" borderId="22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3" xfId="0" applyBorder="1" applyProtection="1">
      <protection locked="0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165" fontId="0" fillId="0" borderId="0" xfId="0" applyNumberFormat="1" applyFont="1" applyAlignment="1">
      <alignment horizontal="left" vertical="center"/>
    </xf>
    <xf numFmtId="0" fontId="0" fillId="0" borderId="4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3" xfId="0" applyFont="1" applyBorder="1" applyAlignment="1" applyProtection="1">
      <alignment vertical="center"/>
      <protection locked="0"/>
    </xf>
    <xf numFmtId="0" fontId="17" fillId="0" borderId="0" xfId="0" applyFont="1" applyAlignment="1">
      <alignment horizontal="left" vertical="center"/>
    </xf>
    <xf numFmtId="4" fontId="22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3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3" fillId="4" borderId="8" xfId="0" applyFont="1" applyFill="1" applyBorder="1" applyAlignment="1">
      <alignment horizontal="right" vertical="center"/>
    </xf>
    <xf numFmtId="0" fontId="3" fillId="4" borderId="8" xfId="0" applyFont="1" applyFill="1" applyBorder="1" applyAlignment="1">
      <alignment horizontal="center" vertical="center"/>
    </xf>
    <xf numFmtId="0" fontId="0" fillId="4" borderId="8" xfId="0" applyFont="1" applyFill="1" applyBorder="1" applyAlignment="1" applyProtection="1">
      <alignment vertical="center"/>
      <protection locked="0"/>
    </xf>
    <xf numFmtId="4" fontId="3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1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20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0" fillId="4" borderId="0" xfId="0" applyFont="1" applyFill="1" applyAlignment="1" applyProtection="1">
      <alignment horizontal="right" vertical="center"/>
    </xf>
    <xf numFmtId="0" fontId="30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0" fontId="6" fillId="0" borderId="21" xfId="0" applyFont="1" applyBorder="1" applyAlignment="1" applyProtection="1">
      <alignment vertical="center"/>
      <protection locked="0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horizontal="center" vertical="center" wrapText="1"/>
    </xf>
    <xf numFmtId="0" fontId="20" fillId="4" borderId="17" xfId="0" applyFont="1" applyFill="1" applyBorder="1" applyAlignment="1" applyProtection="1">
      <alignment horizontal="center" vertical="center" wrapText="1"/>
    </xf>
    <xf numFmtId="0" fontId="20" fillId="4" borderId="18" xfId="0" applyFont="1" applyFill="1" applyBorder="1" applyAlignment="1" applyProtection="1">
      <alignment horizontal="center" vertical="center" wrapText="1"/>
    </xf>
    <xf numFmtId="0" fontId="20" fillId="4" borderId="18" xfId="0" applyFont="1" applyFill="1" applyBorder="1" applyAlignment="1" applyProtection="1">
      <alignment horizontal="center" vertical="center" wrapText="1"/>
      <protection locked="0"/>
    </xf>
    <xf numFmtId="0" fontId="20" fillId="4" borderId="19" xfId="0" applyFont="1" applyFill="1" applyBorder="1" applyAlignment="1" applyProtection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4" fontId="22" fillId="0" borderId="0" xfId="0" applyNumberFormat="1" applyFont="1" applyAlignment="1" applyProtection="1"/>
    <xf numFmtId="166" fontId="31" fillId="0" borderId="13" xfId="0" applyNumberFormat="1" applyFont="1" applyBorder="1" applyAlignment="1" applyProtection="1"/>
    <xf numFmtId="166" fontId="31" fillId="0" borderId="14" xfId="0" applyNumberFormat="1" applyFont="1" applyBorder="1" applyAlignment="1" applyProtection="1"/>
    <xf numFmtId="4" fontId="18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Alignment="1" applyProtection="1"/>
    <xf numFmtId="0" fontId="7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7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7" fillId="0" borderId="4" xfId="0" applyFont="1" applyBorder="1" applyAlignment="1"/>
    <xf numFmtId="0" fontId="7" fillId="0" borderId="15" xfId="0" applyFont="1" applyBorder="1" applyAlignment="1" applyProtection="1"/>
    <xf numFmtId="0" fontId="7" fillId="0" borderId="0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6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0" fillId="0" borderId="23" xfId="0" applyFont="1" applyBorder="1" applyAlignment="1" applyProtection="1">
      <alignment horizontal="center" vertical="center"/>
    </xf>
    <xf numFmtId="49" fontId="0" fillId="0" borderId="23" xfId="0" applyNumberFormat="1" applyFont="1" applyBorder="1" applyAlignment="1" applyProtection="1">
      <alignment horizontal="left" vertical="center" wrapText="1"/>
    </xf>
    <xf numFmtId="0" fontId="0" fillId="0" borderId="23" xfId="0" applyFont="1" applyBorder="1" applyAlignment="1" applyProtection="1">
      <alignment horizontal="left" vertical="center" wrapText="1"/>
    </xf>
    <xf numFmtId="0" fontId="0" fillId="0" borderId="23" xfId="0" applyFont="1" applyBorder="1" applyAlignment="1" applyProtection="1">
      <alignment horizontal="center" vertical="center" wrapText="1"/>
    </xf>
    <xf numFmtId="167" fontId="0" fillId="0" borderId="23" xfId="0" applyNumberFormat="1" applyFont="1" applyBorder="1" applyAlignment="1" applyProtection="1">
      <alignment vertical="center"/>
    </xf>
    <xf numFmtId="4" fontId="0" fillId="2" borderId="23" xfId="0" applyNumberFormat="1" applyFont="1" applyFill="1" applyBorder="1" applyAlignment="1" applyProtection="1">
      <alignment vertical="center"/>
      <protection locked="0"/>
    </xf>
    <xf numFmtId="4" fontId="0" fillId="0" borderId="23" xfId="0" applyNumberFormat="1" applyFont="1" applyBorder="1" applyAlignment="1" applyProtection="1">
      <alignment vertical="center"/>
    </xf>
    <xf numFmtId="0" fontId="1" fillId="2" borderId="15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6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32" fillId="0" borderId="0" xfId="0" applyFont="1" applyAlignment="1" applyProtection="1">
      <alignment horizontal="left" vertical="center"/>
    </xf>
    <xf numFmtId="0" fontId="33" fillId="0" borderId="0" xfId="0" applyFont="1" applyAlignment="1" applyProtection="1">
      <alignment horizontal="left" vertical="center" wrapText="1"/>
    </xf>
    <xf numFmtId="0" fontId="0" fillId="0" borderId="15" xfId="0" applyFont="1" applyBorder="1" applyAlignment="1" applyProtection="1">
      <alignment vertical="center"/>
    </xf>
    <xf numFmtId="0" fontId="34" fillId="0" borderId="0" xfId="0" applyFont="1" applyAlignment="1" applyProtection="1">
      <alignment vertical="center" wrapText="1"/>
    </xf>
    <xf numFmtId="0" fontId="8" fillId="0" borderId="4" xfId="0" applyFont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 wrapText="1"/>
    </xf>
    <xf numFmtId="167" fontId="8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0" borderId="4" xfId="0" applyFont="1" applyBorder="1" applyAlignment="1">
      <alignment vertical="center"/>
    </xf>
    <xf numFmtId="0" fontId="8" fillId="0" borderId="15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16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9" fillId="0" borderId="4" xfId="0" applyFont="1" applyBorder="1" applyAlignment="1" applyProtection="1">
      <alignment vertical="center"/>
    </xf>
    <xf numFmtId="0" fontId="9" fillId="0" borderId="21" xfId="0" applyFont="1" applyBorder="1" applyAlignment="1" applyProtection="1">
      <alignment horizontal="left" vertical="center"/>
    </xf>
    <xf numFmtId="0" fontId="9" fillId="0" borderId="21" xfId="0" applyFont="1" applyBorder="1" applyAlignment="1" applyProtection="1">
      <alignment vertical="center"/>
    </xf>
    <xf numFmtId="0" fontId="9" fillId="0" borderId="21" xfId="0" applyFont="1" applyBorder="1" applyAlignment="1" applyProtection="1">
      <alignment vertical="center"/>
      <protection locked="0"/>
    </xf>
    <xf numFmtId="4" fontId="9" fillId="0" borderId="21" xfId="0" applyNumberFormat="1" applyFont="1" applyBorder="1" applyAlignment="1" applyProtection="1">
      <alignment vertical="center"/>
    </xf>
    <xf numFmtId="0" fontId="9" fillId="0" borderId="4" xfId="0" applyFont="1" applyBorder="1" applyAlignment="1">
      <alignment vertical="center"/>
    </xf>
    <xf numFmtId="0" fontId="9" fillId="0" borderId="0" xfId="0" applyFont="1" applyAlignment="1" applyProtection="1">
      <alignment horizontal="left"/>
    </xf>
    <xf numFmtId="4" fontId="9" fillId="0" borderId="0" xfId="0" applyNumberFormat="1" applyFont="1" applyAlignment="1" applyProtection="1"/>
    <xf numFmtId="0" fontId="10" fillId="0" borderId="4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6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4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4" xfId="0" applyFont="1" applyBorder="1" applyAlignment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6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35" fillId="0" borderId="23" xfId="0" applyFont="1" applyBorder="1" applyAlignment="1" applyProtection="1">
      <alignment horizontal="center" vertical="center"/>
    </xf>
    <xf numFmtId="49" fontId="35" fillId="0" borderId="23" xfId="0" applyNumberFormat="1" applyFont="1" applyBorder="1" applyAlignment="1" applyProtection="1">
      <alignment horizontal="left" vertical="center" wrapText="1"/>
    </xf>
    <xf numFmtId="0" fontId="35" fillId="0" borderId="23" xfId="0" applyFont="1" applyBorder="1" applyAlignment="1" applyProtection="1">
      <alignment horizontal="left" vertical="center" wrapText="1"/>
    </xf>
    <xf numFmtId="0" fontId="35" fillId="0" borderId="23" xfId="0" applyFont="1" applyBorder="1" applyAlignment="1" applyProtection="1">
      <alignment horizontal="center" vertical="center" wrapText="1"/>
    </xf>
    <xf numFmtId="167" fontId="35" fillId="0" borderId="23" xfId="0" applyNumberFormat="1" applyFont="1" applyBorder="1" applyAlignment="1" applyProtection="1">
      <alignment vertical="center"/>
    </xf>
    <xf numFmtId="4" fontId="35" fillId="2" borderId="23" xfId="0" applyNumberFormat="1" applyFont="1" applyFill="1" applyBorder="1" applyAlignment="1" applyProtection="1">
      <alignment vertical="center"/>
      <protection locked="0"/>
    </xf>
    <xf numFmtId="4" fontId="35" fillId="0" borderId="23" xfId="0" applyNumberFormat="1" applyFont="1" applyBorder="1" applyAlignment="1" applyProtection="1">
      <alignment vertical="center"/>
    </xf>
    <xf numFmtId="0" fontId="35" fillId="0" borderId="4" xfId="0" applyFont="1" applyBorder="1" applyAlignment="1">
      <alignment vertical="center"/>
    </xf>
    <xf numFmtId="0" fontId="35" fillId="2" borderId="15" xfId="0" applyFont="1" applyFill="1" applyBorder="1" applyAlignment="1" applyProtection="1">
      <alignment horizontal="left" vertical="center"/>
      <protection locked="0"/>
    </xf>
    <xf numFmtId="0" fontId="35" fillId="0" borderId="0" xfId="0" applyFont="1" applyBorder="1" applyAlignment="1" applyProtection="1">
      <alignment horizontal="center" vertical="center"/>
    </xf>
    <xf numFmtId="0" fontId="0" fillId="0" borderId="0" xfId="0" applyAlignment="1">
      <alignment vertical="top"/>
    </xf>
    <xf numFmtId="0" fontId="36" fillId="0" borderId="24" xfId="0" applyFont="1" applyBorder="1" applyAlignment="1">
      <alignment vertical="center" wrapText="1"/>
    </xf>
    <xf numFmtId="0" fontId="36" fillId="0" borderId="25" xfId="0" applyFont="1" applyBorder="1" applyAlignment="1">
      <alignment vertical="center" wrapText="1"/>
    </xf>
    <xf numFmtId="0" fontId="36" fillId="0" borderId="26" xfId="0" applyFont="1" applyBorder="1" applyAlignment="1">
      <alignment vertical="center" wrapText="1"/>
    </xf>
    <xf numFmtId="0" fontId="36" fillId="0" borderId="27" xfId="0" applyFont="1" applyBorder="1" applyAlignment="1">
      <alignment horizontal="center" vertical="center" wrapText="1"/>
    </xf>
    <xf numFmtId="0" fontId="36" fillId="0" borderId="28" xfId="0" applyFont="1" applyBorder="1" applyAlignment="1">
      <alignment horizontal="center" vertical="center" wrapText="1"/>
    </xf>
    <xf numFmtId="0" fontId="36" fillId="0" borderId="27" xfId="0" applyFont="1" applyBorder="1" applyAlignment="1">
      <alignment vertical="center" wrapText="1"/>
    </xf>
    <xf numFmtId="0" fontId="36" fillId="0" borderId="28" xfId="0" applyFont="1" applyBorder="1" applyAlignment="1">
      <alignment vertical="center" wrapText="1"/>
    </xf>
    <xf numFmtId="0" fontId="38" fillId="0" borderId="1" xfId="0" applyFont="1" applyBorder="1" applyAlignment="1">
      <alignment horizontal="left" vertical="center" wrapText="1"/>
    </xf>
    <xf numFmtId="0" fontId="39" fillId="0" borderId="1" xfId="0" applyFont="1" applyBorder="1" applyAlignment="1">
      <alignment horizontal="left" vertical="center" wrapText="1"/>
    </xf>
    <xf numFmtId="0" fontId="39" fillId="0" borderId="27" xfId="0" applyFont="1" applyBorder="1" applyAlignment="1">
      <alignment vertical="center" wrapText="1"/>
    </xf>
    <xf numFmtId="0" fontId="39" fillId="0" borderId="1" xfId="0" applyFont="1" applyBorder="1" applyAlignment="1">
      <alignment vertical="center" wrapText="1"/>
    </xf>
    <xf numFmtId="0" fontId="39" fillId="0" borderId="1" xfId="0" applyFont="1" applyBorder="1" applyAlignment="1">
      <alignment horizontal="left" vertical="center"/>
    </xf>
    <xf numFmtId="0" fontId="39" fillId="0" borderId="1" xfId="0" applyFont="1" applyBorder="1" applyAlignment="1">
      <alignment vertical="center"/>
    </xf>
    <xf numFmtId="49" fontId="39" fillId="0" borderId="1" xfId="0" applyNumberFormat="1" applyFont="1" applyBorder="1" applyAlignment="1">
      <alignment vertical="center" wrapText="1"/>
    </xf>
    <xf numFmtId="0" fontId="36" fillId="0" borderId="30" xfId="0" applyFont="1" applyBorder="1" applyAlignment="1">
      <alignment vertical="center" wrapText="1"/>
    </xf>
    <xf numFmtId="0" fontId="40" fillId="0" borderId="29" xfId="0" applyFont="1" applyBorder="1" applyAlignment="1">
      <alignment vertical="center" wrapText="1"/>
    </xf>
    <xf numFmtId="0" fontId="36" fillId="0" borderId="31" xfId="0" applyFont="1" applyBorder="1" applyAlignment="1">
      <alignment vertical="center" wrapText="1"/>
    </xf>
    <xf numFmtId="0" fontId="36" fillId="0" borderId="1" xfId="0" applyFont="1" applyBorder="1" applyAlignment="1">
      <alignment vertical="top"/>
    </xf>
    <xf numFmtId="0" fontId="36" fillId="0" borderId="0" xfId="0" applyFont="1" applyAlignment="1">
      <alignment vertical="top"/>
    </xf>
    <xf numFmtId="0" fontId="36" fillId="0" borderId="24" xfId="0" applyFont="1" applyBorder="1" applyAlignment="1">
      <alignment horizontal="left" vertical="center"/>
    </xf>
    <xf numFmtId="0" fontId="36" fillId="0" borderId="25" xfId="0" applyFont="1" applyBorder="1" applyAlignment="1">
      <alignment horizontal="left" vertical="center"/>
    </xf>
    <xf numFmtId="0" fontId="36" fillId="0" borderId="26" xfId="0" applyFont="1" applyBorder="1" applyAlignment="1">
      <alignment horizontal="left" vertical="center"/>
    </xf>
    <xf numFmtId="0" fontId="36" fillId="0" borderId="27" xfId="0" applyFont="1" applyBorder="1" applyAlignment="1">
      <alignment horizontal="left" vertical="center"/>
    </xf>
    <xf numFmtId="0" fontId="36" fillId="0" borderId="28" xfId="0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38" fillId="0" borderId="29" xfId="0" applyFont="1" applyBorder="1" applyAlignment="1">
      <alignment horizontal="left" vertical="center"/>
    </xf>
    <xf numFmtId="0" fontId="38" fillId="0" borderId="29" xfId="0" applyFont="1" applyBorder="1" applyAlignment="1">
      <alignment horizontal="center" vertical="center"/>
    </xf>
    <xf numFmtId="0" fontId="41" fillId="0" borderId="29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/>
    </xf>
    <xf numFmtId="0" fontId="39" fillId="0" borderId="0" xfId="0" applyFont="1" applyAlignment="1">
      <alignment horizontal="left" vertical="center"/>
    </xf>
    <xf numFmtId="0" fontId="39" fillId="0" borderId="1" xfId="0" applyFont="1" applyBorder="1" applyAlignment="1">
      <alignment horizontal="center" vertical="center"/>
    </xf>
    <xf numFmtId="0" fontId="39" fillId="0" borderId="27" xfId="0" applyFont="1" applyBorder="1" applyAlignment="1">
      <alignment horizontal="left" vertical="center"/>
    </xf>
    <xf numFmtId="0" fontId="39" fillId="0" borderId="1" xfId="0" applyFont="1" applyFill="1" applyBorder="1" applyAlignment="1">
      <alignment horizontal="left" vertical="center"/>
    </xf>
    <xf numFmtId="0" fontId="39" fillId="0" borderId="1" xfId="0" applyFont="1" applyFill="1" applyBorder="1" applyAlignment="1">
      <alignment horizontal="center" vertical="center"/>
    </xf>
    <xf numFmtId="0" fontId="36" fillId="0" borderId="30" xfId="0" applyFont="1" applyBorder="1" applyAlignment="1">
      <alignment horizontal="left" vertical="center"/>
    </xf>
    <xf numFmtId="0" fontId="40" fillId="0" borderId="29" xfId="0" applyFont="1" applyBorder="1" applyAlignment="1">
      <alignment horizontal="left" vertical="center"/>
    </xf>
    <xf numFmtId="0" fontId="36" fillId="0" borderId="31" xfId="0" applyFont="1" applyBorder="1" applyAlignment="1">
      <alignment horizontal="left" vertical="center"/>
    </xf>
    <xf numFmtId="0" fontId="36" fillId="0" borderId="1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39" fillId="0" borderId="29" xfId="0" applyFont="1" applyBorder="1" applyAlignment="1">
      <alignment horizontal="left" vertical="center"/>
    </xf>
    <xf numFmtId="0" fontId="36" fillId="0" borderId="1" xfId="0" applyFont="1" applyBorder="1" applyAlignment="1">
      <alignment horizontal="left" vertical="center" wrapText="1"/>
    </xf>
    <xf numFmtId="0" fontId="39" fillId="0" borderId="1" xfId="0" applyFont="1" applyBorder="1" applyAlignment="1">
      <alignment horizontal="center" vertical="center" wrapText="1"/>
    </xf>
    <xf numFmtId="0" fontId="36" fillId="0" borderId="24" xfId="0" applyFont="1" applyBorder="1" applyAlignment="1">
      <alignment horizontal="left" vertical="center" wrapText="1"/>
    </xf>
    <xf numFmtId="0" fontId="36" fillId="0" borderId="25" xfId="0" applyFont="1" applyBorder="1" applyAlignment="1">
      <alignment horizontal="left" vertical="center" wrapText="1"/>
    </xf>
    <xf numFmtId="0" fontId="36" fillId="0" borderId="26" xfId="0" applyFont="1" applyBorder="1" applyAlignment="1">
      <alignment horizontal="left" vertical="center" wrapText="1"/>
    </xf>
    <xf numFmtId="0" fontId="36" fillId="0" borderId="27" xfId="0" applyFont="1" applyBorder="1" applyAlignment="1">
      <alignment horizontal="left" vertical="center" wrapText="1"/>
    </xf>
    <xf numFmtId="0" fontId="36" fillId="0" borderId="28" xfId="0" applyFont="1" applyBorder="1" applyAlignment="1">
      <alignment horizontal="left" vertical="center" wrapText="1"/>
    </xf>
    <xf numFmtId="0" fontId="41" fillId="0" borderId="27" xfId="0" applyFont="1" applyBorder="1" applyAlignment="1">
      <alignment horizontal="left" vertical="center" wrapText="1"/>
    </xf>
    <xf numFmtId="0" fontId="41" fillId="0" borderId="28" xfId="0" applyFont="1" applyBorder="1" applyAlignment="1">
      <alignment horizontal="left" vertical="center" wrapText="1"/>
    </xf>
    <xf numFmtId="0" fontId="39" fillId="0" borderId="27" xfId="0" applyFont="1" applyBorder="1" applyAlignment="1">
      <alignment horizontal="left" vertical="center" wrapText="1"/>
    </xf>
    <xf numFmtId="0" fontId="39" fillId="0" borderId="28" xfId="0" applyFont="1" applyBorder="1" applyAlignment="1">
      <alignment horizontal="left" vertical="center" wrapText="1"/>
    </xf>
    <xf numFmtId="0" fontId="39" fillId="0" borderId="28" xfId="0" applyFont="1" applyBorder="1" applyAlignment="1">
      <alignment horizontal="left" vertical="center"/>
    </xf>
    <xf numFmtId="0" fontId="39" fillId="0" borderId="30" xfId="0" applyFont="1" applyBorder="1" applyAlignment="1">
      <alignment horizontal="left" vertical="center" wrapText="1"/>
    </xf>
    <xf numFmtId="0" fontId="39" fillId="0" borderId="29" xfId="0" applyFont="1" applyBorder="1" applyAlignment="1">
      <alignment horizontal="left" vertical="center" wrapText="1"/>
    </xf>
    <xf numFmtId="0" fontId="39" fillId="0" borderId="31" xfId="0" applyFont="1" applyBorder="1" applyAlignment="1">
      <alignment horizontal="left" vertical="center" wrapText="1"/>
    </xf>
    <xf numFmtId="0" fontId="39" fillId="0" borderId="1" xfId="0" applyFont="1" applyBorder="1" applyAlignment="1">
      <alignment horizontal="left" vertical="top"/>
    </xf>
    <xf numFmtId="0" fontId="39" fillId="0" borderId="1" xfId="0" applyFont="1" applyBorder="1" applyAlignment="1">
      <alignment horizontal="center" vertical="top"/>
    </xf>
    <xf numFmtId="0" fontId="39" fillId="0" borderId="30" xfId="0" applyFont="1" applyBorder="1" applyAlignment="1">
      <alignment horizontal="left" vertical="center"/>
    </xf>
    <xf numFmtId="0" fontId="39" fillId="0" borderId="31" xfId="0" applyFont="1" applyBorder="1" applyAlignment="1">
      <alignment horizontal="left" vertical="center"/>
    </xf>
    <xf numFmtId="0" fontId="41" fillId="0" borderId="0" xfId="0" applyFont="1" applyAlignment="1">
      <alignment vertical="center"/>
    </xf>
    <xf numFmtId="0" fontId="38" fillId="0" borderId="1" xfId="0" applyFont="1" applyBorder="1" applyAlignment="1">
      <alignment vertical="center"/>
    </xf>
    <xf numFmtId="0" fontId="41" fillId="0" borderId="29" xfId="0" applyFont="1" applyBorder="1" applyAlignment="1">
      <alignment vertical="center"/>
    </xf>
    <xf numFmtId="0" fontId="38" fillId="0" borderId="29" xfId="0" applyFont="1" applyBorder="1" applyAlignment="1">
      <alignment vertical="center"/>
    </xf>
    <xf numFmtId="0" fontId="0" fillId="0" borderId="1" xfId="0" applyBorder="1" applyAlignment="1">
      <alignment vertical="top"/>
    </xf>
    <xf numFmtId="49" fontId="39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38" fillId="0" borderId="29" xfId="0" applyFont="1" applyBorder="1" applyAlignment="1">
      <alignment horizontal="left"/>
    </xf>
    <xf numFmtId="0" fontId="41" fillId="0" borderId="29" xfId="0" applyFont="1" applyBorder="1" applyAlignment="1"/>
    <xf numFmtId="0" fontId="36" fillId="0" borderId="27" xfId="0" applyFont="1" applyBorder="1" applyAlignment="1">
      <alignment vertical="top"/>
    </xf>
    <xf numFmtId="0" fontId="36" fillId="0" borderId="28" xfId="0" applyFont="1" applyBorder="1" applyAlignment="1">
      <alignment vertical="top"/>
    </xf>
    <xf numFmtId="0" fontId="36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left" vertical="top"/>
    </xf>
    <xf numFmtId="0" fontId="36" fillId="0" borderId="30" xfId="0" applyFont="1" applyBorder="1" applyAlignment="1">
      <alignment vertical="top"/>
    </xf>
    <xf numFmtId="0" fontId="36" fillId="0" borderId="29" xfId="0" applyFont="1" applyBorder="1" applyAlignment="1">
      <alignment vertical="top"/>
    </xf>
    <xf numFmtId="0" fontId="36" fillId="0" borderId="31" xfId="0" applyFont="1" applyBorder="1" applyAlignment="1">
      <alignment vertical="top"/>
    </xf>
    <xf numFmtId="4" fontId="16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4" fontId="17" fillId="0" borderId="6" xfId="0" applyNumberFormat="1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3" fillId="3" borderId="8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4" fontId="3" fillId="3" borderId="8" xfId="0" applyNumberFormat="1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0" fillId="0" borderId="0" xfId="0"/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5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0" fillId="0" borderId="0" xfId="0" applyFont="1" applyAlignment="1" applyProtection="1">
      <alignment vertical="center" wrapText="1"/>
    </xf>
    <xf numFmtId="0" fontId="0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 wrapText="1"/>
    </xf>
    <xf numFmtId="0" fontId="2" fillId="0" borderId="0" xfId="0" applyFont="1" applyAlignment="1" applyProtection="1">
      <alignment vertical="center"/>
    </xf>
    <xf numFmtId="165" fontId="0" fillId="0" borderId="0" xfId="0" applyNumberFormat="1" applyFont="1" applyAlignment="1" applyProtection="1">
      <alignment horizontal="left" vertical="center"/>
    </xf>
    <xf numFmtId="0" fontId="0" fillId="0" borderId="0" xfId="0" applyFont="1" applyAlignment="1" applyProtection="1">
      <alignment horizontal="left" vertical="center"/>
    </xf>
    <xf numFmtId="0" fontId="0" fillId="0" borderId="0" xfId="0" applyProtection="1"/>
    <xf numFmtId="0" fontId="2" fillId="0" borderId="0" xfId="0" applyFont="1" applyAlignment="1" applyProtection="1">
      <alignment horizontal="left" vertical="top" wrapText="1"/>
    </xf>
    <xf numFmtId="49" fontId="0" fillId="2" borderId="0" xfId="0" applyNumberFormat="1" applyFont="1" applyFill="1" applyAlignment="1" applyProtection="1">
      <alignment horizontal="left" vertical="center"/>
      <protection locked="0"/>
    </xf>
    <xf numFmtId="49" fontId="0" fillId="0" borderId="0" xfId="0" applyNumberFormat="1" applyFont="1" applyAlignment="1" applyProtection="1">
      <alignment horizontal="left" vertical="center"/>
    </xf>
    <xf numFmtId="0" fontId="0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right" vertical="center"/>
    </xf>
    <xf numFmtId="164" fontId="1" fillId="0" borderId="0" xfId="0" applyNumberFormat="1" applyFont="1" applyAlignment="1" applyProtection="1">
      <alignment horizontal="right" vertical="center"/>
    </xf>
    <xf numFmtId="0" fontId="20" fillId="4" borderId="8" xfId="0" applyFont="1" applyFill="1" applyBorder="1" applyAlignment="1" applyProtection="1">
      <alignment horizontal="center" vertical="center"/>
    </xf>
    <xf numFmtId="0" fontId="20" fillId="4" borderId="8" xfId="0" applyFont="1" applyFill="1" applyBorder="1" applyAlignment="1" applyProtection="1">
      <alignment horizontal="left" vertical="center"/>
    </xf>
    <xf numFmtId="0" fontId="20" fillId="4" borderId="8" xfId="0" applyFont="1" applyFill="1" applyBorder="1" applyAlignment="1" applyProtection="1">
      <alignment horizontal="right" vertical="center"/>
    </xf>
    <xf numFmtId="4" fontId="25" fillId="0" borderId="0" xfId="0" applyNumberFormat="1" applyFont="1" applyAlignment="1" applyProtection="1">
      <alignment vertical="center"/>
    </xf>
    <xf numFmtId="0" fontId="25" fillId="0" borderId="0" xfId="0" applyFont="1" applyAlignment="1" applyProtection="1">
      <alignment vertical="center"/>
    </xf>
    <xf numFmtId="4" fontId="25" fillId="0" borderId="0" xfId="0" applyNumberFormat="1" applyFont="1" applyAlignment="1" applyProtection="1">
      <alignment horizontal="right" vertical="center"/>
    </xf>
    <xf numFmtId="4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</xf>
    <xf numFmtId="4" fontId="22" fillId="0" borderId="0" xfId="0" applyNumberFormat="1" applyFont="1" applyAlignment="1" applyProtection="1">
      <alignment horizontal="right" vertical="center"/>
    </xf>
    <xf numFmtId="4" fontId="22" fillId="0" borderId="0" xfId="0" applyNumberFormat="1" applyFont="1" applyAlignment="1" applyProtection="1">
      <alignment vertical="center"/>
    </xf>
    <xf numFmtId="0" fontId="20" fillId="4" borderId="7" xfId="0" applyFont="1" applyFill="1" applyBorder="1" applyAlignment="1" applyProtection="1">
      <alignment horizontal="center" vertical="center"/>
    </xf>
    <xf numFmtId="0" fontId="24" fillId="0" borderId="0" xfId="0" applyFont="1" applyAlignment="1" applyProtection="1">
      <alignment horizontal="left" vertical="center" wrapText="1"/>
    </xf>
    <xf numFmtId="0" fontId="28" fillId="0" borderId="0" xfId="0" applyFont="1" applyAlignment="1" applyProtection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0" fillId="2" borderId="0" xfId="0" applyFont="1" applyFill="1" applyAlignment="1" applyProtection="1">
      <alignment horizontal="left" vertical="center"/>
      <protection locked="0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39" fillId="0" borderId="1" xfId="0" applyFont="1" applyBorder="1" applyAlignment="1">
      <alignment horizontal="left" vertical="top"/>
    </xf>
    <xf numFmtId="0" fontId="39" fillId="0" borderId="1" xfId="0" applyFont="1" applyBorder="1" applyAlignment="1">
      <alignment horizontal="left" vertical="center"/>
    </xf>
    <xf numFmtId="0" fontId="38" fillId="0" borderId="29" xfId="0" applyFont="1" applyBorder="1" applyAlignment="1">
      <alignment horizontal="left"/>
    </xf>
    <xf numFmtId="0" fontId="37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left" vertical="center" wrapText="1"/>
    </xf>
    <xf numFmtId="0" fontId="37" fillId="0" borderId="1" xfId="0" applyFont="1" applyBorder="1" applyAlignment="1">
      <alignment horizontal="center" vertical="center"/>
    </xf>
    <xf numFmtId="0" fontId="38" fillId="0" borderId="29" xfId="0" applyFont="1" applyBorder="1" applyAlignment="1">
      <alignment horizontal="left" wrapText="1"/>
    </xf>
    <xf numFmtId="49" fontId="39" fillId="0" borderId="1" xfId="0" applyNumberFormat="1" applyFont="1" applyBorder="1" applyAlignment="1">
      <alignment horizontal="left" vertical="center" wrapText="1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61"/>
  <sheetViews>
    <sheetView showGridLines="0" topLeftCell="A34" workbookViewId="0">
      <selection activeCell="AG55" sqref="AG55:AM55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 ht="11.25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pans="1:74" ht="36.950000000000003" customHeight="1">
      <c r="AR2" s="331"/>
      <c r="AS2" s="331"/>
      <c r="AT2" s="331"/>
      <c r="AU2" s="331"/>
      <c r="AV2" s="331"/>
      <c r="AW2" s="331"/>
      <c r="AX2" s="331"/>
      <c r="AY2" s="331"/>
      <c r="AZ2" s="331"/>
      <c r="BA2" s="331"/>
      <c r="BB2" s="331"/>
      <c r="BC2" s="331"/>
      <c r="BD2" s="331"/>
      <c r="BE2" s="331"/>
      <c r="BS2" s="17" t="s">
        <v>6</v>
      </c>
      <c r="BT2" s="17" t="s">
        <v>7</v>
      </c>
    </row>
    <row r="3" spans="1:74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8</v>
      </c>
    </row>
    <row r="4" spans="1:74" ht="24.95" customHeight="1">
      <c r="B4" s="21"/>
      <c r="C4" s="22"/>
      <c r="D4" s="23" t="s">
        <v>9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0"/>
      <c r="AS4" s="24" t="s">
        <v>10</v>
      </c>
      <c r="BE4" s="25" t="s">
        <v>11</v>
      </c>
      <c r="BS4" s="17" t="s">
        <v>12</v>
      </c>
    </row>
    <row r="5" spans="1:74" ht="12" customHeight="1">
      <c r="B5" s="21"/>
      <c r="C5" s="22"/>
      <c r="D5" s="26" t="s">
        <v>13</v>
      </c>
      <c r="E5" s="22"/>
      <c r="F5" s="22"/>
      <c r="G5" s="22"/>
      <c r="H5" s="22"/>
      <c r="I5" s="22"/>
      <c r="J5" s="22"/>
      <c r="K5" s="343" t="s">
        <v>14</v>
      </c>
      <c r="L5" s="344"/>
      <c r="M5" s="344"/>
      <c r="N5" s="344"/>
      <c r="O5" s="344"/>
      <c r="P5" s="344"/>
      <c r="Q5" s="344"/>
      <c r="R5" s="344"/>
      <c r="S5" s="344"/>
      <c r="T5" s="344"/>
      <c r="U5" s="344"/>
      <c r="V5" s="344"/>
      <c r="W5" s="344"/>
      <c r="X5" s="344"/>
      <c r="Y5" s="344"/>
      <c r="Z5" s="344"/>
      <c r="AA5" s="344"/>
      <c r="AB5" s="344"/>
      <c r="AC5" s="344"/>
      <c r="AD5" s="344"/>
      <c r="AE5" s="344"/>
      <c r="AF5" s="344"/>
      <c r="AG5" s="344"/>
      <c r="AH5" s="344"/>
      <c r="AI5" s="344"/>
      <c r="AJ5" s="344"/>
      <c r="AK5" s="344"/>
      <c r="AL5" s="344"/>
      <c r="AM5" s="344"/>
      <c r="AN5" s="344"/>
      <c r="AO5" s="344"/>
      <c r="AP5" s="22"/>
      <c r="AQ5" s="22"/>
      <c r="AR5" s="20"/>
      <c r="BE5" s="323" t="s">
        <v>15</v>
      </c>
      <c r="BS5" s="17" t="s">
        <v>6</v>
      </c>
    </row>
    <row r="6" spans="1:74" ht="36.950000000000003" customHeight="1">
      <c r="B6" s="21"/>
      <c r="C6" s="22"/>
      <c r="D6" s="28" t="s">
        <v>16</v>
      </c>
      <c r="E6" s="22"/>
      <c r="F6" s="22"/>
      <c r="G6" s="22"/>
      <c r="H6" s="22"/>
      <c r="I6" s="22"/>
      <c r="J6" s="22"/>
      <c r="K6" s="345" t="s">
        <v>17</v>
      </c>
      <c r="L6" s="344"/>
      <c r="M6" s="344"/>
      <c r="N6" s="344"/>
      <c r="O6" s="344"/>
      <c r="P6" s="344"/>
      <c r="Q6" s="344"/>
      <c r="R6" s="344"/>
      <c r="S6" s="344"/>
      <c r="T6" s="344"/>
      <c r="U6" s="344"/>
      <c r="V6" s="344"/>
      <c r="W6" s="344"/>
      <c r="X6" s="344"/>
      <c r="Y6" s="344"/>
      <c r="Z6" s="344"/>
      <c r="AA6" s="344"/>
      <c r="AB6" s="344"/>
      <c r="AC6" s="344"/>
      <c r="AD6" s="344"/>
      <c r="AE6" s="344"/>
      <c r="AF6" s="344"/>
      <c r="AG6" s="344"/>
      <c r="AH6" s="344"/>
      <c r="AI6" s="344"/>
      <c r="AJ6" s="344"/>
      <c r="AK6" s="344"/>
      <c r="AL6" s="344"/>
      <c r="AM6" s="344"/>
      <c r="AN6" s="344"/>
      <c r="AO6" s="344"/>
      <c r="AP6" s="22"/>
      <c r="AQ6" s="22"/>
      <c r="AR6" s="20"/>
      <c r="BE6" s="324"/>
      <c r="BS6" s="17" t="s">
        <v>6</v>
      </c>
    </row>
    <row r="7" spans="1:74" ht="12" customHeight="1">
      <c r="B7" s="21"/>
      <c r="C7" s="22"/>
      <c r="D7" s="29" t="s">
        <v>18</v>
      </c>
      <c r="E7" s="22"/>
      <c r="F7" s="22"/>
      <c r="G7" s="22"/>
      <c r="H7" s="22"/>
      <c r="I7" s="22"/>
      <c r="J7" s="22"/>
      <c r="K7" s="27" t="s">
        <v>19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9" t="s">
        <v>20</v>
      </c>
      <c r="AL7" s="22"/>
      <c r="AM7" s="22"/>
      <c r="AN7" s="27" t="s">
        <v>19</v>
      </c>
      <c r="AO7" s="22"/>
      <c r="AP7" s="22"/>
      <c r="AQ7" s="22"/>
      <c r="AR7" s="20"/>
      <c r="BE7" s="324"/>
      <c r="BS7" s="17" t="s">
        <v>6</v>
      </c>
    </row>
    <row r="8" spans="1:74" ht="12" customHeight="1">
      <c r="B8" s="21"/>
      <c r="C8" s="22"/>
      <c r="D8" s="29" t="s">
        <v>21</v>
      </c>
      <c r="E8" s="22"/>
      <c r="F8" s="22"/>
      <c r="G8" s="22"/>
      <c r="H8" s="22"/>
      <c r="I8" s="22"/>
      <c r="J8" s="22"/>
      <c r="K8" s="27" t="s">
        <v>22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9" t="s">
        <v>23</v>
      </c>
      <c r="AL8" s="22"/>
      <c r="AM8" s="22"/>
      <c r="AN8" s="30" t="s">
        <v>24</v>
      </c>
      <c r="AO8" s="22"/>
      <c r="AP8" s="22"/>
      <c r="AQ8" s="22"/>
      <c r="AR8" s="20"/>
      <c r="BE8" s="324"/>
      <c r="BS8" s="17" t="s">
        <v>6</v>
      </c>
    </row>
    <row r="9" spans="1:74" ht="14.45" customHeight="1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0"/>
      <c r="BE9" s="324"/>
      <c r="BS9" s="17" t="s">
        <v>6</v>
      </c>
    </row>
    <row r="10" spans="1:74" ht="12" customHeight="1">
      <c r="B10" s="21"/>
      <c r="C10" s="22"/>
      <c r="D10" s="29" t="s">
        <v>25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9" t="s">
        <v>26</v>
      </c>
      <c r="AL10" s="22"/>
      <c r="AM10" s="22"/>
      <c r="AN10" s="27" t="s">
        <v>19</v>
      </c>
      <c r="AO10" s="22"/>
      <c r="AP10" s="22"/>
      <c r="AQ10" s="22"/>
      <c r="AR10" s="20"/>
      <c r="BE10" s="324"/>
      <c r="BS10" s="17" t="s">
        <v>6</v>
      </c>
    </row>
    <row r="11" spans="1:74" ht="18.399999999999999" customHeight="1">
      <c r="B11" s="21"/>
      <c r="C11" s="22"/>
      <c r="D11" s="22"/>
      <c r="E11" s="27" t="s">
        <v>27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9" t="s">
        <v>28</v>
      </c>
      <c r="AL11" s="22"/>
      <c r="AM11" s="22"/>
      <c r="AN11" s="27" t="s">
        <v>19</v>
      </c>
      <c r="AO11" s="22"/>
      <c r="AP11" s="22"/>
      <c r="AQ11" s="22"/>
      <c r="AR11" s="20"/>
      <c r="BE11" s="324"/>
      <c r="BS11" s="17" t="s">
        <v>6</v>
      </c>
    </row>
    <row r="12" spans="1:74" ht="6.95" customHeight="1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0"/>
      <c r="BE12" s="324"/>
      <c r="BS12" s="17" t="s">
        <v>6</v>
      </c>
    </row>
    <row r="13" spans="1:74" ht="12" customHeight="1">
      <c r="B13" s="21"/>
      <c r="C13" s="22"/>
      <c r="D13" s="29" t="s">
        <v>29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9" t="s">
        <v>26</v>
      </c>
      <c r="AL13" s="22"/>
      <c r="AM13" s="22"/>
      <c r="AN13" s="31" t="s">
        <v>30</v>
      </c>
      <c r="AO13" s="22"/>
      <c r="AP13" s="22"/>
      <c r="AQ13" s="22"/>
      <c r="AR13" s="20"/>
      <c r="BE13" s="324"/>
      <c r="BS13" s="17" t="s">
        <v>6</v>
      </c>
    </row>
    <row r="14" spans="1:74" ht="11.25">
      <c r="B14" s="21"/>
      <c r="C14" s="22"/>
      <c r="D14" s="22"/>
      <c r="E14" s="346" t="s">
        <v>30</v>
      </c>
      <c r="F14" s="347"/>
      <c r="G14" s="347"/>
      <c r="H14" s="347"/>
      <c r="I14" s="347"/>
      <c r="J14" s="347"/>
      <c r="K14" s="347"/>
      <c r="L14" s="347"/>
      <c r="M14" s="347"/>
      <c r="N14" s="347"/>
      <c r="O14" s="347"/>
      <c r="P14" s="347"/>
      <c r="Q14" s="347"/>
      <c r="R14" s="347"/>
      <c r="S14" s="347"/>
      <c r="T14" s="347"/>
      <c r="U14" s="347"/>
      <c r="V14" s="347"/>
      <c r="W14" s="347"/>
      <c r="X14" s="347"/>
      <c r="Y14" s="347"/>
      <c r="Z14" s="347"/>
      <c r="AA14" s="347"/>
      <c r="AB14" s="347"/>
      <c r="AC14" s="347"/>
      <c r="AD14" s="347"/>
      <c r="AE14" s="347"/>
      <c r="AF14" s="347"/>
      <c r="AG14" s="347"/>
      <c r="AH14" s="347"/>
      <c r="AI14" s="347"/>
      <c r="AJ14" s="347"/>
      <c r="AK14" s="29" t="s">
        <v>28</v>
      </c>
      <c r="AL14" s="22"/>
      <c r="AM14" s="22"/>
      <c r="AN14" s="31" t="s">
        <v>30</v>
      </c>
      <c r="AO14" s="22"/>
      <c r="AP14" s="22"/>
      <c r="AQ14" s="22"/>
      <c r="AR14" s="20"/>
      <c r="BE14" s="324"/>
      <c r="BS14" s="17" t="s">
        <v>6</v>
      </c>
    </row>
    <row r="15" spans="1:74" ht="6.95" customHeight="1"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0"/>
      <c r="BE15" s="324"/>
      <c r="BS15" s="17" t="s">
        <v>4</v>
      </c>
    </row>
    <row r="16" spans="1:74" ht="12" customHeight="1">
      <c r="B16" s="21"/>
      <c r="C16" s="22"/>
      <c r="D16" s="29" t="s">
        <v>31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9" t="s">
        <v>26</v>
      </c>
      <c r="AL16" s="22"/>
      <c r="AM16" s="22"/>
      <c r="AN16" s="27" t="s">
        <v>19</v>
      </c>
      <c r="AO16" s="22"/>
      <c r="AP16" s="22"/>
      <c r="AQ16" s="22"/>
      <c r="AR16" s="20"/>
      <c r="BE16" s="324"/>
      <c r="BS16" s="17" t="s">
        <v>4</v>
      </c>
    </row>
    <row r="17" spans="2:71" ht="18.399999999999999" customHeight="1">
      <c r="B17" s="21"/>
      <c r="C17" s="22"/>
      <c r="D17" s="22"/>
      <c r="E17" s="27" t="s">
        <v>27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9" t="s">
        <v>28</v>
      </c>
      <c r="AL17" s="22"/>
      <c r="AM17" s="22"/>
      <c r="AN17" s="27" t="s">
        <v>19</v>
      </c>
      <c r="AO17" s="22"/>
      <c r="AP17" s="22"/>
      <c r="AQ17" s="22"/>
      <c r="AR17" s="20"/>
      <c r="BE17" s="324"/>
      <c r="BS17" s="17" t="s">
        <v>32</v>
      </c>
    </row>
    <row r="18" spans="2:71" ht="6.95" customHeight="1"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0"/>
      <c r="BE18" s="324"/>
      <c r="BS18" s="17" t="s">
        <v>6</v>
      </c>
    </row>
    <row r="19" spans="2:71" ht="12" customHeight="1">
      <c r="B19" s="21"/>
      <c r="C19" s="22"/>
      <c r="D19" s="29" t="s">
        <v>33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9" t="s">
        <v>26</v>
      </c>
      <c r="AL19" s="22"/>
      <c r="AM19" s="22"/>
      <c r="AN19" s="27" t="s">
        <v>19</v>
      </c>
      <c r="AO19" s="22"/>
      <c r="AP19" s="22"/>
      <c r="AQ19" s="22"/>
      <c r="AR19" s="20"/>
      <c r="BE19" s="324"/>
      <c r="BS19" s="17" t="s">
        <v>6</v>
      </c>
    </row>
    <row r="20" spans="2:71" ht="18.399999999999999" customHeight="1">
      <c r="B20" s="21"/>
      <c r="C20" s="22"/>
      <c r="D20" s="22"/>
      <c r="E20" s="27" t="s">
        <v>27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9" t="s">
        <v>28</v>
      </c>
      <c r="AL20" s="22"/>
      <c r="AM20" s="22"/>
      <c r="AN20" s="27" t="s">
        <v>19</v>
      </c>
      <c r="AO20" s="22"/>
      <c r="AP20" s="22"/>
      <c r="AQ20" s="22"/>
      <c r="AR20" s="20"/>
      <c r="BE20" s="324"/>
      <c r="BS20" s="17" t="s">
        <v>32</v>
      </c>
    </row>
    <row r="21" spans="2:71" ht="6.95" customHeight="1"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0"/>
      <c r="BE21" s="324"/>
    </row>
    <row r="22" spans="2:71" ht="12" customHeight="1">
      <c r="B22" s="21"/>
      <c r="C22" s="22"/>
      <c r="D22" s="29" t="s">
        <v>34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0"/>
      <c r="BE22" s="324"/>
    </row>
    <row r="23" spans="2:71" ht="45" customHeight="1">
      <c r="B23" s="21"/>
      <c r="C23" s="22"/>
      <c r="D23" s="22"/>
      <c r="E23" s="348" t="s">
        <v>35</v>
      </c>
      <c r="F23" s="348"/>
      <c r="G23" s="348"/>
      <c r="H23" s="348"/>
      <c r="I23" s="348"/>
      <c r="J23" s="348"/>
      <c r="K23" s="348"/>
      <c r="L23" s="348"/>
      <c r="M23" s="348"/>
      <c r="N23" s="348"/>
      <c r="O23" s="348"/>
      <c r="P23" s="348"/>
      <c r="Q23" s="348"/>
      <c r="R23" s="348"/>
      <c r="S23" s="348"/>
      <c r="T23" s="348"/>
      <c r="U23" s="348"/>
      <c r="V23" s="348"/>
      <c r="W23" s="348"/>
      <c r="X23" s="348"/>
      <c r="Y23" s="348"/>
      <c r="Z23" s="348"/>
      <c r="AA23" s="348"/>
      <c r="AB23" s="348"/>
      <c r="AC23" s="348"/>
      <c r="AD23" s="348"/>
      <c r="AE23" s="348"/>
      <c r="AF23" s="348"/>
      <c r="AG23" s="348"/>
      <c r="AH23" s="348"/>
      <c r="AI23" s="348"/>
      <c r="AJ23" s="348"/>
      <c r="AK23" s="348"/>
      <c r="AL23" s="348"/>
      <c r="AM23" s="348"/>
      <c r="AN23" s="348"/>
      <c r="AO23" s="22"/>
      <c r="AP23" s="22"/>
      <c r="AQ23" s="22"/>
      <c r="AR23" s="20"/>
      <c r="BE23" s="324"/>
    </row>
    <row r="24" spans="2:71" ht="6.95" customHeight="1"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0"/>
      <c r="BE24" s="324"/>
    </row>
    <row r="25" spans="2:71" ht="6.95" customHeight="1">
      <c r="B25" s="21"/>
      <c r="C25" s="22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22"/>
      <c r="AQ25" s="22"/>
      <c r="AR25" s="20"/>
      <c r="BE25" s="324"/>
    </row>
    <row r="26" spans="2:71" s="1" customFormat="1" ht="25.9" customHeight="1">
      <c r="B26" s="34"/>
      <c r="C26" s="35"/>
      <c r="D26" s="36" t="s">
        <v>36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25">
        <f>ROUND(AG54,2)</f>
        <v>0</v>
      </c>
      <c r="AL26" s="326"/>
      <c r="AM26" s="326"/>
      <c r="AN26" s="326"/>
      <c r="AO26" s="326"/>
      <c r="AP26" s="35"/>
      <c r="AQ26" s="35"/>
      <c r="AR26" s="38"/>
      <c r="BE26" s="324"/>
    </row>
    <row r="27" spans="2:71" s="1" customFormat="1" ht="6.95" customHeight="1">
      <c r="B27" s="34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8"/>
      <c r="BE27" s="324"/>
    </row>
    <row r="28" spans="2:71" s="1" customFormat="1" ht="11.25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49" t="s">
        <v>37</v>
      </c>
      <c r="M28" s="349"/>
      <c r="N28" s="349"/>
      <c r="O28" s="349"/>
      <c r="P28" s="349"/>
      <c r="Q28" s="35"/>
      <c r="R28" s="35"/>
      <c r="S28" s="35"/>
      <c r="T28" s="35"/>
      <c r="U28" s="35"/>
      <c r="V28" s="35"/>
      <c r="W28" s="349" t="s">
        <v>38</v>
      </c>
      <c r="X28" s="349"/>
      <c r="Y28" s="349"/>
      <c r="Z28" s="349"/>
      <c r="AA28" s="349"/>
      <c r="AB28" s="349"/>
      <c r="AC28" s="349"/>
      <c r="AD28" s="349"/>
      <c r="AE28" s="349"/>
      <c r="AF28" s="35"/>
      <c r="AG28" s="35"/>
      <c r="AH28" s="35"/>
      <c r="AI28" s="35"/>
      <c r="AJ28" s="35"/>
      <c r="AK28" s="349" t="s">
        <v>39</v>
      </c>
      <c r="AL28" s="349"/>
      <c r="AM28" s="349"/>
      <c r="AN28" s="349"/>
      <c r="AO28" s="349"/>
      <c r="AP28" s="35"/>
      <c r="AQ28" s="35"/>
      <c r="AR28" s="38"/>
      <c r="BE28" s="324"/>
    </row>
    <row r="29" spans="2:71" s="2" customFormat="1" ht="14.45" customHeight="1">
      <c r="B29" s="39"/>
      <c r="C29" s="40"/>
      <c r="D29" s="29" t="s">
        <v>40</v>
      </c>
      <c r="E29" s="40"/>
      <c r="F29" s="29" t="s">
        <v>41</v>
      </c>
      <c r="G29" s="40"/>
      <c r="H29" s="40"/>
      <c r="I29" s="40"/>
      <c r="J29" s="40"/>
      <c r="K29" s="40"/>
      <c r="L29" s="350">
        <v>0.21</v>
      </c>
      <c r="M29" s="322"/>
      <c r="N29" s="322"/>
      <c r="O29" s="322"/>
      <c r="P29" s="322"/>
      <c r="Q29" s="40"/>
      <c r="R29" s="40"/>
      <c r="S29" s="40"/>
      <c r="T29" s="40"/>
      <c r="U29" s="40"/>
      <c r="V29" s="40"/>
      <c r="W29" s="321">
        <f>ROUND(AZ54, 2)</f>
        <v>0</v>
      </c>
      <c r="X29" s="322"/>
      <c r="Y29" s="322"/>
      <c r="Z29" s="322"/>
      <c r="AA29" s="322"/>
      <c r="AB29" s="322"/>
      <c r="AC29" s="322"/>
      <c r="AD29" s="322"/>
      <c r="AE29" s="322"/>
      <c r="AF29" s="40"/>
      <c r="AG29" s="40"/>
      <c r="AH29" s="40"/>
      <c r="AI29" s="40"/>
      <c r="AJ29" s="40"/>
      <c r="AK29" s="321">
        <f>ROUND(AV54, 2)</f>
        <v>0</v>
      </c>
      <c r="AL29" s="322"/>
      <c r="AM29" s="322"/>
      <c r="AN29" s="322"/>
      <c r="AO29" s="322"/>
      <c r="AP29" s="40"/>
      <c r="AQ29" s="40"/>
      <c r="AR29" s="41"/>
      <c r="BE29" s="324"/>
    </row>
    <row r="30" spans="2:71" s="2" customFormat="1" ht="14.45" customHeight="1">
      <c r="B30" s="39"/>
      <c r="C30" s="40"/>
      <c r="D30" s="40"/>
      <c r="E30" s="40"/>
      <c r="F30" s="29" t="s">
        <v>42</v>
      </c>
      <c r="G30" s="40"/>
      <c r="H30" s="40"/>
      <c r="I30" s="40"/>
      <c r="J30" s="40"/>
      <c r="K30" s="40"/>
      <c r="L30" s="350">
        <v>0.15</v>
      </c>
      <c r="M30" s="322"/>
      <c r="N30" s="322"/>
      <c r="O30" s="322"/>
      <c r="P30" s="322"/>
      <c r="Q30" s="40"/>
      <c r="R30" s="40"/>
      <c r="S30" s="40"/>
      <c r="T30" s="40"/>
      <c r="U30" s="40"/>
      <c r="V30" s="40"/>
      <c r="W30" s="321">
        <f>ROUND(BA54, 2)</f>
        <v>0</v>
      </c>
      <c r="X30" s="322"/>
      <c r="Y30" s="322"/>
      <c r="Z30" s="322"/>
      <c r="AA30" s="322"/>
      <c r="AB30" s="322"/>
      <c r="AC30" s="322"/>
      <c r="AD30" s="322"/>
      <c r="AE30" s="322"/>
      <c r="AF30" s="40"/>
      <c r="AG30" s="40"/>
      <c r="AH30" s="40"/>
      <c r="AI30" s="40"/>
      <c r="AJ30" s="40"/>
      <c r="AK30" s="321">
        <f>ROUND(AW54, 2)</f>
        <v>0</v>
      </c>
      <c r="AL30" s="322"/>
      <c r="AM30" s="322"/>
      <c r="AN30" s="322"/>
      <c r="AO30" s="322"/>
      <c r="AP30" s="40"/>
      <c r="AQ30" s="40"/>
      <c r="AR30" s="41"/>
      <c r="BE30" s="324"/>
    </row>
    <row r="31" spans="2:71" s="2" customFormat="1" ht="14.45" hidden="1" customHeight="1">
      <c r="B31" s="39"/>
      <c r="C31" s="40"/>
      <c r="D31" s="40"/>
      <c r="E31" s="40"/>
      <c r="F31" s="29" t="s">
        <v>43</v>
      </c>
      <c r="G31" s="40"/>
      <c r="H31" s="40"/>
      <c r="I31" s="40"/>
      <c r="J31" s="40"/>
      <c r="K31" s="40"/>
      <c r="L31" s="350">
        <v>0.21</v>
      </c>
      <c r="M31" s="322"/>
      <c r="N31" s="322"/>
      <c r="O31" s="322"/>
      <c r="P31" s="322"/>
      <c r="Q31" s="40"/>
      <c r="R31" s="40"/>
      <c r="S31" s="40"/>
      <c r="T31" s="40"/>
      <c r="U31" s="40"/>
      <c r="V31" s="40"/>
      <c r="W31" s="321">
        <f>ROUND(BB54, 2)</f>
        <v>0</v>
      </c>
      <c r="X31" s="322"/>
      <c r="Y31" s="322"/>
      <c r="Z31" s="322"/>
      <c r="AA31" s="322"/>
      <c r="AB31" s="322"/>
      <c r="AC31" s="322"/>
      <c r="AD31" s="322"/>
      <c r="AE31" s="322"/>
      <c r="AF31" s="40"/>
      <c r="AG31" s="40"/>
      <c r="AH31" s="40"/>
      <c r="AI31" s="40"/>
      <c r="AJ31" s="40"/>
      <c r="AK31" s="321">
        <v>0</v>
      </c>
      <c r="AL31" s="322"/>
      <c r="AM31" s="322"/>
      <c r="AN31" s="322"/>
      <c r="AO31" s="322"/>
      <c r="AP31" s="40"/>
      <c r="AQ31" s="40"/>
      <c r="AR31" s="41"/>
      <c r="BE31" s="324"/>
    </row>
    <row r="32" spans="2:71" s="2" customFormat="1" ht="14.45" hidden="1" customHeight="1">
      <c r="B32" s="39"/>
      <c r="C32" s="40"/>
      <c r="D32" s="40"/>
      <c r="E32" s="40"/>
      <c r="F32" s="29" t="s">
        <v>44</v>
      </c>
      <c r="G32" s="40"/>
      <c r="H32" s="40"/>
      <c r="I32" s="40"/>
      <c r="J32" s="40"/>
      <c r="K32" s="40"/>
      <c r="L32" s="350">
        <v>0.15</v>
      </c>
      <c r="M32" s="322"/>
      <c r="N32" s="322"/>
      <c r="O32" s="322"/>
      <c r="P32" s="322"/>
      <c r="Q32" s="40"/>
      <c r="R32" s="40"/>
      <c r="S32" s="40"/>
      <c r="T32" s="40"/>
      <c r="U32" s="40"/>
      <c r="V32" s="40"/>
      <c r="W32" s="321">
        <f>ROUND(BC54, 2)</f>
        <v>0</v>
      </c>
      <c r="X32" s="322"/>
      <c r="Y32" s="322"/>
      <c r="Z32" s="322"/>
      <c r="AA32" s="322"/>
      <c r="AB32" s="322"/>
      <c r="AC32" s="322"/>
      <c r="AD32" s="322"/>
      <c r="AE32" s="322"/>
      <c r="AF32" s="40"/>
      <c r="AG32" s="40"/>
      <c r="AH32" s="40"/>
      <c r="AI32" s="40"/>
      <c r="AJ32" s="40"/>
      <c r="AK32" s="321">
        <v>0</v>
      </c>
      <c r="AL32" s="322"/>
      <c r="AM32" s="322"/>
      <c r="AN32" s="322"/>
      <c r="AO32" s="322"/>
      <c r="AP32" s="40"/>
      <c r="AQ32" s="40"/>
      <c r="AR32" s="41"/>
      <c r="BE32" s="324"/>
    </row>
    <row r="33" spans="2:44" s="2" customFormat="1" ht="14.45" hidden="1" customHeight="1">
      <c r="B33" s="39"/>
      <c r="C33" s="40"/>
      <c r="D33" s="40"/>
      <c r="E33" s="40"/>
      <c r="F33" s="29" t="s">
        <v>45</v>
      </c>
      <c r="G33" s="40"/>
      <c r="H33" s="40"/>
      <c r="I33" s="40"/>
      <c r="J33" s="40"/>
      <c r="K33" s="40"/>
      <c r="L33" s="350">
        <v>0</v>
      </c>
      <c r="M33" s="322"/>
      <c r="N33" s="322"/>
      <c r="O33" s="322"/>
      <c r="P33" s="322"/>
      <c r="Q33" s="40"/>
      <c r="R33" s="40"/>
      <c r="S33" s="40"/>
      <c r="T33" s="40"/>
      <c r="U33" s="40"/>
      <c r="V33" s="40"/>
      <c r="W33" s="321">
        <f>ROUND(BD54, 2)</f>
        <v>0</v>
      </c>
      <c r="X33" s="322"/>
      <c r="Y33" s="322"/>
      <c r="Z33" s="322"/>
      <c r="AA33" s="322"/>
      <c r="AB33" s="322"/>
      <c r="AC33" s="322"/>
      <c r="AD33" s="322"/>
      <c r="AE33" s="322"/>
      <c r="AF33" s="40"/>
      <c r="AG33" s="40"/>
      <c r="AH33" s="40"/>
      <c r="AI33" s="40"/>
      <c r="AJ33" s="40"/>
      <c r="AK33" s="321">
        <v>0</v>
      </c>
      <c r="AL33" s="322"/>
      <c r="AM33" s="322"/>
      <c r="AN33" s="322"/>
      <c r="AO33" s="322"/>
      <c r="AP33" s="40"/>
      <c r="AQ33" s="40"/>
      <c r="AR33" s="41"/>
    </row>
    <row r="34" spans="2:44" s="1" customFormat="1" ht="6.95" customHeight="1">
      <c r="B34" s="34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8"/>
    </row>
    <row r="35" spans="2:44" s="1" customFormat="1" ht="25.9" customHeight="1">
      <c r="B35" s="34"/>
      <c r="C35" s="42"/>
      <c r="D35" s="43" t="s">
        <v>46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 t="s">
        <v>47</v>
      </c>
      <c r="U35" s="44"/>
      <c r="V35" s="44"/>
      <c r="W35" s="44"/>
      <c r="X35" s="327" t="s">
        <v>48</v>
      </c>
      <c r="Y35" s="328"/>
      <c r="Z35" s="328"/>
      <c r="AA35" s="328"/>
      <c r="AB35" s="328"/>
      <c r="AC35" s="44"/>
      <c r="AD35" s="44"/>
      <c r="AE35" s="44"/>
      <c r="AF35" s="44"/>
      <c r="AG35" s="44"/>
      <c r="AH35" s="44"/>
      <c r="AI35" s="44"/>
      <c r="AJ35" s="44"/>
      <c r="AK35" s="329">
        <f>SUM(AK26:AK33)</f>
        <v>0</v>
      </c>
      <c r="AL35" s="328"/>
      <c r="AM35" s="328"/>
      <c r="AN35" s="328"/>
      <c r="AO35" s="330"/>
      <c r="AP35" s="42"/>
      <c r="AQ35" s="42"/>
      <c r="AR35" s="38"/>
    </row>
    <row r="36" spans="2:44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8"/>
    </row>
    <row r="37" spans="2:44" s="1" customFormat="1" ht="6.95" customHeight="1">
      <c r="B37" s="46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38"/>
    </row>
    <row r="41" spans="2:44" s="1" customFormat="1" ht="6.95" customHeight="1">
      <c r="B41" s="48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38"/>
    </row>
    <row r="42" spans="2:44" s="1" customFormat="1" ht="24.95" customHeight="1">
      <c r="B42" s="34"/>
      <c r="C42" s="23" t="s">
        <v>49</v>
      </c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8"/>
    </row>
    <row r="43" spans="2:44" s="1" customFormat="1" ht="6.95" customHeight="1">
      <c r="B43" s="34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8"/>
    </row>
    <row r="44" spans="2:44" s="1" customFormat="1" ht="12" customHeight="1">
      <c r="B44" s="34"/>
      <c r="C44" s="29" t="s">
        <v>13</v>
      </c>
      <c r="D44" s="35"/>
      <c r="E44" s="35"/>
      <c r="F44" s="35"/>
      <c r="G44" s="35"/>
      <c r="H44" s="35"/>
      <c r="I44" s="35"/>
      <c r="J44" s="35"/>
      <c r="K44" s="35"/>
      <c r="L44" s="35" t="str">
        <f>K5</f>
        <v>2017011</v>
      </c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8"/>
    </row>
    <row r="45" spans="2:44" s="3" customFormat="1" ht="36.950000000000003" customHeight="1">
      <c r="B45" s="50"/>
      <c r="C45" s="51" t="s">
        <v>16</v>
      </c>
      <c r="D45" s="52"/>
      <c r="E45" s="52"/>
      <c r="F45" s="52"/>
      <c r="G45" s="52"/>
      <c r="H45" s="52"/>
      <c r="I45" s="52"/>
      <c r="J45" s="52"/>
      <c r="K45" s="52"/>
      <c r="L45" s="340" t="str">
        <f>K6</f>
        <v>Humanizace ul. Nádražní v Mimoni</v>
      </c>
      <c r="M45" s="341"/>
      <c r="N45" s="341"/>
      <c r="O45" s="341"/>
      <c r="P45" s="341"/>
      <c r="Q45" s="341"/>
      <c r="R45" s="341"/>
      <c r="S45" s="341"/>
      <c r="T45" s="341"/>
      <c r="U45" s="341"/>
      <c r="V45" s="341"/>
      <c r="W45" s="341"/>
      <c r="X45" s="341"/>
      <c r="Y45" s="341"/>
      <c r="Z45" s="341"/>
      <c r="AA45" s="341"/>
      <c r="AB45" s="341"/>
      <c r="AC45" s="341"/>
      <c r="AD45" s="341"/>
      <c r="AE45" s="341"/>
      <c r="AF45" s="341"/>
      <c r="AG45" s="341"/>
      <c r="AH45" s="341"/>
      <c r="AI45" s="341"/>
      <c r="AJ45" s="341"/>
      <c r="AK45" s="341"/>
      <c r="AL45" s="341"/>
      <c r="AM45" s="341"/>
      <c r="AN45" s="341"/>
      <c r="AO45" s="341"/>
      <c r="AP45" s="52"/>
      <c r="AQ45" s="52"/>
      <c r="AR45" s="53"/>
    </row>
    <row r="46" spans="2:44" s="1" customFormat="1" ht="6.95" customHeight="1">
      <c r="B46" s="34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8"/>
    </row>
    <row r="47" spans="2:44" s="1" customFormat="1" ht="12" customHeight="1">
      <c r="B47" s="34"/>
      <c r="C47" s="29" t="s">
        <v>21</v>
      </c>
      <c r="D47" s="35"/>
      <c r="E47" s="35"/>
      <c r="F47" s="35"/>
      <c r="G47" s="35"/>
      <c r="H47" s="35"/>
      <c r="I47" s="35"/>
      <c r="J47" s="35"/>
      <c r="K47" s="35"/>
      <c r="L47" s="54" t="str">
        <f>IF(K8="","",K8)</f>
        <v xml:space="preserve">Mimoň </v>
      </c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29" t="s">
        <v>23</v>
      </c>
      <c r="AJ47" s="35"/>
      <c r="AK47" s="35"/>
      <c r="AL47" s="35"/>
      <c r="AM47" s="342" t="str">
        <f>IF(AN8= "","",AN8)</f>
        <v>27. 3. 2017</v>
      </c>
      <c r="AN47" s="342"/>
      <c r="AO47" s="35"/>
      <c r="AP47" s="35"/>
      <c r="AQ47" s="35"/>
      <c r="AR47" s="38"/>
    </row>
    <row r="48" spans="2:44" s="1" customFormat="1" ht="6.95" customHeight="1">
      <c r="B48" s="34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8"/>
    </row>
    <row r="49" spans="1:91" s="1" customFormat="1" ht="13.7" customHeight="1">
      <c r="B49" s="34"/>
      <c r="C49" s="29" t="s">
        <v>25</v>
      </c>
      <c r="D49" s="35"/>
      <c r="E49" s="35"/>
      <c r="F49" s="35"/>
      <c r="G49" s="35"/>
      <c r="H49" s="35"/>
      <c r="I49" s="35"/>
      <c r="J49" s="35"/>
      <c r="K49" s="35"/>
      <c r="L49" s="35" t="str">
        <f>IF(E11= "","",E11)</f>
        <v xml:space="preserve"> </v>
      </c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29" t="s">
        <v>31</v>
      </c>
      <c r="AJ49" s="35"/>
      <c r="AK49" s="35"/>
      <c r="AL49" s="35"/>
      <c r="AM49" s="338" t="str">
        <f>IF(E17="","",E17)</f>
        <v xml:space="preserve"> </v>
      </c>
      <c r="AN49" s="339"/>
      <c r="AO49" s="339"/>
      <c r="AP49" s="339"/>
      <c r="AQ49" s="35"/>
      <c r="AR49" s="38"/>
      <c r="AS49" s="332" t="s">
        <v>50</v>
      </c>
      <c r="AT49" s="333"/>
      <c r="AU49" s="56"/>
      <c r="AV49" s="56"/>
      <c r="AW49" s="56"/>
      <c r="AX49" s="56"/>
      <c r="AY49" s="56"/>
      <c r="AZ49" s="56"/>
      <c r="BA49" s="56"/>
      <c r="BB49" s="56"/>
      <c r="BC49" s="56"/>
      <c r="BD49" s="57"/>
    </row>
    <row r="50" spans="1:91" s="1" customFormat="1" ht="13.7" customHeight="1">
      <c r="B50" s="34"/>
      <c r="C50" s="29" t="s">
        <v>29</v>
      </c>
      <c r="D50" s="35"/>
      <c r="E50" s="35"/>
      <c r="F50" s="35"/>
      <c r="G50" s="35"/>
      <c r="H50" s="35"/>
      <c r="I50" s="35"/>
      <c r="J50" s="35"/>
      <c r="K50" s="35"/>
      <c r="L50" s="35" t="str">
        <f>IF(E14= "Vyplň údaj","",E14)</f>
        <v/>
      </c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29" t="s">
        <v>33</v>
      </c>
      <c r="AJ50" s="35"/>
      <c r="AK50" s="35"/>
      <c r="AL50" s="35"/>
      <c r="AM50" s="338" t="str">
        <f>IF(E20="","",E20)</f>
        <v xml:space="preserve"> </v>
      </c>
      <c r="AN50" s="339"/>
      <c r="AO50" s="339"/>
      <c r="AP50" s="339"/>
      <c r="AQ50" s="35"/>
      <c r="AR50" s="38"/>
      <c r="AS50" s="334"/>
      <c r="AT50" s="335"/>
      <c r="AU50" s="58"/>
      <c r="AV50" s="58"/>
      <c r="AW50" s="58"/>
      <c r="AX50" s="58"/>
      <c r="AY50" s="58"/>
      <c r="AZ50" s="58"/>
      <c r="BA50" s="58"/>
      <c r="BB50" s="58"/>
      <c r="BC50" s="58"/>
      <c r="BD50" s="59"/>
    </row>
    <row r="51" spans="1:91" s="1" customFormat="1" ht="10.9" customHeight="1">
      <c r="B51" s="34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8"/>
      <c r="AS51" s="336"/>
      <c r="AT51" s="337"/>
      <c r="AU51" s="60"/>
      <c r="AV51" s="60"/>
      <c r="AW51" s="60"/>
      <c r="AX51" s="60"/>
      <c r="AY51" s="60"/>
      <c r="AZ51" s="60"/>
      <c r="BA51" s="60"/>
      <c r="BB51" s="60"/>
      <c r="BC51" s="60"/>
      <c r="BD51" s="61"/>
    </row>
    <row r="52" spans="1:91" s="1" customFormat="1" ht="29.25" customHeight="1">
      <c r="B52" s="34"/>
      <c r="C52" s="361" t="s">
        <v>51</v>
      </c>
      <c r="D52" s="352"/>
      <c r="E52" s="352"/>
      <c r="F52" s="352"/>
      <c r="G52" s="352"/>
      <c r="H52" s="62"/>
      <c r="I52" s="351" t="s">
        <v>52</v>
      </c>
      <c r="J52" s="352"/>
      <c r="K52" s="352"/>
      <c r="L52" s="352"/>
      <c r="M52" s="352"/>
      <c r="N52" s="352"/>
      <c r="O52" s="352"/>
      <c r="P52" s="352"/>
      <c r="Q52" s="352"/>
      <c r="R52" s="352"/>
      <c r="S52" s="352"/>
      <c r="T52" s="352"/>
      <c r="U52" s="352"/>
      <c r="V52" s="352"/>
      <c r="W52" s="352"/>
      <c r="X52" s="352"/>
      <c r="Y52" s="352"/>
      <c r="Z52" s="352"/>
      <c r="AA52" s="352"/>
      <c r="AB52" s="352"/>
      <c r="AC52" s="352"/>
      <c r="AD52" s="352"/>
      <c r="AE52" s="352"/>
      <c r="AF52" s="352"/>
      <c r="AG52" s="353" t="s">
        <v>53</v>
      </c>
      <c r="AH52" s="352"/>
      <c r="AI52" s="352"/>
      <c r="AJ52" s="352"/>
      <c r="AK52" s="352"/>
      <c r="AL52" s="352"/>
      <c r="AM52" s="352"/>
      <c r="AN52" s="351" t="s">
        <v>54</v>
      </c>
      <c r="AO52" s="352"/>
      <c r="AP52" s="352"/>
      <c r="AQ52" s="63" t="s">
        <v>55</v>
      </c>
      <c r="AR52" s="38"/>
      <c r="AS52" s="64" t="s">
        <v>56</v>
      </c>
      <c r="AT52" s="65" t="s">
        <v>57</v>
      </c>
      <c r="AU52" s="65" t="s">
        <v>58</v>
      </c>
      <c r="AV52" s="65" t="s">
        <v>59</v>
      </c>
      <c r="AW52" s="65" t="s">
        <v>60</v>
      </c>
      <c r="AX52" s="65" t="s">
        <v>61</v>
      </c>
      <c r="AY52" s="65" t="s">
        <v>62</v>
      </c>
      <c r="AZ52" s="65" t="s">
        <v>63</v>
      </c>
      <c r="BA52" s="65" t="s">
        <v>64</v>
      </c>
      <c r="BB52" s="65" t="s">
        <v>65</v>
      </c>
      <c r="BC52" s="65" t="s">
        <v>66</v>
      </c>
      <c r="BD52" s="66" t="s">
        <v>67</v>
      </c>
    </row>
    <row r="53" spans="1:91" s="1" customFormat="1" ht="10.9" customHeight="1">
      <c r="B53" s="34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8"/>
      <c r="AS53" s="67"/>
      <c r="AT53" s="68"/>
      <c r="AU53" s="68"/>
      <c r="AV53" s="68"/>
      <c r="AW53" s="68"/>
      <c r="AX53" s="68"/>
      <c r="AY53" s="68"/>
      <c r="AZ53" s="68"/>
      <c r="BA53" s="68"/>
      <c r="BB53" s="68"/>
      <c r="BC53" s="68"/>
      <c r="BD53" s="69"/>
    </row>
    <row r="54" spans="1:91" s="4" customFormat="1" ht="32.450000000000003" customHeight="1">
      <c r="B54" s="70"/>
      <c r="C54" s="71" t="s">
        <v>68</v>
      </c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  <c r="AD54" s="72"/>
      <c r="AE54" s="72"/>
      <c r="AF54" s="72"/>
      <c r="AG54" s="359">
        <f>ROUND(AG55,2)</f>
        <v>0</v>
      </c>
      <c r="AH54" s="359"/>
      <c r="AI54" s="359"/>
      <c r="AJ54" s="359"/>
      <c r="AK54" s="359"/>
      <c r="AL54" s="359"/>
      <c r="AM54" s="359"/>
      <c r="AN54" s="360">
        <f t="shared" ref="AN54:AN59" si="0">SUM(AG54,AT54)</f>
        <v>0</v>
      </c>
      <c r="AO54" s="360"/>
      <c r="AP54" s="360"/>
      <c r="AQ54" s="74" t="s">
        <v>19</v>
      </c>
      <c r="AR54" s="75"/>
      <c r="AS54" s="76">
        <f>ROUND(AS55,2)</f>
        <v>0</v>
      </c>
      <c r="AT54" s="77">
        <f t="shared" ref="AT54:AT59" si="1">ROUND(SUM(AV54:AW54),2)</f>
        <v>0</v>
      </c>
      <c r="AU54" s="78">
        <f>ROUND(AU55,5)</f>
        <v>0</v>
      </c>
      <c r="AV54" s="77">
        <f>ROUND(AZ54*L29,2)</f>
        <v>0</v>
      </c>
      <c r="AW54" s="77">
        <f>ROUND(BA54*L30,2)</f>
        <v>0</v>
      </c>
      <c r="AX54" s="77">
        <f>ROUND(BB54*L29,2)</f>
        <v>0</v>
      </c>
      <c r="AY54" s="77">
        <f>ROUND(BC54*L30,2)</f>
        <v>0</v>
      </c>
      <c r="AZ54" s="77">
        <f>ROUND(AZ55,2)</f>
        <v>0</v>
      </c>
      <c r="BA54" s="77">
        <f>ROUND(BA55,2)</f>
        <v>0</v>
      </c>
      <c r="BB54" s="77">
        <f>ROUND(BB55,2)</f>
        <v>0</v>
      </c>
      <c r="BC54" s="77">
        <f>ROUND(BC55,2)</f>
        <v>0</v>
      </c>
      <c r="BD54" s="79">
        <f>ROUND(BD55,2)</f>
        <v>0</v>
      </c>
      <c r="BS54" s="80" t="s">
        <v>69</v>
      </c>
      <c r="BT54" s="80" t="s">
        <v>70</v>
      </c>
      <c r="BU54" s="81" t="s">
        <v>71</v>
      </c>
      <c r="BV54" s="80" t="s">
        <v>72</v>
      </c>
      <c r="BW54" s="80" t="s">
        <v>5</v>
      </c>
      <c r="BX54" s="80" t="s">
        <v>73</v>
      </c>
      <c r="CL54" s="80" t="s">
        <v>19</v>
      </c>
    </row>
    <row r="55" spans="1:91" s="5" customFormat="1" ht="16.5" customHeight="1">
      <c r="B55" s="82"/>
      <c r="C55" s="83"/>
      <c r="D55" s="362" t="s">
        <v>74</v>
      </c>
      <c r="E55" s="362"/>
      <c r="F55" s="362"/>
      <c r="G55" s="362"/>
      <c r="H55" s="362"/>
      <c r="I55" s="84"/>
      <c r="J55" s="362" t="s">
        <v>75</v>
      </c>
      <c r="K55" s="362"/>
      <c r="L55" s="362"/>
      <c r="M55" s="362"/>
      <c r="N55" s="362"/>
      <c r="O55" s="362"/>
      <c r="P55" s="362"/>
      <c r="Q55" s="362"/>
      <c r="R55" s="362"/>
      <c r="S55" s="362"/>
      <c r="T55" s="362"/>
      <c r="U55" s="362"/>
      <c r="V55" s="362"/>
      <c r="W55" s="362"/>
      <c r="X55" s="362"/>
      <c r="Y55" s="362"/>
      <c r="Z55" s="362"/>
      <c r="AA55" s="362"/>
      <c r="AB55" s="362"/>
      <c r="AC55" s="362"/>
      <c r="AD55" s="362"/>
      <c r="AE55" s="362"/>
      <c r="AF55" s="362"/>
      <c r="AG55" s="356">
        <f>ROUND(SUM(AG56:AG59),2)</f>
        <v>0</v>
      </c>
      <c r="AH55" s="355"/>
      <c r="AI55" s="355"/>
      <c r="AJ55" s="355"/>
      <c r="AK55" s="355"/>
      <c r="AL55" s="355"/>
      <c r="AM55" s="355"/>
      <c r="AN55" s="354">
        <f t="shared" si="0"/>
        <v>0</v>
      </c>
      <c r="AO55" s="355"/>
      <c r="AP55" s="355"/>
      <c r="AQ55" s="85" t="s">
        <v>76</v>
      </c>
      <c r="AR55" s="86"/>
      <c r="AS55" s="87">
        <f>ROUND(SUM(AS56:AS59),2)</f>
        <v>0</v>
      </c>
      <c r="AT55" s="88">
        <f t="shared" si="1"/>
        <v>0</v>
      </c>
      <c r="AU55" s="89">
        <f>ROUND(SUM(AU56:AU59),5)</f>
        <v>0</v>
      </c>
      <c r="AV55" s="88">
        <f>ROUND(AZ55*L29,2)</f>
        <v>0</v>
      </c>
      <c r="AW55" s="88">
        <f>ROUND(BA55*L30,2)</f>
        <v>0</v>
      </c>
      <c r="AX55" s="88">
        <f>ROUND(BB55*L29,2)</f>
        <v>0</v>
      </c>
      <c r="AY55" s="88">
        <f>ROUND(BC55*L30,2)</f>
        <v>0</v>
      </c>
      <c r="AZ55" s="88">
        <f>ROUND(SUM(AZ56:AZ59),2)</f>
        <v>0</v>
      </c>
      <c r="BA55" s="88">
        <f>ROUND(SUM(BA56:BA59),2)</f>
        <v>0</v>
      </c>
      <c r="BB55" s="88">
        <f>ROUND(SUM(BB56:BB59),2)</f>
        <v>0</v>
      </c>
      <c r="BC55" s="88">
        <f>ROUND(SUM(BC56:BC59),2)</f>
        <v>0</v>
      </c>
      <c r="BD55" s="90">
        <f>ROUND(SUM(BD56:BD59),2)</f>
        <v>0</v>
      </c>
      <c r="BS55" s="91" t="s">
        <v>69</v>
      </c>
      <c r="BT55" s="91" t="s">
        <v>77</v>
      </c>
      <c r="BU55" s="91" t="s">
        <v>71</v>
      </c>
      <c r="BV55" s="91" t="s">
        <v>72</v>
      </c>
      <c r="BW55" s="91" t="s">
        <v>78</v>
      </c>
      <c r="BX55" s="91" t="s">
        <v>5</v>
      </c>
      <c r="CL55" s="91" t="s">
        <v>19</v>
      </c>
      <c r="CM55" s="91" t="s">
        <v>74</v>
      </c>
    </row>
    <row r="56" spans="1:91" s="6" customFormat="1" ht="16.5" customHeight="1">
      <c r="A56" s="92" t="s">
        <v>79</v>
      </c>
      <c r="B56" s="93"/>
      <c r="C56" s="94"/>
      <c r="D56" s="94"/>
      <c r="E56" s="363" t="s">
        <v>80</v>
      </c>
      <c r="F56" s="363"/>
      <c r="G56" s="363"/>
      <c r="H56" s="363"/>
      <c r="I56" s="363"/>
      <c r="J56" s="94"/>
      <c r="K56" s="363" t="s">
        <v>81</v>
      </c>
      <c r="L56" s="363"/>
      <c r="M56" s="363"/>
      <c r="N56" s="363"/>
      <c r="O56" s="363"/>
      <c r="P56" s="36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3"/>
      <c r="AC56" s="363"/>
      <c r="AD56" s="363"/>
      <c r="AE56" s="363"/>
      <c r="AF56" s="363"/>
      <c r="AG56" s="357">
        <f>'SO 001 - Všeobecné položky '!J32</f>
        <v>0</v>
      </c>
      <c r="AH56" s="358"/>
      <c r="AI56" s="358"/>
      <c r="AJ56" s="358"/>
      <c r="AK56" s="358"/>
      <c r="AL56" s="358"/>
      <c r="AM56" s="358"/>
      <c r="AN56" s="357">
        <f t="shared" si="0"/>
        <v>0</v>
      </c>
      <c r="AO56" s="358"/>
      <c r="AP56" s="358"/>
      <c r="AQ56" s="95" t="s">
        <v>82</v>
      </c>
      <c r="AR56" s="96"/>
      <c r="AS56" s="97">
        <v>0</v>
      </c>
      <c r="AT56" s="98">
        <f t="shared" si="1"/>
        <v>0</v>
      </c>
      <c r="AU56" s="99">
        <f>'SO 001 - Všeobecné položky '!P86</f>
        <v>0</v>
      </c>
      <c r="AV56" s="98">
        <f>'SO 001 - Všeobecné položky '!J35</f>
        <v>0</v>
      </c>
      <c r="AW56" s="98">
        <f>'SO 001 - Všeobecné položky '!J36</f>
        <v>0</v>
      </c>
      <c r="AX56" s="98">
        <f>'SO 001 - Všeobecné položky '!J37</f>
        <v>0</v>
      </c>
      <c r="AY56" s="98">
        <f>'SO 001 - Všeobecné položky '!J38</f>
        <v>0</v>
      </c>
      <c r="AZ56" s="98">
        <f>'SO 001 - Všeobecné položky '!F35</f>
        <v>0</v>
      </c>
      <c r="BA56" s="98">
        <f>'SO 001 - Všeobecné položky '!F36</f>
        <v>0</v>
      </c>
      <c r="BB56" s="98">
        <f>'SO 001 - Všeobecné položky '!F37</f>
        <v>0</v>
      </c>
      <c r="BC56" s="98">
        <f>'SO 001 - Všeobecné položky '!F38</f>
        <v>0</v>
      </c>
      <c r="BD56" s="100">
        <f>'SO 001 - Všeobecné položky '!F39</f>
        <v>0</v>
      </c>
      <c r="BT56" s="101" t="s">
        <v>74</v>
      </c>
      <c r="BV56" s="101" t="s">
        <v>72</v>
      </c>
      <c r="BW56" s="101" t="s">
        <v>83</v>
      </c>
      <c r="BX56" s="101" t="s">
        <v>78</v>
      </c>
      <c r="CL56" s="101" t="s">
        <v>19</v>
      </c>
    </row>
    <row r="57" spans="1:91" s="6" customFormat="1" ht="16.5" customHeight="1">
      <c r="A57" s="92" t="s">
        <v>79</v>
      </c>
      <c r="B57" s="93"/>
      <c r="C57" s="94"/>
      <c r="D57" s="94"/>
      <c r="E57" s="363" t="s">
        <v>84</v>
      </c>
      <c r="F57" s="363"/>
      <c r="G57" s="363"/>
      <c r="H57" s="363"/>
      <c r="I57" s="363"/>
      <c r="J57" s="94"/>
      <c r="K57" s="363" t="s">
        <v>85</v>
      </c>
      <c r="L57" s="363"/>
      <c r="M57" s="363"/>
      <c r="N57" s="363"/>
      <c r="O57" s="363"/>
      <c r="P57" s="363"/>
      <c r="Q57" s="363"/>
      <c r="R57" s="363"/>
      <c r="S57" s="363"/>
      <c r="T57" s="363"/>
      <c r="U57" s="363"/>
      <c r="V57" s="363"/>
      <c r="W57" s="363"/>
      <c r="X57" s="363"/>
      <c r="Y57" s="363"/>
      <c r="Z57" s="363"/>
      <c r="AA57" s="363"/>
      <c r="AB57" s="363"/>
      <c r="AC57" s="363"/>
      <c r="AD57" s="363"/>
      <c r="AE57" s="363"/>
      <c r="AF57" s="363"/>
      <c r="AG57" s="357">
        <f>'SO 100 - Komunikace a zpe...'!J32</f>
        <v>0</v>
      </c>
      <c r="AH57" s="358"/>
      <c r="AI57" s="358"/>
      <c r="AJ57" s="358"/>
      <c r="AK57" s="358"/>
      <c r="AL57" s="358"/>
      <c r="AM57" s="358"/>
      <c r="AN57" s="357">
        <f t="shared" si="0"/>
        <v>0</v>
      </c>
      <c r="AO57" s="358"/>
      <c r="AP57" s="358"/>
      <c r="AQ57" s="95" t="s">
        <v>82</v>
      </c>
      <c r="AR57" s="96"/>
      <c r="AS57" s="97">
        <v>0</v>
      </c>
      <c r="AT57" s="98">
        <f t="shared" si="1"/>
        <v>0</v>
      </c>
      <c r="AU57" s="99">
        <f>'SO 100 - Komunikace a zpe...'!P95</f>
        <v>0</v>
      </c>
      <c r="AV57" s="98">
        <f>'SO 100 - Komunikace a zpe...'!J35</f>
        <v>0</v>
      </c>
      <c r="AW57" s="98">
        <f>'SO 100 - Komunikace a zpe...'!J36</f>
        <v>0</v>
      </c>
      <c r="AX57" s="98">
        <f>'SO 100 - Komunikace a zpe...'!J37</f>
        <v>0</v>
      </c>
      <c r="AY57" s="98">
        <f>'SO 100 - Komunikace a zpe...'!J38</f>
        <v>0</v>
      </c>
      <c r="AZ57" s="98">
        <f>'SO 100 - Komunikace a zpe...'!F35</f>
        <v>0</v>
      </c>
      <c r="BA57" s="98">
        <f>'SO 100 - Komunikace a zpe...'!F36</f>
        <v>0</v>
      </c>
      <c r="BB57" s="98">
        <f>'SO 100 - Komunikace a zpe...'!F37</f>
        <v>0</v>
      </c>
      <c r="BC57" s="98">
        <f>'SO 100 - Komunikace a zpe...'!F38</f>
        <v>0</v>
      </c>
      <c r="BD57" s="100">
        <f>'SO 100 - Komunikace a zpe...'!F39</f>
        <v>0</v>
      </c>
      <c r="BT57" s="101" t="s">
        <v>74</v>
      </c>
      <c r="BV57" s="101" t="s">
        <v>72</v>
      </c>
      <c r="BW57" s="101" t="s">
        <v>86</v>
      </c>
      <c r="BX57" s="101" t="s">
        <v>78</v>
      </c>
      <c r="CL57" s="101" t="s">
        <v>19</v>
      </c>
    </row>
    <row r="58" spans="1:91" s="6" customFormat="1" ht="16.5" customHeight="1">
      <c r="A58" s="92" t="s">
        <v>79</v>
      </c>
      <c r="B58" s="93"/>
      <c r="C58" s="94"/>
      <c r="D58" s="94"/>
      <c r="E58" s="363" t="s">
        <v>87</v>
      </c>
      <c r="F58" s="363"/>
      <c r="G58" s="363"/>
      <c r="H58" s="363"/>
      <c r="I58" s="363"/>
      <c r="J58" s="94"/>
      <c r="K58" s="363" t="s">
        <v>88</v>
      </c>
      <c r="L58" s="363"/>
      <c r="M58" s="363"/>
      <c r="N58" s="363"/>
      <c r="O58" s="363"/>
      <c r="P58" s="363"/>
      <c r="Q58" s="363"/>
      <c r="R58" s="363"/>
      <c r="S58" s="363"/>
      <c r="T58" s="363"/>
      <c r="U58" s="363"/>
      <c r="V58" s="363"/>
      <c r="W58" s="363"/>
      <c r="X58" s="363"/>
      <c r="Y58" s="363"/>
      <c r="Z58" s="363"/>
      <c r="AA58" s="363"/>
      <c r="AB58" s="363"/>
      <c r="AC58" s="363"/>
      <c r="AD58" s="363"/>
      <c r="AE58" s="363"/>
      <c r="AF58" s="363"/>
      <c r="AG58" s="357">
        <f>'SO 401 - Veřejné osvětlení'!J32</f>
        <v>0</v>
      </c>
      <c r="AH58" s="358"/>
      <c r="AI58" s="358"/>
      <c r="AJ58" s="358"/>
      <c r="AK58" s="358"/>
      <c r="AL58" s="358"/>
      <c r="AM58" s="358"/>
      <c r="AN58" s="357">
        <f t="shared" si="0"/>
        <v>0</v>
      </c>
      <c r="AO58" s="358"/>
      <c r="AP58" s="358"/>
      <c r="AQ58" s="95" t="s">
        <v>82</v>
      </c>
      <c r="AR58" s="96"/>
      <c r="AS58" s="97">
        <v>0</v>
      </c>
      <c r="AT58" s="98">
        <f t="shared" si="1"/>
        <v>0</v>
      </c>
      <c r="AU58" s="99">
        <f>'SO 401 - Veřejné osvětlení'!P87</f>
        <v>0</v>
      </c>
      <c r="AV58" s="98">
        <f>'SO 401 - Veřejné osvětlení'!J35</f>
        <v>0</v>
      </c>
      <c r="AW58" s="98">
        <f>'SO 401 - Veřejné osvětlení'!J36</f>
        <v>0</v>
      </c>
      <c r="AX58" s="98">
        <f>'SO 401 - Veřejné osvětlení'!J37</f>
        <v>0</v>
      </c>
      <c r="AY58" s="98">
        <f>'SO 401 - Veřejné osvětlení'!J38</f>
        <v>0</v>
      </c>
      <c r="AZ58" s="98">
        <f>'SO 401 - Veřejné osvětlení'!F35</f>
        <v>0</v>
      </c>
      <c r="BA58" s="98">
        <f>'SO 401 - Veřejné osvětlení'!F36</f>
        <v>0</v>
      </c>
      <c r="BB58" s="98">
        <f>'SO 401 - Veřejné osvětlení'!F37</f>
        <v>0</v>
      </c>
      <c r="BC58" s="98">
        <f>'SO 401 - Veřejné osvětlení'!F38</f>
        <v>0</v>
      </c>
      <c r="BD58" s="100">
        <f>'SO 401 - Veřejné osvětlení'!F39</f>
        <v>0</v>
      </c>
      <c r="BT58" s="101" t="s">
        <v>74</v>
      </c>
      <c r="BV58" s="101" t="s">
        <v>72</v>
      </c>
      <c r="BW58" s="101" t="s">
        <v>89</v>
      </c>
      <c r="BX58" s="101" t="s">
        <v>78</v>
      </c>
      <c r="CL58" s="101" t="s">
        <v>19</v>
      </c>
    </row>
    <row r="59" spans="1:91" s="6" customFormat="1" ht="16.5" customHeight="1">
      <c r="A59" s="92" t="s">
        <v>79</v>
      </c>
      <c r="B59" s="93"/>
      <c r="C59" s="94"/>
      <c r="D59" s="94"/>
      <c r="E59" s="363" t="s">
        <v>90</v>
      </c>
      <c r="F59" s="363"/>
      <c r="G59" s="363"/>
      <c r="H59" s="363"/>
      <c r="I59" s="363"/>
      <c r="J59" s="94"/>
      <c r="K59" s="363" t="s">
        <v>91</v>
      </c>
      <c r="L59" s="363"/>
      <c r="M59" s="363"/>
      <c r="N59" s="363"/>
      <c r="O59" s="363"/>
      <c r="P59" s="363"/>
      <c r="Q59" s="363"/>
      <c r="R59" s="363"/>
      <c r="S59" s="363"/>
      <c r="T59" s="363"/>
      <c r="U59" s="363"/>
      <c r="V59" s="363"/>
      <c r="W59" s="363"/>
      <c r="X59" s="363"/>
      <c r="Y59" s="363"/>
      <c r="Z59" s="363"/>
      <c r="AA59" s="363"/>
      <c r="AB59" s="363"/>
      <c r="AC59" s="363"/>
      <c r="AD59" s="363"/>
      <c r="AE59" s="363"/>
      <c r="AF59" s="363"/>
      <c r="AG59" s="357">
        <f>'SO 800 - Vegetační úpravy '!J32</f>
        <v>0</v>
      </c>
      <c r="AH59" s="358"/>
      <c r="AI59" s="358"/>
      <c r="AJ59" s="358"/>
      <c r="AK59" s="358"/>
      <c r="AL59" s="358"/>
      <c r="AM59" s="358"/>
      <c r="AN59" s="357">
        <f t="shared" si="0"/>
        <v>0</v>
      </c>
      <c r="AO59" s="358"/>
      <c r="AP59" s="358"/>
      <c r="AQ59" s="95" t="s">
        <v>82</v>
      </c>
      <c r="AR59" s="96"/>
      <c r="AS59" s="102">
        <v>0</v>
      </c>
      <c r="AT59" s="103">
        <f t="shared" si="1"/>
        <v>0</v>
      </c>
      <c r="AU59" s="104">
        <f>'SO 800 - Vegetační úpravy '!P87</f>
        <v>0</v>
      </c>
      <c r="AV59" s="103">
        <f>'SO 800 - Vegetační úpravy '!J35</f>
        <v>0</v>
      </c>
      <c r="AW59" s="103">
        <f>'SO 800 - Vegetační úpravy '!J36</f>
        <v>0</v>
      </c>
      <c r="AX59" s="103">
        <f>'SO 800 - Vegetační úpravy '!J37</f>
        <v>0</v>
      </c>
      <c r="AY59" s="103">
        <f>'SO 800 - Vegetační úpravy '!J38</f>
        <v>0</v>
      </c>
      <c r="AZ59" s="103">
        <f>'SO 800 - Vegetační úpravy '!F35</f>
        <v>0</v>
      </c>
      <c r="BA59" s="103">
        <f>'SO 800 - Vegetační úpravy '!F36</f>
        <v>0</v>
      </c>
      <c r="BB59" s="103">
        <f>'SO 800 - Vegetační úpravy '!F37</f>
        <v>0</v>
      </c>
      <c r="BC59" s="103">
        <f>'SO 800 - Vegetační úpravy '!F38</f>
        <v>0</v>
      </c>
      <c r="BD59" s="105">
        <f>'SO 800 - Vegetační úpravy '!F39</f>
        <v>0</v>
      </c>
      <c r="BT59" s="101" t="s">
        <v>74</v>
      </c>
      <c r="BV59" s="101" t="s">
        <v>72</v>
      </c>
      <c r="BW59" s="101" t="s">
        <v>92</v>
      </c>
      <c r="BX59" s="101" t="s">
        <v>78</v>
      </c>
      <c r="CL59" s="101" t="s">
        <v>19</v>
      </c>
    </row>
    <row r="60" spans="1:91" s="1" customFormat="1" ht="30" customHeight="1">
      <c r="B60" s="34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8"/>
    </row>
    <row r="61" spans="1:91" s="1" customFormat="1" ht="6.95" customHeight="1">
      <c r="B61" s="46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38"/>
    </row>
  </sheetData>
  <sheetProtection algorithmName="SHA-512" hashValue="nv53ymev8rRscPzg+AOqxiwzCJt6g9OW80l4cpxJf3zberzvdsDQmtQpb7wMbrnXE2fTgtcnCLqG8DyNVxB2yw==" saltValue="mT9IlZrDOVHrYGGpkIsu8ZpL000K1PcSt9d+Piu1WNwkhlBytgqXn4tQ1+kjbUOIWmSRQBajCfXcnDCyEtw5Dw==" spinCount="100000" sheet="1" objects="1" scenarios="1" formatColumns="0" formatRows="0"/>
  <mergeCells count="58">
    <mergeCell ref="AN59:AP59"/>
    <mergeCell ref="AG59:AM59"/>
    <mergeCell ref="AG54:AM54"/>
    <mergeCell ref="AN54:AP54"/>
    <mergeCell ref="C52:G52"/>
    <mergeCell ref="I52:AF52"/>
    <mergeCell ref="D55:H55"/>
    <mergeCell ref="J55:AF55"/>
    <mergeCell ref="E56:I56"/>
    <mergeCell ref="K56:AF56"/>
    <mergeCell ref="E57:I57"/>
    <mergeCell ref="K57:AF57"/>
    <mergeCell ref="E58:I58"/>
    <mergeCell ref="K58:AF58"/>
    <mergeCell ref="E59:I59"/>
    <mergeCell ref="K59:AF59"/>
    <mergeCell ref="AN56:AP56"/>
    <mergeCell ref="AG56:AM56"/>
    <mergeCell ref="AN57:AP57"/>
    <mergeCell ref="AG57:AM57"/>
    <mergeCell ref="AN58:AP58"/>
    <mergeCell ref="AG58:AM58"/>
    <mergeCell ref="L33:P33"/>
    <mergeCell ref="AN52:AP52"/>
    <mergeCell ref="AG52:AM52"/>
    <mergeCell ref="AN55:AP55"/>
    <mergeCell ref="AG55:AM55"/>
    <mergeCell ref="AS49:AT51"/>
    <mergeCell ref="AM50:AP50"/>
    <mergeCell ref="L45:AO45"/>
    <mergeCell ref="AM47:AN47"/>
    <mergeCell ref="AM49:AP49"/>
    <mergeCell ref="W33:AE33"/>
    <mergeCell ref="AK33:AO33"/>
    <mergeCell ref="X35:AB35"/>
    <mergeCell ref="AK35:AO35"/>
    <mergeCell ref="AR2:BE2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W31:AE31"/>
    <mergeCell ref="BE5:BE32"/>
    <mergeCell ref="AK26:AO26"/>
    <mergeCell ref="W29:AE29"/>
    <mergeCell ref="AK29:AO29"/>
    <mergeCell ref="W30:AE30"/>
    <mergeCell ref="AK30:AO30"/>
    <mergeCell ref="AK31:AO31"/>
    <mergeCell ref="W32:AE32"/>
    <mergeCell ref="AK32:AO32"/>
  </mergeCells>
  <hyperlinks>
    <hyperlink ref="A56" location="'SO 001 - Všeobecné položky '!C2" display="/"/>
    <hyperlink ref="A57" location="'SO 100 - Komunikace a zpe...'!C2" display="/"/>
    <hyperlink ref="A58" location="'SO 401 - Veřejné osvětlení'!C2" display="/"/>
    <hyperlink ref="A59" location="'SO 800 - Vegetační úpravy '!C2" display="/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07"/>
  <sheetViews>
    <sheetView showGridLines="0" workbookViewId="0"/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8.6640625" customWidth="1"/>
    <col min="8" max="8" width="11.1640625" customWidth="1"/>
    <col min="9" max="9" width="14.1640625" style="106" customWidth="1"/>
    <col min="10" max="10" width="23.5" customWidth="1"/>
    <col min="11" max="11" width="15.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AT2" s="17" t="s">
        <v>83</v>
      </c>
    </row>
    <row r="3" spans="2:46" ht="6.95" customHeight="1">
      <c r="B3" s="107"/>
      <c r="C3" s="108"/>
      <c r="D3" s="108"/>
      <c r="E3" s="108"/>
      <c r="F3" s="108"/>
      <c r="G3" s="108"/>
      <c r="H3" s="108"/>
      <c r="I3" s="109"/>
      <c r="J3" s="108"/>
      <c r="K3" s="108"/>
      <c r="L3" s="20"/>
      <c r="AT3" s="17" t="s">
        <v>74</v>
      </c>
    </row>
    <row r="4" spans="2:46" ht="24.95" customHeight="1">
      <c r="B4" s="20"/>
      <c r="D4" s="110" t="s">
        <v>93</v>
      </c>
      <c r="L4" s="20"/>
      <c r="M4" s="24" t="s">
        <v>10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111" t="s">
        <v>16</v>
      </c>
      <c r="L6" s="20"/>
    </row>
    <row r="7" spans="2:46" ht="16.5" customHeight="1">
      <c r="B7" s="20"/>
      <c r="E7" s="364" t="str">
        <f>'Rekapitulace stavby'!K6</f>
        <v>Humanizace ul. Nádražní v Mimoni</v>
      </c>
      <c r="F7" s="365"/>
      <c r="G7" s="365"/>
      <c r="H7" s="365"/>
      <c r="L7" s="20"/>
    </row>
    <row r="8" spans="2:46" ht="12" customHeight="1">
      <c r="B8" s="20"/>
      <c r="D8" s="111" t="s">
        <v>94</v>
      </c>
      <c r="L8" s="20"/>
    </row>
    <row r="9" spans="2:46" s="1" customFormat="1" ht="16.5" customHeight="1">
      <c r="B9" s="38"/>
      <c r="E9" s="364" t="s">
        <v>95</v>
      </c>
      <c r="F9" s="366"/>
      <c r="G9" s="366"/>
      <c r="H9" s="366"/>
      <c r="I9" s="112"/>
      <c r="L9" s="38"/>
    </row>
    <row r="10" spans="2:46" s="1" customFormat="1" ht="12" customHeight="1">
      <c r="B10" s="38"/>
      <c r="D10" s="111" t="s">
        <v>96</v>
      </c>
      <c r="I10" s="112"/>
      <c r="L10" s="38"/>
    </row>
    <row r="11" spans="2:46" s="1" customFormat="1" ht="36.950000000000003" customHeight="1">
      <c r="B11" s="38"/>
      <c r="E11" s="367" t="s">
        <v>97</v>
      </c>
      <c r="F11" s="366"/>
      <c r="G11" s="366"/>
      <c r="H11" s="366"/>
      <c r="I11" s="112"/>
      <c r="L11" s="38"/>
    </row>
    <row r="12" spans="2:46" s="1" customFormat="1" ht="11.25">
      <c r="B12" s="38"/>
      <c r="I12" s="112"/>
      <c r="L12" s="38"/>
    </row>
    <row r="13" spans="2:46" s="1" customFormat="1" ht="12" customHeight="1">
      <c r="B13" s="38"/>
      <c r="D13" s="111" t="s">
        <v>18</v>
      </c>
      <c r="F13" s="17" t="s">
        <v>19</v>
      </c>
      <c r="I13" s="113" t="s">
        <v>20</v>
      </c>
      <c r="J13" s="17" t="s">
        <v>19</v>
      </c>
      <c r="L13" s="38"/>
    </row>
    <row r="14" spans="2:46" s="1" customFormat="1" ht="12" customHeight="1">
      <c r="B14" s="38"/>
      <c r="D14" s="111" t="s">
        <v>21</v>
      </c>
      <c r="F14" s="17" t="s">
        <v>22</v>
      </c>
      <c r="I14" s="113" t="s">
        <v>23</v>
      </c>
      <c r="J14" s="114" t="str">
        <f>'Rekapitulace stavby'!AN8</f>
        <v>27. 3. 2017</v>
      </c>
      <c r="L14" s="38"/>
    </row>
    <row r="15" spans="2:46" s="1" customFormat="1" ht="10.9" customHeight="1">
      <c r="B15" s="38"/>
      <c r="I15" s="112"/>
      <c r="L15" s="38"/>
    </row>
    <row r="16" spans="2:46" s="1" customFormat="1" ht="12" customHeight="1">
      <c r="B16" s="38"/>
      <c r="D16" s="111" t="s">
        <v>25</v>
      </c>
      <c r="I16" s="113" t="s">
        <v>26</v>
      </c>
      <c r="J16" s="17" t="s">
        <v>19</v>
      </c>
      <c r="L16" s="38"/>
    </row>
    <row r="17" spans="2:12" s="1" customFormat="1" ht="18" customHeight="1">
      <c r="B17" s="38"/>
      <c r="E17" s="17" t="s">
        <v>27</v>
      </c>
      <c r="I17" s="113" t="s">
        <v>28</v>
      </c>
      <c r="J17" s="17" t="s">
        <v>19</v>
      </c>
      <c r="L17" s="38"/>
    </row>
    <row r="18" spans="2:12" s="1" customFormat="1" ht="6.95" customHeight="1">
      <c r="B18" s="38"/>
      <c r="I18" s="112"/>
      <c r="L18" s="38"/>
    </row>
    <row r="19" spans="2:12" s="1" customFormat="1" ht="12" customHeight="1">
      <c r="B19" s="38"/>
      <c r="D19" s="111" t="s">
        <v>29</v>
      </c>
      <c r="I19" s="113" t="s">
        <v>26</v>
      </c>
      <c r="J19" s="30" t="str">
        <f>'Rekapitulace stavby'!AN13</f>
        <v>Vyplň údaj</v>
      </c>
      <c r="L19" s="38"/>
    </row>
    <row r="20" spans="2:12" s="1" customFormat="1" ht="18" customHeight="1">
      <c r="B20" s="38"/>
      <c r="E20" s="368" t="str">
        <f>'Rekapitulace stavby'!E14</f>
        <v>Vyplň údaj</v>
      </c>
      <c r="F20" s="369"/>
      <c r="G20" s="369"/>
      <c r="H20" s="369"/>
      <c r="I20" s="113" t="s">
        <v>28</v>
      </c>
      <c r="J20" s="30" t="str">
        <f>'Rekapitulace stavby'!AN14</f>
        <v>Vyplň údaj</v>
      </c>
      <c r="L20" s="38"/>
    </row>
    <row r="21" spans="2:12" s="1" customFormat="1" ht="6.95" customHeight="1">
      <c r="B21" s="38"/>
      <c r="I21" s="112"/>
      <c r="L21" s="38"/>
    </row>
    <row r="22" spans="2:12" s="1" customFormat="1" ht="12" customHeight="1">
      <c r="B22" s="38"/>
      <c r="D22" s="111" t="s">
        <v>31</v>
      </c>
      <c r="I22" s="113" t="s">
        <v>26</v>
      </c>
      <c r="J22" s="17" t="s">
        <v>19</v>
      </c>
      <c r="L22" s="38"/>
    </row>
    <row r="23" spans="2:12" s="1" customFormat="1" ht="18" customHeight="1">
      <c r="B23" s="38"/>
      <c r="E23" s="17" t="s">
        <v>27</v>
      </c>
      <c r="I23" s="113" t="s">
        <v>28</v>
      </c>
      <c r="J23" s="17" t="s">
        <v>19</v>
      </c>
      <c r="L23" s="38"/>
    </row>
    <row r="24" spans="2:12" s="1" customFormat="1" ht="6.95" customHeight="1">
      <c r="B24" s="38"/>
      <c r="I24" s="112"/>
      <c r="L24" s="38"/>
    </row>
    <row r="25" spans="2:12" s="1" customFormat="1" ht="12" customHeight="1">
      <c r="B25" s="38"/>
      <c r="D25" s="111" t="s">
        <v>33</v>
      </c>
      <c r="I25" s="113" t="s">
        <v>26</v>
      </c>
      <c r="J25" s="17" t="str">
        <f>IF('Rekapitulace stavby'!AN19="","",'Rekapitulace stavby'!AN19)</f>
        <v/>
      </c>
      <c r="L25" s="38"/>
    </row>
    <row r="26" spans="2:12" s="1" customFormat="1" ht="18" customHeight="1">
      <c r="B26" s="38"/>
      <c r="E26" s="17" t="str">
        <f>IF('Rekapitulace stavby'!E20="","",'Rekapitulace stavby'!E20)</f>
        <v xml:space="preserve"> </v>
      </c>
      <c r="I26" s="113" t="s">
        <v>28</v>
      </c>
      <c r="J26" s="17" t="str">
        <f>IF('Rekapitulace stavby'!AN20="","",'Rekapitulace stavby'!AN20)</f>
        <v/>
      </c>
      <c r="L26" s="38"/>
    </row>
    <row r="27" spans="2:12" s="1" customFormat="1" ht="6.95" customHeight="1">
      <c r="B27" s="38"/>
      <c r="I27" s="112"/>
      <c r="L27" s="38"/>
    </row>
    <row r="28" spans="2:12" s="1" customFormat="1" ht="12" customHeight="1">
      <c r="B28" s="38"/>
      <c r="D28" s="111" t="s">
        <v>34</v>
      </c>
      <c r="I28" s="112"/>
      <c r="L28" s="38"/>
    </row>
    <row r="29" spans="2:12" s="7" customFormat="1" ht="16.5" customHeight="1">
      <c r="B29" s="115"/>
      <c r="E29" s="370" t="s">
        <v>19</v>
      </c>
      <c r="F29" s="370"/>
      <c r="G29" s="370"/>
      <c r="H29" s="370"/>
      <c r="I29" s="116"/>
      <c r="L29" s="115"/>
    </row>
    <row r="30" spans="2:12" s="1" customFormat="1" ht="6.95" customHeight="1">
      <c r="B30" s="38"/>
      <c r="I30" s="112"/>
      <c r="L30" s="38"/>
    </row>
    <row r="31" spans="2:12" s="1" customFormat="1" ht="6.95" customHeight="1">
      <c r="B31" s="38"/>
      <c r="D31" s="56"/>
      <c r="E31" s="56"/>
      <c r="F31" s="56"/>
      <c r="G31" s="56"/>
      <c r="H31" s="56"/>
      <c r="I31" s="117"/>
      <c r="J31" s="56"/>
      <c r="K31" s="56"/>
      <c r="L31" s="38"/>
    </row>
    <row r="32" spans="2:12" s="1" customFormat="1" ht="25.35" customHeight="1">
      <c r="B32" s="38"/>
      <c r="D32" s="118" t="s">
        <v>36</v>
      </c>
      <c r="I32" s="112"/>
      <c r="J32" s="119">
        <f>ROUND(J86, 2)</f>
        <v>0</v>
      </c>
      <c r="L32" s="38"/>
    </row>
    <row r="33" spans="2:12" s="1" customFormat="1" ht="6.95" customHeight="1">
      <c r="B33" s="38"/>
      <c r="D33" s="56"/>
      <c r="E33" s="56"/>
      <c r="F33" s="56"/>
      <c r="G33" s="56"/>
      <c r="H33" s="56"/>
      <c r="I33" s="117"/>
      <c r="J33" s="56"/>
      <c r="K33" s="56"/>
      <c r="L33" s="38"/>
    </row>
    <row r="34" spans="2:12" s="1" customFormat="1" ht="14.45" customHeight="1">
      <c r="B34" s="38"/>
      <c r="F34" s="120" t="s">
        <v>38</v>
      </c>
      <c r="I34" s="121" t="s">
        <v>37</v>
      </c>
      <c r="J34" s="120" t="s">
        <v>39</v>
      </c>
      <c r="L34" s="38"/>
    </row>
    <row r="35" spans="2:12" s="1" customFormat="1" ht="14.45" customHeight="1">
      <c r="B35" s="38"/>
      <c r="D35" s="111" t="s">
        <v>40</v>
      </c>
      <c r="E35" s="111" t="s">
        <v>41</v>
      </c>
      <c r="F35" s="122">
        <f>ROUND((SUM(BE86:BE106)),  2)</f>
        <v>0</v>
      </c>
      <c r="I35" s="123">
        <v>0.21</v>
      </c>
      <c r="J35" s="122">
        <f>ROUND(((SUM(BE86:BE106))*I35),  2)</f>
        <v>0</v>
      </c>
      <c r="L35" s="38"/>
    </row>
    <row r="36" spans="2:12" s="1" customFormat="1" ht="14.45" customHeight="1">
      <c r="B36" s="38"/>
      <c r="E36" s="111" t="s">
        <v>42</v>
      </c>
      <c r="F36" s="122">
        <f>ROUND((SUM(BF86:BF106)),  2)</f>
        <v>0</v>
      </c>
      <c r="I36" s="123">
        <v>0.15</v>
      </c>
      <c r="J36" s="122">
        <f>ROUND(((SUM(BF86:BF106))*I36),  2)</f>
        <v>0</v>
      </c>
      <c r="L36" s="38"/>
    </row>
    <row r="37" spans="2:12" s="1" customFormat="1" ht="14.45" hidden="1" customHeight="1">
      <c r="B37" s="38"/>
      <c r="E37" s="111" t="s">
        <v>43</v>
      </c>
      <c r="F37" s="122">
        <f>ROUND((SUM(BG86:BG106)),  2)</f>
        <v>0</v>
      </c>
      <c r="I37" s="123">
        <v>0.21</v>
      </c>
      <c r="J37" s="122">
        <f>0</f>
        <v>0</v>
      </c>
      <c r="L37" s="38"/>
    </row>
    <row r="38" spans="2:12" s="1" customFormat="1" ht="14.45" hidden="1" customHeight="1">
      <c r="B38" s="38"/>
      <c r="E38" s="111" t="s">
        <v>44</v>
      </c>
      <c r="F38" s="122">
        <f>ROUND((SUM(BH86:BH106)),  2)</f>
        <v>0</v>
      </c>
      <c r="I38" s="123">
        <v>0.15</v>
      </c>
      <c r="J38" s="122">
        <f>0</f>
        <v>0</v>
      </c>
      <c r="L38" s="38"/>
    </row>
    <row r="39" spans="2:12" s="1" customFormat="1" ht="14.45" hidden="1" customHeight="1">
      <c r="B39" s="38"/>
      <c r="E39" s="111" t="s">
        <v>45</v>
      </c>
      <c r="F39" s="122">
        <f>ROUND((SUM(BI86:BI106)),  2)</f>
        <v>0</v>
      </c>
      <c r="I39" s="123">
        <v>0</v>
      </c>
      <c r="J39" s="122">
        <f>0</f>
        <v>0</v>
      </c>
      <c r="L39" s="38"/>
    </row>
    <row r="40" spans="2:12" s="1" customFormat="1" ht="6.95" customHeight="1">
      <c r="B40" s="38"/>
      <c r="I40" s="112"/>
      <c r="L40" s="38"/>
    </row>
    <row r="41" spans="2:12" s="1" customFormat="1" ht="25.35" customHeight="1">
      <c r="B41" s="38"/>
      <c r="C41" s="124"/>
      <c r="D41" s="125" t="s">
        <v>46</v>
      </c>
      <c r="E41" s="126"/>
      <c r="F41" s="126"/>
      <c r="G41" s="127" t="s">
        <v>47</v>
      </c>
      <c r="H41" s="128" t="s">
        <v>48</v>
      </c>
      <c r="I41" s="129"/>
      <c r="J41" s="130">
        <f>SUM(J32:J39)</f>
        <v>0</v>
      </c>
      <c r="K41" s="131"/>
      <c r="L41" s="38"/>
    </row>
    <row r="42" spans="2:12" s="1" customFormat="1" ht="14.45" customHeight="1">
      <c r="B42" s="132"/>
      <c r="C42" s="133"/>
      <c r="D42" s="133"/>
      <c r="E42" s="133"/>
      <c r="F42" s="133"/>
      <c r="G42" s="133"/>
      <c r="H42" s="133"/>
      <c r="I42" s="134"/>
      <c r="J42" s="133"/>
      <c r="K42" s="133"/>
      <c r="L42" s="38"/>
    </row>
    <row r="46" spans="2:12" s="1" customFormat="1" ht="6.95" customHeight="1">
      <c r="B46" s="135"/>
      <c r="C46" s="136"/>
      <c r="D46" s="136"/>
      <c r="E46" s="136"/>
      <c r="F46" s="136"/>
      <c r="G46" s="136"/>
      <c r="H46" s="136"/>
      <c r="I46" s="137"/>
      <c r="J46" s="136"/>
      <c r="K46" s="136"/>
      <c r="L46" s="38"/>
    </row>
    <row r="47" spans="2:12" s="1" customFormat="1" ht="24.95" customHeight="1">
      <c r="B47" s="34"/>
      <c r="C47" s="23" t="s">
        <v>98</v>
      </c>
      <c r="D47" s="35"/>
      <c r="E47" s="35"/>
      <c r="F47" s="35"/>
      <c r="G47" s="35"/>
      <c r="H47" s="35"/>
      <c r="I47" s="112"/>
      <c r="J47" s="35"/>
      <c r="K47" s="35"/>
      <c r="L47" s="38"/>
    </row>
    <row r="48" spans="2:12" s="1" customFormat="1" ht="6.95" customHeight="1">
      <c r="B48" s="34"/>
      <c r="C48" s="35"/>
      <c r="D48" s="35"/>
      <c r="E48" s="35"/>
      <c r="F48" s="35"/>
      <c r="G48" s="35"/>
      <c r="H48" s="35"/>
      <c r="I48" s="112"/>
      <c r="J48" s="35"/>
      <c r="K48" s="35"/>
      <c r="L48" s="38"/>
    </row>
    <row r="49" spans="2:47" s="1" customFormat="1" ht="12" customHeight="1">
      <c r="B49" s="34"/>
      <c r="C49" s="29" t="s">
        <v>16</v>
      </c>
      <c r="D49" s="35"/>
      <c r="E49" s="35"/>
      <c r="F49" s="35"/>
      <c r="G49" s="35"/>
      <c r="H49" s="35"/>
      <c r="I49" s="112"/>
      <c r="J49" s="35"/>
      <c r="K49" s="35"/>
      <c r="L49" s="38"/>
    </row>
    <row r="50" spans="2:47" s="1" customFormat="1" ht="16.5" customHeight="1">
      <c r="B50" s="34"/>
      <c r="C50" s="35"/>
      <c r="D50" s="35"/>
      <c r="E50" s="371" t="str">
        <f>E7</f>
        <v>Humanizace ul. Nádražní v Mimoni</v>
      </c>
      <c r="F50" s="372"/>
      <c r="G50" s="372"/>
      <c r="H50" s="372"/>
      <c r="I50" s="112"/>
      <c r="J50" s="35"/>
      <c r="K50" s="35"/>
      <c r="L50" s="38"/>
    </row>
    <row r="51" spans="2:47" ht="12" customHeight="1">
      <c r="B51" s="21"/>
      <c r="C51" s="29" t="s">
        <v>94</v>
      </c>
      <c r="D51" s="22"/>
      <c r="E51" s="22"/>
      <c r="F51" s="22"/>
      <c r="G51" s="22"/>
      <c r="H51" s="22"/>
      <c r="J51" s="22"/>
      <c r="K51" s="22"/>
      <c r="L51" s="20"/>
    </row>
    <row r="52" spans="2:47" s="1" customFormat="1" ht="16.5" customHeight="1">
      <c r="B52" s="34"/>
      <c r="C52" s="35"/>
      <c r="D52" s="35"/>
      <c r="E52" s="371" t="s">
        <v>95</v>
      </c>
      <c r="F52" s="339"/>
      <c r="G52" s="339"/>
      <c r="H52" s="339"/>
      <c r="I52" s="112"/>
      <c r="J52" s="35"/>
      <c r="K52" s="35"/>
      <c r="L52" s="38"/>
    </row>
    <row r="53" spans="2:47" s="1" customFormat="1" ht="12" customHeight="1">
      <c r="B53" s="34"/>
      <c r="C53" s="29" t="s">
        <v>96</v>
      </c>
      <c r="D53" s="35"/>
      <c r="E53" s="35"/>
      <c r="F53" s="35"/>
      <c r="G53" s="35"/>
      <c r="H53" s="35"/>
      <c r="I53" s="112"/>
      <c r="J53" s="35"/>
      <c r="K53" s="35"/>
      <c r="L53" s="38"/>
    </row>
    <row r="54" spans="2:47" s="1" customFormat="1" ht="16.5" customHeight="1">
      <c r="B54" s="34"/>
      <c r="C54" s="35"/>
      <c r="D54" s="35"/>
      <c r="E54" s="340" t="str">
        <f>E11</f>
        <v xml:space="preserve">SO 001 - Všeobecné položky </v>
      </c>
      <c r="F54" s="339"/>
      <c r="G54" s="339"/>
      <c r="H54" s="339"/>
      <c r="I54" s="112"/>
      <c r="J54" s="35"/>
      <c r="K54" s="35"/>
      <c r="L54" s="38"/>
    </row>
    <row r="55" spans="2:47" s="1" customFormat="1" ht="6.95" customHeight="1">
      <c r="B55" s="34"/>
      <c r="C55" s="35"/>
      <c r="D55" s="35"/>
      <c r="E55" s="35"/>
      <c r="F55" s="35"/>
      <c r="G55" s="35"/>
      <c r="H55" s="35"/>
      <c r="I55" s="112"/>
      <c r="J55" s="35"/>
      <c r="K55" s="35"/>
      <c r="L55" s="38"/>
    </row>
    <row r="56" spans="2:47" s="1" customFormat="1" ht="12" customHeight="1">
      <c r="B56" s="34"/>
      <c r="C56" s="29" t="s">
        <v>21</v>
      </c>
      <c r="D56" s="35"/>
      <c r="E56" s="35"/>
      <c r="F56" s="27" t="str">
        <f>F14</f>
        <v xml:space="preserve">Mimoň </v>
      </c>
      <c r="G56" s="35"/>
      <c r="H56" s="35"/>
      <c r="I56" s="113" t="s">
        <v>23</v>
      </c>
      <c r="J56" s="55" t="str">
        <f>IF(J14="","",J14)</f>
        <v>27. 3. 2017</v>
      </c>
      <c r="K56" s="35"/>
      <c r="L56" s="38"/>
    </row>
    <row r="57" spans="2:47" s="1" customFormat="1" ht="6.95" customHeight="1">
      <c r="B57" s="34"/>
      <c r="C57" s="35"/>
      <c r="D57" s="35"/>
      <c r="E57" s="35"/>
      <c r="F57" s="35"/>
      <c r="G57" s="35"/>
      <c r="H57" s="35"/>
      <c r="I57" s="112"/>
      <c r="J57" s="35"/>
      <c r="K57" s="35"/>
      <c r="L57" s="38"/>
    </row>
    <row r="58" spans="2:47" s="1" customFormat="1" ht="13.7" customHeight="1">
      <c r="B58" s="34"/>
      <c r="C58" s="29" t="s">
        <v>25</v>
      </c>
      <c r="D58" s="35"/>
      <c r="E58" s="35"/>
      <c r="F58" s="27" t="str">
        <f>E17</f>
        <v xml:space="preserve"> </v>
      </c>
      <c r="G58" s="35"/>
      <c r="H58" s="35"/>
      <c r="I58" s="113" t="s">
        <v>31</v>
      </c>
      <c r="J58" s="32" t="str">
        <f>E23</f>
        <v xml:space="preserve"> </v>
      </c>
      <c r="K58" s="35"/>
      <c r="L58" s="38"/>
    </row>
    <row r="59" spans="2:47" s="1" customFormat="1" ht="13.7" customHeight="1">
      <c r="B59" s="34"/>
      <c r="C59" s="29" t="s">
        <v>29</v>
      </c>
      <c r="D59" s="35"/>
      <c r="E59" s="35"/>
      <c r="F59" s="27" t="str">
        <f>IF(E20="","",E20)</f>
        <v>Vyplň údaj</v>
      </c>
      <c r="G59" s="35"/>
      <c r="H59" s="35"/>
      <c r="I59" s="113" t="s">
        <v>33</v>
      </c>
      <c r="J59" s="32" t="str">
        <f>E26</f>
        <v xml:space="preserve"> </v>
      </c>
      <c r="K59" s="35"/>
      <c r="L59" s="38"/>
    </row>
    <row r="60" spans="2:47" s="1" customFormat="1" ht="10.35" customHeight="1">
      <c r="B60" s="34"/>
      <c r="C60" s="35"/>
      <c r="D60" s="35"/>
      <c r="E60" s="35"/>
      <c r="F60" s="35"/>
      <c r="G60" s="35"/>
      <c r="H60" s="35"/>
      <c r="I60" s="112"/>
      <c r="J60" s="35"/>
      <c r="K60" s="35"/>
      <c r="L60" s="38"/>
    </row>
    <row r="61" spans="2:47" s="1" customFormat="1" ht="29.25" customHeight="1">
      <c r="B61" s="34"/>
      <c r="C61" s="138" t="s">
        <v>99</v>
      </c>
      <c r="D61" s="139"/>
      <c r="E61" s="139"/>
      <c r="F61" s="139"/>
      <c r="G61" s="139"/>
      <c r="H61" s="139"/>
      <c r="I61" s="140"/>
      <c r="J61" s="141" t="s">
        <v>100</v>
      </c>
      <c r="K61" s="139"/>
      <c r="L61" s="38"/>
    </row>
    <row r="62" spans="2:47" s="1" customFormat="1" ht="10.35" customHeight="1">
      <c r="B62" s="34"/>
      <c r="C62" s="35"/>
      <c r="D62" s="35"/>
      <c r="E62" s="35"/>
      <c r="F62" s="35"/>
      <c r="G62" s="35"/>
      <c r="H62" s="35"/>
      <c r="I62" s="112"/>
      <c r="J62" s="35"/>
      <c r="K62" s="35"/>
      <c r="L62" s="38"/>
    </row>
    <row r="63" spans="2:47" s="1" customFormat="1" ht="22.9" customHeight="1">
      <c r="B63" s="34"/>
      <c r="C63" s="142" t="s">
        <v>68</v>
      </c>
      <c r="D63" s="35"/>
      <c r="E63" s="35"/>
      <c r="F63" s="35"/>
      <c r="G63" s="35"/>
      <c r="H63" s="35"/>
      <c r="I63" s="112"/>
      <c r="J63" s="73">
        <f>J86</f>
        <v>0</v>
      </c>
      <c r="K63" s="35"/>
      <c r="L63" s="38"/>
      <c r="AU63" s="17" t="s">
        <v>101</v>
      </c>
    </row>
    <row r="64" spans="2:47" s="8" customFormat="1" ht="24.95" customHeight="1">
      <c r="B64" s="143"/>
      <c r="C64" s="144"/>
      <c r="D64" s="145" t="s">
        <v>102</v>
      </c>
      <c r="E64" s="146"/>
      <c r="F64" s="146"/>
      <c r="G64" s="146"/>
      <c r="H64" s="146"/>
      <c r="I64" s="147"/>
      <c r="J64" s="148">
        <f>J87</f>
        <v>0</v>
      </c>
      <c r="K64" s="144"/>
      <c r="L64" s="149"/>
    </row>
    <row r="65" spans="2:12" s="1" customFormat="1" ht="21.75" customHeight="1">
      <c r="B65" s="34"/>
      <c r="C65" s="35"/>
      <c r="D65" s="35"/>
      <c r="E65" s="35"/>
      <c r="F65" s="35"/>
      <c r="G65" s="35"/>
      <c r="H65" s="35"/>
      <c r="I65" s="112"/>
      <c r="J65" s="35"/>
      <c r="K65" s="35"/>
      <c r="L65" s="38"/>
    </row>
    <row r="66" spans="2:12" s="1" customFormat="1" ht="6.95" customHeight="1">
      <c r="B66" s="46"/>
      <c r="C66" s="47"/>
      <c r="D66" s="47"/>
      <c r="E66" s="47"/>
      <c r="F66" s="47"/>
      <c r="G66" s="47"/>
      <c r="H66" s="47"/>
      <c r="I66" s="134"/>
      <c r="J66" s="47"/>
      <c r="K66" s="47"/>
      <c r="L66" s="38"/>
    </row>
    <row r="70" spans="2:12" s="1" customFormat="1" ht="6.95" customHeight="1">
      <c r="B70" s="48"/>
      <c r="C70" s="49"/>
      <c r="D70" s="49"/>
      <c r="E70" s="49"/>
      <c r="F70" s="49"/>
      <c r="G70" s="49"/>
      <c r="H70" s="49"/>
      <c r="I70" s="137"/>
      <c r="J70" s="49"/>
      <c r="K70" s="49"/>
      <c r="L70" s="38"/>
    </row>
    <row r="71" spans="2:12" s="1" customFormat="1" ht="24.95" customHeight="1">
      <c r="B71" s="34"/>
      <c r="C71" s="23" t="s">
        <v>103</v>
      </c>
      <c r="D71" s="35"/>
      <c r="E71" s="35"/>
      <c r="F71" s="35"/>
      <c r="G71" s="35"/>
      <c r="H71" s="35"/>
      <c r="I71" s="112"/>
      <c r="J71" s="35"/>
      <c r="K71" s="35"/>
      <c r="L71" s="38"/>
    </row>
    <row r="72" spans="2:12" s="1" customFormat="1" ht="6.95" customHeight="1">
      <c r="B72" s="34"/>
      <c r="C72" s="35"/>
      <c r="D72" s="35"/>
      <c r="E72" s="35"/>
      <c r="F72" s="35"/>
      <c r="G72" s="35"/>
      <c r="H72" s="35"/>
      <c r="I72" s="112"/>
      <c r="J72" s="35"/>
      <c r="K72" s="35"/>
      <c r="L72" s="38"/>
    </row>
    <row r="73" spans="2:12" s="1" customFormat="1" ht="12" customHeight="1">
      <c r="B73" s="34"/>
      <c r="C73" s="29" t="s">
        <v>16</v>
      </c>
      <c r="D73" s="35"/>
      <c r="E73" s="35"/>
      <c r="F73" s="35"/>
      <c r="G73" s="35"/>
      <c r="H73" s="35"/>
      <c r="I73" s="112"/>
      <c r="J73" s="35"/>
      <c r="K73" s="35"/>
      <c r="L73" s="38"/>
    </row>
    <row r="74" spans="2:12" s="1" customFormat="1" ht="16.5" customHeight="1">
      <c r="B74" s="34"/>
      <c r="C74" s="35"/>
      <c r="D74" s="35"/>
      <c r="E74" s="371" t="str">
        <f>E7</f>
        <v>Humanizace ul. Nádražní v Mimoni</v>
      </c>
      <c r="F74" s="372"/>
      <c r="G74" s="372"/>
      <c r="H74" s="372"/>
      <c r="I74" s="112"/>
      <c r="J74" s="35"/>
      <c r="K74" s="35"/>
      <c r="L74" s="38"/>
    </row>
    <row r="75" spans="2:12" ht="12" customHeight="1">
      <c r="B75" s="21"/>
      <c r="C75" s="29" t="s">
        <v>94</v>
      </c>
      <c r="D75" s="22"/>
      <c r="E75" s="22"/>
      <c r="F75" s="22"/>
      <c r="G75" s="22"/>
      <c r="H75" s="22"/>
      <c r="J75" s="22"/>
      <c r="K75" s="22"/>
      <c r="L75" s="20"/>
    </row>
    <row r="76" spans="2:12" s="1" customFormat="1" ht="16.5" customHeight="1">
      <c r="B76" s="34"/>
      <c r="C76" s="35"/>
      <c r="D76" s="35"/>
      <c r="E76" s="371" t="s">
        <v>95</v>
      </c>
      <c r="F76" s="339"/>
      <c r="G76" s="339"/>
      <c r="H76" s="339"/>
      <c r="I76" s="112"/>
      <c r="J76" s="35"/>
      <c r="K76" s="35"/>
      <c r="L76" s="38"/>
    </row>
    <row r="77" spans="2:12" s="1" customFormat="1" ht="12" customHeight="1">
      <c r="B77" s="34"/>
      <c r="C77" s="29" t="s">
        <v>96</v>
      </c>
      <c r="D77" s="35"/>
      <c r="E77" s="35"/>
      <c r="F77" s="35"/>
      <c r="G77" s="35"/>
      <c r="H77" s="35"/>
      <c r="I77" s="112"/>
      <c r="J77" s="35"/>
      <c r="K77" s="35"/>
      <c r="L77" s="38"/>
    </row>
    <row r="78" spans="2:12" s="1" customFormat="1" ht="16.5" customHeight="1">
      <c r="B78" s="34"/>
      <c r="C78" s="35"/>
      <c r="D78" s="35"/>
      <c r="E78" s="340" t="str">
        <f>E11</f>
        <v xml:space="preserve">SO 001 - Všeobecné položky </v>
      </c>
      <c r="F78" s="339"/>
      <c r="G78" s="339"/>
      <c r="H78" s="339"/>
      <c r="I78" s="112"/>
      <c r="J78" s="35"/>
      <c r="K78" s="35"/>
      <c r="L78" s="38"/>
    </row>
    <row r="79" spans="2:12" s="1" customFormat="1" ht="6.95" customHeight="1">
      <c r="B79" s="34"/>
      <c r="C79" s="35"/>
      <c r="D79" s="35"/>
      <c r="E79" s="35"/>
      <c r="F79" s="35"/>
      <c r="G79" s="35"/>
      <c r="H79" s="35"/>
      <c r="I79" s="112"/>
      <c r="J79" s="35"/>
      <c r="K79" s="35"/>
      <c r="L79" s="38"/>
    </row>
    <row r="80" spans="2:12" s="1" customFormat="1" ht="12" customHeight="1">
      <c r="B80" s="34"/>
      <c r="C80" s="29" t="s">
        <v>21</v>
      </c>
      <c r="D80" s="35"/>
      <c r="E80" s="35"/>
      <c r="F80" s="27" t="str">
        <f>F14</f>
        <v xml:space="preserve">Mimoň </v>
      </c>
      <c r="G80" s="35"/>
      <c r="H80" s="35"/>
      <c r="I80" s="113" t="s">
        <v>23</v>
      </c>
      <c r="J80" s="55" t="str">
        <f>IF(J14="","",J14)</f>
        <v>27. 3. 2017</v>
      </c>
      <c r="K80" s="35"/>
      <c r="L80" s="38"/>
    </row>
    <row r="81" spans="2:65" s="1" customFormat="1" ht="6.95" customHeight="1">
      <c r="B81" s="34"/>
      <c r="C81" s="35"/>
      <c r="D81" s="35"/>
      <c r="E81" s="35"/>
      <c r="F81" s="35"/>
      <c r="G81" s="35"/>
      <c r="H81" s="35"/>
      <c r="I81" s="112"/>
      <c r="J81" s="35"/>
      <c r="K81" s="35"/>
      <c r="L81" s="38"/>
    </row>
    <row r="82" spans="2:65" s="1" customFormat="1" ht="13.7" customHeight="1">
      <c r="B82" s="34"/>
      <c r="C82" s="29" t="s">
        <v>25</v>
      </c>
      <c r="D82" s="35"/>
      <c r="E82" s="35"/>
      <c r="F82" s="27" t="str">
        <f>E17</f>
        <v xml:space="preserve"> </v>
      </c>
      <c r="G82" s="35"/>
      <c r="H82" s="35"/>
      <c r="I82" s="113" t="s">
        <v>31</v>
      </c>
      <c r="J82" s="32" t="str">
        <f>E23</f>
        <v xml:space="preserve"> </v>
      </c>
      <c r="K82" s="35"/>
      <c r="L82" s="38"/>
    </row>
    <row r="83" spans="2:65" s="1" customFormat="1" ht="13.7" customHeight="1">
      <c r="B83" s="34"/>
      <c r="C83" s="29" t="s">
        <v>29</v>
      </c>
      <c r="D83" s="35"/>
      <c r="E83" s="35"/>
      <c r="F83" s="27" t="str">
        <f>IF(E20="","",E20)</f>
        <v>Vyplň údaj</v>
      </c>
      <c r="G83" s="35"/>
      <c r="H83" s="35"/>
      <c r="I83" s="113" t="s">
        <v>33</v>
      </c>
      <c r="J83" s="32" t="str">
        <f>E26</f>
        <v xml:space="preserve"> </v>
      </c>
      <c r="K83" s="35"/>
      <c r="L83" s="38"/>
    </row>
    <row r="84" spans="2:65" s="1" customFormat="1" ht="10.35" customHeight="1">
      <c r="B84" s="34"/>
      <c r="C84" s="35"/>
      <c r="D84" s="35"/>
      <c r="E84" s="35"/>
      <c r="F84" s="35"/>
      <c r="G84" s="35"/>
      <c r="H84" s="35"/>
      <c r="I84" s="112"/>
      <c r="J84" s="35"/>
      <c r="K84" s="35"/>
      <c r="L84" s="38"/>
    </row>
    <row r="85" spans="2:65" s="9" customFormat="1" ht="29.25" customHeight="1">
      <c r="B85" s="150"/>
      <c r="C85" s="151" t="s">
        <v>104</v>
      </c>
      <c r="D85" s="152" t="s">
        <v>55</v>
      </c>
      <c r="E85" s="152" t="s">
        <v>51</v>
      </c>
      <c r="F85" s="152" t="s">
        <v>52</v>
      </c>
      <c r="G85" s="152" t="s">
        <v>105</v>
      </c>
      <c r="H85" s="152" t="s">
        <v>106</v>
      </c>
      <c r="I85" s="153" t="s">
        <v>107</v>
      </c>
      <c r="J85" s="152" t="s">
        <v>100</v>
      </c>
      <c r="K85" s="154" t="s">
        <v>108</v>
      </c>
      <c r="L85" s="155"/>
      <c r="M85" s="64" t="s">
        <v>19</v>
      </c>
      <c r="N85" s="65" t="s">
        <v>40</v>
      </c>
      <c r="O85" s="65" t="s">
        <v>109</v>
      </c>
      <c r="P85" s="65" t="s">
        <v>110</v>
      </c>
      <c r="Q85" s="65" t="s">
        <v>111</v>
      </c>
      <c r="R85" s="65" t="s">
        <v>112</v>
      </c>
      <c r="S85" s="65" t="s">
        <v>113</v>
      </c>
      <c r="T85" s="66" t="s">
        <v>114</v>
      </c>
    </row>
    <row r="86" spans="2:65" s="1" customFormat="1" ht="22.9" customHeight="1">
      <c r="B86" s="34"/>
      <c r="C86" s="71" t="s">
        <v>115</v>
      </c>
      <c r="D86" s="35"/>
      <c r="E86" s="35"/>
      <c r="F86" s="35"/>
      <c r="G86" s="35"/>
      <c r="H86" s="35"/>
      <c r="I86" s="112"/>
      <c r="J86" s="156">
        <f>BK86</f>
        <v>0</v>
      </c>
      <c r="K86" s="35"/>
      <c r="L86" s="38"/>
      <c r="M86" s="67"/>
      <c r="N86" s="68"/>
      <c r="O86" s="68"/>
      <c r="P86" s="157">
        <f>P87</f>
        <v>0</v>
      </c>
      <c r="Q86" s="68"/>
      <c r="R86" s="157">
        <f>R87</f>
        <v>0</v>
      </c>
      <c r="S86" s="68"/>
      <c r="T86" s="158">
        <f>T87</f>
        <v>0</v>
      </c>
      <c r="AT86" s="17" t="s">
        <v>69</v>
      </c>
      <c r="AU86" s="17" t="s">
        <v>101</v>
      </c>
      <c r="BK86" s="159">
        <f>BK87</f>
        <v>0</v>
      </c>
    </row>
    <row r="87" spans="2:65" s="10" customFormat="1" ht="25.9" customHeight="1">
      <c r="B87" s="160"/>
      <c r="C87" s="161"/>
      <c r="D87" s="162" t="s">
        <v>69</v>
      </c>
      <c r="E87" s="163" t="s">
        <v>116</v>
      </c>
      <c r="F87" s="163" t="s">
        <v>117</v>
      </c>
      <c r="G87" s="161"/>
      <c r="H87" s="161"/>
      <c r="I87" s="164"/>
      <c r="J87" s="165">
        <f>BK87</f>
        <v>0</v>
      </c>
      <c r="K87" s="161"/>
      <c r="L87" s="166"/>
      <c r="M87" s="167"/>
      <c r="N87" s="168"/>
      <c r="O87" s="168"/>
      <c r="P87" s="169">
        <f>SUM(P88:P106)</f>
        <v>0</v>
      </c>
      <c r="Q87" s="168"/>
      <c r="R87" s="169">
        <f>SUM(R88:R106)</f>
        <v>0</v>
      </c>
      <c r="S87" s="168"/>
      <c r="T87" s="170">
        <f>SUM(T88:T106)</f>
        <v>0</v>
      </c>
      <c r="AR87" s="171" t="s">
        <v>118</v>
      </c>
      <c r="AT87" s="172" t="s">
        <v>69</v>
      </c>
      <c r="AU87" s="172" t="s">
        <v>70</v>
      </c>
      <c r="AY87" s="171" t="s">
        <v>119</v>
      </c>
      <c r="BK87" s="173">
        <f>SUM(BK88:BK106)</f>
        <v>0</v>
      </c>
    </row>
    <row r="88" spans="2:65" s="1" customFormat="1" ht="16.5" customHeight="1">
      <c r="B88" s="34"/>
      <c r="C88" s="174" t="s">
        <v>77</v>
      </c>
      <c r="D88" s="174" t="s">
        <v>120</v>
      </c>
      <c r="E88" s="175" t="s">
        <v>121</v>
      </c>
      <c r="F88" s="176" t="s">
        <v>122</v>
      </c>
      <c r="G88" s="177" t="s">
        <v>123</v>
      </c>
      <c r="H88" s="178">
        <v>1</v>
      </c>
      <c r="I88" s="179"/>
      <c r="J88" s="180">
        <f>ROUND(I88*H88,2)</f>
        <v>0</v>
      </c>
      <c r="K88" s="176" t="s">
        <v>19</v>
      </c>
      <c r="L88" s="38"/>
      <c r="M88" s="181" t="s">
        <v>19</v>
      </c>
      <c r="N88" s="182" t="s">
        <v>41</v>
      </c>
      <c r="O88" s="60"/>
      <c r="P88" s="183">
        <f>O88*H88</f>
        <v>0</v>
      </c>
      <c r="Q88" s="183">
        <v>0</v>
      </c>
      <c r="R88" s="183">
        <f>Q88*H88</f>
        <v>0</v>
      </c>
      <c r="S88" s="183">
        <v>0</v>
      </c>
      <c r="T88" s="184">
        <f>S88*H88</f>
        <v>0</v>
      </c>
      <c r="AR88" s="17" t="s">
        <v>124</v>
      </c>
      <c r="AT88" s="17" t="s">
        <v>120</v>
      </c>
      <c r="AU88" s="17" t="s">
        <v>77</v>
      </c>
      <c r="AY88" s="17" t="s">
        <v>119</v>
      </c>
      <c r="BE88" s="185">
        <f>IF(N88="základní",J88,0)</f>
        <v>0</v>
      </c>
      <c r="BF88" s="185">
        <f>IF(N88="snížená",J88,0)</f>
        <v>0</v>
      </c>
      <c r="BG88" s="185">
        <f>IF(N88="zákl. přenesená",J88,0)</f>
        <v>0</v>
      </c>
      <c r="BH88" s="185">
        <f>IF(N88="sníž. přenesená",J88,0)</f>
        <v>0</v>
      </c>
      <c r="BI88" s="185">
        <f>IF(N88="nulová",J88,0)</f>
        <v>0</v>
      </c>
      <c r="BJ88" s="17" t="s">
        <v>77</v>
      </c>
      <c r="BK88" s="185">
        <f>ROUND(I88*H88,2)</f>
        <v>0</v>
      </c>
      <c r="BL88" s="17" t="s">
        <v>124</v>
      </c>
      <c r="BM88" s="17" t="s">
        <v>125</v>
      </c>
    </row>
    <row r="89" spans="2:65" s="1" customFormat="1" ht="11.25">
      <c r="B89" s="34"/>
      <c r="C89" s="35"/>
      <c r="D89" s="186" t="s">
        <v>126</v>
      </c>
      <c r="E89" s="35"/>
      <c r="F89" s="187" t="s">
        <v>122</v>
      </c>
      <c r="G89" s="35"/>
      <c r="H89" s="35"/>
      <c r="I89" s="112"/>
      <c r="J89" s="35"/>
      <c r="K89" s="35"/>
      <c r="L89" s="38"/>
      <c r="M89" s="188"/>
      <c r="N89" s="60"/>
      <c r="O89" s="60"/>
      <c r="P89" s="60"/>
      <c r="Q89" s="60"/>
      <c r="R89" s="60"/>
      <c r="S89" s="60"/>
      <c r="T89" s="61"/>
      <c r="AT89" s="17" t="s">
        <v>126</v>
      </c>
      <c r="AU89" s="17" t="s">
        <v>77</v>
      </c>
    </row>
    <row r="90" spans="2:65" s="1" customFormat="1" ht="16.5" customHeight="1">
      <c r="B90" s="34"/>
      <c r="C90" s="174" t="s">
        <v>74</v>
      </c>
      <c r="D90" s="174" t="s">
        <v>120</v>
      </c>
      <c r="E90" s="175" t="s">
        <v>127</v>
      </c>
      <c r="F90" s="176" t="s">
        <v>128</v>
      </c>
      <c r="G90" s="177" t="s">
        <v>123</v>
      </c>
      <c r="H90" s="178">
        <v>1</v>
      </c>
      <c r="I90" s="179"/>
      <c r="J90" s="180">
        <f>ROUND(I90*H90,2)</f>
        <v>0</v>
      </c>
      <c r="K90" s="176" t="s">
        <v>19</v>
      </c>
      <c r="L90" s="38"/>
      <c r="M90" s="181" t="s">
        <v>19</v>
      </c>
      <c r="N90" s="182" t="s">
        <v>41</v>
      </c>
      <c r="O90" s="60"/>
      <c r="P90" s="183">
        <f>O90*H90</f>
        <v>0</v>
      </c>
      <c r="Q90" s="183">
        <v>0</v>
      </c>
      <c r="R90" s="183">
        <f>Q90*H90</f>
        <v>0</v>
      </c>
      <c r="S90" s="183">
        <v>0</v>
      </c>
      <c r="T90" s="184">
        <f>S90*H90</f>
        <v>0</v>
      </c>
      <c r="AR90" s="17" t="s">
        <v>124</v>
      </c>
      <c r="AT90" s="17" t="s">
        <v>120</v>
      </c>
      <c r="AU90" s="17" t="s">
        <v>77</v>
      </c>
      <c r="AY90" s="17" t="s">
        <v>119</v>
      </c>
      <c r="BE90" s="185">
        <f>IF(N90="základní",J90,0)</f>
        <v>0</v>
      </c>
      <c r="BF90" s="185">
        <f>IF(N90="snížená",J90,0)</f>
        <v>0</v>
      </c>
      <c r="BG90" s="185">
        <f>IF(N90="zákl. přenesená",J90,0)</f>
        <v>0</v>
      </c>
      <c r="BH90" s="185">
        <f>IF(N90="sníž. přenesená",J90,0)</f>
        <v>0</v>
      </c>
      <c r="BI90" s="185">
        <f>IF(N90="nulová",J90,0)</f>
        <v>0</v>
      </c>
      <c r="BJ90" s="17" t="s">
        <v>77</v>
      </c>
      <c r="BK90" s="185">
        <f>ROUND(I90*H90,2)</f>
        <v>0</v>
      </c>
      <c r="BL90" s="17" t="s">
        <v>124</v>
      </c>
      <c r="BM90" s="17" t="s">
        <v>129</v>
      </c>
    </row>
    <row r="91" spans="2:65" s="1" customFormat="1" ht="11.25">
      <c r="B91" s="34"/>
      <c r="C91" s="35"/>
      <c r="D91" s="186" t="s">
        <v>126</v>
      </c>
      <c r="E91" s="35"/>
      <c r="F91" s="187" t="s">
        <v>128</v>
      </c>
      <c r="G91" s="35"/>
      <c r="H91" s="35"/>
      <c r="I91" s="112"/>
      <c r="J91" s="35"/>
      <c r="K91" s="35"/>
      <c r="L91" s="38"/>
      <c r="M91" s="188"/>
      <c r="N91" s="60"/>
      <c r="O91" s="60"/>
      <c r="P91" s="60"/>
      <c r="Q91" s="60"/>
      <c r="R91" s="60"/>
      <c r="S91" s="60"/>
      <c r="T91" s="61"/>
      <c r="AT91" s="17" t="s">
        <v>126</v>
      </c>
      <c r="AU91" s="17" t="s">
        <v>77</v>
      </c>
    </row>
    <row r="92" spans="2:65" s="1" customFormat="1" ht="19.5">
      <c r="B92" s="34"/>
      <c r="C92" s="35"/>
      <c r="D92" s="186" t="s">
        <v>130</v>
      </c>
      <c r="E92" s="35"/>
      <c r="F92" s="189" t="s">
        <v>131</v>
      </c>
      <c r="G92" s="35"/>
      <c r="H92" s="35"/>
      <c r="I92" s="112"/>
      <c r="J92" s="35"/>
      <c r="K92" s="35"/>
      <c r="L92" s="38"/>
      <c r="M92" s="188"/>
      <c r="N92" s="60"/>
      <c r="O92" s="60"/>
      <c r="P92" s="60"/>
      <c r="Q92" s="60"/>
      <c r="R92" s="60"/>
      <c r="S92" s="60"/>
      <c r="T92" s="61"/>
      <c r="AT92" s="17" t="s">
        <v>130</v>
      </c>
      <c r="AU92" s="17" t="s">
        <v>77</v>
      </c>
    </row>
    <row r="93" spans="2:65" s="1" customFormat="1" ht="16.5" customHeight="1">
      <c r="B93" s="34"/>
      <c r="C93" s="174" t="s">
        <v>132</v>
      </c>
      <c r="D93" s="174" t="s">
        <v>120</v>
      </c>
      <c r="E93" s="175" t="s">
        <v>133</v>
      </c>
      <c r="F93" s="176" t="s">
        <v>134</v>
      </c>
      <c r="G93" s="177" t="s">
        <v>123</v>
      </c>
      <c r="H93" s="178">
        <v>1</v>
      </c>
      <c r="I93" s="179"/>
      <c r="J93" s="180">
        <f>ROUND(I93*H93,2)</f>
        <v>0</v>
      </c>
      <c r="K93" s="176" t="s">
        <v>19</v>
      </c>
      <c r="L93" s="38"/>
      <c r="M93" s="181" t="s">
        <v>19</v>
      </c>
      <c r="N93" s="182" t="s">
        <v>41</v>
      </c>
      <c r="O93" s="60"/>
      <c r="P93" s="183">
        <f>O93*H93</f>
        <v>0</v>
      </c>
      <c r="Q93" s="183">
        <v>0</v>
      </c>
      <c r="R93" s="183">
        <f>Q93*H93</f>
        <v>0</v>
      </c>
      <c r="S93" s="183">
        <v>0</v>
      </c>
      <c r="T93" s="184">
        <f>S93*H93</f>
        <v>0</v>
      </c>
      <c r="AR93" s="17" t="s">
        <v>124</v>
      </c>
      <c r="AT93" s="17" t="s">
        <v>120</v>
      </c>
      <c r="AU93" s="17" t="s">
        <v>77</v>
      </c>
      <c r="AY93" s="17" t="s">
        <v>119</v>
      </c>
      <c r="BE93" s="185">
        <f>IF(N93="základní",J93,0)</f>
        <v>0</v>
      </c>
      <c r="BF93" s="185">
        <f>IF(N93="snížená",J93,0)</f>
        <v>0</v>
      </c>
      <c r="BG93" s="185">
        <f>IF(N93="zákl. přenesená",J93,0)</f>
        <v>0</v>
      </c>
      <c r="BH93" s="185">
        <f>IF(N93="sníž. přenesená",J93,0)</f>
        <v>0</v>
      </c>
      <c r="BI93" s="185">
        <f>IF(N93="nulová",J93,0)</f>
        <v>0</v>
      </c>
      <c r="BJ93" s="17" t="s">
        <v>77</v>
      </c>
      <c r="BK93" s="185">
        <f>ROUND(I93*H93,2)</f>
        <v>0</v>
      </c>
      <c r="BL93" s="17" t="s">
        <v>124</v>
      </c>
      <c r="BM93" s="17" t="s">
        <v>135</v>
      </c>
    </row>
    <row r="94" spans="2:65" s="1" customFormat="1" ht="11.25">
      <c r="B94" s="34"/>
      <c r="C94" s="35"/>
      <c r="D94" s="186" t="s">
        <v>126</v>
      </c>
      <c r="E94" s="35"/>
      <c r="F94" s="187" t="s">
        <v>134</v>
      </c>
      <c r="G94" s="35"/>
      <c r="H94" s="35"/>
      <c r="I94" s="112"/>
      <c r="J94" s="35"/>
      <c r="K94" s="35"/>
      <c r="L94" s="38"/>
      <c r="M94" s="188"/>
      <c r="N94" s="60"/>
      <c r="O94" s="60"/>
      <c r="P94" s="60"/>
      <c r="Q94" s="60"/>
      <c r="R94" s="60"/>
      <c r="S94" s="60"/>
      <c r="T94" s="61"/>
      <c r="AT94" s="17" t="s">
        <v>126</v>
      </c>
      <c r="AU94" s="17" t="s">
        <v>77</v>
      </c>
    </row>
    <row r="95" spans="2:65" s="11" customFormat="1" ht="11.25">
      <c r="B95" s="190"/>
      <c r="C95" s="191"/>
      <c r="D95" s="186" t="s">
        <v>136</v>
      </c>
      <c r="E95" s="192" t="s">
        <v>19</v>
      </c>
      <c r="F95" s="193" t="s">
        <v>137</v>
      </c>
      <c r="G95" s="191"/>
      <c r="H95" s="194">
        <v>1</v>
      </c>
      <c r="I95" s="195"/>
      <c r="J95" s="191"/>
      <c r="K95" s="191"/>
      <c r="L95" s="196"/>
      <c r="M95" s="197"/>
      <c r="N95" s="198"/>
      <c r="O95" s="198"/>
      <c r="P95" s="198"/>
      <c r="Q95" s="198"/>
      <c r="R95" s="198"/>
      <c r="S95" s="198"/>
      <c r="T95" s="199"/>
      <c r="AT95" s="200" t="s">
        <v>136</v>
      </c>
      <c r="AU95" s="200" t="s">
        <v>77</v>
      </c>
      <c r="AV95" s="11" t="s">
        <v>74</v>
      </c>
      <c r="AW95" s="11" t="s">
        <v>32</v>
      </c>
      <c r="AX95" s="11" t="s">
        <v>77</v>
      </c>
      <c r="AY95" s="200" t="s">
        <v>119</v>
      </c>
    </row>
    <row r="96" spans="2:65" s="1" customFormat="1" ht="16.5" customHeight="1">
      <c r="B96" s="34"/>
      <c r="C96" s="174" t="s">
        <v>138</v>
      </c>
      <c r="D96" s="174" t="s">
        <v>120</v>
      </c>
      <c r="E96" s="175" t="s">
        <v>139</v>
      </c>
      <c r="F96" s="176" t="s">
        <v>140</v>
      </c>
      <c r="G96" s="177" t="s">
        <v>123</v>
      </c>
      <c r="H96" s="178">
        <v>1</v>
      </c>
      <c r="I96" s="179"/>
      <c r="J96" s="180">
        <f>ROUND(I96*H96,2)</f>
        <v>0</v>
      </c>
      <c r="K96" s="176" t="s">
        <v>19</v>
      </c>
      <c r="L96" s="38"/>
      <c r="M96" s="181" t="s">
        <v>19</v>
      </c>
      <c r="N96" s="182" t="s">
        <v>41</v>
      </c>
      <c r="O96" s="60"/>
      <c r="P96" s="183">
        <f>O96*H96</f>
        <v>0</v>
      </c>
      <c r="Q96" s="183">
        <v>0</v>
      </c>
      <c r="R96" s="183">
        <f>Q96*H96</f>
        <v>0</v>
      </c>
      <c r="S96" s="183">
        <v>0</v>
      </c>
      <c r="T96" s="184">
        <f>S96*H96</f>
        <v>0</v>
      </c>
      <c r="AR96" s="17" t="s">
        <v>124</v>
      </c>
      <c r="AT96" s="17" t="s">
        <v>120</v>
      </c>
      <c r="AU96" s="17" t="s">
        <v>77</v>
      </c>
      <c r="AY96" s="17" t="s">
        <v>119</v>
      </c>
      <c r="BE96" s="185">
        <f>IF(N96="základní",J96,0)</f>
        <v>0</v>
      </c>
      <c r="BF96" s="185">
        <f>IF(N96="snížená",J96,0)</f>
        <v>0</v>
      </c>
      <c r="BG96" s="185">
        <f>IF(N96="zákl. přenesená",J96,0)</f>
        <v>0</v>
      </c>
      <c r="BH96" s="185">
        <f>IF(N96="sníž. přenesená",J96,0)</f>
        <v>0</v>
      </c>
      <c r="BI96" s="185">
        <f>IF(N96="nulová",J96,0)</f>
        <v>0</v>
      </c>
      <c r="BJ96" s="17" t="s">
        <v>77</v>
      </c>
      <c r="BK96" s="185">
        <f>ROUND(I96*H96,2)</f>
        <v>0</v>
      </c>
      <c r="BL96" s="17" t="s">
        <v>124</v>
      </c>
      <c r="BM96" s="17" t="s">
        <v>141</v>
      </c>
    </row>
    <row r="97" spans="2:65" s="1" customFormat="1" ht="11.25">
      <c r="B97" s="34"/>
      <c r="C97" s="35"/>
      <c r="D97" s="186" t="s">
        <v>126</v>
      </c>
      <c r="E97" s="35"/>
      <c r="F97" s="187" t="s">
        <v>140</v>
      </c>
      <c r="G97" s="35"/>
      <c r="H97" s="35"/>
      <c r="I97" s="112"/>
      <c r="J97" s="35"/>
      <c r="K97" s="35"/>
      <c r="L97" s="38"/>
      <c r="M97" s="188"/>
      <c r="N97" s="60"/>
      <c r="O97" s="60"/>
      <c r="P97" s="60"/>
      <c r="Q97" s="60"/>
      <c r="R97" s="60"/>
      <c r="S97" s="60"/>
      <c r="T97" s="61"/>
      <c r="AT97" s="17" t="s">
        <v>126</v>
      </c>
      <c r="AU97" s="17" t="s">
        <v>77</v>
      </c>
    </row>
    <row r="98" spans="2:65" s="11" customFormat="1" ht="11.25">
      <c r="B98" s="190"/>
      <c r="C98" s="191"/>
      <c r="D98" s="186" t="s">
        <v>136</v>
      </c>
      <c r="E98" s="192" t="s">
        <v>19</v>
      </c>
      <c r="F98" s="193" t="s">
        <v>142</v>
      </c>
      <c r="G98" s="191"/>
      <c r="H98" s="194">
        <v>1</v>
      </c>
      <c r="I98" s="195"/>
      <c r="J98" s="191"/>
      <c r="K98" s="191"/>
      <c r="L98" s="196"/>
      <c r="M98" s="197"/>
      <c r="N98" s="198"/>
      <c r="O98" s="198"/>
      <c r="P98" s="198"/>
      <c r="Q98" s="198"/>
      <c r="R98" s="198"/>
      <c r="S98" s="198"/>
      <c r="T98" s="199"/>
      <c r="AT98" s="200" t="s">
        <v>136</v>
      </c>
      <c r="AU98" s="200" t="s">
        <v>77</v>
      </c>
      <c r="AV98" s="11" t="s">
        <v>74</v>
      </c>
      <c r="AW98" s="11" t="s">
        <v>32</v>
      </c>
      <c r="AX98" s="11" t="s">
        <v>77</v>
      </c>
      <c r="AY98" s="200" t="s">
        <v>119</v>
      </c>
    </row>
    <row r="99" spans="2:65" s="1" customFormat="1" ht="16.5" customHeight="1">
      <c r="B99" s="34"/>
      <c r="C99" s="174" t="s">
        <v>118</v>
      </c>
      <c r="D99" s="174" t="s">
        <v>120</v>
      </c>
      <c r="E99" s="175" t="s">
        <v>143</v>
      </c>
      <c r="F99" s="176" t="s">
        <v>144</v>
      </c>
      <c r="G99" s="177" t="s">
        <v>123</v>
      </c>
      <c r="H99" s="178">
        <v>1</v>
      </c>
      <c r="I99" s="179"/>
      <c r="J99" s="180">
        <f>ROUND(I99*H99,2)</f>
        <v>0</v>
      </c>
      <c r="K99" s="176" t="s">
        <v>19</v>
      </c>
      <c r="L99" s="38"/>
      <c r="M99" s="181" t="s">
        <v>19</v>
      </c>
      <c r="N99" s="182" t="s">
        <v>41</v>
      </c>
      <c r="O99" s="60"/>
      <c r="P99" s="183">
        <f>O99*H99</f>
        <v>0</v>
      </c>
      <c r="Q99" s="183">
        <v>0</v>
      </c>
      <c r="R99" s="183">
        <f>Q99*H99</f>
        <v>0</v>
      </c>
      <c r="S99" s="183">
        <v>0</v>
      </c>
      <c r="T99" s="184">
        <f>S99*H99</f>
        <v>0</v>
      </c>
      <c r="AR99" s="17" t="s">
        <v>124</v>
      </c>
      <c r="AT99" s="17" t="s">
        <v>120</v>
      </c>
      <c r="AU99" s="17" t="s">
        <v>77</v>
      </c>
      <c r="AY99" s="17" t="s">
        <v>119</v>
      </c>
      <c r="BE99" s="185">
        <f>IF(N99="základní",J99,0)</f>
        <v>0</v>
      </c>
      <c r="BF99" s="185">
        <f>IF(N99="snížená",J99,0)</f>
        <v>0</v>
      </c>
      <c r="BG99" s="185">
        <f>IF(N99="zákl. přenesená",J99,0)</f>
        <v>0</v>
      </c>
      <c r="BH99" s="185">
        <f>IF(N99="sníž. přenesená",J99,0)</f>
        <v>0</v>
      </c>
      <c r="BI99" s="185">
        <f>IF(N99="nulová",J99,0)</f>
        <v>0</v>
      </c>
      <c r="BJ99" s="17" t="s">
        <v>77</v>
      </c>
      <c r="BK99" s="185">
        <f>ROUND(I99*H99,2)</f>
        <v>0</v>
      </c>
      <c r="BL99" s="17" t="s">
        <v>124</v>
      </c>
      <c r="BM99" s="17" t="s">
        <v>145</v>
      </c>
    </row>
    <row r="100" spans="2:65" s="1" customFormat="1" ht="11.25">
      <c r="B100" s="34"/>
      <c r="C100" s="35"/>
      <c r="D100" s="186" t="s">
        <v>126</v>
      </c>
      <c r="E100" s="35"/>
      <c r="F100" s="187" t="s">
        <v>144</v>
      </c>
      <c r="G100" s="35"/>
      <c r="H100" s="35"/>
      <c r="I100" s="112"/>
      <c r="J100" s="35"/>
      <c r="K100" s="35"/>
      <c r="L100" s="38"/>
      <c r="M100" s="188"/>
      <c r="N100" s="60"/>
      <c r="O100" s="60"/>
      <c r="P100" s="60"/>
      <c r="Q100" s="60"/>
      <c r="R100" s="60"/>
      <c r="S100" s="60"/>
      <c r="T100" s="61"/>
      <c r="AT100" s="17" t="s">
        <v>126</v>
      </c>
      <c r="AU100" s="17" t="s">
        <v>77</v>
      </c>
    </row>
    <row r="101" spans="2:65" s="1" customFormat="1" ht="16.5" customHeight="1">
      <c r="B101" s="34"/>
      <c r="C101" s="174" t="s">
        <v>146</v>
      </c>
      <c r="D101" s="174" t="s">
        <v>120</v>
      </c>
      <c r="E101" s="175" t="s">
        <v>147</v>
      </c>
      <c r="F101" s="176" t="s">
        <v>148</v>
      </c>
      <c r="G101" s="177" t="s">
        <v>149</v>
      </c>
      <c r="H101" s="178">
        <v>1</v>
      </c>
      <c r="I101" s="179"/>
      <c r="J101" s="180">
        <f>ROUND(I101*H101,2)</f>
        <v>0</v>
      </c>
      <c r="K101" s="176" t="s">
        <v>19</v>
      </c>
      <c r="L101" s="38"/>
      <c r="M101" s="181" t="s">
        <v>19</v>
      </c>
      <c r="N101" s="182" t="s">
        <v>41</v>
      </c>
      <c r="O101" s="60"/>
      <c r="P101" s="183">
        <f>O101*H101</f>
        <v>0</v>
      </c>
      <c r="Q101" s="183">
        <v>0</v>
      </c>
      <c r="R101" s="183">
        <f>Q101*H101</f>
        <v>0</v>
      </c>
      <c r="S101" s="183">
        <v>0</v>
      </c>
      <c r="T101" s="184">
        <f>S101*H101</f>
        <v>0</v>
      </c>
      <c r="AR101" s="17" t="s">
        <v>124</v>
      </c>
      <c r="AT101" s="17" t="s">
        <v>120</v>
      </c>
      <c r="AU101" s="17" t="s">
        <v>77</v>
      </c>
      <c r="AY101" s="17" t="s">
        <v>119</v>
      </c>
      <c r="BE101" s="185">
        <f>IF(N101="základní",J101,0)</f>
        <v>0</v>
      </c>
      <c r="BF101" s="185">
        <f>IF(N101="snížená",J101,0)</f>
        <v>0</v>
      </c>
      <c r="BG101" s="185">
        <f>IF(N101="zákl. přenesená",J101,0)</f>
        <v>0</v>
      </c>
      <c r="BH101" s="185">
        <f>IF(N101="sníž. přenesená",J101,0)</f>
        <v>0</v>
      </c>
      <c r="BI101" s="185">
        <f>IF(N101="nulová",J101,0)</f>
        <v>0</v>
      </c>
      <c r="BJ101" s="17" t="s">
        <v>77</v>
      </c>
      <c r="BK101" s="185">
        <f>ROUND(I101*H101,2)</f>
        <v>0</v>
      </c>
      <c r="BL101" s="17" t="s">
        <v>124</v>
      </c>
      <c r="BM101" s="17" t="s">
        <v>150</v>
      </c>
    </row>
    <row r="102" spans="2:65" s="1" customFormat="1" ht="11.25">
      <c r="B102" s="34"/>
      <c r="C102" s="35"/>
      <c r="D102" s="186" t="s">
        <v>126</v>
      </c>
      <c r="E102" s="35"/>
      <c r="F102" s="187" t="s">
        <v>148</v>
      </c>
      <c r="G102" s="35"/>
      <c r="H102" s="35"/>
      <c r="I102" s="112"/>
      <c r="J102" s="35"/>
      <c r="K102" s="35"/>
      <c r="L102" s="38"/>
      <c r="M102" s="188"/>
      <c r="N102" s="60"/>
      <c r="O102" s="60"/>
      <c r="P102" s="60"/>
      <c r="Q102" s="60"/>
      <c r="R102" s="60"/>
      <c r="S102" s="60"/>
      <c r="T102" s="61"/>
      <c r="AT102" s="17" t="s">
        <v>126</v>
      </c>
      <c r="AU102" s="17" t="s">
        <v>77</v>
      </c>
    </row>
    <row r="103" spans="2:65" s="1" customFormat="1" ht="16.5" customHeight="1">
      <c r="B103" s="34"/>
      <c r="C103" s="174" t="s">
        <v>151</v>
      </c>
      <c r="D103" s="174" t="s">
        <v>120</v>
      </c>
      <c r="E103" s="175" t="s">
        <v>152</v>
      </c>
      <c r="F103" s="176" t="s">
        <v>153</v>
      </c>
      <c r="G103" s="177" t="s">
        <v>154</v>
      </c>
      <c r="H103" s="178">
        <v>1</v>
      </c>
      <c r="I103" s="179"/>
      <c r="J103" s="180">
        <f>ROUND(I103*H103,2)</f>
        <v>0</v>
      </c>
      <c r="K103" s="176" t="s">
        <v>155</v>
      </c>
      <c r="L103" s="38"/>
      <c r="M103" s="181" t="s">
        <v>19</v>
      </c>
      <c r="N103" s="182" t="s">
        <v>41</v>
      </c>
      <c r="O103" s="60"/>
      <c r="P103" s="183">
        <f>O103*H103</f>
        <v>0</v>
      </c>
      <c r="Q103" s="183">
        <v>0</v>
      </c>
      <c r="R103" s="183">
        <f>Q103*H103</f>
        <v>0</v>
      </c>
      <c r="S103" s="183">
        <v>0</v>
      </c>
      <c r="T103" s="184">
        <f>S103*H103</f>
        <v>0</v>
      </c>
      <c r="AR103" s="17" t="s">
        <v>124</v>
      </c>
      <c r="AT103" s="17" t="s">
        <v>120</v>
      </c>
      <c r="AU103" s="17" t="s">
        <v>77</v>
      </c>
      <c r="AY103" s="17" t="s">
        <v>119</v>
      </c>
      <c r="BE103" s="185">
        <f>IF(N103="základní",J103,0)</f>
        <v>0</v>
      </c>
      <c r="BF103" s="185">
        <f>IF(N103="snížená",J103,0)</f>
        <v>0</v>
      </c>
      <c r="BG103" s="185">
        <f>IF(N103="zákl. přenesená",J103,0)</f>
        <v>0</v>
      </c>
      <c r="BH103" s="185">
        <f>IF(N103="sníž. přenesená",J103,0)</f>
        <v>0</v>
      </c>
      <c r="BI103" s="185">
        <f>IF(N103="nulová",J103,0)</f>
        <v>0</v>
      </c>
      <c r="BJ103" s="17" t="s">
        <v>77</v>
      </c>
      <c r="BK103" s="185">
        <f>ROUND(I103*H103,2)</f>
        <v>0</v>
      </c>
      <c r="BL103" s="17" t="s">
        <v>124</v>
      </c>
      <c r="BM103" s="17" t="s">
        <v>156</v>
      </c>
    </row>
    <row r="104" spans="2:65" s="1" customFormat="1" ht="11.25">
      <c r="B104" s="34"/>
      <c r="C104" s="35"/>
      <c r="D104" s="186" t="s">
        <v>126</v>
      </c>
      <c r="E104" s="35"/>
      <c r="F104" s="187" t="s">
        <v>153</v>
      </c>
      <c r="G104" s="35"/>
      <c r="H104" s="35"/>
      <c r="I104" s="112"/>
      <c r="J104" s="35"/>
      <c r="K104" s="35"/>
      <c r="L104" s="38"/>
      <c r="M104" s="188"/>
      <c r="N104" s="60"/>
      <c r="O104" s="60"/>
      <c r="P104" s="60"/>
      <c r="Q104" s="60"/>
      <c r="R104" s="60"/>
      <c r="S104" s="60"/>
      <c r="T104" s="61"/>
      <c r="AT104" s="17" t="s">
        <v>126</v>
      </c>
      <c r="AU104" s="17" t="s">
        <v>77</v>
      </c>
    </row>
    <row r="105" spans="2:65" s="1" customFormat="1" ht="16.5" customHeight="1">
      <c r="B105" s="34"/>
      <c r="C105" s="174" t="s">
        <v>157</v>
      </c>
      <c r="D105" s="174" t="s">
        <v>120</v>
      </c>
      <c r="E105" s="175" t="s">
        <v>158</v>
      </c>
      <c r="F105" s="176" t="s">
        <v>159</v>
      </c>
      <c r="G105" s="177" t="s">
        <v>123</v>
      </c>
      <c r="H105" s="178">
        <v>1</v>
      </c>
      <c r="I105" s="179"/>
      <c r="J105" s="180">
        <f>ROUND(I105*H105,2)</f>
        <v>0</v>
      </c>
      <c r="K105" s="176" t="s">
        <v>19</v>
      </c>
      <c r="L105" s="38"/>
      <c r="M105" s="181" t="s">
        <v>19</v>
      </c>
      <c r="N105" s="182" t="s">
        <v>41</v>
      </c>
      <c r="O105" s="60"/>
      <c r="P105" s="183">
        <f>O105*H105</f>
        <v>0</v>
      </c>
      <c r="Q105" s="183">
        <v>0</v>
      </c>
      <c r="R105" s="183">
        <f>Q105*H105</f>
        <v>0</v>
      </c>
      <c r="S105" s="183">
        <v>0</v>
      </c>
      <c r="T105" s="184">
        <f>S105*H105</f>
        <v>0</v>
      </c>
      <c r="AR105" s="17" t="s">
        <v>124</v>
      </c>
      <c r="AT105" s="17" t="s">
        <v>120</v>
      </c>
      <c r="AU105" s="17" t="s">
        <v>77</v>
      </c>
      <c r="AY105" s="17" t="s">
        <v>119</v>
      </c>
      <c r="BE105" s="185">
        <f>IF(N105="základní",J105,0)</f>
        <v>0</v>
      </c>
      <c r="BF105" s="185">
        <f>IF(N105="snížená",J105,0)</f>
        <v>0</v>
      </c>
      <c r="BG105" s="185">
        <f>IF(N105="zákl. přenesená",J105,0)</f>
        <v>0</v>
      </c>
      <c r="BH105" s="185">
        <f>IF(N105="sníž. přenesená",J105,0)</f>
        <v>0</v>
      </c>
      <c r="BI105" s="185">
        <f>IF(N105="nulová",J105,0)</f>
        <v>0</v>
      </c>
      <c r="BJ105" s="17" t="s">
        <v>77</v>
      </c>
      <c r="BK105" s="185">
        <f>ROUND(I105*H105,2)</f>
        <v>0</v>
      </c>
      <c r="BL105" s="17" t="s">
        <v>124</v>
      </c>
      <c r="BM105" s="17" t="s">
        <v>160</v>
      </c>
    </row>
    <row r="106" spans="2:65" s="1" customFormat="1" ht="11.25">
      <c r="B106" s="34"/>
      <c r="C106" s="35"/>
      <c r="D106" s="186" t="s">
        <v>126</v>
      </c>
      <c r="E106" s="35"/>
      <c r="F106" s="187" t="s">
        <v>159</v>
      </c>
      <c r="G106" s="35"/>
      <c r="H106" s="35"/>
      <c r="I106" s="112"/>
      <c r="J106" s="35"/>
      <c r="K106" s="35"/>
      <c r="L106" s="38"/>
      <c r="M106" s="201"/>
      <c r="N106" s="202"/>
      <c r="O106" s="202"/>
      <c r="P106" s="202"/>
      <c r="Q106" s="202"/>
      <c r="R106" s="202"/>
      <c r="S106" s="202"/>
      <c r="T106" s="203"/>
      <c r="AT106" s="17" t="s">
        <v>126</v>
      </c>
      <c r="AU106" s="17" t="s">
        <v>77</v>
      </c>
    </row>
    <row r="107" spans="2:65" s="1" customFormat="1" ht="6.95" customHeight="1">
      <c r="B107" s="46"/>
      <c r="C107" s="47"/>
      <c r="D107" s="47"/>
      <c r="E107" s="47"/>
      <c r="F107" s="47"/>
      <c r="G107" s="47"/>
      <c r="H107" s="47"/>
      <c r="I107" s="134"/>
      <c r="J107" s="47"/>
      <c r="K107" s="47"/>
      <c r="L107" s="38"/>
    </row>
  </sheetData>
  <sheetProtection algorithmName="SHA-512" hashValue="/uYsSEK5Mm9h+gkhhoA7WfWErYvtcNPknNTjjTRYb2qscJbHYD3OlVeawKEETowF50IEIwBrIXqKtCH6zgt/lA==" saltValue="sEaHxGI51kccfrMcpUrjH7TQXo7rX2pCJ2WPH/aMpRYdMtp+vjhXSvgeJi+BR/z3vPvXgXG0srpGnhDrHlfvkw==" spinCount="100000" sheet="1" objects="1" scenarios="1" formatColumns="0" formatRows="0" autoFilter="0"/>
  <autoFilter ref="C85:K106"/>
  <mergeCells count="12">
    <mergeCell ref="E78:H78"/>
    <mergeCell ref="L2:V2"/>
    <mergeCell ref="E50:H50"/>
    <mergeCell ref="E52:H52"/>
    <mergeCell ref="E54:H54"/>
    <mergeCell ref="E74:H74"/>
    <mergeCell ref="E76:H76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717"/>
  <sheetViews>
    <sheetView showGridLines="0" tabSelected="1" workbookViewId="0"/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8.6640625" customWidth="1"/>
    <col min="8" max="8" width="11.1640625" customWidth="1"/>
    <col min="9" max="9" width="14.1640625" style="106" customWidth="1"/>
    <col min="10" max="10" width="23.5" customWidth="1"/>
    <col min="11" max="11" width="15.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AT2" s="17" t="s">
        <v>86</v>
      </c>
    </row>
    <row r="3" spans="2:46" ht="6.95" customHeight="1">
      <c r="B3" s="107"/>
      <c r="C3" s="108"/>
      <c r="D3" s="108"/>
      <c r="E3" s="108"/>
      <c r="F3" s="108"/>
      <c r="G3" s="108"/>
      <c r="H3" s="108"/>
      <c r="I3" s="109"/>
      <c r="J3" s="108"/>
      <c r="K3" s="108"/>
      <c r="L3" s="20"/>
      <c r="AT3" s="17" t="s">
        <v>74</v>
      </c>
    </row>
    <row r="4" spans="2:46" ht="24.95" customHeight="1">
      <c r="B4" s="20"/>
      <c r="D4" s="110" t="s">
        <v>93</v>
      </c>
      <c r="L4" s="20"/>
      <c r="M4" s="24" t="s">
        <v>10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111" t="s">
        <v>16</v>
      </c>
      <c r="L6" s="20"/>
    </row>
    <row r="7" spans="2:46" ht="16.5" customHeight="1">
      <c r="B7" s="20"/>
      <c r="E7" s="364" t="str">
        <f>'Rekapitulace stavby'!K6</f>
        <v>Humanizace ul. Nádražní v Mimoni</v>
      </c>
      <c r="F7" s="365"/>
      <c r="G7" s="365"/>
      <c r="H7" s="365"/>
      <c r="L7" s="20"/>
    </row>
    <row r="8" spans="2:46" ht="12" customHeight="1">
      <c r="B8" s="20"/>
      <c r="D8" s="111" t="s">
        <v>94</v>
      </c>
      <c r="L8" s="20"/>
    </row>
    <row r="9" spans="2:46" s="1" customFormat="1" ht="16.5" customHeight="1">
      <c r="B9" s="38"/>
      <c r="E9" s="364" t="s">
        <v>95</v>
      </c>
      <c r="F9" s="366"/>
      <c r="G9" s="366"/>
      <c r="H9" s="366"/>
      <c r="I9" s="112"/>
      <c r="L9" s="38"/>
    </row>
    <row r="10" spans="2:46" s="1" customFormat="1" ht="12" customHeight="1">
      <c r="B10" s="38"/>
      <c r="D10" s="111" t="s">
        <v>96</v>
      </c>
      <c r="I10" s="112"/>
      <c r="L10" s="38"/>
    </row>
    <row r="11" spans="2:46" s="1" customFormat="1" ht="36.950000000000003" customHeight="1">
      <c r="B11" s="38"/>
      <c r="E11" s="367" t="s">
        <v>161</v>
      </c>
      <c r="F11" s="366"/>
      <c r="G11" s="366"/>
      <c r="H11" s="366"/>
      <c r="I11" s="112"/>
      <c r="L11" s="38"/>
    </row>
    <row r="12" spans="2:46" s="1" customFormat="1" ht="11.25">
      <c r="B12" s="38"/>
      <c r="I12" s="112"/>
      <c r="L12" s="38"/>
    </row>
    <row r="13" spans="2:46" s="1" customFormat="1" ht="12" customHeight="1">
      <c r="B13" s="38"/>
      <c r="D13" s="111" t="s">
        <v>18</v>
      </c>
      <c r="F13" s="17" t="s">
        <v>19</v>
      </c>
      <c r="I13" s="113" t="s">
        <v>20</v>
      </c>
      <c r="J13" s="17" t="s">
        <v>19</v>
      </c>
      <c r="L13" s="38"/>
    </row>
    <row r="14" spans="2:46" s="1" customFormat="1" ht="12" customHeight="1">
      <c r="B14" s="38"/>
      <c r="D14" s="111" t="s">
        <v>21</v>
      </c>
      <c r="F14" s="17" t="s">
        <v>22</v>
      </c>
      <c r="I14" s="113" t="s">
        <v>23</v>
      </c>
      <c r="J14" s="114" t="str">
        <f>'Rekapitulace stavby'!AN8</f>
        <v>27. 3. 2017</v>
      </c>
      <c r="L14" s="38"/>
    </row>
    <row r="15" spans="2:46" s="1" customFormat="1" ht="10.9" customHeight="1">
      <c r="B15" s="38"/>
      <c r="I15" s="112"/>
      <c r="L15" s="38"/>
    </row>
    <row r="16" spans="2:46" s="1" customFormat="1" ht="12" customHeight="1">
      <c r="B16" s="38"/>
      <c r="D16" s="111" t="s">
        <v>25</v>
      </c>
      <c r="I16" s="113" t="s">
        <v>26</v>
      </c>
      <c r="J16" s="17" t="s">
        <v>19</v>
      </c>
      <c r="L16" s="38"/>
    </row>
    <row r="17" spans="2:12" s="1" customFormat="1" ht="18" customHeight="1">
      <c r="B17" s="38"/>
      <c r="E17" s="17" t="s">
        <v>27</v>
      </c>
      <c r="I17" s="113" t="s">
        <v>28</v>
      </c>
      <c r="J17" s="17" t="s">
        <v>19</v>
      </c>
      <c r="L17" s="38"/>
    </row>
    <row r="18" spans="2:12" s="1" customFormat="1" ht="6.95" customHeight="1">
      <c r="B18" s="38"/>
      <c r="I18" s="112"/>
      <c r="L18" s="38"/>
    </row>
    <row r="19" spans="2:12" s="1" customFormat="1" ht="12" customHeight="1">
      <c r="B19" s="38"/>
      <c r="D19" s="111" t="s">
        <v>29</v>
      </c>
      <c r="I19" s="113" t="s">
        <v>26</v>
      </c>
      <c r="J19" s="30" t="str">
        <f>'Rekapitulace stavby'!AN13</f>
        <v>Vyplň údaj</v>
      </c>
      <c r="L19" s="38"/>
    </row>
    <row r="20" spans="2:12" s="1" customFormat="1" ht="18" customHeight="1">
      <c r="B20" s="38"/>
      <c r="E20" s="368" t="str">
        <f>'Rekapitulace stavby'!E14</f>
        <v>Vyplň údaj</v>
      </c>
      <c r="F20" s="369"/>
      <c r="G20" s="369"/>
      <c r="H20" s="369"/>
      <c r="I20" s="113" t="s">
        <v>28</v>
      </c>
      <c r="J20" s="30" t="str">
        <f>'Rekapitulace stavby'!AN14</f>
        <v>Vyplň údaj</v>
      </c>
      <c r="L20" s="38"/>
    </row>
    <row r="21" spans="2:12" s="1" customFormat="1" ht="6.95" customHeight="1">
      <c r="B21" s="38"/>
      <c r="I21" s="112"/>
      <c r="L21" s="38"/>
    </row>
    <row r="22" spans="2:12" s="1" customFormat="1" ht="12" customHeight="1">
      <c r="B22" s="38"/>
      <c r="D22" s="111" t="s">
        <v>31</v>
      </c>
      <c r="I22" s="113" t="s">
        <v>26</v>
      </c>
      <c r="J22" s="17" t="s">
        <v>19</v>
      </c>
      <c r="L22" s="38"/>
    </row>
    <row r="23" spans="2:12" s="1" customFormat="1" ht="18" customHeight="1">
      <c r="B23" s="38"/>
      <c r="E23" s="17" t="s">
        <v>27</v>
      </c>
      <c r="I23" s="113" t="s">
        <v>28</v>
      </c>
      <c r="J23" s="17" t="s">
        <v>19</v>
      </c>
      <c r="L23" s="38"/>
    </row>
    <row r="24" spans="2:12" s="1" customFormat="1" ht="6.95" customHeight="1">
      <c r="B24" s="38"/>
      <c r="I24" s="112"/>
      <c r="L24" s="38"/>
    </row>
    <row r="25" spans="2:12" s="1" customFormat="1" ht="12" customHeight="1">
      <c r="B25" s="38"/>
      <c r="D25" s="111" t="s">
        <v>33</v>
      </c>
      <c r="I25" s="113" t="s">
        <v>26</v>
      </c>
      <c r="J25" s="17" t="str">
        <f>IF('Rekapitulace stavby'!AN19="","",'Rekapitulace stavby'!AN19)</f>
        <v/>
      </c>
      <c r="L25" s="38"/>
    </row>
    <row r="26" spans="2:12" s="1" customFormat="1" ht="18" customHeight="1">
      <c r="B26" s="38"/>
      <c r="E26" s="17" t="str">
        <f>IF('Rekapitulace stavby'!E20="","",'Rekapitulace stavby'!E20)</f>
        <v xml:space="preserve"> </v>
      </c>
      <c r="I26" s="113" t="s">
        <v>28</v>
      </c>
      <c r="J26" s="17" t="str">
        <f>IF('Rekapitulace stavby'!AN20="","",'Rekapitulace stavby'!AN20)</f>
        <v/>
      </c>
      <c r="L26" s="38"/>
    </row>
    <row r="27" spans="2:12" s="1" customFormat="1" ht="6.95" customHeight="1">
      <c r="B27" s="38"/>
      <c r="I27" s="112"/>
      <c r="L27" s="38"/>
    </row>
    <row r="28" spans="2:12" s="1" customFormat="1" ht="12" customHeight="1">
      <c r="B28" s="38"/>
      <c r="D28" s="111" t="s">
        <v>34</v>
      </c>
      <c r="I28" s="112"/>
      <c r="L28" s="38"/>
    </row>
    <row r="29" spans="2:12" s="7" customFormat="1" ht="16.5" customHeight="1">
      <c r="B29" s="115"/>
      <c r="E29" s="370" t="s">
        <v>19</v>
      </c>
      <c r="F29" s="370"/>
      <c r="G29" s="370"/>
      <c r="H29" s="370"/>
      <c r="I29" s="116"/>
      <c r="L29" s="115"/>
    </row>
    <row r="30" spans="2:12" s="1" customFormat="1" ht="6.95" customHeight="1">
      <c r="B30" s="38"/>
      <c r="I30" s="112"/>
      <c r="L30" s="38"/>
    </row>
    <row r="31" spans="2:12" s="1" customFormat="1" ht="6.95" customHeight="1">
      <c r="B31" s="38"/>
      <c r="D31" s="56"/>
      <c r="E31" s="56"/>
      <c r="F31" s="56"/>
      <c r="G31" s="56"/>
      <c r="H31" s="56"/>
      <c r="I31" s="117"/>
      <c r="J31" s="56"/>
      <c r="K31" s="56"/>
      <c r="L31" s="38"/>
    </row>
    <row r="32" spans="2:12" s="1" customFormat="1" ht="25.35" customHeight="1">
      <c r="B32" s="38"/>
      <c r="D32" s="118" t="s">
        <v>36</v>
      </c>
      <c r="I32" s="112"/>
      <c r="J32" s="119">
        <f>ROUND(J95, 2)</f>
        <v>0</v>
      </c>
      <c r="L32" s="38"/>
    </row>
    <row r="33" spans="2:12" s="1" customFormat="1" ht="6.95" customHeight="1">
      <c r="B33" s="38"/>
      <c r="D33" s="56"/>
      <c r="E33" s="56"/>
      <c r="F33" s="56"/>
      <c r="G33" s="56"/>
      <c r="H33" s="56"/>
      <c r="I33" s="117"/>
      <c r="J33" s="56"/>
      <c r="K33" s="56"/>
      <c r="L33" s="38"/>
    </row>
    <row r="34" spans="2:12" s="1" customFormat="1" ht="14.45" customHeight="1">
      <c r="B34" s="38"/>
      <c r="F34" s="120" t="s">
        <v>38</v>
      </c>
      <c r="I34" s="121" t="s">
        <v>37</v>
      </c>
      <c r="J34" s="120" t="s">
        <v>39</v>
      </c>
      <c r="L34" s="38"/>
    </row>
    <row r="35" spans="2:12" s="1" customFormat="1" ht="14.45" customHeight="1">
      <c r="B35" s="38"/>
      <c r="D35" s="111" t="s">
        <v>40</v>
      </c>
      <c r="E35" s="111" t="s">
        <v>41</v>
      </c>
      <c r="F35" s="122">
        <f>ROUND((SUM(BE95:BE716)),  2)</f>
        <v>0</v>
      </c>
      <c r="I35" s="123">
        <v>0.21</v>
      </c>
      <c r="J35" s="122">
        <f>ROUND(((SUM(BE95:BE716))*I35),  2)</f>
        <v>0</v>
      </c>
      <c r="L35" s="38"/>
    </row>
    <row r="36" spans="2:12" s="1" customFormat="1" ht="14.45" customHeight="1">
      <c r="B36" s="38"/>
      <c r="E36" s="111" t="s">
        <v>42</v>
      </c>
      <c r="F36" s="122">
        <f>ROUND((SUM(BF95:BF716)),  2)</f>
        <v>0</v>
      </c>
      <c r="I36" s="123">
        <v>0.15</v>
      </c>
      <c r="J36" s="122">
        <f>ROUND(((SUM(BF95:BF716))*I36),  2)</f>
        <v>0</v>
      </c>
      <c r="L36" s="38"/>
    </row>
    <row r="37" spans="2:12" s="1" customFormat="1" ht="14.45" hidden="1" customHeight="1">
      <c r="B37" s="38"/>
      <c r="E37" s="111" t="s">
        <v>43</v>
      </c>
      <c r="F37" s="122">
        <f>ROUND((SUM(BG95:BG716)),  2)</f>
        <v>0</v>
      </c>
      <c r="I37" s="123">
        <v>0.21</v>
      </c>
      <c r="J37" s="122">
        <f>0</f>
        <v>0</v>
      </c>
      <c r="L37" s="38"/>
    </row>
    <row r="38" spans="2:12" s="1" customFormat="1" ht="14.45" hidden="1" customHeight="1">
      <c r="B38" s="38"/>
      <c r="E38" s="111" t="s">
        <v>44</v>
      </c>
      <c r="F38" s="122">
        <f>ROUND((SUM(BH95:BH716)),  2)</f>
        <v>0</v>
      </c>
      <c r="I38" s="123">
        <v>0.15</v>
      </c>
      <c r="J38" s="122">
        <f>0</f>
        <v>0</v>
      </c>
      <c r="L38" s="38"/>
    </row>
    <row r="39" spans="2:12" s="1" customFormat="1" ht="14.45" hidden="1" customHeight="1">
      <c r="B39" s="38"/>
      <c r="E39" s="111" t="s">
        <v>45</v>
      </c>
      <c r="F39" s="122">
        <f>ROUND((SUM(BI95:BI716)),  2)</f>
        <v>0</v>
      </c>
      <c r="I39" s="123">
        <v>0</v>
      </c>
      <c r="J39" s="122">
        <f>0</f>
        <v>0</v>
      </c>
      <c r="L39" s="38"/>
    </row>
    <row r="40" spans="2:12" s="1" customFormat="1" ht="6.95" customHeight="1">
      <c r="B40" s="38"/>
      <c r="I40" s="112"/>
      <c r="L40" s="38"/>
    </row>
    <row r="41" spans="2:12" s="1" customFormat="1" ht="25.35" customHeight="1">
      <c r="B41" s="38"/>
      <c r="C41" s="124"/>
      <c r="D41" s="125" t="s">
        <v>46</v>
      </c>
      <c r="E41" s="126"/>
      <c r="F41" s="126"/>
      <c r="G41" s="127" t="s">
        <v>47</v>
      </c>
      <c r="H41" s="128" t="s">
        <v>48</v>
      </c>
      <c r="I41" s="129"/>
      <c r="J41" s="130">
        <f>SUM(J32:J39)</f>
        <v>0</v>
      </c>
      <c r="K41" s="131"/>
      <c r="L41" s="38"/>
    </row>
    <row r="42" spans="2:12" s="1" customFormat="1" ht="14.45" customHeight="1">
      <c r="B42" s="132"/>
      <c r="C42" s="133"/>
      <c r="D42" s="133"/>
      <c r="E42" s="133"/>
      <c r="F42" s="133"/>
      <c r="G42" s="133"/>
      <c r="H42" s="133"/>
      <c r="I42" s="134"/>
      <c r="J42" s="133"/>
      <c r="K42" s="133"/>
      <c r="L42" s="38"/>
    </row>
    <row r="46" spans="2:12" s="1" customFormat="1" ht="6.95" customHeight="1">
      <c r="B46" s="135"/>
      <c r="C46" s="136"/>
      <c r="D46" s="136"/>
      <c r="E46" s="136"/>
      <c r="F46" s="136"/>
      <c r="G46" s="136"/>
      <c r="H46" s="136"/>
      <c r="I46" s="137"/>
      <c r="J46" s="136"/>
      <c r="K46" s="136"/>
      <c r="L46" s="38"/>
    </row>
    <row r="47" spans="2:12" s="1" customFormat="1" ht="24.95" customHeight="1">
      <c r="B47" s="34"/>
      <c r="C47" s="23" t="s">
        <v>98</v>
      </c>
      <c r="D47" s="35"/>
      <c r="E47" s="35"/>
      <c r="F47" s="35"/>
      <c r="G47" s="35"/>
      <c r="H47" s="35"/>
      <c r="I47" s="112"/>
      <c r="J47" s="35"/>
      <c r="K47" s="35"/>
      <c r="L47" s="38"/>
    </row>
    <row r="48" spans="2:12" s="1" customFormat="1" ht="6.95" customHeight="1">
      <c r="B48" s="34"/>
      <c r="C48" s="35"/>
      <c r="D48" s="35"/>
      <c r="E48" s="35"/>
      <c r="F48" s="35"/>
      <c r="G48" s="35"/>
      <c r="H48" s="35"/>
      <c r="I48" s="112"/>
      <c r="J48" s="35"/>
      <c r="K48" s="35"/>
      <c r="L48" s="38"/>
    </row>
    <row r="49" spans="2:47" s="1" customFormat="1" ht="12" customHeight="1">
      <c r="B49" s="34"/>
      <c r="C49" s="29" t="s">
        <v>16</v>
      </c>
      <c r="D49" s="35"/>
      <c r="E49" s="35"/>
      <c r="F49" s="35"/>
      <c r="G49" s="35"/>
      <c r="H49" s="35"/>
      <c r="I49" s="112"/>
      <c r="J49" s="35"/>
      <c r="K49" s="35"/>
      <c r="L49" s="38"/>
    </row>
    <row r="50" spans="2:47" s="1" customFormat="1" ht="16.5" customHeight="1">
      <c r="B50" s="34"/>
      <c r="C50" s="35"/>
      <c r="D50" s="35"/>
      <c r="E50" s="371" t="str">
        <f>E7</f>
        <v>Humanizace ul. Nádražní v Mimoni</v>
      </c>
      <c r="F50" s="372"/>
      <c r="G50" s="372"/>
      <c r="H50" s="372"/>
      <c r="I50" s="112"/>
      <c r="J50" s="35"/>
      <c r="K50" s="35"/>
      <c r="L50" s="38"/>
    </row>
    <row r="51" spans="2:47" ht="12" customHeight="1">
      <c r="B51" s="21"/>
      <c r="C51" s="29" t="s">
        <v>94</v>
      </c>
      <c r="D51" s="22"/>
      <c r="E51" s="22"/>
      <c r="F51" s="22"/>
      <c r="G51" s="22"/>
      <c r="H51" s="22"/>
      <c r="J51" s="22"/>
      <c r="K51" s="22"/>
      <c r="L51" s="20"/>
    </row>
    <row r="52" spans="2:47" s="1" customFormat="1" ht="16.5" customHeight="1">
      <c r="B52" s="34"/>
      <c r="C52" s="35"/>
      <c r="D52" s="35"/>
      <c r="E52" s="371" t="s">
        <v>95</v>
      </c>
      <c r="F52" s="339"/>
      <c r="G52" s="339"/>
      <c r="H52" s="339"/>
      <c r="I52" s="112"/>
      <c r="J52" s="35"/>
      <c r="K52" s="35"/>
      <c r="L52" s="38"/>
    </row>
    <row r="53" spans="2:47" s="1" customFormat="1" ht="12" customHeight="1">
      <c r="B53" s="34"/>
      <c r="C53" s="29" t="s">
        <v>96</v>
      </c>
      <c r="D53" s="35"/>
      <c r="E53" s="35"/>
      <c r="F53" s="35"/>
      <c r="G53" s="35"/>
      <c r="H53" s="35"/>
      <c r="I53" s="112"/>
      <c r="J53" s="35"/>
      <c r="K53" s="35"/>
      <c r="L53" s="38"/>
    </row>
    <row r="54" spans="2:47" s="1" customFormat="1" ht="16.5" customHeight="1">
      <c r="B54" s="34"/>
      <c r="C54" s="35"/>
      <c r="D54" s="35"/>
      <c r="E54" s="340" t="str">
        <f>E11</f>
        <v xml:space="preserve">SO 100 - Komunikace a zpevněné plochy </v>
      </c>
      <c r="F54" s="339"/>
      <c r="G54" s="339"/>
      <c r="H54" s="339"/>
      <c r="I54" s="112"/>
      <c r="J54" s="35"/>
      <c r="K54" s="35"/>
      <c r="L54" s="38"/>
    </row>
    <row r="55" spans="2:47" s="1" customFormat="1" ht="6.95" customHeight="1">
      <c r="B55" s="34"/>
      <c r="C55" s="35"/>
      <c r="D55" s="35"/>
      <c r="E55" s="35"/>
      <c r="F55" s="35"/>
      <c r="G55" s="35"/>
      <c r="H55" s="35"/>
      <c r="I55" s="112"/>
      <c r="J55" s="35"/>
      <c r="K55" s="35"/>
      <c r="L55" s="38"/>
    </row>
    <row r="56" spans="2:47" s="1" customFormat="1" ht="12" customHeight="1">
      <c r="B56" s="34"/>
      <c r="C56" s="29" t="s">
        <v>21</v>
      </c>
      <c r="D56" s="35"/>
      <c r="E56" s="35"/>
      <c r="F56" s="27" t="str">
        <f>F14</f>
        <v xml:space="preserve">Mimoň </v>
      </c>
      <c r="G56" s="35"/>
      <c r="H56" s="35"/>
      <c r="I56" s="113" t="s">
        <v>23</v>
      </c>
      <c r="J56" s="55" t="str">
        <f>IF(J14="","",J14)</f>
        <v>27. 3. 2017</v>
      </c>
      <c r="K56" s="35"/>
      <c r="L56" s="38"/>
    </row>
    <row r="57" spans="2:47" s="1" customFormat="1" ht="6.95" customHeight="1">
      <c r="B57" s="34"/>
      <c r="C57" s="35"/>
      <c r="D57" s="35"/>
      <c r="E57" s="35"/>
      <c r="F57" s="35"/>
      <c r="G57" s="35"/>
      <c r="H57" s="35"/>
      <c r="I57" s="112"/>
      <c r="J57" s="35"/>
      <c r="K57" s="35"/>
      <c r="L57" s="38"/>
    </row>
    <row r="58" spans="2:47" s="1" customFormat="1" ht="13.7" customHeight="1">
      <c r="B58" s="34"/>
      <c r="C58" s="29" t="s">
        <v>25</v>
      </c>
      <c r="D58" s="35"/>
      <c r="E58" s="35"/>
      <c r="F58" s="27" t="str">
        <f>E17</f>
        <v xml:space="preserve"> </v>
      </c>
      <c r="G58" s="35"/>
      <c r="H58" s="35"/>
      <c r="I58" s="113" t="s">
        <v>31</v>
      </c>
      <c r="J58" s="32" t="str">
        <f>E23</f>
        <v xml:space="preserve"> </v>
      </c>
      <c r="K58" s="35"/>
      <c r="L58" s="38"/>
    </row>
    <row r="59" spans="2:47" s="1" customFormat="1" ht="13.7" customHeight="1">
      <c r="B59" s="34"/>
      <c r="C59" s="29" t="s">
        <v>29</v>
      </c>
      <c r="D59" s="35"/>
      <c r="E59" s="35"/>
      <c r="F59" s="27" t="str">
        <f>IF(E20="","",E20)</f>
        <v>Vyplň údaj</v>
      </c>
      <c r="G59" s="35"/>
      <c r="H59" s="35"/>
      <c r="I59" s="113" t="s">
        <v>33</v>
      </c>
      <c r="J59" s="32" t="str">
        <f>E26</f>
        <v xml:space="preserve"> </v>
      </c>
      <c r="K59" s="35"/>
      <c r="L59" s="38"/>
    </row>
    <row r="60" spans="2:47" s="1" customFormat="1" ht="10.35" customHeight="1">
      <c r="B60" s="34"/>
      <c r="C60" s="35"/>
      <c r="D60" s="35"/>
      <c r="E60" s="35"/>
      <c r="F60" s="35"/>
      <c r="G60" s="35"/>
      <c r="H60" s="35"/>
      <c r="I60" s="112"/>
      <c r="J60" s="35"/>
      <c r="K60" s="35"/>
      <c r="L60" s="38"/>
    </row>
    <row r="61" spans="2:47" s="1" customFormat="1" ht="29.25" customHeight="1">
      <c r="B61" s="34"/>
      <c r="C61" s="138" t="s">
        <v>99</v>
      </c>
      <c r="D61" s="139"/>
      <c r="E61" s="139"/>
      <c r="F61" s="139"/>
      <c r="G61" s="139"/>
      <c r="H61" s="139"/>
      <c r="I61" s="140"/>
      <c r="J61" s="141" t="s">
        <v>100</v>
      </c>
      <c r="K61" s="139"/>
      <c r="L61" s="38"/>
    </row>
    <row r="62" spans="2:47" s="1" customFormat="1" ht="10.35" customHeight="1">
      <c r="B62" s="34"/>
      <c r="C62" s="35"/>
      <c r="D62" s="35"/>
      <c r="E62" s="35"/>
      <c r="F62" s="35"/>
      <c r="G62" s="35"/>
      <c r="H62" s="35"/>
      <c r="I62" s="112"/>
      <c r="J62" s="35"/>
      <c r="K62" s="35"/>
      <c r="L62" s="38"/>
    </row>
    <row r="63" spans="2:47" s="1" customFormat="1" ht="22.9" customHeight="1">
      <c r="B63" s="34"/>
      <c r="C63" s="142" t="s">
        <v>68</v>
      </c>
      <c r="D63" s="35"/>
      <c r="E63" s="35"/>
      <c r="F63" s="35"/>
      <c r="G63" s="35"/>
      <c r="H63" s="35"/>
      <c r="I63" s="112"/>
      <c r="J63" s="73">
        <f>J95</f>
        <v>0</v>
      </c>
      <c r="K63" s="35"/>
      <c r="L63" s="38"/>
      <c r="AU63" s="17" t="s">
        <v>101</v>
      </c>
    </row>
    <row r="64" spans="2:47" s="8" customFormat="1" ht="24.95" customHeight="1">
      <c r="B64" s="143"/>
      <c r="C64" s="144"/>
      <c r="D64" s="145" t="s">
        <v>162</v>
      </c>
      <c r="E64" s="146"/>
      <c r="F64" s="146"/>
      <c r="G64" s="146"/>
      <c r="H64" s="146"/>
      <c r="I64" s="147"/>
      <c r="J64" s="148">
        <f>J96</f>
        <v>0</v>
      </c>
      <c r="K64" s="144"/>
      <c r="L64" s="149"/>
    </row>
    <row r="65" spans="2:12" s="12" customFormat="1" ht="19.899999999999999" customHeight="1">
      <c r="B65" s="204"/>
      <c r="C65" s="94"/>
      <c r="D65" s="205" t="s">
        <v>163</v>
      </c>
      <c r="E65" s="206"/>
      <c r="F65" s="206"/>
      <c r="G65" s="206"/>
      <c r="H65" s="206"/>
      <c r="I65" s="207"/>
      <c r="J65" s="208">
        <f>J97</f>
        <v>0</v>
      </c>
      <c r="K65" s="94"/>
      <c r="L65" s="209"/>
    </row>
    <row r="66" spans="2:12" s="12" customFormat="1" ht="19.899999999999999" customHeight="1">
      <c r="B66" s="204"/>
      <c r="C66" s="94"/>
      <c r="D66" s="205" t="s">
        <v>164</v>
      </c>
      <c r="E66" s="206"/>
      <c r="F66" s="206"/>
      <c r="G66" s="206"/>
      <c r="H66" s="206"/>
      <c r="I66" s="207"/>
      <c r="J66" s="208">
        <f>J285</f>
        <v>0</v>
      </c>
      <c r="K66" s="94"/>
      <c r="L66" s="209"/>
    </row>
    <row r="67" spans="2:12" s="12" customFormat="1" ht="19.899999999999999" customHeight="1">
      <c r="B67" s="204"/>
      <c r="C67" s="94"/>
      <c r="D67" s="205" t="s">
        <v>165</v>
      </c>
      <c r="E67" s="206"/>
      <c r="F67" s="206"/>
      <c r="G67" s="206"/>
      <c r="H67" s="206"/>
      <c r="I67" s="207"/>
      <c r="J67" s="208">
        <f>J324</f>
        <v>0</v>
      </c>
      <c r="K67" s="94"/>
      <c r="L67" s="209"/>
    </row>
    <row r="68" spans="2:12" s="12" customFormat="1" ht="19.899999999999999" customHeight="1">
      <c r="B68" s="204"/>
      <c r="C68" s="94"/>
      <c r="D68" s="205" t="s">
        <v>166</v>
      </c>
      <c r="E68" s="206"/>
      <c r="F68" s="206"/>
      <c r="G68" s="206"/>
      <c r="H68" s="206"/>
      <c r="I68" s="207"/>
      <c r="J68" s="208">
        <f>J465</f>
        <v>0</v>
      </c>
      <c r="K68" s="94"/>
      <c r="L68" s="209"/>
    </row>
    <row r="69" spans="2:12" s="12" customFormat="1" ht="19.899999999999999" customHeight="1">
      <c r="B69" s="204"/>
      <c r="C69" s="94"/>
      <c r="D69" s="205" t="s">
        <v>167</v>
      </c>
      <c r="E69" s="206"/>
      <c r="F69" s="206"/>
      <c r="G69" s="206"/>
      <c r="H69" s="206"/>
      <c r="I69" s="207"/>
      <c r="J69" s="208">
        <f>J526</f>
        <v>0</v>
      </c>
      <c r="K69" s="94"/>
      <c r="L69" s="209"/>
    </row>
    <row r="70" spans="2:12" s="12" customFormat="1" ht="19.899999999999999" customHeight="1">
      <c r="B70" s="204"/>
      <c r="C70" s="94"/>
      <c r="D70" s="205" t="s">
        <v>168</v>
      </c>
      <c r="E70" s="206"/>
      <c r="F70" s="206"/>
      <c r="G70" s="206"/>
      <c r="H70" s="206"/>
      <c r="I70" s="207"/>
      <c r="J70" s="208">
        <f>J658</f>
        <v>0</v>
      </c>
      <c r="K70" s="94"/>
      <c r="L70" s="209"/>
    </row>
    <row r="71" spans="2:12" s="12" customFormat="1" ht="19.899999999999999" customHeight="1">
      <c r="B71" s="204"/>
      <c r="C71" s="94"/>
      <c r="D71" s="205" t="s">
        <v>169</v>
      </c>
      <c r="E71" s="206"/>
      <c r="F71" s="206"/>
      <c r="G71" s="206"/>
      <c r="H71" s="206"/>
      <c r="I71" s="207"/>
      <c r="J71" s="208">
        <f>J703</f>
        <v>0</v>
      </c>
      <c r="K71" s="94"/>
      <c r="L71" s="209"/>
    </row>
    <row r="72" spans="2:12" s="8" customFormat="1" ht="24.95" customHeight="1">
      <c r="B72" s="143"/>
      <c r="C72" s="144"/>
      <c r="D72" s="145" t="s">
        <v>170</v>
      </c>
      <c r="E72" s="146"/>
      <c r="F72" s="146"/>
      <c r="G72" s="146"/>
      <c r="H72" s="146"/>
      <c r="I72" s="147"/>
      <c r="J72" s="148">
        <f>J706</f>
        <v>0</v>
      </c>
      <c r="K72" s="144"/>
      <c r="L72" s="149"/>
    </row>
    <row r="73" spans="2:12" s="12" customFormat="1" ht="19.899999999999999" customHeight="1">
      <c r="B73" s="204"/>
      <c r="C73" s="94"/>
      <c r="D73" s="205" t="s">
        <v>171</v>
      </c>
      <c r="E73" s="206"/>
      <c r="F73" s="206"/>
      <c r="G73" s="206"/>
      <c r="H73" s="206"/>
      <c r="I73" s="207"/>
      <c r="J73" s="208">
        <f>J707</f>
        <v>0</v>
      </c>
      <c r="K73" s="94"/>
      <c r="L73" s="209"/>
    </row>
    <row r="74" spans="2:12" s="1" customFormat="1" ht="21.75" customHeight="1">
      <c r="B74" s="34"/>
      <c r="C74" s="35"/>
      <c r="D74" s="35"/>
      <c r="E74" s="35"/>
      <c r="F74" s="35"/>
      <c r="G74" s="35"/>
      <c r="H74" s="35"/>
      <c r="I74" s="112"/>
      <c r="J74" s="35"/>
      <c r="K74" s="35"/>
      <c r="L74" s="38"/>
    </row>
    <row r="75" spans="2:12" s="1" customFormat="1" ht="6.95" customHeight="1">
      <c r="B75" s="46"/>
      <c r="C75" s="47"/>
      <c r="D75" s="47"/>
      <c r="E75" s="47"/>
      <c r="F75" s="47"/>
      <c r="G75" s="47"/>
      <c r="H75" s="47"/>
      <c r="I75" s="134"/>
      <c r="J75" s="47"/>
      <c r="K75" s="47"/>
      <c r="L75" s="38"/>
    </row>
    <row r="79" spans="2:12" s="1" customFormat="1" ht="6.95" customHeight="1">
      <c r="B79" s="48"/>
      <c r="C79" s="49"/>
      <c r="D79" s="49"/>
      <c r="E79" s="49"/>
      <c r="F79" s="49"/>
      <c r="G79" s="49"/>
      <c r="H79" s="49"/>
      <c r="I79" s="137"/>
      <c r="J79" s="49"/>
      <c r="K79" s="49"/>
      <c r="L79" s="38"/>
    </row>
    <row r="80" spans="2:12" s="1" customFormat="1" ht="24.95" customHeight="1">
      <c r="B80" s="34"/>
      <c r="C80" s="23" t="s">
        <v>103</v>
      </c>
      <c r="D80" s="35"/>
      <c r="E80" s="35"/>
      <c r="F80" s="35"/>
      <c r="G80" s="35"/>
      <c r="H80" s="35"/>
      <c r="I80" s="112"/>
      <c r="J80" s="35"/>
      <c r="K80" s="35"/>
      <c r="L80" s="38"/>
    </row>
    <row r="81" spans="2:63" s="1" customFormat="1" ht="6.95" customHeight="1">
      <c r="B81" s="34"/>
      <c r="C81" s="35"/>
      <c r="D81" s="35"/>
      <c r="E81" s="35"/>
      <c r="F81" s="35"/>
      <c r="G81" s="35"/>
      <c r="H81" s="35"/>
      <c r="I81" s="112"/>
      <c r="J81" s="35"/>
      <c r="K81" s="35"/>
      <c r="L81" s="38"/>
    </row>
    <row r="82" spans="2:63" s="1" customFormat="1" ht="12" customHeight="1">
      <c r="B82" s="34"/>
      <c r="C82" s="29" t="s">
        <v>16</v>
      </c>
      <c r="D82" s="35"/>
      <c r="E82" s="35"/>
      <c r="F82" s="35"/>
      <c r="G82" s="35"/>
      <c r="H82" s="35"/>
      <c r="I82" s="112"/>
      <c r="J82" s="35"/>
      <c r="K82" s="35"/>
      <c r="L82" s="38"/>
    </row>
    <row r="83" spans="2:63" s="1" customFormat="1" ht="16.5" customHeight="1">
      <c r="B83" s="34"/>
      <c r="C83" s="35"/>
      <c r="D83" s="35"/>
      <c r="E83" s="371" t="str">
        <f>E7</f>
        <v>Humanizace ul. Nádražní v Mimoni</v>
      </c>
      <c r="F83" s="372"/>
      <c r="G83" s="372"/>
      <c r="H83" s="372"/>
      <c r="I83" s="112"/>
      <c r="J83" s="35"/>
      <c r="K83" s="35"/>
      <c r="L83" s="38"/>
    </row>
    <row r="84" spans="2:63" ht="12" customHeight="1">
      <c r="B84" s="21"/>
      <c r="C84" s="29" t="s">
        <v>94</v>
      </c>
      <c r="D84" s="22"/>
      <c r="E84" s="22"/>
      <c r="F84" s="22"/>
      <c r="G84" s="22"/>
      <c r="H84" s="22"/>
      <c r="J84" s="22"/>
      <c r="K84" s="22"/>
      <c r="L84" s="20"/>
    </row>
    <row r="85" spans="2:63" s="1" customFormat="1" ht="16.5" customHeight="1">
      <c r="B85" s="34"/>
      <c r="C85" s="35"/>
      <c r="D85" s="35"/>
      <c r="E85" s="371" t="s">
        <v>95</v>
      </c>
      <c r="F85" s="339"/>
      <c r="G85" s="339"/>
      <c r="H85" s="339"/>
      <c r="I85" s="112"/>
      <c r="J85" s="35"/>
      <c r="K85" s="35"/>
      <c r="L85" s="38"/>
    </row>
    <row r="86" spans="2:63" s="1" customFormat="1" ht="12" customHeight="1">
      <c r="B86" s="34"/>
      <c r="C86" s="29" t="s">
        <v>96</v>
      </c>
      <c r="D86" s="35"/>
      <c r="E86" s="35"/>
      <c r="F86" s="35"/>
      <c r="G86" s="35"/>
      <c r="H86" s="35"/>
      <c r="I86" s="112"/>
      <c r="J86" s="35"/>
      <c r="K86" s="35"/>
      <c r="L86" s="38"/>
    </row>
    <row r="87" spans="2:63" s="1" customFormat="1" ht="16.5" customHeight="1">
      <c r="B87" s="34"/>
      <c r="C87" s="35"/>
      <c r="D87" s="35"/>
      <c r="E87" s="340" t="str">
        <f>E11</f>
        <v xml:space="preserve">SO 100 - Komunikace a zpevněné plochy </v>
      </c>
      <c r="F87" s="339"/>
      <c r="G87" s="339"/>
      <c r="H87" s="339"/>
      <c r="I87" s="112"/>
      <c r="J87" s="35"/>
      <c r="K87" s="35"/>
      <c r="L87" s="38"/>
    </row>
    <row r="88" spans="2:63" s="1" customFormat="1" ht="6.95" customHeight="1">
      <c r="B88" s="34"/>
      <c r="C88" s="35"/>
      <c r="D88" s="35"/>
      <c r="E88" s="35"/>
      <c r="F88" s="35"/>
      <c r="G88" s="35"/>
      <c r="H88" s="35"/>
      <c r="I88" s="112"/>
      <c r="J88" s="35"/>
      <c r="K88" s="35"/>
      <c r="L88" s="38"/>
    </row>
    <row r="89" spans="2:63" s="1" customFormat="1" ht="12" customHeight="1">
      <c r="B89" s="34"/>
      <c r="C89" s="29" t="s">
        <v>21</v>
      </c>
      <c r="D89" s="35"/>
      <c r="E89" s="35"/>
      <c r="F89" s="27" t="str">
        <f>F14</f>
        <v xml:space="preserve">Mimoň </v>
      </c>
      <c r="G89" s="35"/>
      <c r="H89" s="35"/>
      <c r="I89" s="113" t="s">
        <v>23</v>
      </c>
      <c r="J89" s="55" t="str">
        <f>IF(J14="","",J14)</f>
        <v>27. 3. 2017</v>
      </c>
      <c r="K89" s="35"/>
      <c r="L89" s="38"/>
    </row>
    <row r="90" spans="2:63" s="1" customFormat="1" ht="6.95" customHeight="1">
      <c r="B90" s="34"/>
      <c r="C90" s="35"/>
      <c r="D90" s="35"/>
      <c r="E90" s="35"/>
      <c r="F90" s="35"/>
      <c r="G90" s="35"/>
      <c r="H90" s="35"/>
      <c r="I90" s="112"/>
      <c r="J90" s="35"/>
      <c r="K90" s="35"/>
      <c r="L90" s="38"/>
    </row>
    <row r="91" spans="2:63" s="1" customFormat="1" ht="13.7" customHeight="1">
      <c r="B91" s="34"/>
      <c r="C91" s="29" t="s">
        <v>25</v>
      </c>
      <c r="D91" s="35"/>
      <c r="E91" s="35"/>
      <c r="F91" s="27" t="str">
        <f>E17</f>
        <v xml:space="preserve"> </v>
      </c>
      <c r="G91" s="35"/>
      <c r="H91" s="35"/>
      <c r="I91" s="113" t="s">
        <v>31</v>
      </c>
      <c r="J91" s="32" t="str">
        <f>E23</f>
        <v xml:space="preserve"> </v>
      </c>
      <c r="K91" s="35"/>
      <c r="L91" s="38"/>
    </row>
    <row r="92" spans="2:63" s="1" customFormat="1" ht="13.7" customHeight="1">
      <c r="B92" s="34"/>
      <c r="C92" s="29" t="s">
        <v>29</v>
      </c>
      <c r="D92" s="35"/>
      <c r="E92" s="35"/>
      <c r="F92" s="27" t="str">
        <f>IF(E20="","",E20)</f>
        <v>Vyplň údaj</v>
      </c>
      <c r="G92" s="35"/>
      <c r="H92" s="35"/>
      <c r="I92" s="113" t="s">
        <v>33</v>
      </c>
      <c r="J92" s="32" t="str">
        <f>E26</f>
        <v xml:space="preserve"> </v>
      </c>
      <c r="K92" s="35"/>
      <c r="L92" s="38"/>
    </row>
    <row r="93" spans="2:63" s="1" customFormat="1" ht="10.35" customHeight="1">
      <c r="B93" s="34"/>
      <c r="C93" s="35"/>
      <c r="D93" s="35"/>
      <c r="E93" s="35"/>
      <c r="F93" s="35"/>
      <c r="G93" s="35"/>
      <c r="H93" s="35"/>
      <c r="I93" s="112"/>
      <c r="J93" s="35"/>
      <c r="K93" s="35"/>
      <c r="L93" s="38"/>
    </row>
    <row r="94" spans="2:63" s="9" customFormat="1" ht="29.25" customHeight="1">
      <c r="B94" s="150"/>
      <c r="C94" s="151" t="s">
        <v>104</v>
      </c>
      <c r="D94" s="152" t="s">
        <v>55</v>
      </c>
      <c r="E94" s="152" t="s">
        <v>51</v>
      </c>
      <c r="F94" s="152" t="s">
        <v>52</v>
      </c>
      <c r="G94" s="152" t="s">
        <v>105</v>
      </c>
      <c r="H94" s="152" t="s">
        <v>106</v>
      </c>
      <c r="I94" s="153" t="s">
        <v>107</v>
      </c>
      <c r="J94" s="152" t="s">
        <v>100</v>
      </c>
      <c r="K94" s="154" t="s">
        <v>108</v>
      </c>
      <c r="L94" s="155"/>
      <c r="M94" s="64" t="s">
        <v>19</v>
      </c>
      <c r="N94" s="65" t="s">
        <v>40</v>
      </c>
      <c r="O94" s="65" t="s">
        <v>109</v>
      </c>
      <c r="P94" s="65" t="s">
        <v>110</v>
      </c>
      <c r="Q94" s="65" t="s">
        <v>111</v>
      </c>
      <c r="R94" s="65" t="s">
        <v>112</v>
      </c>
      <c r="S94" s="65" t="s">
        <v>113</v>
      </c>
      <c r="T94" s="66" t="s">
        <v>114</v>
      </c>
    </row>
    <row r="95" spans="2:63" s="1" customFormat="1" ht="22.9" customHeight="1">
      <c r="B95" s="34"/>
      <c r="C95" s="71" t="s">
        <v>115</v>
      </c>
      <c r="D95" s="35"/>
      <c r="E95" s="35"/>
      <c r="F95" s="35"/>
      <c r="G95" s="35"/>
      <c r="H95" s="35"/>
      <c r="I95" s="112"/>
      <c r="J95" s="156">
        <f>BK95</f>
        <v>0</v>
      </c>
      <c r="K95" s="35"/>
      <c r="L95" s="38"/>
      <c r="M95" s="67"/>
      <c r="N95" s="68"/>
      <c r="O95" s="68"/>
      <c r="P95" s="157">
        <f>P96+P706</f>
        <v>0</v>
      </c>
      <c r="Q95" s="68"/>
      <c r="R95" s="157">
        <f>R96+R706</f>
        <v>2868.02406582</v>
      </c>
      <c r="S95" s="68"/>
      <c r="T95" s="158">
        <f>T96+T706</f>
        <v>4783.0726500000001</v>
      </c>
      <c r="AT95" s="17" t="s">
        <v>69</v>
      </c>
      <c r="AU95" s="17" t="s">
        <v>101</v>
      </c>
      <c r="BK95" s="159">
        <f>BK96+BK706</f>
        <v>0</v>
      </c>
    </row>
    <row r="96" spans="2:63" s="10" customFormat="1" ht="25.9" customHeight="1">
      <c r="B96" s="160"/>
      <c r="C96" s="161"/>
      <c r="D96" s="162" t="s">
        <v>69</v>
      </c>
      <c r="E96" s="163" t="s">
        <v>172</v>
      </c>
      <c r="F96" s="163" t="s">
        <v>173</v>
      </c>
      <c r="G96" s="161"/>
      <c r="H96" s="161"/>
      <c r="I96" s="164"/>
      <c r="J96" s="165">
        <f>BK96</f>
        <v>0</v>
      </c>
      <c r="K96" s="161"/>
      <c r="L96" s="166"/>
      <c r="M96" s="167"/>
      <c r="N96" s="168"/>
      <c r="O96" s="168"/>
      <c r="P96" s="169">
        <f>P97+P285+P324+P465+P526+P658+P703</f>
        <v>0</v>
      </c>
      <c r="Q96" s="168"/>
      <c r="R96" s="169">
        <f>R97+R285+R324+R465+R526+R658+R703</f>
        <v>2867.6462818200002</v>
      </c>
      <c r="S96" s="168"/>
      <c r="T96" s="170">
        <f>T97+T285+T324+T465+T526+T658+T703</f>
        <v>4783.0726500000001</v>
      </c>
      <c r="AR96" s="171" t="s">
        <v>77</v>
      </c>
      <c r="AT96" s="172" t="s">
        <v>69</v>
      </c>
      <c r="AU96" s="172" t="s">
        <v>70</v>
      </c>
      <c r="AY96" s="171" t="s">
        <v>119</v>
      </c>
      <c r="BK96" s="173">
        <f>BK97+BK285+BK324+BK465+BK526+BK658+BK703</f>
        <v>0</v>
      </c>
    </row>
    <row r="97" spans="2:65" s="10" customFormat="1" ht="22.9" customHeight="1">
      <c r="B97" s="160"/>
      <c r="C97" s="161"/>
      <c r="D97" s="162" t="s">
        <v>69</v>
      </c>
      <c r="E97" s="210" t="s">
        <v>77</v>
      </c>
      <c r="F97" s="210" t="s">
        <v>174</v>
      </c>
      <c r="G97" s="161"/>
      <c r="H97" s="161"/>
      <c r="I97" s="164"/>
      <c r="J97" s="211">
        <f>BK97</f>
        <v>0</v>
      </c>
      <c r="K97" s="161"/>
      <c r="L97" s="166"/>
      <c r="M97" s="167"/>
      <c r="N97" s="168"/>
      <c r="O97" s="168"/>
      <c r="P97" s="169">
        <f>SUM(P98:P284)</f>
        <v>0</v>
      </c>
      <c r="Q97" s="168"/>
      <c r="R97" s="169">
        <f>SUM(R98:R284)</f>
        <v>149.5264</v>
      </c>
      <c r="S97" s="168"/>
      <c r="T97" s="170">
        <f>SUM(T98:T284)</f>
        <v>4757.1306500000001</v>
      </c>
      <c r="AR97" s="171" t="s">
        <v>77</v>
      </c>
      <c r="AT97" s="172" t="s">
        <v>69</v>
      </c>
      <c r="AU97" s="172" t="s">
        <v>77</v>
      </c>
      <c r="AY97" s="171" t="s">
        <v>119</v>
      </c>
      <c r="BK97" s="173">
        <f>SUM(BK98:BK284)</f>
        <v>0</v>
      </c>
    </row>
    <row r="98" spans="2:65" s="1" customFormat="1" ht="16.5" customHeight="1">
      <c r="B98" s="34"/>
      <c r="C98" s="174" t="s">
        <v>77</v>
      </c>
      <c r="D98" s="174" t="s">
        <v>120</v>
      </c>
      <c r="E98" s="175" t="s">
        <v>175</v>
      </c>
      <c r="F98" s="176" t="s">
        <v>176</v>
      </c>
      <c r="G98" s="177" t="s">
        <v>177</v>
      </c>
      <c r="H98" s="178">
        <v>40</v>
      </c>
      <c r="I98" s="179"/>
      <c r="J98" s="180">
        <f>ROUND(I98*H98,2)</f>
        <v>0</v>
      </c>
      <c r="K98" s="176" t="s">
        <v>19</v>
      </c>
      <c r="L98" s="38"/>
      <c r="M98" s="181" t="s">
        <v>19</v>
      </c>
      <c r="N98" s="182" t="s">
        <v>41</v>
      </c>
      <c r="O98" s="60"/>
      <c r="P98" s="183">
        <f>O98*H98</f>
        <v>0</v>
      </c>
      <c r="Q98" s="183">
        <v>0</v>
      </c>
      <c r="R98" s="183">
        <f>Q98*H98</f>
        <v>0</v>
      </c>
      <c r="S98" s="183">
        <v>0</v>
      </c>
      <c r="T98" s="184">
        <f>S98*H98</f>
        <v>0</v>
      </c>
      <c r="AR98" s="17" t="s">
        <v>138</v>
      </c>
      <c r="AT98" s="17" t="s">
        <v>120</v>
      </c>
      <c r="AU98" s="17" t="s">
        <v>74</v>
      </c>
      <c r="AY98" s="17" t="s">
        <v>119</v>
      </c>
      <c r="BE98" s="185">
        <f>IF(N98="základní",J98,0)</f>
        <v>0</v>
      </c>
      <c r="BF98" s="185">
        <f>IF(N98="snížená",J98,0)</f>
        <v>0</v>
      </c>
      <c r="BG98" s="185">
        <f>IF(N98="zákl. přenesená",J98,0)</f>
        <v>0</v>
      </c>
      <c r="BH98" s="185">
        <f>IF(N98="sníž. přenesená",J98,0)</f>
        <v>0</v>
      </c>
      <c r="BI98" s="185">
        <f>IF(N98="nulová",J98,0)</f>
        <v>0</v>
      </c>
      <c r="BJ98" s="17" t="s">
        <v>77</v>
      </c>
      <c r="BK98" s="185">
        <f>ROUND(I98*H98,2)</f>
        <v>0</v>
      </c>
      <c r="BL98" s="17" t="s">
        <v>138</v>
      </c>
      <c r="BM98" s="17" t="s">
        <v>178</v>
      </c>
    </row>
    <row r="99" spans="2:65" s="1" customFormat="1" ht="11.25">
      <c r="B99" s="34"/>
      <c r="C99" s="35"/>
      <c r="D99" s="186" t="s">
        <v>126</v>
      </c>
      <c r="E99" s="35"/>
      <c r="F99" s="187" t="s">
        <v>176</v>
      </c>
      <c r="G99" s="35"/>
      <c r="H99" s="35"/>
      <c r="I99" s="112"/>
      <c r="J99" s="35"/>
      <c r="K99" s="35"/>
      <c r="L99" s="38"/>
      <c r="M99" s="188"/>
      <c r="N99" s="60"/>
      <c r="O99" s="60"/>
      <c r="P99" s="60"/>
      <c r="Q99" s="60"/>
      <c r="R99" s="60"/>
      <c r="S99" s="60"/>
      <c r="T99" s="61"/>
      <c r="AT99" s="17" t="s">
        <v>126</v>
      </c>
      <c r="AU99" s="17" t="s">
        <v>74</v>
      </c>
    </row>
    <row r="100" spans="2:65" s="1" customFormat="1" ht="19.5">
      <c r="B100" s="34"/>
      <c r="C100" s="35"/>
      <c r="D100" s="186" t="s">
        <v>130</v>
      </c>
      <c r="E100" s="35"/>
      <c r="F100" s="189" t="s">
        <v>179</v>
      </c>
      <c r="G100" s="35"/>
      <c r="H100" s="35"/>
      <c r="I100" s="112"/>
      <c r="J100" s="35"/>
      <c r="K100" s="35"/>
      <c r="L100" s="38"/>
      <c r="M100" s="188"/>
      <c r="N100" s="60"/>
      <c r="O100" s="60"/>
      <c r="P100" s="60"/>
      <c r="Q100" s="60"/>
      <c r="R100" s="60"/>
      <c r="S100" s="60"/>
      <c r="T100" s="61"/>
      <c r="AT100" s="17" t="s">
        <v>130</v>
      </c>
      <c r="AU100" s="17" t="s">
        <v>74</v>
      </c>
    </row>
    <row r="101" spans="2:65" s="1" customFormat="1" ht="16.5" customHeight="1">
      <c r="B101" s="34"/>
      <c r="C101" s="174" t="s">
        <v>74</v>
      </c>
      <c r="D101" s="174" t="s">
        <v>120</v>
      </c>
      <c r="E101" s="175" t="s">
        <v>180</v>
      </c>
      <c r="F101" s="176" t="s">
        <v>181</v>
      </c>
      <c r="G101" s="177" t="s">
        <v>182</v>
      </c>
      <c r="H101" s="178">
        <v>1925.4</v>
      </c>
      <c r="I101" s="179"/>
      <c r="J101" s="180">
        <f>ROUND(I101*H101,2)</f>
        <v>0</v>
      </c>
      <c r="K101" s="176" t="s">
        <v>155</v>
      </c>
      <c r="L101" s="38"/>
      <c r="M101" s="181" t="s">
        <v>19</v>
      </c>
      <c r="N101" s="182" t="s">
        <v>41</v>
      </c>
      <c r="O101" s="60"/>
      <c r="P101" s="183">
        <f>O101*H101</f>
        <v>0</v>
      </c>
      <c r="Q101" s="183">
        <v>0</v>
      </c>
      <c r="R101" s="183">
        <f>Q101*H101</f>
        <v>0</v>
      </c>
      <c r="S101" s="183">
        <v>0.28100000000000003</v>
      </c>
      <c r="T101" s="184">
        <f>S101*H101</f>
        <v>541.03740000000005</v>
      </c>
      <c r="AR101" s="17" t="s">
        <v>138</v>
      </c>
      <c r="AT101" s="17" t="s">
        <v>120</v>
      </c>
      <c r="AU101" s="17" t="s">
        <v>74</v>
      </c>
      <c r="AY101" s="17" t="s">
        <v>119</v>
      </c>
      <c r="BE101" s="185">
        <f>IF(N101="základní",J101,0)</f>
        <v>0</v>
      </c>
      <c r="BF101" s="185">
        <f>IF(N101="snížená",J101,0)</f>
        <v>0</v>
      </c>
      <c r="BG101" s="185">
        <f>IF(N101="zákl. přenesená",J101,0)</f>
        <v>0</v>
      </c>
      <c r="BH101" s="185">
        <f>IF(N101="sníž. přenesená",J101,0)</f>
        <v>0</v>
      </c>
      <c r="BI101" s="185">
        <f>IF(N101="nulová",J101,0)</f>
        <v>0</v>
      </c>
      <c r="BJ101" s="17" t="s">
        <v>77</v>
      </c>
      <c r="BK101" s="185">
        <f>ROUND(I101*H101,2)</f>
        <v>0</v>
      </c>
      <c r="BL101" s="17" t="s">
        <v>138</v>
      </c>
      <c r="BM101" s="17" t="s">
        <v>183</v>
      </c>
    </row>
    <row r="102" spans="2:65" s="1" customFormat="1" ht="19.5">
      <c r="B102" s="34"/>
      <c r="C102" s="35"/>
      <c r="D102" s="186" t="s">
        <v>126</v>
      </c>
      <c r="E102" s="35"/>
      <c r="F102" s="187" t="s">
        <v>184</v>
      </c>
      <c r="G102" s="35"/>
      <c r="H102" s="35"/>
      <c r="I102" s="112"/>
      <c r="J102" s="35"/>
      <c r="K102" s="35"/>
      <c r="L102" s="38"/>
      <c r="M102" s="188"/>
      <c r="N102" s="60"/>
      <c r="O102" s="60"/>
      <c r="P102" s="60"/>
      <c r="Q102" s="60"/>
      <c r="R102" s="60"/>
      <c r="S102" s="60"/>
      <c r="T102" s="61"/>
      <c r="AT102" s="17" t="s">
        <v>126</v>
      </c>
      <c r="AU102" s="17" t="s">
        <v>74</v>
      </c>
    </row>
    <row r="103" spans="2:65" s="1" customFormat="1" ht="19.5">
      <c r="B103" s="34"/>
      <c r="C103" s="35"/>
      <c r="D103" s="186" t="s">
        <v>130</v>
      </c>
      <c r="E103" s="35"/>
      <c r="F103" s="189" t="s">
        <v>185</v>
      </c>
      <c r="G103" s="35"/>
      <c r="H103" s="35"/>
      <c r="I103" s="112"/>
      <c r="J103" s="35"/>
      <c r="K103" s="35"/>
      <c r="L103" s="38"/>
      <c r="M103" s="188"/>
      <c r="N103" s="60"/>
      <c r="O103" s="60"/>
      <c r="P103" s="60"/>
      <c r="Q103" s="60"/>
      <c r="R103" s="60"/>
      <c r="S103" s="60"/>
      <c r="T103" s="61"/>
      <c r="AT103" s="17" t="s">
        <v>130</v>
      </c>
      <c r="AU103" s="17" t="s">
        <v>74</v>
      </c>
    </row>
    <row r="104" spans="2:65" s="11" customFormat="1" ht="11.25">
      <c r="B104" s="190"/>
      <c r="C104" s="191"/>
      <c r="D104" s="186" t="s">
        <v>136</v>
      </c>
      <c r="E104" s="192" t="s">
        <v>19</v>
      </c>
      <c r="F104" s="193" t="s">
        <v>186</v>
      </c>
      <c r="G104" s="191"/>
      <c r="H104" s="194">
        <v>1350.3</v>
      </c>
      <c r="I104" s="195"/>
      <c r="J104" s="191"/>
      <c r="K104" s="191"/>
      <c r="L104" s="196"/>
      <c r="M104" s="197"/>
      <c r="N104" s="198"/>
      <c r="O104" s="198"/>
      <c r="P104" s="198"/>
      <c r="Q104" s="198"/>
      <c r="R104" s="198"/>
      <c r="S104" s="198"/>
      <c r="T104" s="199"/>
      <c r="AT104" s="200" t="s">
        <v>136</v>
      </c>
      <c r="AU104" s="200" t="s">
        <v>74</v>
      </c>
      <c r="AV104" s="11" t="s">
        <v>74</v>
      </c>
      <c r="AW104" s="11" t="s">
        <v>32</v>
      </c>
      <c r="AX104" s="11" t="s">
        <v>70</v>
      </c>
      <c r="AY104" s="200" t="s">
        <v>119</v>
      </c>
    </row>
    <row r="105" spans="2:65" s="11" customFormat="1" ht="11.25">
      <c r="B105" s="190"/>
      <c r="C105" s="191"/>
      <c r="D105" s="186" t="s">
        <v>136</v>
      </c>
      <c r="E105" s="192" t="s">
        <v>19</v>
      </c>
      <c r="F105" s="193" t="s">
        <v>187</v>
      </c>
      <c r="G105" s="191"/>
      <c r="H105" s="194">
        <v>575.1</v>
      </c>
      <c r="I105" s="195"/>
      <c r="J105" s="191"/>
      <c r="K105" s="191"/>
      <c r="L105" s="196"/>
      <c r="M105" s="197"/>
      <c r="N105" s="198"/>
      <c r="O105" s="198"/>
      <c r="P105" s="198"/>
      <c r="Q105" s="198"/>
      <c r="R105" s="198"/>
      <c r="S105" s="198"/>
      <c r="T105" s="199"/>
      <c r="AT105" s="200" t="s">
        <v>136</v>
      </c>
      <c r="AU105" s="200" t="s">
        <v>74</v>
      </c>
      <c r="AV105" s="11" t="s">
        <v>74</v>
      </c>
      <c r="AW105" s="11" t="s">
        <v>32</v>
      </c>
      <c r="AX105" s="11" t="s">
        <v>70</v>
      </c>
      <c r="AY105" s="200" t="s">
        <v>119</v>
      </c>
    </row>
    <row r="106" spans="2:65" s="13" customFormat="1" ht="11.25">
      <c r="B106" s="212"/>
      <c r="C106" s="213"/>
      <c r="D106" s="186" t="s">
        <v>136</v>
      </c>
      <c r="E106" s="214" t="s">
        <v>19</v>
      </c>
      <c r="F106" s="215" t="s">
        <v>188</v>
      </c>
      <c r="G106" s="213"/>
      <c r="H106" s="216">
        <v>1925.4</v>
      </c>
      <c r="I106" s="217"/>
      <c r="J106" s="213"/>
      <c r="K106" s="213"/>
      <c r="L106" s="218"/>
      <c r="M106" s="219"/>
      <c r="N106" s="220"/>
      <c r="O106" s="220"/>
      <c r="P106" s="220"/>
      <c r="Q106" s="220"/>
      <c r="R106" s="220"/>
      <c r="S106" s="220"/>
      <c r="T106" s="221"/>
      <c r="AT106" s="222" t="s">
        <v>136</v>
      </c>
      <c r="AU106" s="222" t="s">
        <v>74</v>
      </c>
      <c r="AV106" s="13" t="s">
        <v>138</v>
      </c>
      <c r="AW106" s="13" t="s">
        <v>32</v>
      </c>
      <c r="AX106" s="13" t="s">
        <v>77</v>
      </c>
      <c r="AY106" s="222" t="s">
        <v>119</v>
      </c>
    </row>
    <row r="107" spans="2:65" s="1" customFormat="1" ht="16.5" customHeight="1">
      <c r="B107" s="34"/>
      <c r="C107" s="174" t="s">
        <v>132</v>
      </c>
      <c r="D107" s="174" t="s">
        <v>120</v>
      </c>
      <c r="E107" s="175" t="s">
        <v>189</v>
      </c>
      <c r="F107" s="176" t="s">
        <v>190</v>
      </c>
      <c r="G107" s="177" t="s">
        <v>182</v>
      </c>
      <c r="H107" s="178">
        <v>288.11</v>
      </c>
      <c r="I107" s="179"/>
      <c r="J107" s="180">
        <f>ROUND(I107*H107,2)</f>
        <v>0</v>
      </c>
      <c r="K107" s="176" t="s">
        <v>155</v>
      </c>
      <c r="L107" s="38"/>
      <c r="M107" s="181" t="s">
        <v>19</v>
      </c>
      <c r="N107" s="182" t="s">
        <v>41</v>
      </c>
      <c r="O107" s="60"/>
      <c r="P107" s="183">
        <f>O107*H107</f>
        <v>0</v>
      </c>
      <c r="Q107" s="183">
        <v>0</v>
      </c>
      <c r="R107" s="183">
        <f>Q107*H107</f>
        <v>0</v>
      </c>
      <c r="S107" s="183">
        <v>0.255</v>
      </c>
      <c r="T107" s="184">
        <f>S107*H107</f>
        <v>73.468050000000005</v>
      </c>
      <c r="AR107" s="17" t="s">
        <v>138</v>
      </c>
      <c r="AT107" s="17" t="s">
        <v>120</v>
      </c>
      <c r="AU107" s="17" t="s">
        <v>74</v>
      </c>
      <c r="AY107" s="17" t="s">
        <v>119</v>
      </c>
      <c r="BE107" s="185">
        <f>IF(N107="základní",J107,0)</f>
        <v>0</v>
      </c>
      <c r="BF107" s="185">
        <f>IF(N107="snížená",J107,0)</f>
        <v>0</v>
      </c>
      <c r="BG107" s="185">
        <f>IF(N107="zákl. přenesená",J107,0)</f>
        <v>0</v>
      </c>
      <c r="BH107" s="185">
        <f>IF(N107="sníž. přenesená",J107,0)</f>
        <v>0</v>
      </c>
      <c r="BI107" s="185">
        <f>IF(N107="nulová",J107,0)</f>
        <v>0</v>
      </c>
      <c r="BJ107" s="17" t="s">
        <v>77</v>
      </c>
      <c r="BK107" s="185">
        <f>ROUND(I107*H107,2)</f>
        <v>0</v>
      </c>
      <c r="BL107" s="17" t="s">
        <v>138</v>
      </c>
      <c r="BM107" s="17" t="s">
        <v>191</v>
      </c>
    </row>
    <row r="108" spans="2:65" s="1" customFormat="1" ht="19.5">
      <c r="B108" s="34"/>
      <c r="C108" s="35"/>
      <c r="D108" s="186" t="s">
        <v>126</v>
      </c>
      <c r="E108" s="35"/>
      <c r="F108" s="187" t="s">
        <v>192</v>
      </c>
      <c r="G108" s="35"/>
      <c r="H108" s="35"/>
      <c r="I108" s="112"/>
      <c r="J108" s="35"/>
      <c r="K108" s="35"/>
      <c r="L108" s="38"/>
      <c r="M108" s="188"/>
      <c r="N108" s="60"/>
      <c r="O108" s="60"/>
      <c r="P108" s="60"/>
      <c r="Q108" s="60"/>
      <c r="R108" s="60"/>
      <c r="S108" s="60"/>
      <c r="T108" s="61"/>
      <c r="AT108" s="17" t="s">
        <v>126</v>
      </c>
      <c r="AU108" s="17" t="s">
        <v>74</v>
      </c>
    </row>
    <row r="109" spans="2:65" s="1" customFormat="1" ht="19.5">
      <c r="B109" s="34"/>
      <c r="C109" s="35"/>
      <c r="D109" s="186" t="s">
        <v>130</v>
      </c>
      <c r="E109" s="35"/>
      <c r="F109" s="189" t="s">
        <v>193</v>
      </c>
      <c r="G109" s="35"/>
      <c r="H109" s="35"/>
      <c r="I109" s="112"/>
      <c r="J109" s="35"/>
      <c r="K109" s="35"/>
      <c r="L109" s="38"/>
      <c r="M109" s="188"/>
      <c r="N109" s="60"/>
      <c r="O109" s="60"/>
      <c r="P109" s="60"/>
      <c r="Q109" s="60"/>
      <c r="R109" s="60"/>
      <c r="S109" s="60"/>
      <c r="T109" s="61"/>
      <c r="AT109" s="17" t="s">
        <v>130</v>
      </c>
      <c r="AU109" s="17" t="s">
        <v>74</v>
      </c>
    </row>
    <row r="110" spans="2:65" s="14" customFormat="1" ht="11.25">
      <c r="B110" s="223"/>
      <c r="C110" s="224"/>
      <c r="D110" s="186" t="s">
        <v>136</v>
      </c>
      <c r="E110" s="225" t="s">
        <v>19</v>
      </c>
      <c r="F110" s="226" t="s">
        <v>194</v>
      </c>
      <c r="G110" s="224"/>
      <c r="H110" s="225" t="s">
        <v>19</v>
      </c>
      <c r="I110" s="227"/>
      <c r="J110" s="224"/>
      <c r="K110" s="224"/>
      <c r="L110" s="228"/>
      <c r="M110" s="229"/>
      <c r="N110" s="230"/>
      <c r="O110" s="230"/>
      <c r="P110" s="230"/>
      <c r="Q110" s="230"/>
      <c r="R110" s="230"/>
      <c r="S110" s="230"/>
      <c r="T110" s="231"/>
      <c r="AT110" s="232" t="s">
        <v>136</v>
      </c>
      <c r="AU110" s="232" t="s">
        <v>74</v>
      </c>
      <c r="AV110" s="14" t="s">
        <v>77</v>
      </c>
      <c r="AW110" s="14" t="s">
        <v>32</v>
      </c>
      <c r="AX110" s="14" t="s">
        <v>70</v>
      </c>
      <c r="AY110" s="232" t="s">
        <v>119</v>
      </c>
    </row>
    <row r="111" spans="2:65" s="11" customFormat="1" ht="11.25">
      <c r="B111" s="190"/>
      <c r="C111" s="191"/>
      <c r="D111" s="186" t="s">
        <v>136</v>
      </c>
      <c r="E111" s="192" t="s">
        <v>19</v>
      </c>
      <c r="F111" s="193" t="s">
        <v>195</v>
      </c>
      <c r="G111" s="191"/>
      <c r="H111" s="194">
        <v>181.81</v>
      </c>
      <c r="I111" s="195"/>
      <c r="J111" s="191"/>
      <c r="K111" s="191"/>
      <c r="L111" s="196"/>
      <c r="M111" s="197"/>
      <c r="N111" s="198"/>
      <c r="O111" s="198"/>
      <c r="P111" s="198"/>
      <c r="Q111" s="198"/>
      <c r="R111" s="198"/>
      <c r="S111" s="198"/>
      <c r="T111" s="199"/>
      <c r="AT111" s="200" t="s">
        <v>136</v>
      </c>
      <c r="AU111" s="200" t="s">
        <v>74</v>
      </c>
      <c r="AV111" s="11" t="s">
        <v>74</v>
      </c>
      <c r="AW111" s="11" t="s">
        <v>32</v>
      </c>
      <c r="AX111" s="11" t="s">
        <v>70</v>
      </c>
      <c r="AY111" s="200" t="s">
        <v>119</v>
      </c>
    </row>
    <row r="112" spans="2:65" s="11" customFormat="1" ht="11.25">
      <c r="B112" s="190"/>
      <c r="C112" s="191"/>
      <c r="D112" s="186" t="s">
        <v>136</v>
      </c>
      <c r="E112" s="192" t="s">
        <v>19</v>
      </c>
      <c r="F112" s="193" t="s">
        <v>196</v>
      </c>
      <c r="G112" s="191"/>
      <c r="H112" s="194">
        <v>106.3</v>
      </c>
      <c r="I112" s="195"/>
      <c r="J112" s="191"/>
      <c r="K112" s="191"/>
      <c r="L112" s="196"/>
      <c r="M112" s="197"/>
      <c r="N112" s="198"/>
      <c r="O112" s="198"/>
      <c r="P112" s="198"/>
      <c r="Q112" s="198"/>
      <c r="R112" s="198"/>
      <c r="S112" s="198"/>
      <c r="T112" s="199"/>
      <c r="AT112" s="200" t="s">
        <v>136</v>
      </c>
      <c r="AU112" s="200" t="s">
        <v>74</v>
      </c>
      <c r="AV112" s="11" t="s">
        <v>74</v>
      </c>
      <c r="AW112" s="11" t="s">
        <v>32</v>
      </c>
      <c r="AX112" s="11" t="s">
        <v>70</v>
      </c>
      <c r="AY112" s="200" t="s">
        <v>119</v>
      </c>
    </row>
    <row r="113" spans="2:65" s="13" customFormat="1" ht="11.25">
      <c r="B113" s="212"/>
      <c r="C113" s="213"/>
      <c r="D113" s="186" t="s">
        <v>136</v>
      </c>
      <c r="E113" s="214" t="s">
        <v>19</v>
      </c>
      <c r="F113" s="215" t="s">
        <v>188</v>
      </c>
      <c r="G113" s="213"/>
      <c r="H113" s="216">
        <v>288.11</v>
      </c>
      <c r="I113" s="217"/>
      <c r="J113" s="213"/>
      <c r="K113" s="213"/>
      <c r="L113" s="218"/>
      <c r="M113" s="219"/>
      <c r="N113" s="220"/>
      <c r="O113" s="220"/>
      <c r="P113" s="220"/>
      <c r="Q113" s="220"/>
      <c r="R113" s="220"/>
      <c r="S113" s="220"/>
      <c r="T113" s="221"/>
      <c r="AT113" s="222" t="s">
        <v>136</v>
      </c>
      <c r="AU113" s="222" t="s">
        <v>74</v>
      </c>
      <c r="AV113" s="13" t="s">
        <v>138</v>
      </c>
      <c r="AW113" s="13" t="s">
        <v>32</v>
      </c>
      <c r="AX113" s="13" t="s">
        <v>77</v>
      </c>
      <c r="AY113" s="222" t="s">
        <v>119</v>
      </c>
    </row>
    <row r="114" spans="2:65" s="1" customFormat="1" ht="16.5" customHeight="1">
      <c r="B114" s="34"/>
      <c r="C114" s="174" t="s">
        <v>138</v>
      </c>
      <c r="D114" s="174" t="s">
        <v>120</v>
      </c>
      <c r="E114" s="175" t="s">
        <v>197</v>
      </c>
      <c r="F114" s="176" t="s">
        <v>198</v>
      </c>
      <c r="G114" s="177" t="s">
        <v>182</v>
      </c>
      <c r="H114" s="178">
        <v>2882.75</v>
      </c>
      <c r="I114" s="179"/>
      <c r="J114" s="180">
        <f>ROUND(I114*H114,2)</f>
        <v>0</v>
      </c>
      <c r="K114" s="176" t="s">
        <v>155</v>
      </c>
      <c r="L114" s="38"/>
      <c r="M114" s="181" t="s">
        <v>19</v>
      </c>
      <c r="N114" s="182" t="s">
        <v>41</v>
      </c>
      <c r="O114" s="60"/>
      <c r="P114" s="183">
        <f>O114*H114</f>
        <v>0</v>
      </c>
      <c r="Q114" s="183">
        <v>0</v>
      </c>
      <c r="R114" s="183">
        <f>Q114*H114</f>
        <v>0</v>
      </c>
      <c r="S114" s="183">
        <v>0.32</v>
      </c>
      <c r="T114" s="184">
        <f>S114*H114</f>
        <v>922.48</v>
      </c>
      <c r="AR114" s="17" t="s">
        <v>138</v>
      </c>
      <c r="AT114" s="17" t="s">
        <v>120</v>
      </c>
      <c r="AU114" s="17" t="s">
        <v>74</v>
      </c>
      <c r="AY114" s="17" t="s">
        <v>119</v>
      </c>
      <c r="BE114" s="185">
        <f>IF(N114="základní",J114,0)</f>
        <v>0</v>
      </c>
      <c r="BF114" s="185">
        <f>IF(N114="snížená",J114,0)</f>
        <v>0</v>
      </c>
      <c r="BG114" s="185">
        <f>IF(N114="zákl. přenesená",J114,0)</f>
        <v>0</v>
      </c>
      <c r="BH114" s="185">
        <f>IF(N114="sníž. přenesená",J114,0)</f>
        <v>0</v>
      </c>
      <c r="BI114" s="185">
        <f>IF(N114="nulová",J114,0)</f>
        <v>0</v>
      </c>
      <c r="BJ114" s="17" t="s">
        <v>77</v>
      </c>
      <c r="BK114" s="185">
        <f>ROUND(I114*H114,2)</f>
        <v>0</v>
      </c>
      <c r="BL114" s="17" t="s">
        <v>138</v>
      </c>
      <c r="BM114" s="17" t="s">
        <v>199</v>
      </c>
    </row>
    <row r="115" spans="2:65" s="1" customFormat="1" ht="19.5">
      <c r="B115" s="34"/>
      <c r="C115" s="35"/>
      <c r="D115" s="186" t="s">
        <v>126</v>
      </c>
      <c r="E115" s="35"/>
      <c r="F115" s="187" t="s">
        <v>200</v>
      </c>
      <c r="G115" s="35"/>
      <c r="H115" s="35"/>
      <c r="I115" s="112"/>
      <c r="J115" s="35"/>
      <c r="K115" s="35"/>
      <c r="L115" s="38"/>
      <c r="M115" s="188"/>
      <c r="N115" s="60"/>
      <c r="O115" s="60"/>
      <c r="P115" s="60"/>
      <c r="Q115" s="60"/>
      <c r="R115" s="60"/>
      <c r="S115" s="60"/>
      <c r="T115" s="61"/>
      <c r="AT115" s="17" t="s">
        <v>126</v>
      </c>
      <c r="AU115" s="17" t="s">
        <v>74</v>
      </c>
    </row>
    <row r="116" spans="2:65" s="1" customFormat="1" ht="19.5">
      <c r="B116" s="34"/>
      <c r="C116" s="35"/>
      <c r="D116" s="186" t="s">
        <v>130</v>
      </c>
      <c r="E116" s="35"/>
      <c r="F116" s="189" t="s">
        <v>179</v>
      </c>
      <c r="G116" s="35"/>
      <c r="H116" s="35"/>
      <c r="I116" s="112"/>
      <c r="J116" s="35"/>
      <c r="K116" s="35"/>
      <c r="L116" s="38"/>
      <c r="M116" s="188"/>
      <c r="N116" s="60"/>
      <c r="O116" s="60"/>
      <c r="P116" s="60"/>
      <c r="Q116" s="60"/>
      <c r="R116" s="60"/>
      <c r="S116" s="60"/>
      <c r="T116" s="61"/>
      <c r="AT116" s="17" t="s">
        <v>130</v>
      </c>
      <c r="AU116" s="17" t="s">
        <v>74</v>
      </c>
    </row>
    <row r="117" spans="2:65" s="11" customFormat="1" ht="11.25">
      <c r="B117" s="190"/>
      <c r="C117" s="191"/>
      <c r="D117" s="186" t="s">
        <v>136</v>
      </c>
      <c r="E117" s="192" t="s">
        <v>19</v>
      </c>
      <c r="F117" s="193" t="s">
        <v>201</v>
      </c>
      <c r="G117" s="191"/>
      <c r="H117" s="194">
        <v>7.75</v>
      </c>
      <c r="I117" s="195"/>
      <c r="J117" s="191"/>
      <c r="K117" s="191"/>
      <c r="L117" s="196"/>
      <c r="M117" s="197"/>
      <c r="N117" s="198"/>
      <c r="O117" s="198"/>
      <c r="P117" s="198"/>
      <c r="Q117" s="198"/>
      <c r="R117" s="198"/>
      <c r="S117" s="198"/>
      <c r="T117" s="199"/>
      <c r="AT117" s="200" t="s">
        <v>136</v>
      </c>
      <c r="AU117" s="200" t="s">
        <v>74</v>
      </c>
      <c r="AV117" s="11" t="s">
        <v>74</v>
      </c>
      <c r="AW117" s="11" t="s">
        <v>32</v>
      </c>
      <c r="AX117" s="11" t="s">
        <v>70</v>
      </c>
      <c r="AY117" s="200" t="s">
        <v>119</v>
      </c>
    </row>
    <row r="118" spans="2:65" s="11" customFormat="1" ht="11.25">
      <c r="B118" s="190"/>
      <c r="C118" s="191"/>
      <c r="D118" s="186" t="s">
        <v>136</v>
      </c>
      <c r="E118" s="192" t="s">
        <v>19</v>
      </c>
      <c r="F118" s="193" t="s">
        <v>202</v>
      </c>
      <c r="G118" s="191"/>
      <c r="H118" s="194">
        <v>735</v>
      </c>
      <c r="I118" s="195"/>
      <c r="J118" s="191"/>
      <c r="K118" s="191"/>
      <c r="L118" s="196"/>
      <c r="M118" s="197"/>
      <c r="N118" s="198"/>
      <c r="O118" s="198"/>
      <c r="P118" s="198"/>
      <c r="Q118" s="198"/>
      <c r="R118" s="198"/>
      <c r="S118" s="198"/>
      <c r="T118" s="199"/>
      <c r="AT118" s="200" t="s">
        <v>136</v>
      </c>
      <c r="AU118" s="200" t="s">
        <v>74</v>
      </c>
      <c r="AV118" s="11" t="s">
        <v>74</v>
      </c>
      <c r="AW118" s="11" t="s">
        <v>32</v>
      </c>
      <c r="AX118" s="11" t="s">
        <v>70</v>
      </c>
      <c r="AY118" s="200" t="s">
        <v>119</v>
      </c>
    </row>
    <row r="119" spans="2:65" s="11" customFormat="1" ht="11.25">
      <c r="B119" s="190"/>
      <c r="C119" s="191"/>
      <c r="D119" s="186" t="s">
        <v>136</v>
      </c>
      <c r="E119" s="192" t="s">
        <v>19</v>
      </c>
      <c r="F119" s="193" t="s">
        <v>203</v>
      </c>
      <c r="G119" s="191"/>
      <c r="H119" s="194">
        <v>2140</v>
      </c>
      <c r="I119" s="195"/>
      <c r="J119" s="191"/>
      <c r="K119" s="191"/>
      <c r="L119" s="196"/>
      <c r="M119" s="197"/>
      <c r="N119" s="198"/>
      <c r="O119" s="198"/>
      <c r="P119" s="198"/>
      <c r="Q119" s="198"/>
      <c r="R119" s="198"/>
      <c r="S119" s="198"/>
      <c r="T119" s="199"/>
      <c r="AT119" s="200" t="s">
        <v>136</v>
      </c>
      <c r="AU119" s="200" t="s">
        <v>74</v>
      </c>
      <c r="AV119" s="11" t="s">
        <v>74</v>
      </c>
      <c r="AW119" s="11" t="s">
        <v>32</v>
      </c>
      <c r="AX119" s="11" t="s">
        <v>70</v>
      </c>
      <c r="AY119" s="200" t="s">
        <v>119</v>
      </c>
    </row>
    <row r="120" spans="2:65" s="13" customFormat="1" ht="11.25">
      <c r="B120" s="212"/>
      <c r="C120" s="213"/>
      <c r="D120" s="186" t="s">
        <v>136</v>
      </c>
      <c r="E120" s="214" t="s">
        <v>19</v>
      </c>
      <c r="F120" s="215" t="s">
        <v>188</v>
      </c>
      <c r="G120" s="213"/>
      <c r="H120" s="216">
        <v>2882.75</v>
      </c>
      <c r="I120" s="217"/>
      <c r="J120" s="213"/>
      <c r="K120" s="213"/>
      <c r="L120" s="218"/>
      <c r="M120" s="219"/>
      <c r="N120" s="220"/>
      <c r="O120" s="220"/>
      <c r="P120" s="220"/>
      <c r="Q120" s="220"/>
      <c r="R120" s="220"/>
      <c r="S120" s="220"/>
      <c r="T120" s="221"/>
      <c r="AT120" s="222" t="s">
        <v>136</v>
      </c>
      <c r="AU120" s="222" t="s">
        <v>74</v>
      </c>
      <c r="AV120" s="13" t="s">
        <v>138</v>
      </c>
      <c r="AW120" s="13" t="s">
        <v>32</v>
      </c>
      <c r="AX120" s="13" t="s">
        <v>77</v>
      </c>
      <c r="AY120" s="222" t="s">
        <v>119</v>
      </c>
    </row>
    <row r="121" spans="2:65" s="1" customFormat="1" ht="16.5" customHeight="1">
      <c r="B121" s="34"/>
      <c r="C121" s="174" t="s">
        <v>118</v>
      </c>
      <c r="D121" s="174" t="s">
        <v>120</v>
      </c>
      <c r="E121" s="175" t="s">
        <v>204</v>
      </c>
      <c r="F121" s="176" t="s">
        <v>205</v>
      </c>
      <c r="G121" s="177" t="s">
        <v>182</v>
      </c>
      <c r="H121" s="178">
        <v>735</v>
      </c>
      <c r="I121" s="179"/>
      <c r="J121" s="180">
        <f>ROUND(I121*H121,2)</f>
        <v>0</v>
      </c>
      <c r="K121" s="176" t="s">
        <v>155</v>
      </c>
      <c r="L121" s="38"/>
      <c r="M121" s="181" t="s">
        <v>19</v>
      </c>
      <c r="N121" s="182" t="s">
        <v>41</v>
      </c>
      <c r="O121" s="60"/>
      <c r="P121" s="183">
        <f>O121*H121</f>
        <v>0</v>
      </c>
      <c r="Q121" s="183">
        <v>0</v>
      </c>
      <c r="R121" s="183">
        <f>Q121*H121</f>
        <v>0</v>
      </c>
      <c r="S121" s="183">
        <v>0.63</v>
      </c>
      <c r="T121" s="184">
        <f>S121*H121</f>
        <v>463.05</v>
      </c>
      <c r="AR121" s="17" t="s">
        <v>138</v>
      </c>
      <c r="AT121" s="17" t="s">
        <v>120</v>
      </c>
      <c r="AU121" s="17" t="s">
        <v>74</v>
      </c>
      <c r="AY121" s="17" t="s">
        <v>119</v>
      </c>
      <c r="BE121" s="185">
        <f>IF(N121="základní",J121,0)</f>
        <v>0</v>
      </c>
      <c r="BF121" s="185">
        <f>IF(N121="snížená",J121,0)</f>
        <v>0</v>
      </c>
      <c r="BG121" s="185">
        <f>IF(N121="zákl. přenesená",J121,0)</f>
        <v>0</v>
      </c>
      <c r="BH121" s="185">
        <f>IF(N121="sníž. přenesená",J121,0)</f>
        <v>0</v>
      </c>
      <c r="BI121" s="185">
        <f>IF(N121="nulová",J121,0)</f>
        <v>0</v>
      </c>
      <c r="BJ121" s="17" t="s">
        <v>77</v>
      </c>
      <c r="BK121" s="185">
        <f>ROUND(I121*H121,2)</f>
        <v>0</v>
      </c>
      <c r="BL121" s="17" t="s">
        <v>138</v>
      </c>
      <c r="BM121" s="17" t="s">
        <v>206</v>
      </c>
    </row>
    <row r="122" spans="2:65" s="1" customFormat="1" ht="19.5">
      <c r="B122" s="34"/>
      <c r="C122" s="35"/>
      <c r="D122" s="186" t="s">
        <v>126</v>
      </c>
      <c r="E122" s="35"/>
      <c r="F122" s="187" t="s">
        <v>207</v>
      </c>
      <c r="G122" s="35"/>
      <c r="H122" s="35"/>
      <c r="I122" s="112"/>
      <c r="J122" s="35"/>
      <c r="K122" s="35"/>
      <c r="L122" s="38"/>
      <c r="M122" s="188"/>
      <c r="N122" s="60"/>
      <c r="O122" s="60"/>
      <c r="P122" s="60"/>
      <c r="Q122" s="60"/>
      <c r="R122" s="60"/>
      <c r="S122" s="60"/>
      <c r="T122" s="61"/>
      <c r="AT122" s="17" t="s">
        <v>126</v>
      </c>
      <c r="AU122" s="17" t="s">
        <v>74</v>
      </c>
    </row>
    <row r="123" spans="2:65" s="1" customFormat="1" ht="19.5">
      <c r="B123" s="34"/>
      <c r="C123" s="35"/>
      <c r="D123" s="186" t="s">
        <v>130</v>
      </c>
      <c r="E123" s="35"/>
      <c r="F123" s="189" t="s">
        <v>179</v>
      </c>
      <c r="G123" s="35"/>
      <c r="H123" s="35"/>
      <c r="I123" s="112"/>
      <c r="J123" s="35"/>
      <c r="K123" s="35"/>
      <c r="L123" s="38"/>
      <c r="M123" s="188"/>
      <c r="N123" s="60"/>
      <c r="O123" s="60"/>
      <c r="P123" s="60"/>
      <c r="Q123" s="60"/>
      <c r="R123" s="60"/>
      <c r="S123" s="60"/>
      <c r="T123" s="61"/>
      <c r="AT123" s="17" t="s">
        <v>130</v>
      </c>
      <c r="AU123" s="17" t="s">
        <v>74</v>
      </c>
    </row>
    <row r="124" spans="2:65" s="14" customFormat="1" ht="11.25">
      <c r="B124" s="223"/>
      <c r="C124" s="224"/>
      <c r="D124" s="186" t="s">
        <v>136</v>
      </c>
      <c r="E124" s="225" t="s">
        <v>19</v>
      </c>
      <c r="F124" s="226" t="s">
        <v>208</v>
      </c>
      <c r="G124" s="224"/>
      <c r="H124" s="225" t="s">
        <v>19</v>
      </c>
      <c r="I124" s="227"/>
      <c r="J124" s="224"/>
      <c r="K124" s="224"/>
      <c r="L124" s="228"/>
      <c r="M124" s="229"/>
      <c r="N124" s="230"/>
      <c r="O124" s="230"/>
      <c r="P124" s="230"/>
      <c r="Q124" s="230"/>
      <c r="R124" s="230"/>
      <c r="S124" s="230"/>
      <c r="T124" s="231"/>
      <c r="AT124" s="232" t="s">
        <v>136</v>
      </c>
      <c r="AU124" s="232" t="s">
        <v>74</v>
      </c>
      <c r="AV124" s="14" t="s">
        <v>77</v>
      </c>
      <c r="AW124" s="14" t="s">
        <v>32</v>
      </c>
      <c r="AX124" s="14" t="s">
        <v>70</v>
      </c>
      <c r="AY124" s="232" t="s">
        <v>119</v>
      </c>
    </row>
    <row r="125" spans="2:65" s="11" customFormat="1" ht="11.25">
      <c r="B125" s="190"/>
      <c r="C125" s="191"/>
      <c r="D125" s="186" t="s">
        <v>136</v>
      </c>
      <c r="E125" s="192" t="s">
        <v>19</v>
      </c>
      <c r="F125" s="193" t="s">
        <v>209</v>
      </c>
      <c r="G125" s="191"/>
      <c r="H125" s="194">
        <v>735</v>
      </c>
      <c r="I125" s="195"/>
      <c r="J125" s="191"/>
      <c r="K125" s="191"/>
      <c r="L125" s="196"/>
      <c r="M125" s="197"/>
      <c r="N125" s="198"/>
      <c r="O125" s="198"/>
      <c r="P125" s="198"/>
      <c r="Q125" s="198"/>
      <c r="R125" s="198"/>
      <c r="S125" s="198"/>
      <c r="T125" s="199"/>
      <c r="AT125" s="200" t="s">
        <v>136</v>
      </c>
      <c r="AU125" s="200" t="s">
        <v>74</v>
      </c>
      <c r="AV125" s="11" t="s">
        <v>74</v>
      </c>
      <c r="AW125" s="11" t="s">
        <v>32</v>
      </c>
      <c r="AX125" s="11" t="s">
        <v>77</v>
      </c>
      <c r="AY125" s="200" t="s">
        <v>119</v>
      </c>
    </row>
    <row r="126" spans="2:65" s="1" customFormat="1" ht="16.5" customHeight="1">
      <c r="B126" s="34"/>
      <c r="C126" s="174" t="s">
        <v>146</v>
      </c>
      <c r="D126" s="174" t="s">
        <v>120</v>
      </c>
      <c r="E126" s="175" t="s">
        <v>210</v>
      </c>
      <c r="F126" s="176" t="s">
        <v>211</v>
      </c>
      <c r="G126" s="177" t="s">
        <v>182</v>
      </c>
      <c r="H126" s="178">
        <v>1925.4</v>
      </c>
      <c r="I126" s="179"/>
      <c r="J126" s="180">
        <f>ROUND(I126*H126,2)</f>
        <v>0</v>
      </c>
      <c r="K126" s="176" t="s">
        <v>155</v>
      </c>
      <c r="L126" s="38"/>
      <c r="M126" s="181" t="s">
        <v>19</v>
      </c>
      <c r="N126" s="182" t="s">
        <v>41</v>
      </c>
      <c r="O126" s="60"/>
      <c r="P126" s="183">
        <f>O126*H126</f>
        <v>0</v>
      </c>
      <c r="Q126" s="183">
        <v>0</v>
      </c>
      <c r="R126" s="183">
        <f>Q126*H126</f>
        <v>0</v>
      </c>
      <c r="S126" s="183">
        <v>0.28999999999999998</v>
      </c>
      <c r="T126" s="184">
        <f>S126*H126</f>
        <v>558.36599999999999</v>
      </c>
      <c r="AR126" s="17" t="s">
        <v>138</v>
      </c>
      <c r="AT126" s="17" t="s">
        <v>120</v>
      </c>
      <c r="AU126" s="17" t="s">
        <v>74</v>
      </c>
      <c r="AY126" s="17" t="s">
        <v>119</v>
      </c>
      <c r="BE126" s="185">
        <f>IF(N126="základní",J126,0)</f>
        <v>0</v>
      </c>
      <c r="BF126" s="185">
        <f>IF(N126="snížená",J126,0)</f>
        <v>0</v>
      </c>
      <c r="BG126" s="185">
        <f>IF(N126="zákl. přenesená",J126,0)</f>
        <v>0</v>
      </c>
      <c r="BH126" s="185">
        <f>IF(N126="sníž. přenesená",J126,0)</f>
        <v>0</v>
      </c>
      <c r="BI126" s="185">
        <f>IF(N126="nulová",J126,0)</f>
        <v>0</v>
      </c>
      <c r="BJ126" s="17" t="s">
        <v>77</v>
      </c>
      <c r="BK126" s="185">
        <f>ROUND(I126*H126,2)</f>
        <v>0</v>
      </c>
      <c r="BL126" s="17" t="s">
        <v>138</v>
      </c>
      <c r="BM126" s="17" t="s">
        <v>212</v>
      </c>
    </row>
    <row r="127" spans="2:65" s="1" customFormat="1" ht="19.5">
      <c r="B127" s="34"/>
      <c r="C127" s="35"/>
      <c r="D127" s="186" t="s">
        <v>126</v>
      </c>
      <c r="E127" s="35"/>
      <c r="F127" s="187" t="s">
        <v>213</v>
      </c>
      <c r="G127" s="35"/>
      <c r="H127" s="35"/>
      <c r="I127" s="112"/>
      <c r="J127" s="35"/>
      <c r="K127" s="35"/>
      <c r="L127" s="38"/>
      <c r="M127" s="188"/>
      <c r="N127" s="60"/>
      <c r="O127" s="60"/>
      <c r="P127" s="60"/>
      <c r="Q127" s="60"/>
      <c r="R127" s="60"/>
      <c r="S127" s="60"/>
      <c r="T127" s="61"/>
      <c r="AT127" s="17" t="s">
        <v>126</v>
      </c>
      <c r="AU127" s="17" t="s">
        <v>74</v>
      </c>
    </row>
    <row r="128" spans="2:65" s="1" customFormat="1" ht="19.5">
      <c r="B128" s="34"/>
      <c r="C128" s="35"/>
      <c r="D128" s="186" t="s">
        <v>130</v>
      </c>
      <c r="E128" s="35"/>
      <c r="F128" s="189" t="s">
        <v>185</v>
      </c>
      <c r="G128" s="35"/>
      <c r="H128" s="35"/>
      <c r="I128" s="112"/>
      <c r="J128" s="35"/>
      <c r="K128" s="35"/>
      <c r="L128" s="38"/>
      <c r="M128" s="188"/>
      <c r="N128" s="60"/>
      <c r="O128" s="60"/>
      <c r="P128" s="60"/>
      <c r="Q128" s="60"/>
      <c r="R128" s="60"/>
      <c r="S128" s="60"/>
      <c r="T128" s="61"/>
      <c r="AT128" s="17" t="s">
        <v>130</v>
      </c>
      <c r="AU128" s="17" t="s">
        <v>74</v>
      </c>
    </row>
    <row r="129" spans="2:65" s="11" customFormat="1" ht="11.25">
      <c r="B129" s="190"/>
      <c r="C129" s="191"/>
      <c r="D129" s="186" t="s">
        <v>136</v>
      </c>
      <c r="E129" s="192" t="s">
        <v>19</v>
      </c>
      <c r="F129" s="193" t="s">
        <v>186</v>
      </c>
      <c r="G129" s="191"/>
      <c r="H129" s="194">
        <v>1350.3</v>
      </c>
      <c r="I129" s="195"/>
      <c r="J129" s="191"/>
      <c r="K129" s="191"/>
      <c r="L129" s="196"/>
      <c r="M129" s="197"/>
      <c r="N129" s="198"/>
      <c r="O129" s="198"/>
      <c r="P129" s="198"/>
      <c r="Q129" s="198"/>
      <c r="R129" s="198"/>
      <c r="S129" s="198"/>
      <c r="T129" s="199"/>
      <c r="AT129" s="200" t="s">
        <v>136</v>
      </c>
      <c r="AU129" s="200" t="s">
        <v>74</v>
      </c>
      <c r="AV129" s="11" t="s">
        <v>74</v>
      </c>
      <c r="AW129" s="11" t="s">
        <v>32</v>
      </c>
      <c r="AX129" s="11" t="s">
        <v>70</v>
      </c>
      <c r="AY129" s="200" t="s">
        <v>119</v>
      </c>
    </row>
    <row r="130" spans="2:65" s="11" customFormat="1" ht="11.25">
      <c r="B130" s="190"/>
      <c r="C130" s="191"/>
      <c r="D130" s="186" t="s">
        <v>136</v>
      </c>
      <c r="E130" s="192" t="s">
        <v>19</v>
      </c>
      <c r="F130" s="193" t="s">
        <v>187</v>
      </c>
      <c r="G130" s="191"/>
      <c r="H130" s="194">
        <v>575.1</v>
      </c>
      <c r="I130" s="195"/>
      <c r="J130" s="191"/>
      <c r="K130" s="191"/>
      <c r="L130" s="196"/>
      <c r="M130" s="197"/>
      <c r="N130" s="198"/>
      <c r="O130" s="198"/>
      <c r="P130" s="198"/>
      <c r="Q130" s="198"/>
      <c r="R130" s="198"/>
      <c r="S130" s="198"/>
      <c r="T130" s="199"/>
      <c r="AT130" s="200" t="s">
        <v>136</v>
      </c>
      <c r="AU130" s="200" t="s">
        <v>74</v>
      </c>
      <c r="AV130" s="11" t="s">
        <v>74</v>
      </c>
      <c r="AW130" s="11" t="s">
        <v>32</v>
      </c>
      <c r="AX130" s="11" t="s">
        <v>70</v>
      </c>
      <c r="AY130" s="200" t="s">
        <v>119</v>
      </c>
    </row>
    <row r="131" spans="2:65" s="13" customFormat="1" ht="11.25">
      <c r="B131" s="212"/>
      <c r="C131" s="213"/>
      <c r="D131" s="186" t="s">
        <v>136</v>
      </c>
      <c r="E131" s="214" t="s">
        <v>19</v>
      </c>
      <c r="F131" s="215" t="s">
        <v>188</v>
      </c>
      <c r="G131" s="213"/>
      <c r="H131" s="216">
        <v>1925.4</v>
      </c>
      <c r="I131" s="217"/>
      <c r="J131" s="213"/>
      <c r="K131" s="213"/>
      <c r="L131" s="218"/>
      <c r="M131" s="219"/>
      <c r="N131" s="220"/>
      <c r="O131" s="220"/>
      <c r="P131" s="220"/>
      <c r="Q131" s="220"/>
      <c r="R131" s="220"/>
      <c r="S131" s="220"/>
      <c r="T131" s="221"/>
      <c r="AT131" s="222" t="s">
        <v>136</v>
      </c>
      <c r="AU131" s="222" t="s">
        <v>74</v>
      </c>
      <c r="AV131" s="13" t="s">
        <v>138</v>
      </c>
      <c r="AW131" s="13" t="s">
        <v>32</v>
      </c>
      <c r="AX131" s="13" t="s">
        <v>77</v>
      </c>
      <c r="AY131" s="222" t="s">
        <v>119</v>
      </c>
    </row>
    <row r="132" spans="2:65" s="1" customFormat="1" ht="16.5" customHeight="1">
      <c r="B132" s="34"/>
      <c r="C132" s="174" t="s">
        <v>151</v>
      </c>
      <c r="D132" s="174" t="s">
        <v>120</v>
      </c>
      <c r="E132" s="175" t="s">
        <v>214</v>
      </c>
      <c r="F132" s="176" t="s">
        <v>215</v>
      </c>
      <c r="G132" s="177" t="s">
        <v>182</v>
      </c>
      <c r="H132" s="178">
        <v>2875</v>
      </c>
      <c r="I132" s="179"/>
      <c r="J132" s="180">
        <f>ROUND(I132*H132,2)</f>
        <v>0</v>
      </c>
      <c r="K132" s="176" t="s">
        <v>155</v>
      </c>
      <c r="L132" s="38"/>
      <c r="M132" s="181" t="s">
        <v>19</v>
      </c>
      <c r="N132" s="182" t="s">
        <v>41</v>
      </c>
      <c r="O132" s="60"/>
      <c r="P132" s="183">
        <f>O132*H132</f>
        <v>0</v>
      </c>
      <c r="Q132" s="183">
        <v>0</v>
      </c>
      <c r="R132" s="183">
        <f>Q132*H132</f>
        <v>0</v>
      </c>
      <c r="S132" s="183">
        <v>0.44</v>
      </c>
      <c r="T132" s="184">
        <f>S132*H132</f>
        <v>1265</v>
      </c>
      <c r="AR132" s="17" t="s">
        <v>138</v>
      </c>
      <c r="AT132" s="17" t="s">
        <v>120</v>
      </c>
      <c r="AU132" s="17" t="s">
        <v>74</v>
      </c>
      <c r="AY132" s="17" t="s">
        <v>119</v>
      </c>
      <c r="BE132" s="185">
        <f>IF(N132="základní",J132,0)</f>
        <v>0</v>
      </c>
      <c r="BF132" s="185">
        <f>IF(N132="snížená",J132,0)</f>
        <v>0</v>
      </c>
      <c r="BG132" s="185">
        <f>IF(N132="zákl. přenesená",J132,0)</f>
        <v>0</v>
      </c>
      <c r="BH132" s="185">
        <f>IF(N132="sníž. přenesená",J132,0)</f>
        <v>0</v>
      </c>
      <c r="BI132" s="185">
        <f>IF(N132="nulová",J132,0)</f>
        <v>0</v>
      </c>
      <c r="BJ132" s="17" t="s">
        <v>77</v>
      </c>
      <c r="BK132" s="185">
        <f>ROUND(I132*H132,2)</f>
        <v>0</v>
      </c>
      <c r="BL132" s="17" t="s">
        <v>138</v>
      </c>
      <c r="BM132" s="17" t="s">
        <v>216</v>
      </c>
    </row>
    <row r="133" spans="2:65" s="1" customFormat="1" ht="19.5">
      <c r="B133" s="34"/>
      <c r="C133" s="35"/>
      <c r="D133" s="186" t="s">
        <v>126</v>
      </c>
      <c r="E133" s="35"/>
      <c r="F133" s="187" t="s">
        <v>217</v>
      </c>
      <c r="G133" s="35"/>
      <c r="H133" s="35"/>
      <c r="I133" s="112"/>
      <c r="J133" s="35"/>
      <c r="K133" s="35"/>
      <c r="L133" s="38"/>
      <c r="M133" s="188"/>
      <c r="N133" s="60"/>
      <c r="O133" s="60"/>
      <c r="P133" s="60"/>
      <c r="Q133" s="60"/>
      <c r="R133" s="60"/>
      <c r="S133" s="60"/>
      <c r="T133" s="61"/>
      <c r="AT133" s="17" t="s">
        <v>126</v>
      </c>
      <c r="AU133" s="17" t="s">
        <v>74</v>
      </c>
    </row>
    <row r="134" spans="2:65" s="1" customFormat="1" ht="19.5">
      <c r="B134" s="34"/>
      <c r="C134" s="35"/>
      <c r="D134" s="186" t="s">
        <v>130</v>
      </c>
      <c r="E134" s="35"/>
      <c r="F134" s="189" t="s">
        <v>179</v>
      </c>
      <c r="G134" s="35"/>
      <c r="H134" s="35"/>
      <c r="I134" s="112"/>
      <c r="J134" s="35"/>
      <c r="K134" s="35"/>
      <c r="L134" s="38"/>
      <c r="M134" s="188"/>
      <c r="N134" s="60"/>
      <c r="O134" s="60"/>
      <c r="P134" s="60"/>
      <c r="Q134" s="60"/>
      <c r="R134" s="60"/>
      <c r="S134" s="60"/>
      <c r="T134" s="61"/>
      <c r="AT134" s="17" t="s">
        <v>130</v>
      </c>
      <c r="AU134" s="17" t="s">
        <v>74</v>
      </c>
    </row>
    <row r="135" spans="2:65" s="11" customFormat="1" ht="11.25">
      <c r="B135" s="190"/>
      <c r="C135" s="191"/>
      <c r="D135" s="186" t="s">
        <v>136</v>
      </c>
      <c r="E135" s="192" t="s">
        <v>19</v>
      </c>
      <c r="F135" s="193" t="s">
        <v>202</v>
      </c>
      <c r="G135" s="191"/>
      <c r="H135" s="194">
        <v>735</v>
      </c>
      <c r="I135" s="195"/>
      <c r="J135" s="191"/>
      <c r="K135" s="191"/>
      <c r="L135" s="196"/>
      <c r="M135" s="197"/>
      <c r="N135" s="198"/>
      <c r="O135" s="198"/>
      <c r="P135" s="198"/>
      <c r="Q135" s="198"/>
      <c r="R135" s="198"/>
      <c r="S135" s="198"/>
      <c r="T135" s="199"/>
      <c r="AT135" s="200" t="s">
        <v>136</v>
      </c>
      <c r="AU135" s="200" t="s">
        <v>74</v>
      </c>
      <c r="AV135" s="11" t="s">
        <v>74</v>
      </c>
      <c r="AW135" s="11" t="s">
        <v>32</v>
      </c>
      <c r="AX135" s="11" t="s">
        <v>70</v>
      </c>
      <c r="AY135" s="200" t="s">
        <v>119</v>
      </c>
    </row>
    <row r="136" spans="2:65" s="11" customFormat="1" ht="11.25">
      <c r="B136" s="190"/>
      <c r="C136" s="191"/>
      <c r="D136" s="186" t="s">
        <v>136</v>
      </c>
      <c r="E136" s="192" t="s">
        <v>19</v>
      </c>
      <c r="F136" s="193" t="s">
        <v>203</v>
      </c>
      <c r="G136" s="191"/>
      <c r="H136" s="194">
        <v>2140</v>
      </c>
      <c r="I136" s="195"/>
      <c r="J136" s="191"/>
      <c r="K136" s="191"/>
      <c r="L136" s="196"/>
      <c r="M136" s="197"/>
      <c r="N136" s="198"/>
      <c r="O136" s="198"/>
      <c r="P136" s="198"/>
      <c r="Q136" s="198"/>
      <c r="R136" s="198"/>
      <c r="S136" s="198"/>
      <c r="T136" s="199"/>
      <c r="AT136" s="200" t="s">
        <v>136</v>
      </c>
      <c r="AU136" s="200" t="s">
        <v>74</v>
      </c>
      <c r="AV136" s="11" t="s">
        <v>74</v>
      </c>
      <c r="AW136" s="11" t="s">
        <v>32</v>
      </c>
      <c r="AX136" s="11" t="s">
        <v>70</v>
      </c>
      <c r="AY136" s="200" t="s">
        <v>119</v>
      </c>
    </row>
    <row r="137" spans="2:65" s="13" customFormat="1" ht="11.25">
      <c r="B137" s="212"/>
      <c r="C137" s="213"/>
      <c r="D137" s="186" t="s">
        <v>136</v>
      </c>
      <c r="E137" s="214" t="s">
        <v>19</v>
      </c>
      <c r="F137" s="215" t="s">
        <v>188</v>
      </c>
      <c r="G137" s="213"/>
      <c r="H137" s="216">
        <v>2875</v>
      </c>
      <c r="I137" s="217"/>
      <c r="J137" s="213"/>
      <c r="K137" s="213"/>
      <c r="L137" s="218"/>
      <c r="M137" s="219"/>
      <c r="N137" s="220"/>
      <c r="O137" s="220"/>
      <c r="P137" s="220"/>
      <c r="Q137" s="220"/>
      <c r="R137" s="220"/>
      <c r="S137" s="220"/>
      <c r="T137" s="221"/>
      <c r="AT137" s="222" t="s">
        <v>136</v>
      </c>
      <c r="AU137" s="222" t="s">
        <v>74</v>
      </c>
      <c r="AV137" s="13" t="s">
        <v>138</v>
      </c>
      <c r="AW137" s="13" t="s">
        <v>32</v>
      </c>
      <c r="AX137" s="13" t="s">
        <v>77</v>
      </c>
      <c r="AY137" s="222" t="s">
        <v>119</v>
      </c>
    </row>
    <row r="138" spans="2:65" s="1" customFormat="1" ht="16.5" customHeight="1">
      <c r="B138" s="34"/>
      <c r="C138" s="174" t="s">
        <v>157</v>
      </c>
      <c r="D138" s="174" t="s">
        <v>120</v>
      </c>
      <c r="E138" s="175" t="s">
        <v>218</v>
      </c>
      <c r="F138" s="176" t="s">
        <v>219</v>
      </c>
      <c r="G138" s="177" t="s">
        <v>182</v>
      </c>
      <c r="H138" s="178">
        <v>1925.4</v>
      </c>
      <c r="I138" s="179"/>
      <c r="J138" s="180">
        <f>ROUND(I138*H138,2)</f>
        <v>0</v>
      </c>
      <c r="K138" s="176" t="s">
        <v>155</v>
      </c>
      <c r="L138" s="38"/>
      <c r="M138" s="181" t="s">
        <v>19</v>
      </c>
      <c r="N138" s="182" t="s">
        <v>41</v>
      </c>
      <c r="O138" s="60"/>
      <c r="P138" s="183">
        <f>O138*H138</f>
        <v>0</v>
      </c>
      <c r="Q138" s="183">
        <v>0</v>
      </c>
      <c r="R138" s="183">
        <f>Q138*H138</f>
        <v>0</v>
      </c>
      <c r="S138" s="183">
        <v>9.8000000000000004E-2</v>
      </c>
      <c r="T138" s="184">
        <f>S138*H138</f>
        <v>188.68920000000003</v>
      </c>
      <c r="AR138" s="17" t="s">
        <v>138</v>
      </c>
      <c r="AT138" s="17" t="s">
        <v>120</v>
      </c>
      <c r="AU138" s="17" t="s">
        <v>74</v>
      </c>
      <c r="AY138" s="17" t="s">
        <v>119</v>
      </c>
      <c r="BE138" s="185">
        <f>IF(N138="základní",J138,0)</f>
        <v>0</v>
      </c>
      <c r="BF138" s="185">
        <f>IF(N138="snížená",J138,0)</f>
        <v>0</v>
      </c>
      <c r="BG138" s="185">
        <f>IF(N138="zákl. přenesená",J138,0)</f>
        <v>0</v>
      </c>
      <c r="BH138" s="185">
        <f>IF(N138="sníž. přenesená",J138,0)</f>
        <v>0</v>
      </c>
      <c r="BI138" s="185">
        <f>IF(N138="nulová",J138,0)</f>
        <v>0</v>
      </c>
      <c r="BJ138" s="17" t="s">
        <v>77</v>
      </c>
      <c r="BK138" s="185">
        <f>ROUND(I138*H138,2)</f>
        <v>0</v>
      </c>
      <c r="BL138" s="17" t="s">
        <v>138</v>
      </c>
      <c r="BM138" s="17" t="s">
        <v>220</v>
      </c>
    </row>
    <row r="139" spans="2:65" s="1" customFormat="1" ht="19.5">
      <c r="B139" s="34"/>
      <c r="C139" s="35"/>
      <c r="D139" s="186" t="s">
        <v>126</v>
      </c>
      <c r="E139" s="35"/>
      <c r="F139" s="187" t="s">
        <v>221</v>
      </c>
      <c r="G139" s="35"/>
      <c r="H139" s="35"/>
      <c r="I139" s="112"/>
      <c r="J139" s="35"/>
      <c r="K139" s="35"/>
      <c r="L139" s="38"/>
      <c r="M139" s="188"/>
      <c r="N139" s="60"/>
      <c r="O139" s="60"/>
      <c r="P139" s="60"/>
      <c r="Q139" s="60"/>
      <c r="R139" s="60"/>
      <c r="S139" s="60"/>
      <c r="T139" s="61"/>
      <c r="AT139" s="17" t="s">
        <v>126</v>
      </c>
      <c r="AU139" s="17" t="s">
        <v>74</v>
      </c>
    </row>
    <row r="140" spans="2:65" s="1" customFormat="1" ht="19.5">
      <c r="B140" s="34"/>
      <c r="C140" s="35"/>
      <c r="D140" s="186" t="s">
        <v>130</v>
      </c>
      <c r="E140" s="35"/>
      <c r="F140" s="189" t="s">
        <v>185</v>
      </c>
      <c r="G140" s="35"/>
      <c r="H140" s="35"/>
      <c r="I140" s="112"/>
      <c r="J140" s="35"/>
      <c r="K140" s="35"/>
      <c r="L140" s="38"/>
      <c r="M140" s="188"/>
      <c r="N140" s="60"/>
      <c r="O140" s="60"/>
      <c r="P140" s="60"/>
      <c r="Q140" s="60"/>
      <c r="R140" s="60"/>
      <c r="S140" s="60"/>
      <c r="T140" s="61"/>
      <c r="AT140" s="17" t="s">
        <v>130</v>
      </c>
      <c r="AU140" s="17" t="s">
        <v>74</v>
      </c>
    </row>
    <row r="141" spans="2:65" s="11" customFormat="1" ht="11.25">
      <c r="B141" s="190"/>
      <c r="C141" s="191"/>
      <c r="D141" s="186" t="s">
        <v>136</v>
      </c>
      <c r="E141" s="192" t="s">
        <v>19</v>
      </c>
      <c r="F141" s="193" t="s">
        <v>186</v>
      </c>
      <c r="G141" s="191"/>
      <c r="H141" s="194">
        <v>1350.3</v>
      </c>
      <c r="I141" s="195"/>
      <c r="J141" s="191"/>
      <c r="K141" s="191"/>
      <c r="L141" s="196"/>
      <c r="M141" s="197"/>
      <c r="N141" s="198"/>
      <c r="O141" s="198"/>
      <c r="P141" s="198"/>
      <c r="Q141" s="198"/>
      <c r="R141" s="198"/>
      <c r="S141" s="198"/>
      <c r="T141" s="199"/>
      <c r="AT141" s="200" t="s">
        <v>136</v>
      </c>
      <c r="AU141" s="200" t="s">
        <v>74</v>
      </c>
      <c r="AV141" s="11" t="s">
        <v>74</v>
      </c>
      <c r="AW141" s="11" t="s">
        <v>32</v>
      </c>
      <c r="AX141" s="11" t="s">
        <v>70</v>
      </c>
      <c r="AY141" s="200" t="s">
        <v>119</v>
      </c>
    </row>
    <row r="142" spans="2:65" s="11" customFormat="1" ht="11.25">
      <c r="B142" s="190"/>
      <c r="C142" s="191"/>
      <c r="D142" s="186" t="s">
        <v>136</v>
      </c>
      <c r="E142" s="192" t="s">
        <v>19</v>
      </c>
      <c r="F142" s="193" t="s">
        <v>187</v>
      </c>
      <c r="G142" s="191"/>
      <c r="H142" s="194">
        <v>575.1</v>
      </c>
      <c r="I142" s="195"/>
      <c r="J142" s="191"/>
      <c r="K142" s="191"/>
      <c r="L142" s="196"/>
      <c r="M142" s="197"/>
      <c r="N142" s="198"/>
      <c r="O142" s="198"/>
      <c r="P142" s="198"/>
      <c r="Q142" s="198"/>
      <c r="R142" s="198"/>
      <c r="S142" s="198"/>
      <c r="T142" s="199"/>
      <c r="AT142" s="200" t="s">
        <v>136</v>
      </c>
      <c r="AU142" s="200" t="s">
        <v>74</v>
      </c>
      <c r="AV142" s="11" t="s">
        <v>74</v>
      </c>
      <c r="AW142" s="11" t="s">
        <v>32</v>
      </c>
      <c r="AX142" s="11" t="s">
        <v>70</v>
      </c>
      <c r="AY142" s="200" t="s">
        <v>119</v>
      </c>
    </row>
    <row r="143" spans="2:65" s="13" customFormat="1" ht="11.25">
      <c r="B143" s="212"/>
      <c r="C143" s="213"/>
      <c r="D143" s="186" t="s">
        <v>136</v>
      </c>
      <c r="E143" s="214" t="s">
        <v>19</v>
      </c>
      <c r="F143" s="215" t="s">
        <v>188</v>
      </c>
      <c r="G143" s="213"/>
      <c r="H143" s="216">
        <v>1925.4</v>
      </c>
      <c r="I143" s="217"/>
      <c r="J143" s="213"/>
      <c r="K143" s="213"/>
      <c r="L143" s="218"/>
      <c r="M143" s="219"/>
      <c r="N143" s="220"/>
      <c r="O143" s="220"/>
      <c r="P143" s="220"/>
      <c r="Q143" s="220"/>
      <c r="R143" s="220"/>
      <c r="S143" s="220"/>
      <c r="T143" s="221"/>
      <c r="AT143" s="222" t="s">
        <v>136</v>
      </c>
      <c r="AU143" s="222" t="s">
        <v>74</v>
      </c>
      <c r="AV143" s="13" t="s">
        <v>138</v>
      </c>
      <c r="AW143" s="13" t="s">
        <v>32</v>
      </c>
      <c r="AX143" s="13" t="s">
        <v>77</v>
      </c>
      <c r="AY143" s="222" t="s">
        <v>119</v>
      </c>
    </row>
    <row r="144" spans="2:65" s="1" customFormat="1" ht="16.5" customHeight="1">
      <c r="B144" s="34"/>
      <c r="C144" s="174" t="s">
        <v>222</v>
      </c>
      <c r="D144" s="174" t="s">
        <v>120</v>
      </c>
      <c r="E144" s="175" t="s">
        <v>223</v>
      </c>
      <c r="F144" s="176" t="s">
        <v>224</v>
      </c>
      <c r="G144" s="177" t="s">
        <v>182</v>
      </c>
      <c r="H144" s="178">
        <v>2140</v>
      </c>
      <c r="I144" s="179"/>
      <c r="J144" s="180">
        <f>ROUND(I144*H144,2)</f>
        <v>0</v>
      </c>
      <c r="K144" s="176" t="s">
        <v>155</v>
      </c>
      <c r="L144" s="38"/>
      <c r="M144" s="181" t="s">
        <v>19</v>
      </c>
      <c r="N144" s="182" t="s">
        <v>41</v>
      </c>
      <c r="O144" s="60"/>
      <c r="P144" s="183">
        <f>O144*H144</f>
        <v>0</v>
      </c>
      <c r="Q144" s="183">
        <v>1.6000000000000001E-4</v>
      </c>
      <c r="R144" s="183">
        <f>Q144*H144</f>
        <v>0.34240000000000004</v>
      </c>
      <c r="S144" s="183">
        <v>0.25600000000000001</v>
      </c>
      <c r="T144" s="184">
        <f>S144*H144</f>
        <v>547.84</v>
      </c>
      <c r="AR144" s="17" t="s">
        <v>138</v>
      </c>
      <c r="AT144" s="17" t="s">
        <v>120</v>
      </c>
      <c r="AU144" s="17" t="s">
        <v>74</v>
      </c>
      <c r="AY144" s="17" t="s">
        <v>119</v>
      </c>
      <c r="BE144" s="185">
        <f>IF(N144="základní",J144,0)</f>
        <v>0</v>
      </c>
      <c r="BF144" s="185">
        <f>IF(N144="snížená",J144,0)</f>
        <v>0</v>
      </c>
      <c r="BG144" s="185">
        <f>IF(N144="zákl. přenesená",J144,0)</f>
        <v>0</v>
      </c>
      <c r="BH144" s="185">
        <f>IF(N144="sníž. přenesená",J144,0)</f>
        <v>0</v>
      </c>
      <c r="BI144" s="185">
        <f>IF(N144="nulová",J144,0)</f>
        <v>0</v>
      </c>
      <c r="BJ144" s="17" t="s">
        <v>77</v>
      </c>
      <c r="BK144" s="185">
        <f>ROUND(I144*H144,2)</f>
        <v>0</v>
      </c>
      <c r="BL144" s="17" t="s">
        <v>138</v>
      </c>
      <c r="BM144" s="17" t="s">
        <v>225</v>
      </c>
    </row>
    <row r="145" spans="2:65" s="1" customFormat="1" ht="19.5">
      <c r="B145" s="34"/>
      <c r="C145" s="35"/>
      <c r="D145" s="186" t="s">
        <v>126</v>
      </c>
      <c r="E145" s="35"/>
      <c r="F145" s="187" t="s">
        <v>226</v>
      </c>
      <c r="G145" s="35"/>
      <c r="H145" s="35"/>
      <c r="I145" s="112"/>
      <c r="J145" s="35"/>
      <c r="K145" s="35"/>
      <c r="L145" s="38"/>
      <c r="M145" s="188"/>
      <c r="N145" s="60"/>
      <c r="O145" s="60"/>
      <c r="P145" s="60"/>
      <c r="Q145" s="60"/>
      <c r="R145" s="60"/>
      <c r="S145" s="60"/>
      <c r="T145" s="61"/>
      <c r="AT145" s="17" t="s">
        <v>126</v>
      </c>
      <c r="AU145" s="17" t="s">
        <v>74</v>
      </c>
    </row>
    <row r="146" spans="2:65" s="1" customFormat="1" ht="19.5">
      <c r="B146" s="34"/>
      <c r="C146" s="35"/>
      <c r="D146" s="186" t="s">
        <v>130</v>
      </c>
      <c r="E146" s="35"/>
      <c r="F146" s="189" t="s">
        <v>179</v>
      </c>
      <c r="G146" s="35"/>
      <c r="H146" s="35"/>
      <c r="I146" s="112"/>
      <c r="J146" s="35"/>
      <c r="K146" s="35"/>
      <c r="L146" s="38"/>
      <c r="M146" s="188"/>
      <c r="N146" s="60"/>
      <c r="O146" s="60"/>
      <c r="P146" s="60"/>
      <c r="Q146" s="60"/>
      <c r="R146" s="60"/>
      <c r="S146" s="60"/>
      <c r="T146" s="61"/>
      <c r="AT146" s="17" t="s">
        <v>130</v>
      </c>
      <c r="AU146" s="17" t="s">
        <v>74</v>
      </c>
    </row>
    <row r="147" spans="2:65" s="1" customFormat="1" ht="16.5" customHeight="1">
      <c r="B147" s="34"/>
      <c r="C147" s="174" t="s">
        <v>227</v>
      </c>
      <c r="D147" s="174" t="s">
        <v>120</v>
      </c>
      <c r="E147" s="175" t="s">
        <v>228</v>
      </c>
      <c r="F147" s="176" t="s">
        <v>229</v>
      </c>
      <c r="G147" s="177" t="s">
        <v>230</v>
      </c>
      <c r="H147" s="178">
        <v>680</v>
      </c>
      <c r="I147" s="179"/>
      <c r="J147" s="180">
        <f>ROUND(I147*H147,2)</f>
        <v>0</v>
      </c>
      <c r="K147" s="176" t="s">
        <v>155</v>
      </c>
      <c r="L147" s="38"/>
      <c r="M147" s="181" t="s">
        <v>19</v>
      </c>
      <c r="N147" s="182" t="s">
        <v>41</v>
      </c>
      <c r="O147" s="60"/>
      <c r="P147" s="183">
        <f>O147*H147</f>
        <v>0</v>
      </c>
      <c r="Q147" s="183">
        <v>0</v>
      </c>
      <c r="R147" s="183">
        <f>Q147*H147</f>
        <v>0</v>
      </c>
      <c r="S147" s="183">
        <v>0.28999999999999998</v>
      </c>
      <c r="T147" s="184">
        <f>S147*H147</f>
        <v>197.2</v>
      </c>
      <c r="AR147" s="17" t="s">
        <v>138</v>
      </c>
      <c r="AT147" s="17" t="s">
        <v>120</v>
      </c>
      <c r="AU147" s="17" t="s">
        <v>74</v>
      </c>
      <c r="AY147" s="17" t="s">
        <v>119</v>
      </c>
      <c r="BE147" s="185">
        <f>IF(N147="základní",J147,0)</f>
        <v>0</v>
      </c>
      <c r="BF147" s="185">
        <f>IF(N147="snížená",J147,0)</f>
        <v>0</v>
      </c>
      <c r="BG147" s="185">
        <f>IF(N147="zákl. přenesená",J147,0)</f>
        <v>0</v>
      </c>
      <c r="BH147" s="185">
        <f>IF(N147="sníž. přenesená",J147,0)</f>
        <v>0</v>
      </c>
      <c r="BI147" s="185">
        <f>IF(N147="nulová",J147,0)</f>
        <v>0</v>
      </c>
      <c r="BJ147" s="17" t="s">
        <v>77</v>
      </c>
      <c r="BK147" s="185">
        <f>ROUND(I147*H147,2)</f>
        <v>0</v>
      </c>
      <c r="BL147" s="17" t="s">
        <v>138</v>
      </c>
      <c r="BM147" s="17" t="s">
        <v>231</v>
      </c>
    </row>
    <row r="148" spans="2:65" s="1" customFormat="1" ht="19.5">
      <c r="B148" s="34"/>
      <c r="C148" s="35"/>
      <c r="D148" s="186" t="s">
        <v>126</v>
      </c>
      <c r="E148" s="35"/>
      <c r="F148" s="187" t="s">
        <v>232</v>
      </c>
      <c r="G148" s="35"/>
      <c r="H148" s="35"/>
      <c r="I148" s="112"/>
      <c r="J148" s="35"/>
      <c r="K148" s="35"/>
      <c r="L148" s="38"/>
      <c r="M148" s="188"/>
      <c r="N148" s="60"/>
      <c r="O148" s="60"/>
      <c r="P148" s="60"/>
      <c r="Q148" s="60"/>
      <c r="R148" s="60"/>
      <c r="S148" s="60"/>
      <c r="T148" s="61"/>
      <c r="AT148" s="17" t="s">
        <v>126</v>
      </c>
      <c r="AU148" s="17" t="s">
        <v>74</v>
      </c>
    </row>
    <row r="149" spans="2:65" s="1" customFormat="1" ht="19.5">
      <c r="B149" s="34"/>
      <c r="C149" s="35"/>
      <c r="D149" s="186" t="s">
        <v>130</v>
      </c>
      <c r="E149" s="35"/>
      <c r="F149" s="189" t="s">
        <v>193</v>
      </c>
      <c r="G149" s="35"/>
      <c r="H149" s="35"/>
      <c r="I149" s="112"/>
      <c r="J149" s="35"/>
      <c r="K149" s="35"/>
      <c r="L149" s="38"/>
      <c r="M149" s="188"/>
      <c r="N149" s="60"/>
      <c r="O149" s="60"/>
      <c r="P149" s="60"/>
      <c r="Q149" s="60"/>
      <c r="R149" s="60"/>
      <c r="S149" s="60"/>
      <c r="T149" s="61"/>
      <c r="AT149" s="17" t="s">
        <v>130</v>
      </c>
      <c r="AU149" s="17" t="s">
        <v>74</v>
      </c>
    </row>
    <row r="150" spans="2:65" s="11" customFormat="1" ht="11.25">
      <c r="B150" s="190"/>
      <c r="C150" s="191"/>
      <c r="D150" s="186" t="s">
        <v>136</v>
      </c>
      <c r="E150" s="192" t="s">
        <v>19</v>
      </c>
      <c r="F150" s="193" t="s">
        <v>233</v>
      </c>
      <c r="G150" s="191"/>
      <c r="H150" s="194">
        <v>51</v>
      </c>
      <c r="I150" s="195"/>
      <c r="J150" s="191"/>
      <c r="K150" s="191"/>
      <c r="L150" s="196"/>
      <c r="M150" s="197"/>
      <c r="N150" s="198"/>
      <c r="O150" s="198"/>
      <c r="P150" s="198"/>
      <c r="Q150" s="198"/>
      <c r="R150" s="198"/>
      <c r="S150" s="198"/>
      <c r="T150" s="199"/>
      <c r="AT150" s="200" t="s">
        <v>136</v>
      </c>
      <c r="AU150" s="200" t="s">
        <v>74</v>
      </c>
      <c r="AV150" s="11" t="s">
        <v>74</v>
      </c>
      <c r="AW150" s="11" t="s">
        <v>32</v>
      </c>
      <c r="AX150" s="11" t="s">
        <v>70</v>
      </c>
      <c r="AY150" s="200" t="s">
        <v>119</v>
      </c>
    </row>
    <row r="151" spans="2:65" s="11" customFormat="1" ht="11.25">
      <c r="B151" s="190"/>
      <c r="C151" s="191"/>
      <c r="D151" s="186" t="s">
        <v>136</v>
      </c>
      <c r="E151" s="192" t="s">
        <v>19</v>
      </c>
      <c r="F151" s="193" t="s">
        <v>234</v>
      </c>
      <c r="G151" s="191"/>
      <c r="H151" s="194">
        <v>312</v>
      </c>
      <c r="I151" s="195"/>
      <c r="J151" s="191"/>
      <c r="K151" s="191"/>
      <c r="L151" s="196"/>
      <c r="M151" s="197"/>
      <c r="N151" s="198"/>
      <c r="O151" s="198"/>
      <c r="P151" s="198"/>
      <c r="Q151" s="198"/>
      <c r="R151" s="198"/>
      <c r="S151" s="198"/>
      <c r="T151" s="199"/>
      <c r="AT151" s="200" t="s">
        <v>136</v>
      </c>
      <c r="AU151" s="200" t="s">
        <v>74</v>
      </c>
      <c r="AV151" s="11" t="s">
        <v>74</v>
      </c>
      <c r="AW151" s="11" t="s">
        <v>32</v>
      </c>
      <c r="AX151" s="11" t="s">
        <v>70</v>
      </c>
      <c r="AY151" s="200" t="s">
        <v>119</v>
      </c>
    </row>
    <row r="152" spans="2:65" s="11" customFormat="1" ht="11.25">
      <c r="B152" s="190"/>
      <c r="C152" s="191"/>
      <c r="D152" s="186" t="s">
        <v>136</v>
      </c>
      <c r="E152" s="192" t="s">
        <v>19</v>
      </c>
      <c r="F152" s="193" t="s">
        <v>235</v>
      </c>
      <c r="G152" s="191"/>
      <c r="H152" s="194">
        <v>317</v>
      </c>
      <c r="I152" s="195"/>
      <c r="J152" s="191"/>
      <c r="K152" s="191"/>
      <c r="L152" s="196"/>
      <c r="M152" s="197"/>
      <c r="N152" s="198"/>
      <c r="O152" s="198"/>
      <c r="P152" s="198"/>
      <c r="Q152" s="198"/>
      <c r="R152" s="198"/>
      <c r="S152" s="198"/>
      <c r="T152" s="199"/>
      <c r="AT152" s="200" t="s">
        <v>136</v>
      </c>
      <c r="AU152" s="200" t="s">
        <v>74</v>
      </c>
      <c r="AV152" s="11" t="s">
        <v>74</v>
      </c>
      <c r="AW152" s="11" t="s">
        <v>32</v>
      </c>
      <c r="AX152" s="11" t="s">
        <v>70</v>
      </c>
      <c r="AY152" s="200" t="s">
        <v>119</v>
      </c>
    </row>
    <row r="153" spans="2:65" s="13" customFormat="1" ht="11.25">
      <c r="B153" s="212"/>
      <c r="C153" s="213"/>
      <c r="D153" s="186" t="s">
        <v>136</v>
      </c>
      <c r="E153" s="214" t="s">
        <v>19</v>
      </c>
      <c r="F153" s="215" t="s">
        <v>188</v>
      </c>
      <c r="G153" s="213"/>
      <c r="H153" s="216">
        <v>680</v>
      </c>
      <c r="I153" s="217"/>
      <c r="J153" s="213"/>
      <c r="K153" s="213"/>
      <c r="L153" s="218"/>
      <c r="M153" s="219"/>
      <c r="N153" s="220"/>
      <c r="O153" s="220"/>
      <c r="P153" s="220"/>
      <c r="Q153" s="220"/>
      <c r="R153" s="220"/>
      <c r="S153" s="220"/>
      <c r="T153" s="221"/>
      <c r="AT153" s="222" t="s">
        <v>136</v>
      </c>
      <c r="AU153" s="222" t="s">
        <v>74</v>
      </c>
      <c r="AV153" s="13" t="s">
        <v>138</v>
      </c>
      <c r="AW153" s="13" t="s">
        <v>32</v>
      </c>
      <c r="AX153" s="13" t="s">
        <v>77</v>
      </c>
      <c r="AY153" s="222" t="s">
        <v>119</v>
      </c>
    </row>
    <row r="154" spans="2:65" s="1" customFormat="1" ht="16.5" customHeight="1">
      <c r="B154" s="34"/>
      <c r="C154" s="174" t="s">
        <v>236</v>
      </c>
      <c r="D154" s="174" t="s">
        <v>120</v>
      </c>
      <c r="E154" s="175" t="s">
        <v>237</v>
      </c>
      <c r="F154" s="176" t="s">
        <v>238</v>
      </c>
      <c r="G154" s="177" t="s">
        <v>239</v>
      </c>
      <c r="H154" s="178">
        <v>186.97499999999999</v>
      </c>
      <c r="I154" s="179"/>
      <c r="J154" s="180">
        <f>ROUND(I154*H154,2)</f>
        <v>0</v>
      </c>
      <c r="K154" s="176" t="s">
        <v>155</v>
      </c>
      <c r="L154" s="38"/>
      <c r="M154" s="181" t="s">
        <v>19</v>
      </c>
      <c r="N154" s="182" t="s">
        <v>41</v>
      </c>
      <c r="O154" s="60"/>
      <c r="P154" s="183">
        <f>O154*H154</f>
        <v>0</v>
      </c>
      <c r="Q154" s="183">
        <v>0</v>
      </c>
      <c r="R154" s="183">
        <f>Q154*H154</f>
        <v>0</v>
      </c>
      <c r="S154" s="183">
        <v>0</v>
      </c>
      <c r="T154" s="184">
        <f>S154*H154</f>
        <v>0</v>
      </c>
      <c r="AR154" s="17" t="s">
        <v>138</v>
      </c>
      <c r="AT154" s="17" t="s">
        <v>120</v>
      </c>
      <c r="AU154" s="17" t="s">
        <v>74</v>
      </c>
      <c r="AY154" s="17" t="s">
        <v>119</v>
      </c>
      <c r="BE154" s="185">
        <f>IF(N154="základní",J154,0)</f>
        <v>0</v>
      </c>
      <c r="BF154" s="185">
        <f>IF(N154="snížená",J154,0)</f>
        <v>0</v>
      </c>
      <c r="BG154" s="185">
        <f>IF(N154="zákl. přenesená",J154,0)</f>
        <v>0</v>
      </c>
      <c r="BH154" s="185">
        <f>IF(N154="sníž. přenesená",J154,0)</f>
        <v>0</v>
      </c>
      <c r="BI154" s="185">
        <f>IF(N154="nulová",J154,0)</f>
        <v>0</v>
      </c>
      <c r="BJ154" s="17" t="s">
        <v>77</v>
      </c>
      <c r="BK154" s="185">
        <f>ROUND(I154*H154,2)</f>
        <v>0</v>
      </c>
      <c r="BL154" s="17" t="s">
        <v>138</v>
      </c>
      <c r="BM154" s="17" t="s">
        <v>240</v>
      </c>
    </row>
    <row r="155" spans="2:65" s="1" customFormat="1" ht="19.5">
      <c r="B155" s="34"/>
      <c r="C155" s="35"/>
      <c r="D155" s="186" t="s">
        <v>126</v>
      </c>
      <c r="E155" s="35"/>
      <c r="F155" s="187" t="s">
        <v>241</v>
      </c>
      <c r="G155" s="35"/>
      <c r="H155" s="35"/>
      <c r="I155" s="112"/>
      <c r="J155" s="35"/>
      <c r="K155" s="35"/>
      <c r="L155" s="38"/>
      <c r="M155" s="188"/>
      <c r="N155" s="60"/>
      <c r="O155" s="60"/>
      <c r="P155" s="60"/>
      <c r="Q155" s="60"/>
      <c r="R155" s="60"/>
      <c r="S155" s="60"/>
      <c r="T155" s="61"/>
      <c r="AT155" s="17" t="s">
        <v>126</v>
      </c>
      <c r="AU155" s="17" t="s">
        <v>74</v>
      </c>
    </row>
    <row r="156" spans="2:65" s="1" customFormat="1" ht="19.5">
      <c r="B156" s="34"/>
      <c r="C156" s="35"/>
      <c r="D156" s="186" t="s">
        <v>130</v>
      </c>
      <c r="E156" s="35"/>
      <c r="F156" s="189" t="s">
        <v>179</v>
      </c>
      <c r="G156" s="35"/>
      <c r="H156" s="35"/>
      <c r="I156" s="112"/>
      <c r="J156" s="35"/>
      <c r="K156" s="35"/>
      <c r="L156" s="38"/>
      <c r="M156" s="188"/>
      <c r="N156" s="60"/>
      <c r="O156" s="60"/>
      <c r="P156" s="60"/>
      <c r="Q156" s="60"/>
      <c r="R156" s="60"/>
      <c r="S156" s="60"/>
      <c r="T156" s="61"/>
      <c r="AT156" s="17" t="s">
        <v>130</v>
      </c>
      <c r="AU156" s="17" t="s">
        <v>74</v>
      </c>
    </row>
    <row r="157" spans="2:65" s="11" customFormat="1" ht="22.5">
      <c r="B157" s="190"/>
      <c r="C157" s="191"/>
      <c r="D157" s="186" t="s">
        <v>136</v>
      </c>
      <c r="E157" s="192" t="s">
        <v>19</v>
      </c>
      <c r="F157" s="193" t="s">
        <v>242</v>
      </c>
      <c r="G157" s="191"/>
      <c r="H157" s="194">
        <v>87.09</v>
      </c>
      <c r="I157" s="195"/>
      <c r="J157" s="191"/>
      <c r="K157" s="191"/>
      <c r="L157" s="196"/>
      <c r="M157" s="197"/>
      <c r="N157" s="198"/>
      <c r="O157" s="198"/>
      <c r="P157" s="198"/>
      <c r="Q157" s="198"/>
      <c r="R157" s="198"/>
      <c r="S157" s="198"/>
      <c r="T157" s="199"/>
      <c r="AT157" s="200" t="s">
        <v>136</v>
      </c>
      <c r="AU157" s="200" t="s">
        <v>74</v>
      </c>
      <c r="AV157" s="11" t="s">
        <v>74</v>
      </c>
      <c r="AW157" s="11" t="s">
        <v>32</v>
      </c>
      <c r="AX157" s="11" t="s">
        <v>70</v>
      </c>
      <c r="AY157" s="200" t="s">
        <v>119</v>
      </c>
    </row>
    <row r="158" spans="2:65" s="11" customFormat="1" ht="11.25">
      <c r="B158" s="190"/>
      <c r="C158" s="191"/>
      <c r="D158" s="186" t="s">
        <v>136</v>
      </c>
      <c r="E158" s="192" t="s">
        <v>19</v>
      </c>
      <c r="F158" s="193" t="s">
        <v>243</v>
      </c>
      <c r="G158" s="191"/>
      <c r="H158" s="194">
        <v>11.234999999999999</v>
      </c>
      <c r="I158" s="195"/>
      <c r="J158" s="191"/>
      <c r="K158" s="191"/>
      <c r="L158" s="196"/>
      <c r="M158" s="197"/>
      <c r="N158" s="198"/>
      <c r="O158" s="198"/>
      <c r="P158" s="198"/>
      <c r="Q158" s="198"/>
      <c r="R158" s="198"/>
      <c r="S158" s="198"/>
      <c r="T158" s="199"/>
      <c r="AT158" s="200" t="s">
        <v>136</v>
      </c>
      <c r="AU158" s="200" t="s">
        <v>74</v>
      </c>
      <c r="AV158" s="11" t="s">
        <v>74</v>
      </c>
      <c r="AW158" s="11" t="s">
        <v>32</v>
      </c>
      <c r="AX158" s="11" t="s">
        <v>70</v>
      </c>
      <c r="AY158" s="200" t="s">
        <v>119</v>
      </c>
    </row>
    <row r="159" spans="2:65" s="11" customFormat="1" ht="11.25">
      <c r="B159" s="190"/>
      <c r="C159" s="191"/>
      <c r="D159" s="186" t="s">
        <v>136</v>
      </c>
      <c r="E159" s="192" t="s">
        <v>19</v>
      </c>
      <c r="F159" s="193" t="s">
        <v>244</v>
      </c>
      <c r="G159" s="191"/>
      <c r="H159" s="194">
        <v>83.52</v>
      </c>
      <c r="I159" s="195"/>
      <c r="J159" s="191"/>
      <c r="K159" s="191"/>
      <c r="L159" s="196"/>
      <c r="M159" s="197"/>
      <c r="N159" s="198"/>
      <c r="O159" s="198"/>
      <c r="P159" s="198"/>
      <c r="Q159" s="198"/>
      <c r="R159" s="198"/>
      <c r="S159" s="198"/>
      <c r="T159" s="199"/>
      <c r="AT159" s="200" t="s">
        <v>136</v>
      </c>
      <c r="AU159" s="200" t="s">
        <v>74</v>
      </c>
      <c r="AV159" s="11" t="s">
        <v>74</v>
      </c>
      <c r="AW159" s="11" t="s">
        <v>32</v>
      </c>
      <c r="AX159" s="11" t="s">
        <v>70</v>
      </c>
      <c r="AY159" s="200" t="s">
        <v>119</v>
      </c>
    </row>
    <row r="160" spans="2:65" s="11" customFormat="1" ht="11.25">
      <c r="B160" s="190"/>
      <c r="C160" s="191"/>
      <c r="D160" s="186" t="s">
        <v>136</v>
      </c>
      <c r="E160" s="192" t="s">
        <v>19</v>
      </c>
      <c r="F160" s="193" t="s">
        <v>245</v>
      </c>
      <c r="G160" s="191"/>
      <c r="H160" s="194">
        <v>5.13</v>
      </c>
      <c r="I160" s="195"/>
      <c r="J160" s="191"/>
      <c r="K160" s="191"/>
      <c r="L160" s="196"/>
      <c r="M160" s="197"/>
      <c r="N160" s="198"/>
      <c r="O160" s="198"/>
      <c r="P160" s="198"/>
      <c r="Q160" s="198"/>
      <c r="R160" s="198"/>
      <c r="S160" s="198"/>
      <c r="T160" s="199"/>
      <c r="AT160" s="200" t="s">
        <v>136</v>
      </c>
      <c r="AU160" s="200" t="s">
        <v>74</v>
      </c>
      <c r="AV160" s="11" t="s">
        <v>74</v>
      </c>
      <c r="AW160" s="11" t="s">
        <v>32</v>
      </c>
      <c r="AX160" s="11" t="s">
        <v>70</v>
      </c>
      <c r="AY160" s="200" t="s">
        <v>119</v>
      </c>
    </row>
    <row r="161" spans="2:65" s="13" customFormat="1" ht="11.25">
      <c r="B161" s="212"/>
      <c r="C161" s="213"/>
      <c r="D161" s="186" t="s">
        <v>136</v>
      </c>
      <c r="E161" s="214" t="s">
        <v>19</v>
      </c>
      <c r="F161" s="215" t="s">
        <v>188</v>
      </c>
      <c r="G161" s="213"/>
      <c r="H161" s="216">
        <v>186.97499999999999</v>
      </c>
      <c r="I161" s="217"/>
      <c r="J161" s="213"/>
      <c r="K161" s="213"/>
      <c r="L161" s="218"/>
      <c r="M161" s="219"/>
      <c r="N161" s="220"/>
      <c r="O161" s="220"/>
      <c r="P161" s="220"/>
      <c r="Q161" s="220"/>
      <c r="R161" s="220"/>
      <c r="S161" s="220"/>
      <c r="T161" s="221"/>
      <c r="AT161" s="222" t="s">
        <v>136</v>
      </c>
      <c r="AU161" s="222" t="s">
        <v>74</v>
      </c>
      <c r="AV161" s="13" t="s">
        <v>138</v>
      </c>
      <c r="AW161" s="13" t="s">
        <v>32</v>
      </c>
      <c r="AX161" s="13" t="s">
        <v>77</v>
      </c>
      <c r="AY161" s="222" t="s">
        <v>119</v>
      </c>
    </row>
    <row r="162" spans="2:65" s="1" customFormat="1" ht="16.5" customHeight="1">
      <c r="B162" s="34"/>
      <c r="C162" s="174" t="s">
        <v>246</v>
      </c>
      <c r="D162" s="174" t="s">
        <v>120</v>
      </c>
      <c r="E162" s="175" t="s">
        <v>247</v>
      </c>
      <c r="F162" s="176" t="s">
        <v>248</v>
      </c>
      <c r="G162" s="177" t="s">
        <v>239</v>
      </c>
      <c r="H162" s="178">
        <v>186.97499999999999</v>
      </c>
      <c r="I162" s="179"/>
      <c r="J162" s="180">
        <f>ROUND(I162*H162,2)</f>
        <v>0</v>
      </c>
      <c r="K162" s="176" t="s">
        <v>155</v>
      </c>
      <c r="L162" s="38"/>
      <c r="M162" s="181" t="s">
        <v>19</v>
      </c>
      <c r="N162" s="182" t="s">
        <v>41</v>
      </c>
      <c r="O162" s="60"/>
      <c r="P162" s="183">
        <f>O162*H162</f>
        <v>0</v>
      </c>
      <c r="Q162" s="183">
        <v>0</v>
      </c>
      <c r="R162" s="183">
        <f>Q162*H162</f>
        <v>0</v>
      </c>
      <c r="S162" s="183">
        <v>0</v>
      </c>
      <c r="T162" s="184">
        <f>S162*H162</f>
        <v>0</v>
      </c>
      <c r="AR162" s="17" t="s">
        <v>138</v>
      </c>
      <c r="AT162" s="17" t="s">
        <v>120</v>
      </c>
      <c r="AU162" s="17" t="s">
        <v>74</v>
      </c>
      <c r="AY162" s="17" t="s">
        <v>119</v>
      </c>
      <c r="BE162" s="185">
        <f>IF(N162="základní",J162,0)</f>
        <v>0</v>
      </c>
      <c r="BF162" s="185">
        <f>IF(N162="snížená",J162,0)</f>
        <v>0</v>
      </c>
      <c r="BG162" s="185">
        <f>IF(N162="zákl. přenesená",J162,0)</f>
        <v>0</v>
      </c>
      <c r="BH162" s="185">
        <f>IF(N162="sníž. přenesená",J162,0)</f>
        <v>0</v>
      </c>
      <c r="BI162" s="185">
        <f>IF(N162="nulová",J162,0)</f>
        <v>0</v>
      </c>
      <c r="BJ162" s="17" t="s">
        <v>77</v>
      </c>
      <c r="BK162" s="185">
        <f>ROUND(I162*H162,2)</f>
        <v>0</v>
      </c>
      <c r="BL162" s="17" t="s">
        <v>138</v>
      </c>
      <c r="BM162" s="17" t="s">
        <v>249</v>
      </c>
    </row>
    <row r="163" spans="2:65" s="1" customFormat="1" ht="19.5">
      <c r="B163" s="34"/>
      <c r="C163" s="35"/>
      <c r="D163" s="186" t="s">
        <v>126</v>
      </c>
      <c r="E163" s="35"/>
      <c r="F163" s="187" t="s">
        <v>250</v>
      </c>
      <c r="G163" s="35"/>
      <c r="H163" s="35"/>
      <c r="I163" s="112"/>
      <c r="J163" s="35"/>
      <c r="K163" s="35"/>
      <c r="L163" s="38"/>
      <c r="M163" s="188"/>
      <c r="N163" s="60"/>
      <c r="O163" s="60"/>
      <c r="P163" s="60"/>
      <c r="Q163" s="60"/>
      <c r="R163" s="60"/>
      <c r="S163" s="60"/>
      <c r="T163" s="61"/>
      <c r="AT163" s="17" t="s">
        <v>126</v>
      </c>
      <c r="AU163" s="17" t="s">
        <v>74</v>
      </c>
    </row>
    <row r="164" spans="2:65" s="1" customFormat="1" ht="16.5" customHeight="1">
      <c r="B164" s="34"/>
      <c r="C164" s="174" t="s">
        <v>251</v>
      </c>
      <c r="D164" s="174" t="s">
        <v>120</v>
      </c>
      <c r="E164" s="175" t="s">
        <v>252</v>
      </c>
      <c r="F164" s="176" t="s">
        <v>253</v>
      </c>
      <c r="G164" s="177" t="s">
        <v>239</v>
      </c>
      <c r="H164" s="178">
        <v>475.98</v>
      </c>
      <c r="I164" s="179"/>
      <c r="J164" s="180">
        <f>ROUND(I164*H164,2)</f>
        <v>0</v>
      </c>
      <c r="K164" s="176" t="s">
        <v>155</v>
      </c>
      <c r="L164" s="38"/>
      <c r="M164" s="181" t="s">
        <v>19</v>
      </c>
      <c r="N164" s="182" t="s">
        <v>41</v>
      </c>
      <c r="O164" s="60"/>
      <c r="P164" s="183">
        <f>O164*H164</f>
        <v>0</v>
      </c>
      <c r="Q164" s="183">
        <v>0</v>
      </c>
      <c r="R164" s="183">
        <f>Q164*H164</f>
        <v>0</v>
      </c>
      <c r="S164" s="183">
        <v>0</v>
      </c>
      <c r="T164" s="184">
        <f>S164*H164</f>
        <v>0</v>
      </c>
      <c r="AR164" s="17" t="s">
        <v>138</v>
      </c>
      <c r="AT164" s="17" t="s">
        <v>120</v>
      </c>
      <c r="AU164" s="17" t="s">
        <v>74</v>
      </c>
      <c r="AY164" s="17" t="s">
        <v>119</v>
      </c>
      <c r="BE164" s="185">
        <f>IF(N164="základní",J164,0)</f>
        <v>0</v>
      </c>
      <c r="BF164" s="185">
        <f>IF(N164="snížená",J164,0)</f>
        <v>0</v>
      </c>
      <c r="BG164" s="185">
        <f>IF(N164="zákl. přenesená",J164,0)</f>
        <v>0</v>
      </c>
      <c r="BH164" s="185">
        <f>IF(N164="sníž. přenesená",J164,0)</f>
        <v>0</v>
      </c>
      <c r="BI164" s="185">
        <f>IF(N164="nulová",J164,0)</f>
        <v>0</v>
      </c>
      <c r="BJ164" s="17" t="s">
        <v>77</v>
      </c>
      <c r="BK164" s="185">
        <f>ROUND(I164*H164,2)</f>
        <v>0</v>
      </c>
      <c r="BL164" s="17" t="s">
        <v>138</v>
      </c>
      <c r="BM164" s="17" t="s">
        <v>254</v>
      </c>
    </row>
    <row r="165" spans="2:65" s="1" customFormat="1" ht="19.5">
      <c r="B165" s="34"/>
      <c r="C165" s="35"/>
      <c r="D165" s="186" t="s">
        <v>126</v>
      </c>
      <c r="E165" s="35"/>
      <c r="F165" s="187" t="s">
        <v>255</v>
      </c>
      <c r="G165" s="35"/>
      <c r="H165" s="35"/>
      <c r="I165" s="112"/>
      <c r="J165" s="35"/>
      <c r="K165" s="35"/>
      <c r="L165" s="38"/>
      <c r="M165" s="188"/>
      <c r="N165" s="60"/>
      <c r="O165" s="60"/>
      <c r="P165" s="60"/>
      <c r="Q165" s="60"/>
      <c r="R165" s="60"/>
      <c r="S165" s="60"/>
      <c r="T165" s="61"/>
      <c r="AT165" s="17" t="s">
        <v>126</v>
      </c>
      <c r="AU165" s="17" t="s">
        <v>74</v>
      </c>
    </row>
    <row r="166" spans="2:65" s="1" customFormat="1" ht="19.5">
      <c r="B166" s="34"/>
      <c r="C166" s="35"/>
      <c r="D166" s="186" t="s">
        <v>130</v>
      </c>
      <c r="E166" s="35"/>
      <c r="F166" s="189" t="s">
        <v>179</v>
      </c>
      <c r="G166" s="35"/>
      <c r="H166" s="35"/>
      <c r="I166" s="112"/>
      <c r="J166" s="35"/>
      <c r="K166" s="35"/>
      <c r="L166" s="38"/>
      <c r="M166" s="188"/>
      <c r="N166" s="60"/>
      <c r="O166" s="60"/>
      <c r="P166" s="60"/>
      <c r="Q166" s="60"/>
      <c r="R166" s="60"/>
      <c r="S166" s="60"/>
      <c r="T166" s="61"/>
      <c r="AT166" s="17" t="s">
        <v>130</v>
      </c>
      <c r="AU166" s="17" t="s">
        <v>74</v>
      </c>
    </row>
    <row r="167" spans="2:65" s="11" customFormat="1" ht="11.25">
      <c r="B167" s="190"/>
      <c r="C167" s="191"/>
      <c r="D167" s="186" t="s">
        <v>136</v>
      </c>
      <c r="E167" s="192" t="s">
        <v>19</v>
      </c>
      <c r="F167" s="193" t="s">
        <v>256</v>
      </c>
      <c r="G167" s="191"/>
      <c r="H167" s="194">
        <v>80.831999999999994</v>
      </c>
      <c r="I167" s="195"/>
      <c r="J167" s="191"/>
      <c r="K167" s="191"/>
      <c r="L167" s="196"/>
      <c r="M167" s="197"/>
      <c r="N167" s="198"/>
      <c r="O167" s="198"/>
      <c r="P167" s="198"/>
      <c r="Q167" s="198"/>
      <c r="R167" s="198"/>
      <c r="S167" s="198"/>
      <c r="T167" s="199"/>
      <c r="AT167" s="200" t="s">
        <v>136</v>
      </c>
      <c r="AU167" s="200" t="s">
        <v>74</v>
      </c>
      <c r="AV167" s="11" t="s">
        <v>74</v>
      </c>
      <c r="AW167" s="11" t="s">
        <v>32</v>
      </c>
      <c r="AX167" s="11" t="s">
        <v>70</v>
      </c>
      <c r="AY167" s="200" t="s">
        <v>119</v>
      </c>
    </row>
    <row r="168" spans="2:65" s="11" customFormat="1" ht="11.25">
      <c r="B168" s="190"/>
      <c r="C168" s="191"/>
      <c r="D168" s="186" t="s">
        <v>136</v>
      </c>
      <c r="E168" s="192" t="s">
        <v>19</v>
      </c>
      <c r="F168" s="193" t="s">
        <v>257</v>
      </c>
      <c r="G168" s="191"/>
      <c r="H168" s="194">
        <v>37.247999999999998</v>
      </c>
      <c r="I168" s="195"/>
      <c r="J168" s="191"/>
      <c r="K168" s="191"/>
      <c r="L168" s="196"/>
      <c r="M168" s="197"/>
      <c r="N168" s="198"/>
      <c r="O168" s="198"/>
      <c r="P168" s="198"/>
      <c r="Q168" s="198"/>
      <c r="R168" s="198"/>
      <c r="S168" s="198"/>
      <c r="T168" s="199"/>
      <c r="AT168" s="200" t="s">
        <v>136</v>
      </c>
      <c r="AU168" s="200" t="s">
        <v>74</v>
      </c>
      <c r="AV168" s="11" t="s">
        <v>74</v>
      </c>
      <c r="AW168" s="11" t="s">
        <v>32</v>
      </c>
      <c r="AX168" s="11" t="s">
        <v>70</v>
      </c>
      <c r="AY168" s="200" t="s">
        <v>119</v>
      </c>
    </row>
    <row r="169" spans="2:65" s="11" customFormat="1" ht="11.25">
      <c r="B169" s="190"/>
      <c r="C169" s="191"/>
      <c r="D169" s="186" t="s">
        <v>136</v>
      </c>
      <c r="E169" s="192" t="s">
        <v>19</v>
      </c>
      <c r="F169" s="193" t="s">
        <v>258</v>
      </c>
      <c r="G169" s="191"/>
      <c r="H169" s="194">
        <v>168</v>
      </c>
      <c r="I169" s="195"/>
      <c r="J169" s="191"/>
      <c r="K169" s="191"/>
      <c r="L169" s="196"/>
      <c r="M169" s="197"/>
      <c r="N169" s="198"/>
      <c r="O169" s="198"/>
      <c r="P169" s="198"/>
      <c r="Q169" s="198"/>
      <c r="R169" s="198"/>
      <c r="S169" s="198"/>
      <c r="T169" s="199"/>
      <c r="AT169" s="200" t="s">
        <v>136</v>
      </c>
      <c r="AU169" s="200" t="s">
        <v>74</v>
      </c>
      <c r="AV169" s="11" t="s">
        <v>74</v>
      </c>
      <c r="AW169" s="11" t="s">
        <v>32</v>
      </c>
      <c r="AX169" s="11" t="s">
        <v>70</v>
      </c>
      <c r="AY169" s="200" t="s">
        <v>119</v>
      </c>
    </row>
    <row r="170" spans="2:65" s="14" customFormat="1" ht="11.25">
      <c r="B170" s="223"/>
      <c r="C170" s="224"/>
      <c r="D170" s="186" t="s">
        <v>136</v>
      </c>
      <c r="E170" s="225" t="s">
        <v>19</v>
      </c>
      <c r="F170" s="226" t="s">
        <v>259</v>
      </c>
      <c r="G170" s="224"/>
      <c r="H170" s="225" t="s">
        <v>19</v>
      </c>
      <c r="I170" s="227"/>
      <c r="J170" s="224"/>
      <c r="K170" s="224"/>
      <c r="L170" s="228"/>
      <c r="M170" s="229"/>
      <c r="N170" s="230"/>
      <c r="O170" s="230"/>
      <c r="P170" s="230"/>
      <c r="Q170" s="230"/>
      <c r="R170" s="230"/>
      <c r="S170" s="230"/>
      <c r="T170" s="231"/>
      <c r="AT170" s="232" t="s">
        <v>136</v>
      </c>
      <c r="AU170" s="232" t="s">
        <v>74</v>
      </c>
      <c r="AV170" s="14" t="s">
        <v>77</v>
      </c>
      <c r="AW170" s="14" t="s">
        <v>32</v>
      </c>
      <c r="AX170" s="14" t="s">
        <v>70</v>
      </c>
      <c r="AY170" s="232" t="s">
        <v>119</v>
      </c>
    </row>
    <row r="171" spans="2:65" s="11" customFormat="1" ht="11.25">
      <c r="B171" s="190"/>
      <c r="C171" s="191"/>
      <c r="D171" s="186" t="s">
        <v>136</v>
      </c>
      <c r="E171" s="192" t="s">
        <v>19</v>
      </c>
      <c r="F171" s="193" t="s">
        <v>260</v>
      </c>
      <c r="G171" s="191"/>
      <c r="H171" s="194">
        <v>11.1</v>
      </c>
      <c r="I171" s="195"/>
      <c r="J171" s="191"/>
      <c r="K171" s="191"/>
      <c r="L171" s="196"/>
      <c r="M171" s="197"/>
      <c r="N171" s="198"/>
      <c r="O171" s="198"/>
      <c r="P171" s="198"/>
      <c r="Q171" s="198"/>
      <c r="R171" s="198"/>
      <c r="S171" s="198"/>
      <c r="T171" s="199"/>
      <c r="AT171" s="200" t="s">
        <v>136</v>
      </c>
      <c r="AU171" s="200" t="s">
        <v>74</v>
      </c>
      <c r="AV171" s="11" t="s">
        <v>74</v>
      </c>
      <c r="AW171" s="11" t="s">
        <v>32</v>
      </c>
      <c r="AX171" s="11" t="s">
        <v>70</v>
      </c>
      <c r="AY171" s="200" t="s">
        <v>119</v>
      </c>
    </row>
    <row r="172" spans="2:65" s="11" customFormat="1" ht="11.25">
      <c r="B172" s="190"/>
      <c r="C172" s="191"/>
      <c r="D172" s="186" t="s">
        <v>136</v>
      </c>
      <c r="E172" s="192" t="s">
        <v>19</v>
      </c>
      <c r="F172" s="193" t="s">
        <v>261</v>
      </c>
      <c r="G172" s="191"/>
      <c r="H172" s="194">
        <v>18.899999999999999</v>
      </c>
      <c r="I172" s="195"/>
      <c r="J172" s="191"/>
      <c r="K172" s="191"/>
      <c r="L172" s="196"/>
      <c r="M172" s="197"/>
      <c r="N172" s="198"/>
      <c r="O172" s="198"/>
      <c r="P172" s="198"/>
      <c r="Q172" s="198"/>
      <c r="R172" s="198"/>
      <c r="S172" s="198"/>
      <c r="T172" s="199"/>
      <c r="AT172" s="200" t="s">
        <v>136</v>
      </c>
      <c r="AU172" s="200" t="s">
        <v>74</v>
      </c>
      <c r="AV172" s="11" t="s">
        <v>74</v>
      </c>
      <c r="AW172" s="11" t="s">
        <v>32</v>
      </c>
      <c r="AX172" s="11" t="s">
        <v>70</v>
      </c>
      <c r="AY172" s="200" t="s">
        <v>119</v>
      </c>
    </row>
    <row r="173" spans="2:65" s="11" customFormat="1" ht="11.25">
      <c r="B173" s="190"/>
      <c r="C173" s="191"/>
      <c r="D173" s="186" t="s">
        <v>136</v>
      </c>
      <c r="E173" s="192" t="s">
        <v>19</v>
      </c>
      <c r="F173" s="193" t="s">
        <v>262</v>
      </c>
      <c r="G173" s="191"/>
      <c r="H173" s="194">
        <v>9</v>
      </c>
      <c r="I173" s="195"/>
      <c r="J173" s="191"/>
      <c r="K173" s="191"/>
      <c r="L173" s="196"/>
      <c r="M173" s="197"/>
      <c r="N173" s="198"/>
      <c r="O173" s="198"/>
      <c r="P173" s="198"/>
      <c r="Q173" s="198"/>
      <c r="R173" s="198"/>
      <c r="S173" s="198"/>
      <c r="T173" s="199"/>
      <c r="AT173" s="200" t="s">
        <v>136</v>
      </c>
      <c r="AU173" s="200" t="s">
        <v>74</v>
      </c>
      <c r="AV173" s="11" t="s">
        <v>74</v>
      </c>
      <c r="AW173" s="11" t="s">
        <v>32</v>
      </c>
      <c r="AX173" s="11" t="s">
        <v>70</v>
      </c>
      <c r="AY173" s="200" t="s">
        <v>119</v>
      </c>
    </row>
    <row r="174" spans="2:65" s="11" customFormat="1" ht="11.25">
      <c r="B174" s="190"/>
      <c r="C174" s="191"/>
      <c r="D174" s="186" t="s">
        <v>136</v>
      </c>
      <c r="E174" s="192" t="s">
        <v>19</v>
      </c>
      <c r="F174" s="193" t="s">
        <v>263</v>
      </c>
      <c r="G174" s="191"/>
      <c r="H174" s="194">
        <v>8.1</v>
      </c>
      <c r="I174" s="195"/>
      <c r="J174" s="191"/>
      <c r="K174" s="191"/>
      <c r="L174" s="196"/>
      <c r="M174" s="197"/>
      <c r="N174" s="198"/>
      <c r="O174" s="198"/>
      <c r="P174" s="198"/>
      <c r="Q174" s="198"/>
      <c r="R174" s="198"/>
      <c r="S174" s="198"/>
      <c r="T174" s="199"/>
      <c r="AT174" s="200" t="s">
        <v>136</v>
      </c>
      <c r="AU174" s="200" t="s">
        <v>74</v>
      </c>
      <c r="AV174" s="11" t="s">
        <v>74</v>
      </c>
      <c r="AW174" s="11" t="s">
        <v>32</v>
      </c>
      <c r="AX174" s="11" t="s">
        <v>70</v>
      </c>
      <c r="AY174" s="200" t="s">
        <v>119</v>
      </c>
    </row>
    <row r="175" spans="2:65" s="11" customFormat="1" ht="11.25">
      <c r="B175" s="190"/>
      <c r="C175" s="191"/>
      <c r="D175" s="186" t="s">
        <v>136</v>
      </c>
      <c r="E175" s="192" t="s">
        <v>19</v>
      </c>
      <c r="F175" s="193" t="s">
        <v>264</v>
      </c>
      <c r="G175" s="191"/>
      <c r="H175" s="194">
        <v>7.5</v>
      </c>
      <c r="I175" s="195"/>
      <c r="J175" s="191"/>
      <c r="K175" s="191"/>
      <c r="L175" s="196"/>
      <c r="M175" s="197"/>
      <c r="N175" s="198"/>
      <c r="O175" s="198"/>
      <c r="P175" s="198"/>
      <c r="Q175" s="198"/>
      <c r="R175" s="198"/>
      <c r="S175" s="198"/>
      <c r="T175" s="199"/>
      <c r="AT175" s="200" t="s">
        <v>136</v>
      </c>
      <c r="AU175" s="200" t="s">
        <v>74</v>
      </c>
      <c r="AV175" s="11" t="s">
        <v>74</v>
      </c>
      <c r="AW175" s="11" t="s">
        <v>32</v>
      </c>
      <c r="AX175" s="11" t="s">
        <v>70</v>
      </c>
      <c r="AY175" s="200" t="s">
        <v>119</v>
      </c>
    </row>
    <row r="176" spans="2:65" s="11" customFormat="1" ht="11.25">
      <c r="B176" s="190"/>
      <c r="C176" s="191"/>
      <c r="D176" s="186" t="s">
        <v>136</v>
      </c>
      <c r="E176" s="192" t="s">
        <v>19</v>
      </c>
      <c r="F176" s="193" t="s">
        <v>265</v>
      </c>
      <c r="G176" s="191"/>
      <c r="H176" s="194">
        <v>8.4</v>
      </c>
      <c r="I176" s="195"/>
      <c r="J176" s="191"/>
      <c r="K176" s="191"/>
      <c r="L176" s="196"/>
      <c r="M176" s="197"/>
      <c r="N176" s="198"/>
      <c r="O176" s="198"/>
      <c r="P176" s="198"/>
      <c r="Q176" s="198"/>
      <c r="R176" s="198"/>
      <c r="S176" s="198"/>
      <c r="T176" s="199"/>
      <c r="AT176" s="200" t="s">
        <v>136</v>
      </c>
      <c r="AU176" s="200" t="s">
        <v>74</v>
      </c>
      <c r="AV176" s="11" t="s">
        <v>74</v>
      </c>
      <c r="AW176" s="11" t="s">
        <v>32</v>
      </c>
      <c r="AX176" s="11" t="s">
        <v>70</v>
      </c>
      <c r="AY176" s="200" t="s">
        <v>119</v>
      </c>
    </row>
    <row r="177" spans="2:65" s="11" customFormat="1" ht="11.25">
      <c r="B177" s="190"/>
      <c r="C177" s="191"/>
      <c r="D177" s="186" t="s">
        <v>136</v>
      </c>
      <c r="E177" s="192" t="s">
        <v>19</v>
      </c>
      <c r="F177" s="193" t="s">
        <v>266</v>
      </c>
      <c r="G177" s="191"/>
      <c r="H177" s="194">
        <v>6.6</v>
      </c>
      <c r="I177" s="195"/>
      <c r="J177" s="191"/>
      <c r="K177" s="191"/>
      <c r="L177" s="196"/>
      <c r="M177" s="197"/>
      <c r="N177" s="198"/>
      <c r="O177" s="198"/>
      <c r="P177" s="198"/>
      <c r="Q177" s="198"/>
      <c r="R177" s="198"/>
      <c r="S177" s="198"/>
      <c r="T177" s="199"/>
      <c r="AT177" s="200" t="s">
        <v>136</v>
      </c>
      <c r="AU177" s="200" t="s">
        <v>74</v>
      </c>
      <c r="AV177" s="11" t="s">
        <v>74</v>
      </c>
      <c r="AW177" s="11" t="s">
        <v>32</v>
      </c>
      <c r="AX177" s="11" t="s">
        <v>70</v>
      </c>
      <c r="AY177" s="200" t="s">
        <v>119</v>
      </c>
    </row>
    <row r="178" spans="2:65" s="11" customFormat="1" ht="11.25">
      <c r="B178" s="190"/>
      <c r="C178" s="191"/>
      <c r="D178" s="186" t="s">
        <v>136</v>
      </c>
      <c r="E178" s="192" t="s">
        <v>19</v>
      </c>
      <c r="F178" s="193" t="s">
        <v>267</v>
      </c>
      <c r="G178" s="191"/>
      <c r="H178" s="194">
        <v>10.5</v>
      </c>
      <c r="I178" s="195"/>
      <c r="J178" s="191"/>
      <c r="K178" s="191"/>
      <c r="L178" s="196"/>
      <c r="M178" s="197"/>
      <c r="N178" s="198"/>
      <c r="O178" s="198"/>
      <c r="P178" s="198"/>
      <c r="Q178" s="198"/>
      <c r="R178" s="198"/>
      <c r="S178" s="198"/>
      <c r="T178" s="199"/>
      <c r="AT178" s="200" t="s">
        <v>136</v>
      </c>
      <c r="AU178" s="200" t="s">
        <v>74</v>
      </c>
      <c r="AV178" s="11" t="s">
        <v>74</v>
      </c>
      <c r="AW178" s="11" t="s">
        <v>32</v>
      </c>
      <c r="AX178" s="11" t="s">
        <v>70</v>
      </c>
      <c r="AY178" s="200" t="s">
        <v>119</v>
      </c>
    </row>
    <row r="179" spans="2:65" s="11" customFormat="1" ht="11.25">
      <c r="B179" s="190"/>
      <c r="C179" s="191"/>
      <c r="D179" s="186" t="s">
        <v>136</v>
      </c>
      <c r="E179" s="192" t="s">
        <v>19</v>
      </c>
      <c r="F179" s="193" t="s">
        <v>268</v>
      </c>
      <c r="G179" s="191"/>
      <c r="H179" s="194">
        <v>8.1</v>
      </c>
      <c r="I179" s="195"/>
      <c r="J179" s="191"/>
      <c r="K179" s="191"/>
      <c r="L179" s="196"/>
      <c r="M179" s="197"/>
      <c r="N179" s="198"/>
      <c r="O179" s="198"/>
      <c r="P179" s="198"/>
      <c r="Q179" s="198"/>
      <c r="R179" s="198"/>
      <c r="S179" s="198"/>
      <c r="T179" s="199"/>
      <c r="AT179" s="200" t="s">
        <v>136</v>
      </c>
      <c r="AU179" s="200" t="s">
        <v>74</v>
      </c>
      <c r="AV179" s="11" t="s">
        <v>74</v>
      </c>
      <c r="AW179" s="11" t="s">
        <v>32</v>
      </c>
      <c r="AX179" s="11" t="s">
        <v>70</v>
      </c>
      <c r="AY179" s="200" t="s">
        <v>119</v>
      </c>
    </row>
    <row r="180" spans="2:65" s="11" customFormat="1" ht="11.25">
      <c r="B180" s="190"/>
      <c r="C180" s="191"/>
      <c r="D180" s="186" t="s">
        <v>136</v>
      </c>
      <c r="E180" s="192" t="s">
        <v>19</v>
      </c>
      <c r="F180" s="193" t="s">
        <v>269</v>
      </c>
      <c r="G180" s="191"/>
      <c r="H180" s="194">
        <v>13.5</v>
      </c>
      <c r="I180" s="195"/>
      <c r="J180" s="191"/>
      <c r="K180" s="191"/>
      <c r="L180" s="196"/>
      <c r="M180" s="197"/>
      <c r="N180" s="198"/>
      <c r="O180" s="198"/>
      <c r="P180" s="198"/>
      <c r="Q180" s="198"/>
      <c r="R180" s="198"/>
      <c r="S180" s="198"/>
      <c r="T180" s="199"/>
      <c r="AT180" s="200" t="s">
        <v>136</v>
      </c>
      <c r="AU180" s="200" t="s">
        <v>74</v>
      </c>
      <c r="AV180" s="11" t="s">
        <v>74</v>
      </c>
      <c r="AW180" s="11" t="s">
        <v>32</v>
      </c>
      <c r="AX180" s="11" t="s">
        <v>70</v>
      </c>
      <c r="AY180" s="200" t="s">
        <v>119</v>
      </c>
    </row>
    <row r="181" spans="2:65" s="11" customFormat="1" ht="11.25">
      <c r="B181" s="190"/>
      <c r="C181" s="191"/>
      <c r="D181" s="186" t="s">
        <v>136</v>
      </c>
      <c r="E181" s="192" t="s">
        <v>19</v>
      </c>
      <c r="F181" s="193" t="s">
        <v>270</v>
      </c>
      <c r="G181" s="191"/>
      <c r="H181" s="194">
        <v>88.2</v>
      </c>
      <c r="I181" s="195"/>
      <c r="J181" s="191"/>
      <c r="K181" s="191"/>
      <c r="L181" s="196"/>
      <c r="M181" s="197"/>
      <c r="N181" s="198"/>
      <c r="O181" s="198"/>
      <c r="P181" s="198"/>
      <c r="Q181" s="198"/>
      <c r="R181" s="198"/>
      <c r="S181" s="198"/>
      <c r="T181" s="199"/>
      <c r="AT181" s="200" t="s">
        <v>136</v>
      </c>
      <c r="AU181" s="200" t="s">
        <v>74</v>
      </c>
      <c r="AV181" s="11" t="s">
        <v>74</v>
      </c>
      <c r="AW181" s="11" t="s">
        <v>32</v>
      </c>
      <c r="AX181" s="11" t="s">
        <v>70</v>
      </c>
      <c r="AY181" s="200" t="s">
        <v>119</v>
      </c>
    </row>
    <row r="182" spans="2:65" s="13" customFormat="1" ht="11.25">
      <c r="B182" s="212"/>
      <c r="C182" s="213"/>
      <c r="D182" s="186" t="s">
        <v>136</v>
      </c>
      <c r="E182" s="214" t="s">
        <v>19</v>
      </c>
      <c r="F182" s="215" t="s">
        <v>188</v>
      </c>
      <c r="G182" s="213"/>
      <c r="H182" s="216">
        <v>475.98</v>
      </c>
      <c r="I182" s="217"/>
      <c r="J182" s="213"/>
      <c r="K182" s="213"/>
      <c r="L182" s="218"/>
      <c r="M182" s="219"/>
      <c r="N182" s="220"/>
      <c r="O182" s="220"/>
      <c r="P182" s="220"/>
      <c r="Q182" s="220"/>
      <c r="R182" s="220"/>
      <c r="S182" s="220"/>
      <c r="T182" s="221"/>
      <c r="AT182" s="222" t="s">
        <v>136</v>
      </c>
      <c r="AU182" s="222" t="s">
        <v>74</v>
      </c>
      <c r="AV182" s="13" t="s">
        <v>138</v>
      </c>
      <c r="AW182" s="13" t="s">
        <v>32</v>
      </c>
      <c r="AX182" s="13" t="s">
        <v>77</v>
      </c>
      <c r="AY182" s="222" t="s">
        <v>119</v>
      </c>
    </row>
    <row r="183" spans="2:65" s="1" customFormat="1" ht="16.5" customHeight="1">
      <c r="B183" s="34"/>
      <c r="C183" s="174" t="s">
        <v>271</v>
      </c>
      <c r="D183" s="174" t="s">
        <v>120</v>
      </c>
      <c r="E183" s="175" t="s">
        <v>272</v>
      </c>
      <c r="F183" s="176" t="s">
        <v>273</v>
      </c>
      <c r="G183" s="177" t="s">
        <v>239</v>
      </c>
      <c r="H183" s="178">
        <v>475.98</v>
      </c>
      <c r="I183" s="179"/>
      <c r="J183" s="180">
        <f>ROUND(I183*H183,2)</f>
        <v>0</v>
      </c>
      <c r="K183" s="176" t="s">
        <v>155</v>
      </c>
      <c r="L183" s="38"/>
      <c r="M183" s="181" t="s">
        <v>19</v>
      </c>
      <c r="N183" s="182" t="s">
        <v>41</v>
      </c>
      <c r="O183" s="60"/>
      <c r="P183" s="183">
        <f>O183*H183</f>
        <v>0</v>
      </c>
      <c r="Q183" s="183">
        <v>0</v>
      </c>
      <c r="R183" s="183">
        <f>Q183*H183</f>
        <v>0</v>
      </c>
      <c r="S183" s="183">
        <v>0</v>
      </c>
      <c r="T183" s="184">
        <f>S183*H183</f>
        <v>0</v>
      </c>
      <c r="AR183" s="17" t="s">
        <v>138</v>
      </c>
      <c r="AT183" s="17" t="s">
        <v>120</v>
      </c>
      <c r="AU183" s="17" t="s">
        <v>74</v>
      </c>
      <c r="AY183" s="17" t="s">
        <v>119</v>
      </c>
      <c r="BE183" s="185">
        <f>IF(N183="základní",J183,0)</f>
        <v>0</v>
      </c>
      <c r="BF183" s="185">
        <f>IF(N183="snížená",J183,0)</f>
        <v>0</v>
      </c>
      <c r="BG183" s="185">
        <f>IF(N183="zákl. přenesená",J183,0)</f>
        <v>0</v>
      </c>
      <c r="BH183" s="185">
        <f>IF(N183="sníž. přenesená",J183,0)</f>
        <v>0</v>
      </c>
      <c r="BI183" s="185">
        <f>IF(N183="nulová",J183,0)</f>
        <v>0</v>
      </c>
      <c r="BJ183" s="17" t="s">
        <v>77</v>
      </c>
      <c r="BK183" s="185">
        <f>ROUND(I183*H183,2)</f>
        <v>0</v>
      </c>
      <c r="BL183" s="17" t="s">
        <v>138</v>
      </c>
      <c r="BM183" s="17" t="s">
        <v>274</v>
      </c>
    </row>
    <row r="184" spans="2:65" s="1" customFormat="1" ht="19.5">
      <c r="B184" s="34"/>
      <c r="C184" s="35"/>
      <c r="D184" s="186" t="s">
        <v>126</v>
      </c>
      <c r="E184" s="35"/>
      <c r="F184" s="187" t="s">
        <v>275</v>
      </c>
      <c r="G184" s="35"/>
      <c r="H184" s="35"/>
      <c r="I184" s="112"/>
      <c r="J184" s="35"/>
      <c r="K184" s="35"/>
      <c r="L184" s="38"/>
      <c r="M184" s="188"/>
      <c r="N184" s="60"/>
      <c r="O184" s="60"/>
      <c r="P184" s="60"/>
      <c r="Q184" s="60"/>
      <c r="R184" s="60"/>
      <c r="S184" s="60"/>
      <c r="T184" s="61"/>
      <c r="AT184" s="17" t="s">
        <v>126</v>
      </c>
      <c r="AU184" s="17" t="s">
        <v>74</v>
      </c>
    </row>
    <row r="185" spans="2:65" s="1" customFormat="1" ht="16.5" customHeight="1">
      <c r="B185" s="34"/>
      <c r="C185" s="174" t="s">
        <v>8</v>
      </c>
      <c r="D185" s="174" t="s">
        <v>120</v>
      </c>
      <c r="E185" s="175" t="s">
        <v>276</v>
      </c>
      <c r="F185" s="176" t="s">
        <v>277</v>
      </c>
      <c r="G185" s="177" t="s">
        <v>239</v>
      </c>
      <c r="H185" s="178">
        <v>47.25</v>
      </c>
      <c r="I185" s="179"/>
      <c r="J185" s="180">
        <f>ROUND(I185*H185,2)</f>
        <v>0</v>
      </c>
      <c r="K185" s="176" t="s">
        <v>155</v>
      </c>
      <c r="L185" s="38"/>
      <c r="M185" s="181" t="s">
        <v>19</v>
      </c>
      <c r="N185" s="182" t="s">
        <v>41</v>
      </c>
      <c r="O185" s="60"/>
      <c r="P185" s="183">
        <f>O185*H185</f>
        <v>0</v>
      </c>
      <c r="Q185" s="183">
        <v>0</v>
      </c>
      <c r="R185" s="183">
        <f>Q185*H185</f>
        <v>0</v>
      </c>
      <c r="S185" s="183">
        <v>0</v>
      </c>
      <c r="T185" s="184">
        <f>S185*H185</f>
        <v>0</v>
      </c>
      <c r="AR185" s="17" t="s">
        <v>138</v>
      </c>
      <c r="AT185" s="17" t="s">
        <v>120</v>
      </c>
      <c r="AU185" s="17" t="s">
        <v>74</v>
      </c>
      <c r="AY185" s="17" t="s">
        <v>119</v>
      </c>
      <c r="BE185" s="185">
        <f>IF(N185="základní",J185,0)</f>
        <v>0</v>
      </c>
      <c r="BF185" s="185">
        <f>IF(N185="snížená",J185,0)</f>
        <v>0</v>
      </c>
      <c r="BG185" s="185">
        <f>IF(N185="zákl. přenesená",J185,0)</f>
        <v>0</v>
      </c>
      <c r="BH185" s="185">
        <f>IF(N185="sníž. přenesená",J185,0)</f>
        <v>0</v>
      </c>
      <c r="BI185" s="185">
        <f>IF(N185="nulová",J185,0)</f>
        <v>0</v>
      </c>
      <c r="BJ185" s="17" t="s">
        <v>77</v>
      </c>
      <c r="BK185" s="185">
        <f>ROUND(I185*H185,2)</f>
        <v>0</v>
      </c>
      <c r="BL185" s="17" t="s">
        <v>138</v>
      </c>
      <c r="BM185" s="17" t="s">
        <v>278</v>
      </c>
    </row>
    <row r="186" spans="2:65" s="1" customFormat="1" ht="11.25">
      <c r="B186" s="34"/>
      <c r="C186" s="35"/>
      <c r="D186" s="186" t="s">
        <v>126</v>
      </c>
      <c r="E186" s="35"/>
      <c r="F186" s="187" t="s">
        <v>279</v>
      </c>
      <c r="G186" s="35"/>
      <c r="H186" s="35"/>
      <c r="I186" s="112"/>
      <c r="J186" s="35"/>
      <c r="K186" s="35"/>
      <c r="L186" s="38"/>
      <c r="M186" s="188"/>
      <c r="N186" s="60"/>
      <c r="O186" s="60"/>
      <c r="P186" s="60"/>
      <c r="Q186" s="60"/>
      <c r="R186" s="60"/>
      <c r="S186" s="60"/>
      <c r="T186" s="61"/>
      <c r="AT186" s="17" t="s">
        <v>126</v>
      </c>
      <c r="AU186" s="17" t="s">
        <v>74</v>
      </c>
    </row>
    <row r="187" spans="2:65" s="1" customFormat="1" ht="19.5">
      <c r="B187" s="34"/>
      <c r="C187" s="35"/>
      <c r="D187" s="186" t="s">
        <v>130</v>
      </c>
      <c r="E187" s="35"/>
      <c r="F187" s="189" t="s">
        <v>179</v>
      </c>
      <c r="G187" s="35"/>
      <c r="H187" s="35"/>
      <c r="I187" s="112"/>
      <c r="J187" s="35"/>
      <c r="K187" s="35"/>
      <c r="L187" s="38"/>
      <c r="M187" s="188"/>
      <c r="N187" s="60"/>
      <c r="O187" s="60"/>
      <c r="P187" s="60"/>
      <c r="Q187" s="60"/>
      <c r="R187" s="60"/>
      <c r="S187" s="60"/>
      <c r="T187" s="61"/>
      <c r="AT187" s="17" t="s">
        <v>130</v>
      </c>
      <c r="AU187" s="17" t="s">
        <v>74</v>
      </c>
    </row>
    <row r="188" spans="2:65" s="11" customFormat="1" ht="11.25">
      <c r="B188" s="190"/>
      <c r="C188" s="191"/>
      <c r="D188" s="186" t="s">
        <v>136</v>
      </c>
      <c r="E188" s="192" t="s">
        <v>19</v>
      </c>
      <c r="F188" s="193" t="s">
        <v>280</v>
      </c>
      <c r="G188" s="191"/>
      <c r="H188" s="194">
        <v>47.25</v>
      </c>
      <c r="I188" s="195"/>
      <c r="J188" s="191"/>
      <c r="K188" s="191"/>
      <c r="L188" s="196"/>
      <c r="M188" s="197"/>
      <c r="N188" s="198"/>
      <c r="O188" s="198"/>
      <c r="P188" s="198"/>
      <c r="Q188" s="198"/>
      <c r="R188" s="198"/>
      <c r="S188" s="198"/>
      <c r="T188" s="199"/>
      <c r="AT188" s="200" t="s">
        <v>136</v>
      </c>
      <c r="AU188" s="200" t="s">
        <v>74</v>
      </c>
      <c r="AV188" s="11" t="s">
        <v>74</v>
      </c>
      <c r="AW188" s="11" t="s">
        <v>32</v>
      </c>
      <c r="AX188" s="11" t="s">
        <v>77</v>
      </c>
      <c r="AY188" s="200" t="s">
        <v>119</v>
      </c>
    </row>
    <row r="189" spans="2:65" s="1" customFormat="1" ht="16.5" customHeight="1">
      <c r="B189" s="34"/>
      <c r="C189" s="174" t="s">
        <v>281</v>
      </c>
      <c r="D189" s="174" t="s">
        <v>120</v>
      </c>
      <c r="E189" s="175" t="s">
        <v>282</v>
      </c>
      <c r="F189" s="176" t="s">
        <v>283</v>
      </c>
      <c r="G189" s="177" t="s">
        <v>239</v>
      </c>
      <c r="H189" s="178">
        <v>47.25</v>
      </c>
      <c r="I189" s="179"/>
      <c r="J189" s="180">
        <f>ROUND(I189*H189,2)</f>
        <v>0</v>
      </c>
      <c r="K189" s="176" t="s">
        <v>155</v>
      </c>
      <c r="L189" s="38"/>
      <c r="M189" s="181" t="s">
        <v>19</v>
      </c>
      <c r="N189" s="182" t="s">
        <v>41</v>
      </c>
      <c r="O189" s="60"/>
      <c r="P189" s="183">
        <f>O189*H189</f>
        <v>0</v>
      </c>
      <c r="Q189" s="183">
        <v>0</v>
      </c>
      <c r="R189" s="183">
        <f>Q189*H189</f>
        <v>0</v>
      </c>
      <c r="S189" s="183">
        <v>0</v>
      </c>
      <c r="T189" s="184">
        <f>S189*H189</f>
        <v>0</v>
      </c>
      <c r="AR189" s="17" t="s">
        <v>138</v>
      </c>
      <c r="AT189" s="17" t="s">
        <v>120</v>
      </c>
      <c r="AU189" s="17" t="s">
        <v>74</v>
      </c>
      <c r="AY189" s="17" t="s">
        <v>119</v>
      </c>
      <c r="BE189" s="185">
        <f>IF(N189="základní",J189,0)</f>
        <v>0</v>
      </c>
      <c r="BF189" s="185">
        <f>IF(N189="snížená",J189,0)</f>
        <v>0</v>
      </c>
      <c r="BG189" s="185">
        <f>IF(N189="zákl. přenesená",J189,0)</f>
        <v>0</v>
      </c>
      <c r="BH189" s="185">
        <f>IF(N189="sníž. přenesená",J189,0)</f>
        <v>0</v>
      </c>
      <c r="BI189" s="185">
        <f>IF(N189="nulová",J189,0)</f>
        <v>0</v>
      </c>
      <c r="BJ189" s="17" t="s">
        <v>77</v>
      </c>
      <c r="BK189" s="185">
        <f>ROUND(I189*H189,2)</f>
        <v>0</v>
      </c>
      <c r="BL189" s="17" t="s">
        <v>138</v>
      </c>
      <c r="BM189" s="17" t="s">
        <v>284</v>
      </c>
    </row>
    <row r="190" spans="2:65" s="1" customFormat="1" ht="19.5">
      <c r="B190" s="34"/>
      <c r="C190" s="35"/>
      <c r="D190" s="186" t="s">
        <v>126</v>
      </c>
      <c r="E190" s="35"/>
      <c r="F190" s="187" t="s">
        <v>285</v>
      </c>
      <c r="G190" s="35"/>
      <c r="H190" s="35"/>
      <c r="I190" s="112"/>
      <c r="J190" s="35"/>
      <c r="K190" s="35"/>
      <c r="L190" s="38"/>
      <c r="M190" s="188"/>
      <c r="N190" s="60"/>
      <c r="O190" s="60"/>
      <c r="P190" s="60"/>
      <c r="Q190" s="60"/>
      <c r="R190" s="60"/>
      <c r="S190" s="60"/>
      <c r="T190" s="61"/>
      <c r="AT190" s="17" t="s">
        <v>126</v>
      </c>
      <c r="AU190" s="17" t="s">
        <v>74</v>
      </c>
    </row>
    <row r="191" spans="2:65" s="1" customFormat="1" ht="16.5" customHeight="1">
      <c r="B191" s="34"/>
      <c r="C191" s="174" t="s">
        <v>286</v>
      </c>
      <c r="D191" s="174" t="s">
        <v>120</v>
      </c>
      <c r="E191" s="175" t="s">
        <v>287</v>
      </c>
      <c r="F191" s="176" t="s">
        <v>288</v>
      </c>
      <c r="G191" s="177" t="s">
        <v>239</v>
      </c>
      <c r="H191" s="178">
        <v>311.565</v>
      </c>
      <c r="I191" s="179"/>
      <c r="J191" s="180">
        <f>ROUND(I191*H191,2)</f>
        <v>0</v>
      </c>
      <c r="K191" s="176" t="s">
        <v>155</v>
      </c>
      <c r="L191" s="38"/>
      <c r="M191" s="181" t="s">
        <v>19</v>
      </c>
      <c r="N191" s="182" t="s">
        <v>41</v>
      </c>
      <c r="O191" s="60"/>
      <c r="P191" s="183">
        <f>O191*H191</f>
        <v>0</v>
      </c>
      <c r="Q191" s="183">
        <v>0</v>
      </c>
      <c r="R191" s="183">
        <f>Q191*H191</f>
        <v>0</v>
      </c>
      <c r="S191" s="183">
        <v>0</v>
      </c>
      <c r="T191" s="184">
        <f>S191*H191</f>
        <v>0</v>
      </c>
      <c r="AR191" s="17" t="s">
        <v>138</v>
      </c>
      <c r="AT191" s="17" t="s">
        <v>120</v>
      </c>
      <c r="AU191" s="17" t="s">
        <v>74</v>
      </c>
      <c r="AY191" s="17" t="s">
        <v>119</v>
      </c>
      <c r="BE191" s="185">
        <f>IF(N191="základní",J191,0)</f>
        <v>0</v>
      </c>
      <c r="BF191" s="185">
        <f>IF(N191="snížená",J191,0)</f>
        <v>0</v>
      </c>
      <c r="BG191" s="185">
        <f>IF(N191="zákl. přenesená",J191,0)</f>
        <v>0</v>
      </c>
      <c r="BH191" s="185">
        <f>IF(N191="sníž. přenesená",J191,0)</f>
        <v>0</v>
      </c>
      <c r="BI191" s="185">
        <f>IF(N191="nulová",J191,0)</f>
        <v>0</v>
      </c>
      <c r="BJ191" s="17" t="s">
        <v>77</v>
      </c>
      <c r="BK191" s="185">
        <f>ROUND(I191*H191,2)</f>
        <v>0</v>
      </c>
      <c r="BL191" s="17" t="s">
        <v>138</v>
      </c>
      <c r="BM191" s="17" t="s">
        <v>289</v>
      </c>
    </row>
    <row r="192" spans="2:65" s="1" customFormat="1" ht="19.5">
      <c r="B192" s="34"/>
      <c r="C192" s="35"/>
      <c r="D192" s="186" t="s">
        <v>126</v>
      </c>
      <c r="E192" s="35"/>
      <c r="F192" s="187" t="s">
        <v>290</v>
      </c>
      <c r="G192" s="35"/>
      <c r="H192" s="35"/>
      <c r="I192" s="112"/>
      <c r="J192" s="35"/>
      <c r="K192" s="35"/>
      <c r="L192" s="38"/>
      <c r="M192" s="188"/>
      <c r="N192" s="60"/>
      <c r="O192" s="60"/>
      <c r="P192" s="60"/>
      <c r="Q192" s="60"/>
      <c r="R192" s="60"/>
      <c r="S192" s="60"/>
      <c r="T192" s="61"/>
      <c r="AT192" s="17" t="s">
        <v>126</v>
      </c>
      <c r="AU192" s="17" t="s">
        <v>74</v>
      </c>
    </row>
    <row r="193" spans="2:65" s="11" customFormat="1" ht="11.25">
      <c r="B193" s="190"/>
      <c r="C193" s="191"/>
      <c r="D193" s="186" t="s">
        <v>136</v>
      </c>
      <c r="E193" s="192" t="s">
        <v>19</v>
      </c>
      <c r="F193" s="193" t="s">
        <v>291</v>
      </c>
      <c r="G193" s="191"/>
      <c r="H193" s="194">
        <v>475.98</v>
      </c>
      <c r="I193" s="195"/>
      <c r="J193" s="191"/>
      <c r="K193" s="191"/>
      <c r="L193" s="196"/>
      <c r="M193" s="197"/>
      <c r="N193" s="198"/>
      <c r="O193" s="198"/>
      <c r="P193" s="198"/>
      <c r="Q193" s="198"/>
      <c r="R193" s="198"/>
      <c r="S193" s="198"/>
      <c r="T193" s="199"/>
      <c r="AT193" s="200" t="s">
        <v>136</v>
      </c>
      <c r="AU193" s="200" t="s">
        <v>74</v>
      </c>
      <c r="AV193" s="11" t="s">
        <v>74</v>
      </c>
      <c r="AW193" s="11" t="s">
        <v>32</v>
      </c>
      <c r="AX193" s="11" t="s">
        <v>70</v>
      </c>
      <c r="AY193" s="200" t="s">
        <v>119</v>
      </c>
    </row>
    <row r="194" spans="2:65" s="11" customFormat="1" ht="11.25">
      <c r="B194" s="190"/>
      <c r="C194" s="191"/>
      <c r="D194" s="186" t="s">
        <v>136</v>
      </c>
      <c r="E194" s="192" t="s">
        <v>19</v>
      </c>
      <c r="F194" s="193" t="s">
        <v>292</v>
      </c>
      <c r="G194" s="191"/>
      <c r="H194" s="194">
        <v>186.97499999999999</v>
      </c>
      <c r="I194" s="195"/>
      <c r="J194" s="191"/>
      <c r="K194" s="191"/>
      <c r="L194" s="196"/>
      <c r="M194" s="197"/>
      <c r="N194" s="198"/>
      <c r="O194" s="198"/>
      <c r="P194" s="198"/>
      <c r="Q194" s="198"/>
      <c r="R194" s="198"/>
      <c r="S194" s="198"/>
      <c r="T194" s="199"/>
      <c r="AT194" s="200" t="s">
        <v>136</v>
      </c>
      <c r="AU194" s="200" t="s">
        <v>74</v>
      </c>
      <c r="AV194" s="11" t="s">
        <v>74</v>
      </c>
      <c r="AW194" s="11" t="s">
        <v>32</v>
      </c>
      <c r="AX194" s="11" t="s">
        <v>70</v>
      </c>
      <c r="AY194" s="200" t="s">
        <v>119</v>
      </c>
    </row>
    <row r="195" spans="2:65" s="11" customFormat="1" ht="11.25">
      <c r="B195" s="190"/>
      <c r="C195" s="191"/>
      <c r="D195" s="186" t="s">
        <v>136</v>
      </c>
      <c r="E195" s="192" t="s">
        <v>19</v>
      </c>
      <c r="F195" s="193" t="s">
        <v>293</v>
      </c>
      <c r="G195" s="191"/>
      <c r="H195" s="194">
        <v>47.25</v>
      </c>
      <c r="I195" s="195"/>
      <c r="J195" s="191"/>
      <c r="K195" s="191"/>
      <c r="L195" s="196"/>
      <c r="M195" s="197"/>
      <c r="N195" s="198"/>
      <c r="O195" s="198"/>
      <c r="P195" s="198"/>
      <c r="Q195" s="198"/>
      <c r="R195" s="198"/>
      <c r="S195" s="198"/>
      <c r="T195" s="199"/>
      <c r="AT195" s="200" t="s">
        <v>136</v>
      </c>
      <c r="AU195" s="200" t="s">
        <v>74</v>
      </c>
      <c r="AV195" s="11" t="s">
        <v>74</v>
      </c>
      <c r="AW195" s="11" t="s">
        <v>32</v>
      </c>
      <c r="AX195" s="11" t="s">
        <v>70</v>
      </c>
      <c r="AY195" s="200" t="s">
        <v>119</v>
      </c>
    </row>
    <row r="196" spans="2:65" s="11" customFormat="1" ht="11.25">
      <c r="B196" s="190"/>
      <c r="C196" s="191"/>
      <c r="D196" s="186" t="s">
        <v>136</v>
      </c>
      <c r="E196" s="192" t="s">
        <v>19</v>
      </c>
      <c r="F196" s="193" t="s">
        <v>294</v>
      </c>
      <c r="G196" s="191"/>
      <c r="H196" s="194">
        <v>-398.64</v>
      </c>
      <c r="I196" s="195"/>
      <c r="J196" s="191"/>
      <c r="K196" s="191"/>
      <c r="L196" s="196"/>
      <c r="M196" s="197"/>
      <c r="N196" s="198"/>
      <c r="O196" s="198"/>
      <c r="P196" s="198"/>
      <c r="Q196" s="198"/>
      <c r="R196" s="198"/>
      <c r="S196" s="198"/>
      <c r="T196" s="199"/>
      <c r="AT196" s="200" t="s">
        <v>136</v>
      </c>
      <c r="AU196" s="200" t="s">
        <v>74</v>
      </c>
      <c r="AV196" s="11" t="s">
        <v>74</v>
      </c>
      <c r="AW196" s="11" t="s">
        <v>32</v>
      </c>
      <c r="AX196" s="11" t="s">
        <v>70</v>
      </c>
      <c r="AY196" s="200" t="s">
        <v>119</v>
      </c>
    </row>
    <row r="197" spans="2:65" s="13" customFormat="1" ht="11.25">
      <c r="B197" s="212"/>
      <c r="C197" s="213"/>
      <c r="D197" s="186" t="s">
        <v>136</v>
      </c>
      <c r="E197" s="214" t="s">
        <v>19</v>
      </c>
      <c r="F197" s="215" t="s">
        <v>188</v>
      </c>
      <c r="G197" s="213"/>
      <c r="H197" s="216">
        <v>311.56500000000005</v>
      </c>
      <c r="I197" s="217"/>
      <c r="J197" s="213"/>
      <c r="K197" s="213"/>
      <c r="L197" s="218"/>
      <c r="M197" s="219"/>
      <c r="N197" s="220"/>
      <c r="O197" s="220"/>
      <c r="P197" s="220"/>
      <c r="Q197" s="220"/>
      <c r="R197" s="220"/>
      <c r="S197" s="220"/>
      <c r="T197" s="221"/>
      <c r="AT197" s="222" t="s">
        <v>136</v>
      </c>
      <c r="AU197" s="222" t="s">
        <v>74</v>
      </c>
      <c r="AV197" s="13" t="s">
        <v>138</v>
      </c>
      <c r="AW197" s="13" t="s">
        <v>32</v>
      </c>
      <c r="AX197" s="13" t="s">
        <v>77</v>
      </c>
      <c r="AY197" s="222" t="s">
        <v>119</v>
      </c>
    </row>
    <row r="198" spans="2:65" s="1" customFormat="1" ht="16.5" customHeight="1">
      <c r="B198" s="34"/>
      <c r="C198" s="174" t="s">
        <v>295</v>
      </c>
      <c r="D198" s="174" t="s">
        <v>120</v>
      </c>
      <c r="E198" s="175" t="s">
        <v>296</v>
      </c>
      <c r="F198" s="176" t="s">
        <v>297</v>
      </c>
      <c r="G198" s="177" t="s">
        <v>239</v>
      </c>
      <c r="H198" s="178">
        <v>3115.65</v>
      </c>
      <c r="I198" s="179"/>
      <c r="J198" s="180">
        <f>ROUND(I198*H198,2)</f>
        <v>0</v>
      </c>
      <c r="K198" s="176" t="s">
        <v>155</v>
      </c>
      <c r="L198" s="38"/>
      <c r="M198" s="181" t="s">
        <v>19</v>
      </c>
      <c r="N198" s="182" t="s">
        <v>41</v>
      </c>
      <c r="O198" s="60"/>
      <c r="P198" s="183">
        <f>O198*H198</f>
        <v>0</v>
      </c>
      <c r="Q198" s="183">
        <v>0</v>
      </c>
      <c r="R198" s="183">
        <f>Q198*H198</f>
        <v>0</v>
      </c>
      <c r="S198" s="183">
        <v>0</v>
      </c>
      <c r="T198" s="184">
        <f>S198*H198</f>
        <v>0</v>
      </c>
      <c r="AR198" s="17" t="s">
        <v>138</v>
      </c>
      <c r="AT198" s="17" t="s">
        <v>120</v>
      </c>
      <c r="AU198" s="17" t="s">
        <v>74</v>
      </c>
      <c r="AY198" s="17" t="s">
        <v>119</v>
      </c>
      <c r="BE198" s="185">
        <f>IF(N198="základní",J198,0)</f>
        <v>0</v>
      </c>
      <c r="BF198" s="185">
        <f>IF(N198="snížená",J198,0)</f>
        <v>0</v>
      </c>
      <c r="BG198" s="185">
        <f>IF(N198="zákl. přenesená",J198,0)</f>
        <v>0</v>
      </c>
      <c r="BH198" s="185">
        <f>IF(N198="sníž. přenesená",J198,0)</f>
        <v>0</v>
      </c>
      <c r="BI198" s="185">
        <f>IF(N198="nulová",J198,0)</f>
        <v>0</v>
      </c>
      <c r="BJ198" s="17" t="s">
        <v>77</v>
      </c>
      <c r="BK198" s="185">
        <f>ROUND(I198*H198,2)</f>
        <v>0</v>
      </c>
      <c r="BL198" s="17" t="s">
        <v>138</v>
      </c>
      <c r="BM198" s="17" t="s">
        <v>298</v>
      </c>
    </row>
    <row r="199" spans="2:65" s="1" customFormat="1" ht="19.5">
      <c r="B199" s="34"/>
      <c r="C199" s="35"/>
      <c r="D199" s="186" t="s">
        <v>126</v>
      </c>
      <c r="E199" s="35"/>
      <c r="F199" s="187" t="s">
        <v>299</v>
      </c>
      <c r="G199" s="35"/>
      <c r="H199" s="35"/>
      <c r="I199" s="112"/>
      <c r="J199" s="35"/>
      <c r="K199" s="35"/>
      <c r="L199" s="38"/>
      <c r="M199" s="188"/>
      <c r="N199" s="60"/>
      <c r="O199" s="60"/>
      <c r="P199" s="60"/>
      <c r="Q199" s="60"/>
      <c r="R199" s="60"/>
      <c r="S199" s="60"/>
      <c r="T199" s="61"/>
      <c r="AT199" s="17" t="s">
        <v>126</v>
      </c>
      <c r="AU199" s="17" t="s">
        <v>74</v>
      </c>
    </row>
    <row r="200" spans="2:65" s="11" customFormat="1" ht="11.25">
      <c r="B200" s="190"/>
      <c r="C200" s="191"/>
      <c r="D200" s="186" t="s">
        <v>136</v>
      </c>
      <c r="E200" s="192" t="s">
        <v>19</v>
      </c>
      <c r="F200" s="193" t="s">
        <v>300</v>
      </c>
      <c r="G200" s="191"/>
      <c r="H200" s="194">
        <v>3115.65</v>
      </c>
      <c r="I200" s="195"/>
      <c r="J200" s="191"/>
      <c r="K200" s="191"/>
      <c r="L200" s="196"/>
      <c r="M200" s="197"/>
      <c r="N200" s="198"/>
      <c r="O200" s="198"/>
      <c r="P200" s="198"/>
      <c r="Q200" s="198"/>
      <c r="R200" s="198"/>
      <c r="S200" s="198"/>
      <c r="T200" s="199"/>
      <c r="AT200" s="200" t="s">
        <v>136</v>
      </c>
      <c r="AU200" s="200" t="s">
        <v>74</v>
      </c>
      <c r="AV200" s="11" t="s">
        <v>74</v>
      </c>
      <c r="AW200" s="11" t="s">
        <v>32</v>
      </c>
      <c r="AX200" s="11" t="s">
        <v>77</v>
      </c>
      <c r="AY200" s="200" t="s">
        <v>119</v>
      </c>
    </row>
    <row r="201" spans="2:65" s="1" customFormat="1" ht="16.5" customHeight="1">
      <c r="B201" s="34"/>
      <c r="C201" s="174" t="s">
        <v>301</v>
      </c>
      <c r="D201" s="174" t="s">
        <v>120</v>
      </c>
      <c r="E201" s="175" t="s">
        <v>302</v>
      </c>
      <c r="F201" s="176" t="s">
        <v>303</v>
      </c>
      <c r="G201" s="177" t="s">
        <v>239</v>
      </c>
      <c r="H201" s="178">
        <v>311.565</v>
      </c>
      <c r="I201" s="179"/>
      <c r="J201" s="180">
        <f>ROUND(I201*H201,2)</f>
        <v>0</v>
      </c>
      <c r="K201" s="176" t="s">
        <v>155</v>
      </c>
      <c r="L201" s="38"/>
      <c r="M201" s="181" t="s">
        <v>19</v>
      </c>
      <c r="N201" s="182" t="s">
        <v>41</v>
      </c>
      <c r="O201" s="60"/>
      <c r="P201" s="183">
        <f>O201*H201</f>
        <v>0</v>
      </c>
      <c r="Q201" s="183">
        <v>0</v>
      </c>
      <c r="R201" s="183">
        <f>Q201*H201</f>
        <v>0</v>
      </c>
      <c r="S201" s="183">
        <v>0</v>
      </c>
      <c r="T201" s="184">
        <f>S201*H201</f>
        <v>0</v>
      </c>
      <c r="AR201" s="17" t="s">
        <v>138</v>
      </c>
      <c r="AT201" s="17" t="s">
        <v>120</v>
      </c>
      <c r="AU201" s="17" t="s">
        <v>74</v>
      </c>
      <c r="AY201" s="17" t="s">
        <v>119</v>
      </c>
      <c r="BE201" s="185">
        <f>IF(N201="základní",J201,0)</f>
        <v>0</v>
      </c>
      <c r="BF201" s="185">
        <f>IF(N201="snížená",J201,0)</f>
        <v>0</v>
      </c>
      <c r="BG201" s="185">
        <f>IF(N201="zákl. přenesená",J201,0)</f>
        <v>0</v>
      </c>
      <c r="BH201" s="185">
        <f>IF(N201="sníž. přenesená",J201,0)</f>
        <v>0</v>
      </c>
      <c r="BI201" s="185">
        <f>IF(N201="nulová",J201,0)</f>
        <v>0</v>
      </c>
      <c r="BJ201" s="17" t="s">
        <v>77</v>
      </c>
      <c r="BK201" s="185">
        <f>ROUND(I201*H201,2)</f>
        <v>0</v>
      </c>
      <c r="BL201" s="17" t="s">
        <v>138</v>
      </c>
      <c r="BM201" s="17" t="s">
        <v>304</v>
      </c>
    </row>
    <row r="202" spans="2:65" s="1" customFormat="1" ht="11.25">
      <c r="B202" s="34"/>
      <c r="C202" s="35"/>
      <c r="D202" s="186" t="s">
        <v>126</v>
      </c>
      <c r="E202" s="35"/>
      <c r="F202" s="187" t="s">
        <v>303</v>
      </c>
      <c r="G202" s="35"/>
      <c r="H202" s="35"/>
      <c r="I202" s="112"/>
      <c r="J202" s="35"/>
      <c r="K202" s="35"/>
      <c r="L202" s="38"/>
      <c r="M202" s="188"/>
      <c r="N202" s="60"/>
      <c r="O202" s="60"/>
      <c r="P202" s="60"/>
      <c r="Q202" s="60"/>
      <c r="R202" s="60"/>
      <c r="S202" s="60"/>
      <c r="T202" s="61"/>
      <c r="AT202" s="17" t="s">
        <v>126</v>
      </c>
      <c r="AU202" s="17" t="s">
        <v>74</v>
      </c>
    </row>
    <row r="203" spans="2:65" s="1" customFormat="1" ht="16.5" customHeight="1">
      <c r="B203" s="34"/>
      <c r="C203" s="174" t="s">
        <v>305</v>
      </c>
      <c r="D203" s="174" t="s">
        <v>120</v>
      </c>
      <c r="E203" s="175" t="s">
        <v>306</v>
      </c>
      <c r="F203" s="176" t="s">
        <v>307</v>
      </c>
      <c r="G203" s="177" t="s">
        <v>308</v>
      </c>
      <c r="H203" s="178">
        <v>560.81700000000001</v>
      </c>
      <c r="I203" s="179"/>
      <c r="J203" s="180">
        <f>ROUND(I203*H203,2)</f>
        <v>0</v>
      </c>
      <c r="K203" s="176" t="s">
        <v>155</v>
      </c>
      <c r="L203" s="38"/>
      <c r="M203" s="181" t="s">
        <v>19</v>
      </c>
      <c r="N203" s="182" t="s">
        <v>41</v>
      </c>
      <c r="O203" s="60"/>
      <c r="P203" s="183">
        <f>O203*H203</f>
        <v>0</v>
      </c>
      <c r="Q203" s="183">
        <v>0</v>
      </c>
      <c r="R203" s="183">
        <f>Q203*H203</f>
        <v>0</v>
      </c>
      <c r="S203" s="183">
        <v>0</v>
      </c>
      <c r="T203" s="184">
        <f>S203*H203</f>
        <v>0</v>
      </c>
      <c r="AR203" s="17" t="s">
        <v>138</v>
      </c>
      <c r="AT203" s="17" t="s">
        <v>120</v>
      </c>
      <c r="AU203" s="17" t="s">
        <v>74</v>
      </c>
      <c r="AY203" s="17" t="s">
        <v>119</v>
      </c>
      <c r="BE203" s="185">
        <f>IF(N203="základní",J203,0)</f>
        <v>0</v>
      </c>
      <c r="BF203" s="185">
        <f>IF(N203="snížená",J203,0)</f>
        <v>0</v>
      </c>
      <c r="BG203" s="185">
        <f>IF(N203="zákl. přenesená",J203,0)</f>
        <v>0</v>
      </c>
      <c r="BH203" s="185">
        <f>IF(N203="sníž. přenesená",J203,0)</f>
        <v>0</v>
      </c>
      <c r="BI203" s="185">
        <f>IF(N203="nulová",J203,0)</f>
        <v>0</v>
      </c>
      <c r="BJ203" s="17" t="s">
        <v>77</v>
      </c>
      <c r="BK203" s="185">
        <f>ROUND(I203*H203,2)</f>
        <v>0</v>
      </c>
      <c r="BL203" s="17" t="s">
        <v>138</v>
      </c>
      <c r="BM203" s="17" t="s">
        <v>309</v>
      </c>
    </row>
    <row r="204" spans="2:65" s="1" customFormat="1" ht="11.25">
      <c r="B204" s="34"/>
      <c r="C204" s="35"/>
      <c r="D204" s="186" t="s">
        <v>126</v>
      </c>
      <c r="E204" s="35"/>
      <c r="F204" s="187" t="s">
        <v>310</v>
      </c>
      <c r="G204" s="35"/>
      <c r="H204" s="35"/>
      <c r="I204" s="112"/>
      <c r="J204" s="35"/>
      <c r="K204" s="35"/>
      <c r="L204" s="38"/>
      <c r="M204" s="188"/>
      <c r="N204" s="60"/>
      <c r="O204" s="60"/>
      <c r="P204" s="60"/>
      <c r="Q204" s="60"/>
      <c r="R204" s="60"/>
      <c r="S204" s="60"/>
      <c r="T204" s="61"/>
      <c r="AT204" s="17" t="s">
        <v>126</v>
      </c>
      <c r="AU204" s="17" t="s">
        <v>74</v>
      </c>
    </row>
    <row r="205" spans="2:65" s="11" customFormat="1" ht="11.25">
      <c r="B205" s="190"/>
      <c r="C205" s="191"/>
      <c r="D205" s="186" t="s">
        <v>136</v>
      </c>
      <c r="E205" s="192" t="s">
        <v>19</v>
      </c>
      <c r="F205" s="193" t="s">
        <v>311</v>
      </c>
      <c r="G205" s="191"/>
      <c r="H205" s="194">
        <v>560.81700000000001</v>
      </c>
      <c r="I205" s="195"/>
      <c r="J205" s="191"/>
      <c r="K205" s="191"/>
      <c r="L205" s="196"/>
      <c r="M205" s="197"/>
      <c r="N205" s="198"/>
      <c r="O205" s="198"/>
      <c r="P205" s="198"/>
      <c r="Q205" s="198"/>
      <c r="R205" s="198"/>
      <c r="S205" s="198"/>
      <c r="T205" s="199"/>
      <c r="AT205" s="200" t="s">
        <v>136</v>
      </c>
      <c r="AU205" s="200" t="s">
        <v>74</v>
      </c>
      <c r="AV205" s="11" t="s">
        <v>74</v>
      </c>
      <c r="AW205" s="11" t="s">
        <v>32</v>
      </c>
      <c r="AX205" s="11" t="s">
        <v>77</v>
      </c>
      <c r="AY205" s="200" t="s">
        <v>119</v>
      </c>
    </row>
    <row r="206" spans="2:65" s="1" customFormat="1" ht="16.5" customHeight="1">
      <c r="B206" s="34"/>
      <c r="C206" s="174" t="s">
        <v>7</v>
      </c>
      <c r="D206" s="174" t="s">
        <v>120</v>
      </c>
      <c r="E206" s="175" t="s">
        <v>312</v>
      </c>
      <c r="F206" s="176" t="s">
        <v>313</v>
      </c>
      <c r="G206" s="177" t="s">
        <v>239</v>
      </c>
      <c r="H206" s="178">
        <v>398.64</v>
      </c>
      <c r="I206" s="179"/>
      <c r="J206" s="180">
        <f>ROUND(I206*H206,2)</f>
        <v>0</v>
      </c>
      <c r="K206" s="176" t="s">
        <v>155</v>
      </c>
      <c r="L206" s="38"/>
      <c r="M206" s="181" t="s">
        <v>19</v>
      </c>
      <c r="N206" s="182" t="s">
        <v>41</v>
      </c>
      <c r="O206" s="60"/>
      <c r="P206" s="183">
        <f>O206*H206</f>
        <v>0</v>
      </c>
      <c r="Q206" s="183">
        <v>0</v>
      </c>
      <c r="R206" s="183">
        <f>Q206*H206</f>
        <v>0</v>
      </c>
      <c r="S206" s="183">
        <v>0</v>
      </c>
      <c r="T206" s="184">
        <f>S206*H206</f>
        <v>0</v>
      </c>
      <c r="AR206" s="17" t="s">
        <v>138</v>
      </c>
      <c r="AT206" s="17" t="s">
        <v>120</v>
      </c>
      <c r="AU206" s="17" t="s">
        <v>74</v>
      </c>
      <c r="AY206" s="17" t="s">
        <v>119</v>
      </c>
      <c r="BE206" s="185">
        <f>IF(N206="základní",J206,0)</f>
        <v>0</v>
      </c>
      <c r="BF206" s="185">
        <f>IF(N206="snížená",J206,0)</f>
        <v>0</v>
      </c>
      <c r="BG206" s="185">
        <f>IF(N206="zákl. přenesená",J206,0)</f>
        <v>0</v>
      </c>
      <c r="BH206" s="185">
        <f>IF(N206="sníž. přenesená",J206,0)</f>
        <v>0</v>
      </c>
      <c r="BI206" s="185">
        <f>IF(N206="nulová",J206,0)</f>
        <v>0</v>
      </c>
      <c r="BJ206" s="17" t="s">
        <v>77</v>
      </c>
      <c r="BK206" s="185">
        <f>ROUND(I206*H206,2)</f>
        <v>0</v>
      </c>
      <c r="BL206" s="17" t="s">
        <v>138</v>
      </c>
      <c r="BM206" s="17" t="s">
        <v>314</v>
      </c>
    </row>
    <row r="207" spans="2:65" s="1" customFormat="1" ht="19.5">
      <c r="B207" s="34"/>
      <c r="C207" s="35"/>
      <c r="D207" s="186" t="s">
        <v>126</v>
      </c>
      <c r="E207" s="35"/>
      <c r="F207" s="187" t="s">
        <v>315</v>
      </c>
      <c r="G207" s="35"/>
      <c r="H207" s="35"/>
      <c r="I207" s="112"/>
      <c r="J207" s="35"/>
      <c r="K207" s="35"/>
      <c r="L207" s="38"/>
      <c r="M207" s="188"/>
      <c r="N207" s="60"/>
      <c r="O207" s="60"/>
      <c r="P207" s="60"/>
      <c r="Q207" s="60"/>
      <c r="R207" s="60"/>
      <c r="S207" s="60"/>
      <c r="T207" s="61"/>
      <c r="AT207" s="17" t="s">
        <v>126</v>
      </c>
      <c r="AU207" s="17" t="s">
        <v>74</v>
      </c>
    </row>
    <row r="208" spans="2:65" s="1" customFormat="1" ht="19.5">
      <c r="B208" s="34"/>
      <c r="C208" s="35"/>
      <c r="D208" s="186" t="s">
        <v>130</v>
      </c>
      <c r="E208" s="35"/>
      <c r="F208" s="189" t="s">
        <v>316</v>
      </c>
      <c r="G208" s="35"/>
      <c r="H208" s="35"/>
      <c r="I208" s="112"/>
      <c r="J208" s="35"/>
      <c r="K208" s="35"/>
      <c r="L208" s="38"/>
      <c r="M208" s="188"/>
      <c r="N208" s="60"/>
      <c r="O208" s="60"/>
      <c r="P208" s="60"/>
      <c r="Q208" s="60"/>
      <c r="R208" s="60"/>
      <c r="S208" s="60"/>
      <c r="T208" s="61"/>
      <c r="AT208" s="17" t="s">
        <v>130</v>
      </c>
      <c r="AU208" s="17" t="s">
        <v>74</v>
      </c>
    </row>
    <row r="209" spans="2:51" s="11" customFormat="1" ht="11.25">
      <c r="B209" s="190"/>
      <c r="C209" s="191"/>
      <c r="D209" s="186" t="s">
        <v>136</v>
      </c>
      <c r="E209" s="192" t="s">
        <v>19</v>
      </c>
      <c r="F209" s="193" t="s">
        <v>317</v>
      </c>
      <c r="G209" s="191"/>
      <c r="H209" s="194">
        <v>53.887999999999998</v>
      </c>
      <c r="I209" s="195"/>
      <c r="J209" s="191"/>
      <c r="K209" s="191"/>
      <c r="L209" s="196"/>
      <c r="M209" s="197"/>
      <c r="N209" s="198"/>
      <c r="O209" s="198"/>
      <c r="P209" s="198"/>
      <c r="Q209" s="198"/>
      <c r="R209" s="198"/>
      <c r="S209" s="198"/>
      <c r="T209" s="199"/>
      <c r="AT209" s="200" t="s">
        <v>136</v>
      </c>
      <c r="AU209" s="200" t="s">
        <v>74</v>
      </c>
      <c r="AV209" s="11" t="s">
        <v>74</v>
      </c>
      <c r="AW209" s="11" t="s">
        <v>32</v>
      </c>
      <c r="AX209" s="11" t="s">
        <v>70</v>
      </c>
      <c r="AY209" s="200" t="s">
        <v>119</v>
      </c>
    </row>
    <row r="210" spans="2:51" s="11" customFormat="1" ht="11.25">
      <c r="B210" s="190"/>
      <c r="C210" s="191"/>
      <c r="D210" s="186" t="s">
        <v>136</v>
      </c>
      <c r="E210" s="192" t="s">
        <v>19</v>
      </c>
      <c r="F210" s="193" t="s">
        <v>318</v>
      </c>
      <c r="G210" s="191"/>
      <c r="H210" s="194">
        <v>24.832000000000001</v>
      </c>
      <c r="I210" s="195"/>
      <c r="J210" s="191"/>
      <c r="K210" s="191"/>
      <c r="L210" s="196"/>
      <c r="M210" s="197"/>
      <c r="N210" s="198"/>
      <c r="O210" s="198"/>
      <c r="P210" s="198"/>
      <c r="Q210" s="198"/>
      <c r="R210" s="198"/>
      <c r="S210" s="198"/>
      <c r="T210" s="199"/>
      <c r="AT210" s="200" t="s">
        <v>136</v>
      </c>
      <c r="AU210" s="200" t="s">
        <v>74</v>
      </c>
      <c r="AV210" s="11" t="s">
        <v>74</v>
      </c>
      <c r="AW210" s="11" t="s">
        <v>32</v>
      </c>
      <c r="AX210" s="11" t="s">
        <v>70</v>
      </c>
      <c r="AY210" s="200" t="s">
        <v>119</v>
      </c>
    </row>
    <row r="211" spans="2:51" s="11" customFormat="1" ht="11.25">
      <c r="B211" s="190"/>
      <c r="C211" s="191"/>
      <c r="D211" s="186" t="s">
        <v>136</v>
      </c>
      <c r="E211" s="192" t="s">
        <v>19</v>
      </c>
      <c r="F211" s="193" t="s">
        <v>258</v>
      </c>
      <c r="G211" s="191"/>
      <c r="H211" s="194">
        <v>168</v>
      </c>
      <c r="I211" s="195"/>
      <c r="J211" s="191"/>
      <c r="K211" s="191"/>
      <c r="L211" s="196"/>
      <c r="M211" s="197"/>
      <c r="N211" s="198"/>
      <c r="O211" s="198"/>
      <c r="P211" s="198"/>
      <c r="Q211" s="198"/>
      <c r="R211" s="198"/>
      <c r="S211" s="198"/>
      <c r="T211" s="199"/>
      <c r="AT211" s="200" t="s">
        <v>136</v>
      </c>
      <c r="AU211" s="200" t="s">
        <v>74</v>
      </c>
      <c r="AV211" s="11" t="s">
        <v>74</v>
      </c>
      <c r="AW211" s="11" t="s">
        <v>32</v>
      </c>
      <c r="AX211" s="11" t="s">
        <v>70</v>
      </c>
      <c r="AY211" s="200" t="s">
        <v>119</v>
      </c>
    </row>
    <row r="212" spans="2:51" s="14" customFormat="1" ht="11.25">
      <c r="B212" s="223"/>
      <c r="C212" s="224"/>
      <c r="D212" s="186" t="s">
        <v>136</v>
      </c>
      <c r="E212" s="225" t="s">
        <v>19</v>
      </c>
      <c r="F212" s="226" t="s">
        <v>259</v>
      </c>
      <c r="G212" s="224"/>
      <c r="H212" s="225" t="s">
        <v>19</v>
      </c>
      <c r="I212" s="227"/>
      <c r="J212" s="224"/>
      <c r="K212" s="224"/>
      <c r="L212" s="228"/>
      <c r="M212" s="229"/>
      <c r="N212" s="230"/>
      <c r="O212" s="230"/>
      <c r="P212" s="230"/>
      <c r="Q212" s="230"/>
      <c r="R212" s="230"/>
      <c r="S212" s="230"/>
      <c r="T212" s="231"/>
      <c r="AT212" s="232" t="s">
        <v>136</v>
      </c>
      <c r="AU212" s="232" t="s">
        <v>74</v>
      </c>
      <c r="AV212" s="14" t="s">
        <v>77</v>
      </c>
      <c r="AW212" s="14" t="s">
        <v>32</v>
      </c>
      <c r="AX212" s="14" t="s">
        <v>70</v>
      </c>
      <c r="AY212" s="232" t="s">
        <v>119</v>
      </c>
    </row>
    <row r="213" spans="2:51" s="11" customFormat="1" ht="11.25">
      <c r="B213" s="190"/>
      <c r="C213" s="191"/>
      <c r="D213" s="186" t="s">
        <v>136</v>
      </c>
      <c r="E213" s="192" t="s">
        <v>19</v>
      </c>
      <c r="F213" s="193" t="s">
        <v>319</v>
      </c>
      <c r="G213" s="191"/>
      <c r="H213" s="194">
        <v>8.8800000000000008</v>
      </c>
      <c r="I213" s="195"/>
      <c r="J213" s="191"/>
      <c r="K213" s="191"/>
      <c r="L213" s="196"/>
      <c r="M213" s="197"/>
      <c r="N213" s="198"/>
      <c r="O213" s="198"/>
      <c r="P213" s="198"/>
      <c r="Q213" s="198"/>
      <c r="R213" s="198"/>
      <c r="S213" s="198"/>
      <c r="T213" s="199"/>
      <c r="AT213" s="200" t="s">
        <v>136</v>
      </c>
      <c r="AU213" s="200" t="s">
        <v>74</v>
      </c>
      <c r="AV213" s="11" t="s">
        <v>74</v>
      </c>
      <c r="AW213" s="11" t="s">
        <v>32</v>
      </c>
      <c r="AX213" s="11" t="s">
        <v>70</v>
      </c>
      <c r="AY213" s="200" t="s">
        <v>119</v>
      </c>
    </row>
    <row r="214" spans="2:51" s="11" customFormat="1" ht="11.25">
      <c r="B214" s="190"/>
      <c r="C214" s="191"/>
      <c r="D214" s="186" t="s">
        <v>136</v>
      </c>
      <c r="E214" s="192" t="s">
        <v>19</v>
      </c>
      <c r="F214" s="193" t="s">
        <v>320</v>
      </c>
      <c r="G214" s="191"/>
      <c r="H214" s="194">
        <v>15.12</v>
      </c>
      <c r="I214" s="195"/>
      <c r="J214" s="191"/>
      <c r="K214" s="191"/>
      <c r="L214" s="196"/>
      <c r="M214" s="197"/>
      <c r="N214" s="198"/>
      <c r="O214" s="198"/>
      <c r="P214" s="198"/>
      <c r="Q214" s="198"/>
      <c r="R214" s="198"/>
      <c r="S214" s="198"/>
      <c r="T214" s="199"/>
      <c r="AT214" s="200" t="s">
        <v>136</v>
      </c>
      <c r="AU214" s="200" t="s">
        <v>74</v>
      </c>
      <c r="AV214" s="11" t="s">
        <v>74</v>
      </c>
      <c r="AW214" s="11" t="s">
        <v>32</v>
      </c>
      <c r="AX214" s="11" t="s">
        <v>70</v>
      </c>
      <c r="AY214" s="200" t="s">
        <v>119</v>
      </c>
    </row>
    <row r="215" spans="2:51" s="11" customFormat="1" ht="11.25">
      <c r="B215" s="190"/>
      <c r="C215" s="191"/>
      <c r="D215" s="186" t="s">
        <v>136</v>
      </c>
      <c r="E215" s="192" t="s">
        <v>19</v>
      </c>
      <c r="F215" s="193" t="s">
        <v>321</v>
      </c>
      <c r="G215" s="191"/>
      <c r="H215" s="194">
        <v>7.2</v>
      </c>
      <c r="I215" s="195"/>
      <c r="J215" s="191"/>
      <c r="K215" s="191"/>
      <c r="L215" s="196"/>
      <c r="M215" s="197"/>
      <c r="N215" s="198"/>
      <c r="O215" s="198"/>
      <c r="P215" s="198"/>
      <c r="Q215" s="198"/>
      <c r="R215" s="198"/>
      <c r="S215" s="198"/>
      <c r="T215" s="199"/>
      <c r="AT215" s="200" t="s">
        <v>136</v>
      </c>
      <c r="AU215" s="200" t="s">
        <v>74</v>
      </c>
      <c r="AV215" s="11" t="s">
        <v>74</v>
      </c>
      <c r="AW215" s="11" t="s">
        <v>32</v>
      </c>
      <c r="AX215" s="11" t="s">
        <v>70</v>
      </c>
      <c r="AY215" s="200" t="s">
        <v>119</v>
      </c>
    </row>
    <row r="216" spans="2:51" s="11" customFormat="1" ht="11.25">
      <c r="B216" s="190"/>
      <c r="C216" s="191"/>
      <c r="D216" s="186" t="s">
        <v>136</v>
      </c>
      <c r="E216" s="192" t="s">
        <v>19</v>
      </c>
      <c r="F216" s="193" t="s">
        <v>322</v>
      </c>
      <c r="G216" s="191"/>
      <c r="H216" s="194">
        <v>6.48</v>
      </c>
      <c r="I216" s="195"/>
      <c r="J216" s="191"/>
      <c r="K216" s="191"/>
      <c r="L216" s="196"/>
      <c r="M216" s="197"/>
      <c r="N216" s="198"/>
      <c r="O216" s="198"/>
      <c r="P216" s="198"/>
      <c r="Q216" s="198"/>
      <c r="R216" s="198"/>
      <c r="S216" s="198"/>
      <c r="T216" s="199"/>
      <c r="AT216" s="200" t="s">
        <v>136</v>
      </c>
      <c r="AU216" s="200" t="s">
        <v>74</v>
      </c>
      <c r="AV216" s="11" t="s">
        <v>74</v>
      </c>
      <c r="AW216" s="11" t="s">
        <v>32</v>
      </c>
      <c r="AX216" s="11" t="s">
        <v>70</v>
      </c>
      <c r="AY216" s="200" t="s">
        <v>119</v>
      </c>
    </row>
    <row r="217" spans="2:51" s="11" customFormat="1" ht="11.25">
      <c r="B217" s="190"/>
      <c r="C217" s="191"/>
      <c r="D217" s="186" t="s">
        <v>136</v>
      </c>
      <c r="E217" s="192" t="s">
        <v>19</v>
      </c>
      <c r="F217" s="193" t="s">
        <v>323</v>
      </c>
      <c r="G217" s="191"/>
      <c r="H217" s="194">
        <v>6</v>
      </c>
      <c r="I217" s="195"/>
      <c r="J217" s="191"/>
      <c r="K217" s="191"/>
      <c r="L217" s="196"/>
      <c r="M217" s="197"/>
      <c r="N217" s="198"/>
      <c r="O217" s="198"/>
      <c r="P217" s="198"/>
      <c r="Q217" s="198"/>
      <c r="R217" s="198"/>
      <c r="S217" s="198"/>
      <c r="T217" s="199"/>
      <c r="AT217" s="200" t="s">
        <v>136</v>
      </c>
      <c r="AU217" s="200" t="s">
        <v>74</v>
      </c>
      <c r="AV217" s="11" t="s">
        <v>74</v>
      </c>
      <c r="AW217" s="11" t="s">
        <v>32</v>
      </c>
      <c r="AX217" s="11" t="s">
        <v>70</v>
      </c>
      <c r="AY217" s="200" t="s">
        <v>119</v>
      </c>
    </row>
    <row r="218" spans="2:51" s="11" customFormat="1" ht="11.25">
      <c r="B218" s="190"/>
      <c r="C218" s="191"/>
      <c r="D218" s="186" t="s">
        <v>136</v>
      </c>
      <c r="E218" s="192" t="s">
        <v>19</v>
      </c>
      <c r="F218" s="193" t="s">
        <v>324</v>
      </c>
      <c r="G218" s="191"/>
      <c r="H218" s="194">
        <v>6.72</v>
      </c>
      <c r="I218" s="195"/>
      <c r="J218" s="191"/>
      <c r="K218" s="191"/>
      <c r="L218" s="196"/>
      <c r="M218" s="197"/>
      <c r="N218" s="198"/>
      <c r="O218" s="198"/>
      <c r="P218" s="198"/>
      <c r="Q218" s="198"/>
      <c r="R218" s="198"/>
      <c r="S218" s="198"/>
      <c r="T218" s="199"/>
      <c r="AT218" s="200" t="s">
        <v>136</v>
      </c>
      <c r="AU218" s="200" t="s">
        <v>74</v>
      </c>
      <c r="AV218" s="11" t="s">
        <v>74</v>
      </c>
      <c r="AW218" s="11" t="s">
        <v>32</v>
      </c>
      <c r="AX218" s="11" t="s">
        <v>70</v>
      </c>
      <c r="AY218" s="200" t="s">
        <v>119</v>
      </c>
    </row>
    <row r="219" spans="2:51" s="11" customFormat="1" ht="11.25">
      <c r="B219" s="190"/>
      <c r="C219" s="191"/>
      <c r="D219" s="186" t="s">
        <v>136</v>
      </c>
      <c r="E219" s="192" t="s">
        <v>19</v>
      </c>
      <c r="F219" s="193" t="s">
        <v>325</v>
      </c>
      <c r="G219" s="191"/>
      <c r="H219" s="194">
        <v>5.28</v>
      </c>
      <c r="I219" s="195"/>
      <c r="J219" s="191"/>
      <c r="K219" s="191"/>
      <c r="L219" s="196"/>
      <c r="M219" s="197"/>
      <c r="N219" s="198"/>
      <c r="O219" s="198"/>
      <c r="P219" s="198"/>
      <c r="Q219" s="198"/>
      <c r="R219" s="198"/>
      <c r="S219" s="198"/>
      <c r="T219" s="199"/>
      <c r="AT219" s="200" t="s">
        <v>136</v>
      </c>
      <c r="AU219" s="200" t="s">
        <v>74</v>
      </c>
      <c r="AV219" s="11" t="s">
        <v>74</v>
      </c>
      <c r="AW219" s="11" t="s">
        <v>32</v>
      </c>
      <c r="AX219" s="11" t="s">
        <v>70</v>
      </c>
      <c r="AY219" s="200" t="s">
        <v>119</v>
      </c>
    </row>
    <row r="220" spans="2:51" s="11" customFormat="1" ht="11.25">
      <c r="B220" s="190"/>
      <c r="C220" s="191"/>
      <c r="D220" s="186" t="s">
        <v>136</v>
      </c>
      <c r="E220" s="192" t="s">
        <v>19</v>
      </c>
      <c r="F220" s="193" t="s">
        <v>326</v>
      </c>
      <c r="G220" s="191"/>
      <c r="H220" s="194">
        <v>8.4</v>
      </c>
      <c r="I220" s="195"/>
      <c r="J220" s="191"/>
      <c r="K220" s="191"/>
      <c r="L220" s="196"/>
      <c r="M220" s="197"/>
      <c r="N220" s="198"/>
      <c r="O220" s="198"/>
      <c r="P220" s="198"/>
      <c r="Q220" s="198"/>
      <c r="R220" s="198"/>
      <c r="S220" s="198"/>
      <c r="T220" s="199"/>
      <c r="AT220" s="200" t="s">
        <v>136</v>
      </c>
      <c r="AU220" s="200" t="s">
        <v>74</v>
      </c>
      <c r="AV220" s="11" t="s">
        <v>74</v>
      </c>
      <c r="AW220" s="11" t="s">
        <v>32</v>
      </c>
      <c r="AX220" s="11" t="s">
        <v>70</v>
      </c>
      <c r="AY220" s="200" t="s">
        <v>119</v>
      </c>
    </row>
    <row r="221" spans="2:51" s="11" customFormat="1" ht="11.25">
      <c r="B221" s="190"/>
      <c r="C221" s="191"/>
      <c r="D221" s="186" t="s">
        <v>136</v>
      </c>
      <c r="E221" s="192" t="s">
        <v>19</v>
      </c>
      <c r="F221" s="193" t="s">
        <v>327</v>
      </c>
      <c r="G221" s="191"/>
      <c r="H221" s="194">
        <v>6.48</v>
      </c>
      <c r="I221" s="195"/>
      <c r="J221" s="191"/>
      <c r="K221" s="191"/>
      <c r="L221" s="196"/>
      <c r="M221" s="197"/>
      <c r="N221" s="198"/>
      <c r="O221" s="198"/>
      <c r="P221" s="198"/>
      <c r="Q221" s="198"/>
      <c r="R221" s="198"/>
      <c r="S221" s="198"/>
      <c r="T221" s="199"/>
      <c r="AT221" s="200" t="s">
        <v>136</v>
      </c>
      <c r="AU221" s="200" t="s">
        <v>74</v>
      </c>
      <c r="AV221" s="11" t="s">
        <v>74</v>
      </c>
      <c r="AW221" s="11" t="s">
        <v>32</v>
      </c>
      <c r="AX221" s="11" t="s">
        <v>70</v>
      </c>
      <c r="AY221" s="200" t="s">
        <v>119</v>
      </c>
    </row>
    <row r="222" spans="2:51" s="11" customFormat="1" ht="11.25">
      <c r="B222" s="190"/>
      <c r="C222" s="191"/>
      <c r="D222" s="186" t="s">
        <v>136</v>
      </c>
      <c r="E222" s="192" t="s">
        <v>19</v>
      </c>
      <c r="F222" s="193" t="s">
        <v>328</v>
      </c>
      <c r="G222" s="191"/>
      <c r="H222" s="194">
        <v>10.8</v>
      </c>
      <c r="I222" s="195"/>
      <c r="J222" s="191"/>
      <c r="K222" s="191"/>
      <c r="L222" s="196"/>
      <c r="M222" s="197"/>
      <c r="N222" s="198"/>
      <c r="O222" s="198"/>
      <c r="P222" s="198"/>
      <c r="Q222" s="198"/>
      <c r="R222" s="198"/>
      <c r="S222" s="198"/>
      <c r="T222" s="199"/>
      <c r="AT222" s="200" t="s">
        <v>136</v>
      </c>
      <c r="AU222" s="200" t="s">
        <v>74</v>
      </c>
      <c r="AV222" s="11" t="s">
        <v>74</v>
      </c>
      <c r="AW222" s="11" t="s">
        <v>32</v>
      </c>
      <c r="AX222" s="11" t="s">
        <v>70</v>
      </c>
      <c r="AY222" s="200" t="s">
        <v>119</v>
      </c>
    </row>
    <row r="223" spans="2:51" s="11" customFormat="1" ht="11.25">
      <c r="B223" s="190"/>
      <c r="C223" s="191"/>
      <c r="D223" s="186" t="s">
        <v>136</v>
      </c>
      <c r="E223" s="192" t="s">
        <v>19</v>
      </c>
      <c r="F223" s="193" t="s">
        <v>329</v>
      </c>
      <c r="G223" s="191"/>
      <c r="H223" s="194">
        <v>70.56</v>
      </c>
      <c r="I223" s="195"/>
      <c r="J223" s="191"/>
      <c r="K223" s="191"/>
      <c r="L223" s="196"/>
      <c r="M223" s="197"/>
      <c r="N223" s="198"/>
      <c r="O223" s="198"/>
      <c r="P223" s="198"/>
      <c r="Q223" s="198"/>
      <c r="R223" s="198"/>
      <c r="S223" s="198"/>
      <c r="T223" s="199"/>
      <c r="AT223" s="200" t="s">
        <v>136</v>
      </c>
      <c r="AU223" s="200" t="s">
        <v>74</v>
      </c>
      <c r="AV223" s="11" t="s">
        <v>74</v>
      </c>
      <c r="AW223" s="11" t="s">
        <v>32</v>
      </c>
      <c r="AX223" s="11" t="s">
        <v>70</v>
      </c>
      <c r="AY223" s="200" t="s">
        <v>119</v>
      </c>
    </row>
    <row r="224" spans="2:51" s="13" customFormat="1" ht="11.25">
      <c r="B224" s="212"/>
      <c r="C224" s="213"/>
      <c r="D224" s="186" t="s">
        <v>136</v>
      </c>
      <c r="E224" s="214" t="s">
        <v>19</v>
      </c>
      <c r="F224" s="215" t="s">
        <v>188</v>
      </c>
      <c r="G224" s="213"/>
      <c r="H224" s="216">
        <v>398.64</v>
      </c>
      <c r="I224" s="217"/>
      <c r="J224" s="213"/>
      <c r="K224" s="213"/>
      <c r="L224" s="218"/>
      <c r="M224" s="219"/>
      <c r="N224" s="220"/>
      <c r="O224" s="220"/>
      <c r="P224" s="220"/>
      <c r="Q224" s="220"/>
      <c r="R224" s="220"/>
      <c r="S224" s="220"/>
      <c r="T224" s="221"/>
      <c r="AT224" s="222" t="s">
        <v>136</v>
      </c>
      <c r="AU224" s="222" t="s">
        <v>74</v>
      </c>
      <c r="AV224" s="13" t="s">
        <v>138</v>
      </c>
      <c r="AW224" s="13" t="s">
        <v>32</v>
      </c>
      <c r="AX224" s="13" t="s">
        <v>77</v>
      </c>
      <c r="AY224" s="222" t="s">
        <v>119</v>
      </c>
    </row>
    <row r="225" spans="2:65" s="1" customFormat="1" ht="16.5" customHeight="1">
      <c r="B225" s="34"/>
      <c r="C225" s="174" t="s">
        <v>330</v>
      </c>
      <c r="D225" s="174" t="s">
        <v>120</v>
      </c>
      <c r="E225" s="175" t="s">
        <v>331</v>
      </c>
      <c r="F225" s="176" t="s">
        <v>332</v>
      </c>
      <c r="G225" s="177" t="s">
        <v>239</v>
      </c>
      <c r="H225" s="178">
        <v>12.375</v>
      </c>
      <c r="I225" s="179"/>
      <c r="J225" s="180">
        <f>ROUND(I225*H225,2)</f>
        <v>0</v>
      </c>
      <c r="K225" s="176" t="s">
        <v>155</v>
      </c>
      <c r="L225" s="38"/>
      <c r="M225" s="181" t="s">
        <v>19</v>
      </c>
      <c r="N225" s="182" t="s">
        <v>41</v>
      </c>
      <c r="O225" s="60"/>
      <c r="P225" s="183">
        <f>O225*H225</f>
        <v>0</v>
      </c>
      <c r="Q225" s="183">
        <v>0</v>
      </c>
      <c r="R225" s="183">
        <f>Q225*H225</f>
        <v>0</v>
      </c>
      <c r="S225" s="183">
        <v>0</v>
      </c>
      <c r="T225" s="184">
        <f>S225*H225</f>
        <v>0</v>
      </c>
      <c r="AR225" s="17" t="s">
        <v>138</v>
      </c>
      <c r="AT225" s="17" t="s">
        <v>120</v>
      </c>
      <c r="AU225" s="17" t="s">
        <v>74</v>
      </c>
      <c r="AY225" s="17" t="s">
        <v>119</v>
      </c>
      <c r="BE225" s="185">
        <f>IF(N225="základní",J225,0)</f>
        <v>0</v>
      </c>
      <c r="BF225" s="185">
        <f>IF(N225="snížená",J225,0)</f>
        <v>0</v>
      </c>
      <c r="BG225" s="185">
        <f>IF(N225="zákl. přenesená",J225,0)</f>
        <v>0</v>
      </c>
      <c r="BH225" s="185">
        <f>IF(N225="sníž. přenesená",J225,0)</f>
        <v>0</v>
      </c>
      <c r="BI225" s="185">
        <f>IF(N225="nulová",J225,0)</f>
        <v>0</v>
      </c>
      <c r="BJ225" s="17" t="s">
        <v>77</v>
      </c>
      <c r="BK225" s="185">
        <f>ROUND(I225*H225,2)</f>
        <v>0</v>
      </c>
      <c r="BL225" s="17" t="s">
        <v>138</v>
      </c>
      <c r="BM225" s="17" t="s">
        <v>333</v>
      </c>
    </row>
    <row r="226" spans="2:65" s="1" customFormat="1" ht="19.5">
      <c r="B226" s="34"/>
      <c r="C226" s="35"/>
      <c r="D226" s="186" t="s">
        <v>126</v>
      </c>
      <c r="E226" s="35"/>
      <c r="F226" s="187" t="s">
        <v>334</v>
      </c>
      <c r="G226" s="35"/>
      <c r="H226" s="35"/>
      <c r="I226" s="112"/>
      <c r="J226" s="35"/>
      <c r="K226" s="35"/>
      <c r="L226" s="38"/>
      <c r="M226" s="188"/>
      <c r="N226" s="60"/>
      <c r="O226" s="60"/>
      <c r="P226" s="60"/>
      <c r="Q226" s="60"/>
      <c r="R226" s="60"/>
      <c r="S226" s="60"/>
      <c r="T226" s="61"/>
      <c r="AT226" s="17" t="s">
        <v>126</v>
      </c>
      <c r="AU226" s="17" t="s">
        <v>74</v>
      </c>
    </row>
    <row r="227" spans="2:65" s="1" customFormat="1" ht="19.5">
      <c r="B227" s="34"/>
      <c r="C227" s="35"/>
      <c r="D227" s="186" t="s">
        <v>130</v>
      </c>
      <c r="E227" s="35"/>
      <c r="F227" s="189" t="s">
        <v>316</v>
      </c>
      <c r="G227" s="35"/>
      <c r="H227" s="35"/>
      <c r="I227" s="112"/>
      <c r="J227" s="35"/>
      <c r="K227" s="35"/>
      <c r="L227" s="38"/>
      <c r="M227" s="188"/>
      <c r="N227" s="60"/>
      <c r="O227" s="60"/>
      <c r="P227" s="60"/>
      <c r="Q227" s="60"/>
      <c r="R227" s="60"/>
      <c r="S227" s="60"/>
      <c r="T227" s="61"/>
      <c r="AT227" s="17" t="s">
        <v>130</v>
      </c>
      <c r="AU227" s="17" t="s">
        <v>74</v>
      </c>
    </row>
    <row r="228" spans="2:65" s="11" customFormat="1" ht="11.25">
      <c r="B228" s="190"/>
      <c r="C228" s="191"/>
      <c r="D228" s="186" t="s">
        <v>136</v>
      </c>
      <c r="E228" s="192" t="s">
        <v>19</v>
      </c>
      <c r="F228" s="193" t="s">
        <v>335</v>
      </c>
      <c r="G228" s="191"/>
      <c r="H228" s="194">
        <v>12.375</v>
      </c>
      <c r="I228" s="195"/>
      <c r="J228" s="191"/>
      <c r="K228" s="191"/>
      <c r="L228" s="196"/>
      <c r="M228" s="197"/>
      <c r="N228" s="198"/>
      <c r="O228" s="198"/>
      <c r="P228" s="198"/>
      <c r="Q228" s="198"/>
      <c r="R228" s="198"/>
      <c r="S228" s="198"/>
      <c r="T228" s="199"/>
      <c r="AT228" s="200" t="s">
        <v>136</v>
      </c>
      <c r="AU228" s="200" t="s">
        <v>74</v>
      </c>
      <c r="AV228" s="11" t="s">
        <v>74</v>
      </c>
      <c r="AW228" s="11" t="s">
        <v>32</v>
      </c>
      <c r="AX228" s="11" t="s">
        <v>77</v>
      </c>
      <c r="AY228" s="200" t="s">
        <v>119</v>
      </c>
    </row>
    <row r="229" spans="2:65" s="1" customFormat="1" ht="16.5" customHeight="1">
      <c r="B229" s="34"/>
      <c r="C229" s="233" t="s">
        <v>336</v>
      </c>
      <c r="D229" s="233" t="s">
        <v>337</v>
      </c>
      <c r="E229" s="234" t="s">
        <v>338</v>
      </c>
      <c r="F229" s="235" t="s">
        <v>339</v>
      </c>
      <c r="G229" s="236" t="s">
        <v>308</v>
      </c>
      <c r="H229" s="237">
        <v>24.75</v>
      </c>
      <c r="I229" s="238"/>
      <c r="J229" s="239">
        <f>ROUND(I229*H229,2)</f>
        <v>0</v>
      </c>
      <c r="K229" s="235" t="s">
        <v>155</v>
      </c>
      <c r="L229" s="240"/>
      <c r="M229" s="241" t="s">
        <v>19</v>
      </c>
      <c r="N229" s="242" t="s">
        <v>41</v>
      </c>
      <c r="O229" s="60"/>
      <c r="P229" s="183">
        <f>O229*H229</f>
        <v>0</v>
      </c>
      <c r="Q229" s="183">
        <v>1</v>
      </c>
      <c r="R229" s="183">
        <f>Q229*H229</f>
        <v>24.75</v>
      </c>
      <c r="S229" s="183">
        <v>0</v>
      </c>
      <c r="T229" s="184">
        <f>S229*H229</f>
        <v>0</v>
      </c>
      <c r="AR229" s="17" t="s">
        <v>157</v>
      </c>
      <c r="AT229" s="17" t="s">
        <v>337</v>
      </c>
      <c r="AU229" s="17" t="s">
        <v>74</v>
      </c>
      <c r="AY229" s="17" t="s">
        <v>119</v>
      </c>
      <c r="BE229" s="185">
        <f>IF(N229="základní",J229,0)</f>
        <v>0</v>
      </c>
      <c r="BF229" s="185">
        <f>IF(N229="snížená",J229,0)</f>
        <v>0</v>
      </c>
      <c r="BG229" s="185">
        <f>IF(N229="zákl. přenesená",J229,0)</f>
        <v>0</v>
      </c>
      <c r="BH229" s="185">
        <f>IF(N229="sníž. přenesená",J229,0)</f>
        <v>0</v>
      </c>
      <c r="BI229" s="185">
        <f>IF(N229="nulová",J229,0)</f>
        <v>0</v>
      </c>
      <c r="BJ229" s="17" t="s">
        <v>77</v>
      </c>
      <c r="BK229" s="185">
        <f>ROUND(I229*H229,2)</f>
        <v>0</v>
      </c>
      <c r="BL229" s="17" t="s">
        <v>138</v>
      </c>
      <c r="BM229" s="17" t="s">
        <v>340</v>
      </c>
    </row>
    <row r="230" spans="2:65" s="1" customFormat="1" ht="11.25">
      <c r="B230" s="34"/>
      <c r="C230" s="35"/>
      <c r="D230" s="186" t="s">
        <v>126</v>
      </c>
      <c r="E230" s="35"/>
      <c r="F230" s="187" t="s">
        <v>339</v>
      </c>
      <c r="G230" s="35"/>
      <c r="H230" s="35"/>
      <c r="I230" s="112"/>
      <c r="J230" s="35"/>
      <c r="K230" s="35"/>
      <c r="L230" s="38"/>
      <c r="M230" s="188"/>
      <c r="N230" s="60"/>
      <c r="O230" s="60"/>
      <c r="P230" s="60"/>
      <c r="Q230" s="60"/>
      <c r="R230" s="60"/>
      <c r="S230" s="60"/>
      <c r="T230" s="61"/>
      <c r="AT230" s="17" t="s">
        <v>126</v>
      </c>
      <c r="AU230" s="17" t="s">
        <v>74</v>
      </c>
    </row>
    <row r="231" spans="2:65" s="11" customFormat="1" ht="11.25">
      <c r="B231" s="190"/>
      <c r="C231" s="191"/>
      <c r="D231" s="186" t="s">
        <v>136</v>
      </c>
      <c r="E231" s="192" t="s">
        <v>19</v>
      </c>
      <c r="F231" s="193" t="s">
        <v>341</v>
      </c>
      <c r="G231" s="191"/>
      <c r="H231" s="194">
        <v>24.75</v>
      </c>
      <c r="I231" s="195"/>
      <c r="J231" s="191"/>
      <c r="K231" s="191"/>
      <c r="L231" s="196"/>
      <c r="M231" s="197"/>
      <c r="N231" s="198"/>
      <c r="O231" s="198"/>
      <c r="P231" s="198"/>
      <c r="Q231" s="198"/>
      <c r="R231" s="198"/>
      <c r="S231" s="198"/>
      <c r="T231" s="199"/>
      <c r="AT231" s="200" t="s">
        <v>136</v>
      </c>
      <c r="AU231" s="200" t="s">
        <v>74</v>
      </c>
      <c r="AV231" s="11" t="s">
        <v>74</v>
      </c>
      <c r="AW231" s="11" t="s">
        <v>32</v>
      </c>
      <c r="AX231" s="11" t="s">
        <v>77</v>
      </c>
      <c r="AY231" s="200" t="s">
        <v>119</v>
      </c>
    </row>
    <row r="232" spans="2:65" s="1" customFormat="1" ht="16.5" customHeight="1">
      <c r="B232" s="34"/>
      <c r="C232" s="174" t="s">
        <v>342</v>
      </c>
      <c r="D232" s="174" t="s">
        <v>120</v>
      </c>
      <c r="E232" s="175" t="s">
        <v>343</v>
      </c>
      <c r="F232" s="176" t="s">
        <v>344</v>
      </c>
      <c r="G232" s="177" t="s">
        <v>239</v>
      </c>
      <c r="H232" s="178">
        <v>58.005000000000003</v>
      </c>
      <c r="I232" s="179"/>
      <c r="J232" s="180">
        <f>ROUND(I232*H232,2)</f>
        <v>0</v>
      </c>
      <c r="K232" s="176" t="s">
        <v>155</v>
      </c>
      <c r="L232" s="38"/>
      <c r="M232" s="181" t="s">
        <v>19</v>
      </c>
      <c r="N232" s="182" t="s">
        <v>41</v>
      </c>
      <c r="O232" s="60"/>
      <c r="P232" s="183">
        <f>O232*H232</f>
        <v>0</v>
      </c>
      <c r="Q232" s="183">
        <v>0</v>
      </c>
      <c r="R232" s="183">
        <f>Q232*H232</f>
        <v>0</v>
      </c>
      <c r="S232" s="183">
        <v>0</v>
      </c>
      <c r="T232" s="184">
        <f>S232*H232</f>
        <v>0</v>
      </c>
      <c r="AR232" s="17" t="s">
        <v>138</v>
      </c>
      <c r="AT232" s="17" t="s">
        <v>120</v>
      </c>
      <c r="AU232" s="17" t="s">
        <v>74</v>
      </c>
      <c r="AY232" s="17" t="s">
        <v>119</v>
      </c>
      <c r="BE232" s="185">
        <f>IF(N232="základní",J232,0)</f>
        <v>0</v>
      </c>
      <c r="BF232" s="185">
        <f>IF(N232="snížená",J232,0)</f>
        <v>0</v>
      </c>
      <c r="BG232" s="185">
        <f>IF(N232="zákl. přenesená",J232,0)</f>
        <v>0</v>
      </c>
      <c r="BH232" s="185">
        <f>IF(N232="sníž. přenesená",J232,0)</f>
        <v>0</v>
      </c>
      <c r="BI232" s="185">
        <f>IF(N232="nulová",J232,0)</f>
        <v>0</v>
      </c>
      <c r="BJ232" s="17" t="s">
        <v>77</v>
      </c>
      <c r="BK232" s="185">
        <f>ROUND(I232*H232,2)</f>
        <v>0</v>
      </c>
      <c r="BL232" s="17" t="s">
        <v>138</v>
      </c>
      <c r="BM232" s="17" t="s">
        <v>345</v>
      </c>
    </row>
    <row r="233" spans="2:65" s="1" customFormat="1" ht="19.5">
      <c r="B233" s="34"/>
      <c r="C233" s="35"/>
      <c r="D233" s="186" t="s">
        <v>126</v>
      </c>
      <c r="E233" s="35"/>
      <c r="F233" s="187" t="s">
        <v>346</v>
      </c>
      <c r="G233" s="35"/>
      <c r="H233" s="35"/>
      <c r="I233" s="112"/>
      <c r="J233" s="35"/>
      <c r="K233" s="35"/>
      <c r="L233" s="38"/>
      <c r="M233" s="188"/>
      <c r="N233" s="60"/>
      <c r="O233" s="60"/>
      <c r="P233" s="60"/>
      <c r="Q233" s="60"/>
      <c r="R233" s="60"/>
      <c r="S233" s="60"/>
      <c r="T233" s="61"/>
      <c r="AT233" s="17" t="s">
        <v>126</v>
      </c>
      <c r="AU233" s="17" t="s">
        <v>74</v>
      </c>
    </row>
    <row r="234" spans="2:65" s="1" customFormat="1" ht="19.5">
      <c r="B234" s="34"/>
      <c r="C234" s="35"/>
      <c r="D234" s="186" t="s">
        <v>130</v>
      </c>
      <c r="E234" s="35"/>
      <c r="F234" s="189" t="s">
        <v>316</v>
      </c>
      <c r="G234" s="35"/>
      <c r="H234" s="35"/>
      <c r="I234" s="112"/>
      <c r="J234" s="35"/>
      <c r="K234" s="35"/>
      <c r="L234" s="38"/>
      <c r="M234" s="188"/>
      <c r="N234" s="60"/>
      <c r="O234" s="60"/>
      <c r="P234" s="60"/>
      <c r="Q234" s="60"/>
      <c r="R234" s="60"/>
      <c r="S234" s="60"/>
      <c r="T234" s="61"/>
      <c r="AT234" s="17" t="s">
        <v>130</v>
      </c>
      <c r="AU234" s="17" t="s">
        <v>74</v>
      </c>
    </row>
    <row r="235" spans="2:65" s="11" customFormat="1" ht="11.25">
      <c r="B235" s="190"/>
      <c r="C235" s="191"/>
      <c r="D235" s="186" t="s">
        <v>136</v>
      </c>
      <c r="E235" s="192" t="s">
        <v>19</v>
      </c>
      <c r="F235" s="193" t="s">
        <v>347</v>
      </c>
      <c r="G235" s="191"/>
      <c r="H235" s="194">
        <v>20.207999999999998</v>
      </c>
      <c r="I235" s="195"/>
      <c r="J235" s="191"/>
      <c r="K235" s="191"/>
      <c r="L235" s="196"/>
      <c r="M235" s="197"/>
      <c r="N235" s="198"/>
      <c r="O235" s="198"/>
      <c r="P235" s="198"/>
      <c r="Q235" s="198"/>
      <c r="R235" s="198"/>
      <c r="S235" s="198"/>
      <c r="T235" s="199"/>
      <c r="AT235" s="200" t="s">
        <v>136</v>
      </c>
      <c r="AU235" s="200" t="s">
        <v>74</v>
      </c>
      <c r="AV235" s="11" t="s">
        <v>74</v>
      </c>
      <c r="AW235" s="11" t="s">
        <v>32</v>
      </c>
      <c r="AX235" s="11" t="s">
        <v>70</v>
      </c>
      <c r="AY235" s="200" t="s">
        <v>119</v>
      </c>
    </row>
    <row r="236" spans="2:65" s="11" customFormat="1" ht="11.25">
      <c r="B236" s="190"/>
      <c r="C236" s="191"/>
      <c r="D236" s="186" t="s">
        <v>136</v>
      </c>
      <c r="E236" s="192" t="s">
        <v>19</v>
      </c>
      <c r="F236" s="193" t="s">
        <v>348</v>
      </c>
      <c r="G236" s="191"/>
      <c r="H236" s="194">
        <v>9.3119999999999994</v>
      </c>
      <c r="I236" s="195"/>
      <c r="J236" s="191"/>
      <c r="K236" s="191"/>
      <c r="L236" s="196"/>
      <c r="M236" s="197"/>
      <c r="N236" s="198"/>
      <c r="O236" s="198"/>
      <c r="P236" s="198"/>
      <c r="Q236" s="198"/>
      <c r="R236" s="198"/>
      <c r="S236" s="198"/>
      <c r="T236" s="199"/>
      <c r="AT236" s="200" t="s">
        <v>136</v>
      </c>
      <c r="AU236" s="200" t="s">
        <v>74</v>
      </c>
      <c r="AV236" s="11" t="s">
        <v>74</v>
      </c>
      <c r="AW236" s="11" t="s">
        <v>32</v>
      </c>
      <c r="AX236" s="11" t="s">
        <v>70</v>
      </c>
      <c r="AY236" s="200" t="s">
        <v>119</v>
      </c>
    </row>
    <row r="237" spans="2:65" s="14" customFormat="1" ht="11.25">
      <c r="B237" s="223"/>
      <c r="C237" s="224"/>
      <c r="D237" s="186" t="s">
        <v>136</v>
      </c>
      <c r="E237" s="225" t="s">
        <v>19</v>
      </c>
      <c r="F237" s="226" t="s">
        <v>259</v>
      </c>
      <c r="G237" s="224"/>
      <c r="H237" s="225" t="s">
        <v>19</v>
      </c>
      <c r="I237" s="227"/>
      <c r="J237" s="224"/>
      <c r="K237" s="224"/>
      <c r="L237" s="228"/>
      <c r="M237" s="229"/>
      <c r="N237" s="230"/>
      <c r="O237" s="230"/>
      <c r="P237" s="230"/>
      <c r="Q237" s="230"/>
      <c r="R237" s="230"/>
      <c r="S237" s="230"/>
      <c r="T237" s="231"/>
      <c r="AT237" s="232" t="s">
        <v>136</v>
      </c>
      <c r="AU237" s="232" t="s">
        <v>74</v>
      </c>
      <c r="AV237" s="14" t="s">
        <v>77</v>
      </c>
      <c r="AW237" s="14" t="s">
        <v>32</v>
      </c>
      <c r="AX237" s="14" t="s">
        <v>70</v>
      </c>
      <c r="AY237" s="232" t="s">
        <v>119</v>
      </c>
    </row>
    <row r="238" spans="2:65" s="11" customFormat="1" ht="11.25">
      <c r="B238" s="190"/>
      <c r="C238" s="191"/>
      <c r="D238" s="186" t="s">
        <v>136</v>
      </c>
      <c r="E238" s="192" t="s">
        <v>19</v>
      </c>
      <c r="F238" s="193" t="s">
        <v>349</v>
      </c>
      <c r="G238" s="191"/>
      <c r="H238" s="194">
        <v>1.665</v>
      </c>
      <c r="I238" s="195"/>
      <c r="J238" s="191"/>
      <c r="K238" s="191"/>
      <c r="L238" s="196"/>
      <c r="M238" s="197"/>
      <c r="N238" s="198"/>
      <c r="O238" s="198"/>
      <c r="P238" s="198"/>
      <c r="Q238" s="198"/>
      <c r="R238" s="198"/>
      <c r="S238" s="198"/>
      <c r="T238" s="199"/>
      <c r="AT238" s="200" t="s">
        <v>136</v>
      </c>
      <c r="AU238" s="200" t="s">
        <v>74</v>
      </c>
      <c r="AV238" s="11" t="s">
        <v>74</v>
      </c>
      <c r="AW238" s="11" t="s">
        <v>32</v>
      </c>
      <c r="AX238" s="11" t="s">
        <v>70</v>
      </c>
      <c r="AY238" s="200" t="s">
        <v>119</v>
      </c>
    </row>
    <row r="239" spans="2:65" s="11" customFormat="1" ht="11.25">
      <c r="B239" s="190"/>
      <c r="C239" s="191"/>
      <c r="D239" s="186" t="s">
        <v>136</v>
      </c>
      <c r="E239" s="192" t="s">
        <v>19</v>
      </c>
      <c r="F239" s="193" t="s">
        <v>350</v>
      </c>
      <c r="G239" s="191"/>
      <c r="H239" s="194">
        <v>2.835</v>
      </c>
      <c r="I239" s="195"/>
      <c r="J239" s="191"/>
      <c r="K239" s="191"/>
      <c r="L239" s="196"/>
      <c r="M239" s="197"/>
      <c r="N239" s="198"/>
      <c r="O239" s="198"/>
      <c r="P239" s="198"/>
      <c r="Q239" s="198"/>
      <c r="R239" s="198"/>
      <c r="S239" s="198"/>
      <c r="T239" s="199"/>
      <c r="AT239" s="200" t="s">
        <v>136</v>
      </c>
      <c r="AU239" s="200" t="s">
        <v>74</v>
      </c>
      <c r="AV239" s="11" t="s">
        <v>74</v>
      </c>
      <c r="AW239" s="11" t="s">
        <v>32</v>
      </c>
      <c r="AX239" s="11" t="s">
        <v>70</v>
      </c>
      <c r="AY239" s="200" t="s">
        <v>119</v>
      </c>
    </row>
    <row r="240" spans="2:65" s="11" customFormat="1" ht="11.25">
      <c r="B240" s="190"/>
      <c r="C240" s="191"/>
      <c r="D240" s="186" t="s">
        <v>136</v>
      </c>
      <c r="E240" s="192" t="s">
        <v>19</v>
      </c>
      <c r="F240" s="193" t="s">
        <v>351</v>
      </c>
      <c r="G240" s="191"/>
      <c r="H240" s="194">
        <v>1.35</v>
      </c>
      <c r="I240" s="195"/>
      <c r="J240" s="191"/>
      <c r="K240" s="191"/>
      <c r="L240" s="196"/>
      <c r="M240" s="197"/>
      <c r="N240" s="198"/>
      <c r="O240" s="198"/>
      <c r="P240" s="198"/>
      <c r="Q240" s="198"/>
      <c r="R240" s="198"/>
      <c r="S240" s="198"/>
      <c r="T240" s="199"/>
      <c r="AT240" s="200" t="s">
        <v>136</v>
      </c>
      <c r="AU240" s="200" t="s">
        <v>74</v>
      </c>
      <c r="AV240" s="11" t="s">
        <v>74</v>
      </c>
      <c r="AW240" s="11" t="s">
        <v>32</v>
      </c>
      <c r="AX240" s="11" t="s">
        <v>70</v>
      </c>
      <c r="AY240" s="200" t="s">
        <v>119</v>
      </c>
    </row>
    <row r="241" spans="2:65" s="11" customFormat="1" ht="11.25">
      <c r="B241" s="190"/>
      <c r="C241" s="191"/>
      <c r="D241" s="186" t="s">
        <v>136</v>
      </c>
      <c r="E241" s="192" t="s">
        <v>19</v>
      </c>
      <c r="F241" s="193" t="s">
        <v>352</v>
      </c>
      <c r="G241" s="191"/>
      <c r="H241" s="194">
        <v>1.2150000000000001</v>
      </c>
      <c r="I241" s="195"/>
      <c r="J241" s="191"/>
      <c r="K241" s="191"/>
      <c r="L241" s="196"/>
      <c r="M241" s="197"/>
      <c r="N241" s="198"/>
      <c r="O241" s="198"/>
      <c r="P241" s="198"/>
      <c r="Q241" s="198"/>
      <c r="R241" s="198"/>
      <c r="S241" s="198"/>
      <c r="T241" s="199"/>
      <c r="AT241" s="200" t="s">
        <v>136</v>
      </c>
      <c r="AU241" s="200" t="s">
        <v>74</v>
      </c>
      <c r="AV241" s="11" t="s">
        <v>74</v>
      </c>
      <c r="AW241" s="11" t="s">
        <v>32</v>
      </c>
      <c r="AX241" s="11" t="s">
        <v>70</v>
      </c>
      <c r="AY241" s="200" t="s">
        <v>119</v>
      </c>
    </row>
    <row r="242" spans="2:65" s="11" customFormat="1" ht="11.25">
      <c r="B242" s="190"/>
      <c r="C242" s="191"/>
      <c r="D242" s="186" t="s">
        <v>136</v>
      </c>
      <c r="E242" s="192" t="s">
        <v>19</v>
      </c>
      <c r="F242" s="193" t="s">
        <v>353</v>
      </c>
      <c r="G242" s="191"/>
      <c r="H242" s="194">
        <v>1.125</v>
      </c>
      <c r="I242" s="195"/>
      <c r="J242" s="191"/>
      <c r="K242" s="191"/>
      <c r="L242" s="196"/>
      <c r="M242" s="197"/>
      <c r="N242" s="198"/>
      <c r="O242" s="198"/>
      <c r="P242" s="198"/>
      <c r="Q242" s="198"/>
      <c r="R242" s="198"/>
      <c r="S242" s="198"/>
      <c r="T242" s="199"/>
      <c r="AT242" s="200" t="s">
        <v>136</v>
      </c>
      <c r="AU242" s="200" t="s">
        <v>74</v>
      </c>
      <c r="AV242" s="11" t="s">
        <v>74</v>
      </c>
      <c r="AW242" s="11" t="s">
        <v>32</v>
      </c>
      <c r="AX242" s="11" t="s">
        <v>70</v>
      </c>
      <c r="AY242" s="200" t="s">
        <v>119</v>
      </c>
    </row>
    <row r="243" spans="2:65" s="11" customFormat="1" ht="11.25">
      <c r="B243" s="190"/>
      <c r="C243" s="191"/>
      <c r="D243" s="186" t="s">
        <v>136</v>
      </c>
      <c r="E243" s="192" t="s">
        <v>19</v>
      </c>
      <c r="F243" s="193" t="s">
        <v>354</v>
      </c>
      <c r="G243" s="191"/>
      <c r="H243" s="194">
        <v>1.26</v>
      </c>
      <c r="I243" s="195"/>
      <c r="J243" s="191"/>
      <c r="K243" s="191"/>
      <c r="L243" s="196"/>
      <c r="M243" s="197"/>
      <c r="N243" s="198"/>
      <c r="O243" s="198"/>
      <c r="P243" s="198"/>
      <c r="Q243" s="198"/>
      <c r="R243" s="198"/>
      <c r="S243" s="198"/>
      <c r="T243" s="199"/>
      <c r="AT243" s="200" t="s">
        <v>136</v>
      </c>
      <c r="AU243" s="200" t="s">
        <v>74</v>
      </c>
      <c r="AV243" s="11" t="s">
        <v>74</v>
      </c>
      <c r="AW243" s="11" t="s">
        <v>32</v>
      </c>
      <c r="AX243" s="11" t="s">
        <v>70</v>
      </c>
      <c r="AY243" s="200" t="s">
        <v>119</v>
      </c>
    </row>
    <row r="244" spans="2:65" s="11" customFormat="1" ht="11.25">
      <c r="B244" s="190"/>
      <c r="C244" s="191"/>
      <c r="D244" s="186" t="s">
        <v>136</v>
      </c>
      <c r="E244" s="192" t="s">
        <v>19</v>
      </c>
      <c r="F244" s="193" t="s">
        <v>355</v>
      </c>
      <c r="G244" s="191"/>
      <c r="H244" s="194">
        <v>0.99</v>
      </c>
      <c r="I244" s="195"/>
      <c r="J244" s="191"/>
      <c r="K244" s="191"/>
      <c r="L244" s="196"/>
      <c r="M244" s="197"/>
      <c r="N244" s="198"/>
      <c r="O244" s="198"/>
      <c r="P244" s="198"/>
      <c r="Q244" s="198"/>
      <c r="R244" s="198"/>
      <c r="S244" s="198"/>
      <c r="T244" s="199"/>
      <c r="AT244" s="200" t="s">
        <v>136</v>
      </c>
      <c r="AU244" s="200" t="s">
        <v>74</v>
      </c>
      <c r="AV244" s="11" t="s">
        <v>74</v>
      </c>
      <c r="AW244" s="11" t="s">
        <v>32</v>
      </c>
      <c r="AX244" s="11" t="s">
        <v>70</v>
      </c>
      <c r="AY244" s="200" t="s">
        <v>119</v>
      </c>
    </row>
    <row r="245" spans="2:65" s="11" customFormat="1" ht="11.25">
      <c r="B245" s="190"/>
      <c r="C245" s="191"/>
      <c r="D245" s="186" t="s">
        <v>136</v>
      </c>
      <c r="E245" s="192" t="s">
        <v>19</v>
      </c>
      <c r="F245" s="193" t="s">
        <v>356</v>
      </c>
      <c r="G245" s="191"/>
      <c r="H245" s="194">
        <v>1.575</v>
      </c>
      <c r="I245" s="195"/>
      <c r="J245" s="191"/>
      <c r="K245" s="191"/>
      <c r="L245" s="196"/>
      <c r="M245" s="197"/>
      <c r="N245" s="198"/>
      <c r="O245" s="198"/>
      <c r="P245" s="198"/>
      <c r="Q245" s="198"/>
      <c r="R245" s="198"/>
      <c r="S245" s="198"/>
      <c r="T245" s="199"/>
      <c r="AT245" s="200" t="s">
        <v>136</v>
      </c>
      <c r="AU245" s="200" t="s">
        <v>74</v>
      </c>
      <c r="AV245" s="11" t="s">
        <v>74</v>
      </c>
      <c r="AW245" s="11" t="s">
        <v>32</v>
      </c>
      <c r="AX245" s="11" t="s">
        <v>70</v>
      </c>
      <c r="AY245" s="200" t="s">
        <v>119</v>
      </c>
    </row>
    <row r="246" spans="2:65" s="11" customFormat="1" ht="11.25">
      <c r="B246" s="190"/>
      <c r="C246" s="191"/>
      <c r="D246" s="186" t="s">
        <v>136</v>
      </c>
      <c r="E246" s="192" t="s">
        <v>19</v>
      </c>
      <c r="F246" s="193" t="s">
        <v>357</v>
      </c>
      <c r="G246" s="191"/>
      <c r="H246" s="194">
        <v>1.2150000000000001</v>
      </c>
      <c r="I246" s="195"/>
      <c r="J246" s="191"/>
      <c r="K246" s="191"/>
      <c r="L246" s="196"/>
      <c r="M246" s="197"/>
      <c r="N246" s="198"/>
      <c r="O246" s="198"/>
      <c r="P246" s="198"/>
      <c r="Q246" s="198"/>
      <c r="R246" s="198"/>
      <c r="S246" s="198"/>
      <c r="T246" s="199"/>
      <c r="AT246" s="200" t="s">
        <v>136</v>
      </c>
      <c r="AU246" s="200" t="s">
        <v>74</v>
      </c>
      <c r="AV246" s="11" t="s">
        <v>74</v>
      </c>
      <c r="AW246" s="11" t="s">
        <v>32</v>
      </c>
      <c r="AX246" s="11" t="s">
        <v>70</v>
      </c>
      <c r="AY246" s="200" t="s">
        <v>119</v>
      </c>
    </row>
    <row r="247" spans="2:65" s="11" customFormat="1" ht="11.25">
      <c r="B247" s="190"/>
      <c r="C247" s="191"/>
      <c r="D247" s="186" t="s">
        <v>136</v>
      </c>
      <c r="E247" s="192" t="s">
        <v>19</v>
      </c>
      <c r="F247" s="193" t="s">
        <v>358</v>
      </c>
      <c r="G247" s="191"/>
      <c r="H247" s="194">
        <v>2.0249999999999999</v>
      </c>
      <c r="I247" s="195"/>
      <c r="J247" s="191"/>
      <c r="K247" s="191"/>
      <c r="L247" s="196"/>
      <c r="M247" s="197"/>
      <c r="N247" s="198"/>
      <c r="O247" s="198"/>
      <c r="P247" s="198"/>
      <c r="Q247" s="198"/>
      <c r="R247" s="198"/>
      <c r="S247" s="198"/>
      <c r="T247" s="199"/>
      <c r="AT247" s="200" t="s">
        <v>136</v>
      </c>
      <c r="AU247" s="200" t="s">
        <v>74</v>
      </c>
      <c r="AV247" s="11" t="s">
        <v>74</v>
      </c>
      <c r="AW247" s="11" t="s">
        <v>32</v>
      </c>
      <c r="AX247" s="11" t="s">
        <v>70</v>
      </c>
      <c r="AY247" s="200" t="s">
        <v>119</v>
      </c>
    </row>
    <row r="248" spans="2:65" s="11" customFormat="1" ht="11.25">
      <c r="B248" s="190"/>
      <c r="C248" s="191"/>
      <c r="D248" s="186" t="s">
        <v>136</v>
      </c>
      <c r="E248" s="192" t="s">
        <v>19</v>
      </c>
      <c r="F248" s="193" t="s">
        <v>359</v>
      </c>
      <c r="G248" s="191"/>
      <c r="H248" s="194">
        <v>13.23</v>
      </c>
      <c r="I248" s="195"/>
      <c r="J248" s="191"/>
      <c r="K248" s="191"/>
      <c r="L248" s="196"/>
      <c r="M248" s="197"/>
      <c r="N248" s="198"/>
      <c r="O248" s="198"/>
      <c r="P248" s="198"/>
      <c r="Q248" s="198"/>
      <c r="R248" s="198"/>
      <c r="S248" s="198"/>
      <c r="T248" s="199"/>
      <c r="AT248" s="200" t="s">
        <v>136</v>
      </c>
      <c r="AU248" s="200" t="s">
        <v>74</v>
      </c>
      <c r="AV248" s="11" t="s">
        <v>74</v>
      </c>
      <c r="AW248" s="11" t="s">
        <v>32</v>
      </c>
      <c r="AX248" s="11" t="s">
        <v>70</v>
      </c>
      <c r="AY248" s="200" t="s">
        <v>119</v>
      </c>
    </row>
    <row r="249" spans="2:65" s="13" customFormat="1" ht="11.25">
      <c r="B249" s="212"/>
      <c r="C249" s="213"/>
      <c r="D249" s="186" t="s">
        <v>136</v>
      </c>
      <c r="E249" s="214" t="s">
        <v>19</v>
      </c>
      <c r="F249" s="215" t="s">
        <v>188</v>
      </c>
      <c r="G249" s="213"/>
      <c r="H249" s="216">
        <v>58.00500000000001</v>
      </c>
      <c r="I249" s="217"/>
      <c r="J249" s="213"/>
      <c r="K249" s="213"/>
      <c r="L249" s="218"/>
      <c r="M249" s="219"/>
      <c r="N249" s="220"/>
      <c r="O249" s="220"/>
      <c r="P249" s="220"/>
      <c r="Q249" s="220"/>
      <c r="R249" s="220"/>
      <c r="S249" s="220"/>
      <c r="T249" s="221"/>
      <c r="AT249" s="222" t="s">
        <v>136</v>
      </c>
      <c r="AU249" s="222" t="s">
        <v>74</v>
      </c>
      <c r="AV249" s="13" t="s">
        <v>138</v>
      </c>
      <c r="AW249" s="13" t="s">
        <v>32</v>
      </c>
      <c r="AX249" s="13" t="s">
        <v>77</v>
      </c>
      <c r="AY249" s="222" t="s">
        <v>119</v>
      </c>
    </row>
    <row r="250" spans="2:65" s="1" customFormat="1" ht="16.5" customHeight="1">
      <c r="B250" s="34"/>
      <c r="C250" s="233" t="s">
        <v>360</v>
      </c>
      <c r="D250" s="233" t="s">
        <v>337</v>
      </c>
      <c r="E250" s="234" t="s">
        <v>338</v>
      </c>
      <c r="F250" s="235" t="s">
        <v>339</v>
      </c>
      <c r="G250" s="236" t="s">
        <v>308</v>
      </c>
      <c r="H250" s="237">
        <v>115.999</v>
      </c>
      <c r="I250" s="238"/>
      <c r="J250" s="239">
        <f>ROUND(I250*H250,2)</f>
        <v>0</v>
      </c>
      <c r="K250" s="235" t="s">
        <v>155</v>
      </c>
      <c r="L250" s="240"/>
      <c r="M250" s="241" t="s">
        <v>19</v>
      </c>
      <c r="N250" s="242" t="s">
        <v>41</v>
      </c>
      <c r="O250" s="60"/>
      <c r="P250" s="183">
        <f>O250*H250</f>
        <v>0</v>
      </c>
      <c r="Q250" s="183">
        <v>1</v>
      </c>
      <c r="R250" s="183">
        <f>Q250*H250</f>
        <v>115.999</v>
      </c>
      <c r="S250" s="183">
        <v>0</v>
      </c>
      <c r="T250" s="184">
        <f>S250*H250</f>
        <v>0</v>
      </c>
      <c r="AR250" s="17" t="s">
        <v>157</v>
      </c>
      <c r="AT250" s="17" t="s">
        <v>337</v>
      </c>
      <c r="AU250" s="17" t="s">
        <v>74</v>
      </c>
      <c r="AY250" s="17" t="s">
        <v>119</v>
      </c>
      <c r="BE250" s="185">
        <f>IF(N250="základní",J250,0)</f>
        <v>0</v>
      </c>
      <c r="BF250" s="185">
        <f>IF(N250="snížená",J250,0)</f>
        <v>0</v>
      </c>
      <c r="BG250" s="185">
        <f>IF(N250="zákl. přenesená",J250,0)</f>
        <v>0</v>
      </c>
      <c r="BH250" s="185">
        <f>IF(N250="sníž. přenesená",J250,0)</f>
        <v>0</v>
      </c>
      <c r="BI250" s="185">
        <f>IF(N250="nulová",J250,0)</f>
        <v>0</v>
      </c>
      <c r="BJ250" s="17" t="s">
        <v>77</v>
      </c>
      <c r="BK250" s="185">
        <f>ROUND(I250*H250,2)</f>
        <v>0</v>
      </c>
      <c r="BL250" s="17" t="s">
        <v>138</v>
      </c>
      <c r="BM250" s="17" t="s">
        <v>361</v>
      </c>
    </row>
    <row r="251" spans="2:65" s="1" customFormat="1" ht="11.25">
      <c r="B251" s="34"/>
      <c r="C251" s="35"/>
      <c r="D251" s="186" t="s">
        <v>126</v>
      </c>
      <c r="E251" s="35"/>
      <c r="F251" s="187" t="s">
        <v>339</v>
      </c>
      <c r="G251" s="35"/>
      <c r="H251" s="35"/>
      <c r="I251" s="112"/>
      <c r="J251" s="35"/>
      <c r="K251" s="35"/>
      <c r="L251" s="38"/>
      <c r="M251" s="188"/>
      <c r="N251" s="60"/>
      <c r="O251" s="60"/>
      <c r="P251" s="60"/>
      <c r="Q251" s="60"/>
      <c r="R251" s="60"/>
      <c r="S251" s="60"/>
      <c r="T251" s="61"/>
      <c r="AT251" s="17" t="s">
        <v>126</v>
      </c>
      <c r="AU251" s="17" t="s">
        <v>74</v>
      </c>
    </row>
    <row r="252" spans="2:65" s="11" customFormat="1" ht="11.25">
      <c r="B252" s="190"/>
      <c r="C252" s="191"/>
      <c r="D252" s="186" t="s">
        <v>136</v>
      </c>
      <c r="E252" s="192" t="s">
        <v>19</v>
      </c>
      <c r="F252" s="193" t="s">
        <v>362</v>
      </c>
      <c r="G252" s="191"/>
      <c r="H252" s="194">
        <v>115.999</v>
      </c>
      <c r="I252" s="195"/>
      <c r="J252" s="191"/>
      <c r="K252" s="191"/>
      <c r="L252" s="196"/>
      <c r="M252" s="197"/>
      <c r="N252" s="198"/>
      <c r="O252" s="198"/>
      <c r="P252" s="198"/>
      <c r="Q252" s="198"/>
      <c r="R252" s="198"/>
      <c r="S252" s="198"/>
      <c r="T252" s="199"/>
      <c r="AT252" s="200" t="s">
        <v>136</v>
      </c>
      <c r="AU252" s="200" t="s">
        <v>74</v>
      </c>
      <c r="AV252" s="11" t="s">
        <v>74</v>
      </c>
      <c r="AW252" s="11" t="s">
        <v>32</v>
      </c>
      <c r="AX252" s="11" t="s">
        <v>77</v>
      </c>
      <c r="AY252" s="200" t="s">
        <v>119</v>
      </c>
    </row>
    <row r="253" spans="2:65" s="1" customFormat="1" ht="16.5" customHeight="1">
      <c r="B253" s="34"/>
      <c r="C253" s="174" t="s">
        <v>363</v>
      </c>
      <c r="D253" s="174" t="s">
        <v>120</v>
      </c>
      <c r="E253" s="175" t="s">
        <v>364</v>
      </c>
      <c r="F253" s="176" t="s">
        <v>365</v>
      </c>
      <c r="G253" s="177" t="s">
        <v>182</v>
      </c>
      <c r="H253" s="178">
        <v>24</v>
      </c>
      <c r="I253" s="179"/>
      <c r="J253" s="180">
        <f>ROUND(I253*H253,2)</f>
        <v>0</v>
      </c>
      <c r="K253" s="176" t="s">
        <v>155</v>
      </c>
      <c r="L253" s="38"/>
      <c r="M253" s="181" t="s">
        <v>19</v>
      </c>
      <c r="N253" s="182" t="s">
        <v>41</v>
      </c>
      <c r="O253" s="60"/>
      <c r="P253" s="183">
        <f>O253*H253</f>
        <v>0</v>
      </c>
      <c r="Q253" s="183">
        <v>0</v>
      </c>
      <c r="R253" s="183">
        <f>Q253*H253</f>
        <v>0</v>
      </c>
      <c r="S253" s="183">
        <v>0</v>
      </c>
      <c r="T253" s="184">
        <f>S253*H253</f>
        <v>0</v>
      </c>
      <c r="AR253" s="17" t="s">
        <v>138</v>
      </c>
      <c r="AT253" s="17" t="s">
        <v>120</v>
      </c>
      <c r="AU253" s="17" t="s">
        <v>74</v>
      </c>
      <c r="AY253" s="17" t="s">
        <v>119</v>
      </c>
      <c r="BE253" s="185">
        <f>IF(N253="základní",J253,0)</f>
        <v>0</v>
      </c>
      <c r="BF253" s="185">
        <f>IF(N253="snížená",J253,0)</f>
        <v>0</v>
      </c>
      <c r="BG253" s="185">
        <f>IF(N253="zákl. přenesená",J253,0)</f>
        <v>0</v>
      </c>
      <c r="BH253" s="185">
        <f>IF(N253="sníž. přenesená",J253,0)</f>
        <v>0</v>
      </c>
      <c r="BI253" s="185">
        <f>IF(N253="nulová",J253,0)</f>
        <v>0</v>
      </c>
      <c r="BJ253" s="17" t="s">
        <v>77</v>
      </c>
      <c r="BK253" s="185">
        <f>ROUND(I253*H253,2)</f>
        <v>0</v>
      </c>
      <c r="BL253" s="17" t="s">
        <v>138</v>
      </c>
      <c r="BM253" s="17" t="s">
        <v>366</v>
      </c>
    </row>
    <row r="254" spans="2:65" s="1" customFormat="1" ht="11.25">
      <c r="B254" s="34"/>
      <c r="C254" s="35"/>
      <c r="D254" s="186" t="s">
        <v>126</v>
      </c>
      <c r="E254" s="35"/>
      <c r="F254" s="187" t="s">
        <v>367</v>
      </c>
      <c r="G254" s="35"/>
      <c r="H254" s="35"/>
      <c r="I254" s="112"/>
      <c r="J254" s="35"/>
      <c r="K254" s="35"/>
      <c r="L254" s="38"/>
      <c r="M254" s="188"/>
      <c r="N254" s="60"/>
      <c r="O254" s="60"/>
      <c r="P254" s="60"/>
      <c r="Q254" s="60"/>
      <c r="R254" s="60"/>
      <c r="S254" s="60"/>
      <c r="T254" s="61"/>
      <c r="AT254" s="17" t="s">
        <v>126</v>
      </c>
      <c r="AU254" s="17" t="s">
        <v>74</v>
      </c>
    </row>
    <row r="255" spans="2:65" s="1" customFormat="1" ht="19.5">
      <c r="B255" s="34"/>
      <c r="C255" s="35"/>
      <c r="D255" s="186" t="s">
        <v>130</v>
      </c>
      <c r="E255" s="35"/>
      <c r="F255" s="189" t="s">
        <v>316</v>
      </c>
      <c r="G255" s="35"/>
      <c r="H255" s="35"/>
      <c r="I255" s="112"/>
      <c r="J255" s="35"/>
      <c r="K255" s="35"/>
      <c r="L255" s="38"/>
      <c r="M255" s="188"/>
      <c r="N255" s="60"/>
      <c r="O255" s="60"/>
      <c r="P255" s="60"/>
      <c r="Q255" s="60"/>
      <c r="R255" s="60"/>
      <c r="S255" s="60"/>
      <c r="T255" s="61"/>
      <c r="AT255" s="17" t="s">
        <v>130</v>
      </c>
      <c r="AU255" s="17" t="s">
        <v>74</v>
      </c>
    </row>
    <row r="256" spans="2:65" s="1" customFormat="1" ht="16.5" customHeight="1">
      <c r="B256" s="34"/>
      <c r="C256" s="233" t="s">
        <v>368</v>
      </c>
      <c r="D256" s="233" t="s">
        <v>337</v>
      </c>
      <c r="E256" s="234" t="s">
        <v>369</v>
      </c>
      <c r="F256" s="235" t="s">
        <v>370</v>
      </c>
      <c r="G256" s="236" t="s">
        <v>308</v>
      </c>
      <c r="H256" s="237">
        <v>6.48</v>
      </c>
      <c r="I256" s="238"/>
      <c r="J256" s="239">
        <f>ROUND(I256*H256,2)</f>
        <v>0</v>
      </c>
      <c r="K256" s="235" t="s">
        <v>19</v>
      </c>
      <c r="L256" s="240"/>
      <c r="M256" s="241" t="s">
        <v>19</v>
      </c>
      <c r="N256" s="242" t="s">
        <v>41</v>
      </c>
      <c r="O256" s="60"/>
      <c r="P256" s="183">
        <f>O256*H256</f>
        <v>0</v>
      </c>
      <c r="Q256" s="183">
        <v>1</v>
      </c>
      <c r="R256" s="183">
        <f>Q256*H256</f>
        <v>6.48</v>
      </c>
      <c r="S256" s="183">
        <v>0</v>
      </c>
      <c r="T256" s="184">
        <f>S256*H256</f>
        <v>0</v>
      </c>
      <c r="AR256" s="17" t="s">
        <v>157</v>
      </c>
      <c r="AT256" s="17" t="s">
        <v>337</v>
      </c>
      <c r="AU256" s="17" t="s">
        <v>74</v>
      </c>
      <c r="AY256" s="17" t="s">
        <v>119</v>
      </c>
      <c r="BE256" s="185">
        <f>IF(N256="základní",J256,0)</f>
        <v>0</v>
      </c>
      <c r="BF256" s="185">
        <f>IF(N256="snížená",J256,0)</f>
        <v>0</v>
      </c>
      <c r="BG256" s="185">
        <f>IF(N256="zákl. přenesená",J256,0)</f>
        <v>0</v>
      </c>
      <c r="BH256" s="185">
        <f>IF(N256="sníž. přenesená",J256,0)</f>
        <v>0</v>
      </c>
      <c r="BI256" s="185">
        <f>IF(N256="nulová",J256,0)</f>
        <v>0</v>
      </c>
      <c r="BJ256" s="17" t="s">
        <v>77</v>
      </c>
      <c r="BK256" s="185">
        <f>ROUND(I256*H256,2)</f>
        <v>0</v>
      </c>
      <c r="BL256" s="17" t="s">
        <v>138</v>
      </c>
      <c r="BM256" s="17" t="s">
        <v>371</v>
      </c>
    </row>
    <row r="257" spans="2:65" s="1" customFormat="1" ht="11.25">
      <c r="B257" s="34"/>
      <c r="C257" s="35"/>
      <c r="D257" s="186" t="s">
        <v>126</v>
      </c>
      <c r="E257" s="35"/>
      <c r="F257" s="187" t="s">
        <v>370</v>
      </c>
      <c r="G257" s="35"/>
      <c r="H257" s="35"/>
      <c r="I257" s="112"/>
      <c r="J257" s="35"/>
      <c r="K257" s="35"/>
      <c r="L257" s="38"/>
      <c r="M257" s="188"/>
      <c r="N257" s="60"/>
      <c r="O257" s="60"/>
      <c r="P257" s="60"/>
      <c r="Q257" s="60"/>
      <c r="R257" s="60"/>
      <c r="S257" s="60"/>
      <c r="T257" s="61"/>
      <c r="AT257" s="17" t="s">
        <v>126</v>
      </c>
      <c r="AU257" s="17" t="s">
        <v>74</v>
      </c>
    </row>
    <row r="258" spans="2:65" s="11" customFormat="1" ht="11.25">
      <c r="B258" s="190"/>
      <c r="C258" s="191"/>
      <c r="D258" s="186" t="s">
        <v>136</v>
      </c>
      <c r="E258" s="192" t="s">
        <v>19</v>
      </c>
      <c r="F258" s="193" t="s">
        <v>372</v>
      </c>
      <c r="G258" s="191"/>
      <c r="H258" s="194">
        <v>6.48</v>
      </c>
      <c r="I258" s="195"/>
      <c r="J258" s="191"/>
      <c r="K258" s="191"/>
      <c r="L258" s="196"/>
      <c r="M258" s="197"/>
      <c r="N258" s="198"/>
      <c r="O258" s="198"/>
      <c r="P258" s="198"/>
      <c r="Q258" s="198"/>
      <c r="R258" s="198"/>
      <c r="S258" s="198"/>
      <c r="T258" s="199"/>
      <c r="AT258" s="200" t="s">
        <v>136</v>
      </c>
      <c r="AU258" s="200" t="s">
        <v>74</v>
      </c>
      <c r="AV258" s="11" t="s">
        <v>74</v>
      </c>
      <c r="AW258" s="11" t="s">
        <v>32</v>
      </c>
      <c r="AX258" s="11" t="s">
        <v>77</v>
      </c>
      <c r="AY258" s="200" t="s">
        <v>119</v>
      </c>
    </row>
    <row r="259" spans="2:65" s="1" customFormat="1" ht="16.5" customHeight="1">
      <c r="B259" s="34"/>
      <c r="C259" s="174" t="s">
        <v>373</v>
      </c>
      <c r="D259" s="174" t="s">
        <v>120</v>
      </c>
      <c r="E259" s="175" t="s">
        <v>374</v>
      </c>
      <c r="F259" s="176" t="s">
        <v>375</v>
      </c>
      <c r="G259" s="177" t="s">
        <v>182</v>
      </c>
      <c r="H259" s="178">
        <v>391</v>
      </c>
      <c r="I259" s="179"/>
      <c r="J259" s="180">
        <f>ROUND(I259*H259,2)</f>
        <v>0</v>
      </c>
      <c r="K259" s="176" t="s">
        <v>155</v>
      </c>
      <c r="L259" s="38"/>
      <c r="M259" s="181" t="s">
        <v>19</v>
      </c>
      <c r="N259" s="182" t="s">
        <v>41</v>
      </c>
      <c r="O259" s="60"/>
      <c r="P259" s="183">
        <f>O259*H259</f>
        <v>0</v>
      </c>
      <c r="Q259" s="183">
        <v>0</v>
      </c>
      <c r="R259" s="183">
        <f>Q259*H259</f>
        <v>0</v>
      </c>
      <c r="S259" s="183">
        <v>0</v>
      </c>
      <c r="T259" s="184">
        <f>S259*H259</f>
        <v>0</v>
      </c>
      <c r="AR259" s="17" t="s">
        <v>138</v>
      </c>
      <c r="AT259" s="17" t="s">
        <v>120</v>
      </c>
      <c r="AU259" s="17" t="s">
        <v>74</v>
      </c>
      <c r="AY259" s="17" t="s">
        <v>119</v>
      </c>
      <c r="BE259" s="185">
        <f>IF(N259="základní",J259,0)</f>
        <v>0</v>
      </c>
      <c r="BF259" s="185">
        <f>IF(N259="snížená",J259,0)</f>
        <v>0</v>
      </c>
      <c r="BG259" s="185">
        <f>IF(N259="zákl. přenesená",J259,0)</f>
        <v>0</v>
      </c>
      <c r="BH259" s="185">
        <f>IF(N259="sníž. přenesená",J259,0)</f>
        <v>0</v>
      </c>
      <c r="BI259" s="185">
        <f>IF(N259="nulová",J259,0)</f>
        <v>0</v>
      </c>
      <c r="BJ259" s="17" t="s">
        <v>77</v>
      </c>
      <c r="BK259" s="185">
        <f>ROUND(I259*H259,2)</f>
        <v>0</v>
      </c>
      <c r="BL259" s="17" t="s">
        <v>138</v>
      </c>
      <c r="BM259" s="17" t="s">
        <v>376</v>
      </c>
    </row>
    <row r="260" spans="2:65" s="1" customFormat="1" ht="11.25">
      <c r="B260" s="34"/>
      <c r="C260" s="35"/>
      <c r="D260" s="186" t="s">
        <v>126</v>
      </c>
      <c r="E260" s="35"/>
      <c r="F260" s="187" t="s">
        <v>377</v>
      </c>
      <c r="G260" s="35"/>
      <c r="H260" s="35"/>
      <c r="I260" s="112"/>
      <c r="J260" s="35"/>
      <c r="K260" s="35"/>
      <c r="L260" s="38"/>
      <c r="M260" s="188"/>
      <c r="N260" s="60"/>
      <c r="O260" s="60"/>
      <c r="P260" s="60"/>
      <c r="Q260" s="60"/>
      <c r="R260" s="60"/>
      <c r="S260" s="60"/>
      <c r="T260" s="61"/>
      <c r="AT260" s="17" t="s">
        <v>126</v>
      </c>
      <c r="AU260" s="17" t="s">
        <v>74</v>
      </c>
    </row>
    <row r="261" spans="2:65" s="11" customFormat="1" ht="11.25">
      <c r="B261" s="190"/>
      <c r="C261" s="191"/>
      <c r="D261" s="186" t="s">
        <v>136</v>
      </c>
      <c r="E261" s="192" t="s">
        <v>19</v>
      </c>
      <c r="F261" s="193" t="s">
        <v>378</v>
      </c>
      <c r="G261" s="191"/>
      <c r="H261" s="194">
        <v>391</v>
      </c>
      <c r="I261" s="195"/>
      <c r="J261" s="191"/>
      <c r="K261" s="191"/>
      <c r="L261" s="196"/>
      <c r="M261" s="197"/>
      <c r="N261" s="198"/>
      <c r="O261" s="198"/>
      <c r="P261" s="198"/>
      <c r="Q261" s="198"/>
      <c r="R261" s="198"/>
      <c r="S261" s="198"/>
      <c r="T261" s="199"/>
      <c r="AT261" s="200" t="s">
        <v>136</v>
      </c>
      <c r="AU261" s="200" t="s">
        <v>74</v>
      </c>
      <c r="AV261" s="11" t="s">
        <v>74</v>
      </c>
      <c r="AW261" s="11" t="s">
        <v>32</v>
      </c>
      <c r="AX261" s="11" t="s">
        <v>77</v>
      </c>
      <c r="AY261" s="200" t="s">
        <v>119</v>
      </c>
    </row>
    <row r="262" spans="2:65" s="1" customFormat="1" ht="16.5" customHeight="1">
      <c r="B262" s="34"/>
      <c r="C262" s="233" t="s">
        <v>379</v>
      </c>
      <c r="D262" s="233" t="s">
        <v>337</v>
      </c>
      <c r="E262" s="234" t="s">
        <v>380</v>
      </c>
      <c r="F262" s="235" t="s">
        <v>381</v>
      </c>
      <c r="G262" s="236" t="s">
        <v>239</v>
      </c>
      <c r="H262" s="237">
        <v>78.2</v>
      </c>
      <c r="I262" s="238"/>
      <c r="J262" s="239">
        <f>ROUND(I262*H262,2)</f>
        <v>0</v>
      </c>
      <c r="K262" s="235" t="s">
        <v>19</v>
      </c>
      <c r="L262" s="240"/>
      <c r="M262" s="241" t="s">
        <v>19</v>
      </c>
      <c r="N262" s="242" t="s">
        <v>41</v>
      </c>
      <c r="O262" s="60"/>
      <c r="P262" s="183">
        <f>O262*H262</f>
        <v>0</v>
      </c>
      <c r="Q262" s="183">
        <v>2.5000000000000001E-2</v>
      </c>
      <c r="R262" s="183">
        <f>Q262*H262</f>
        <v>1.9550000000000001</v>
      </c>
      <c r="S262" s="183">
        <v>0</v>
      </c>
      <c r="T262" s="184">
        <f>S262*H262</f>
        <v>0</v>
      </c>
      <c r="AR262" s="17" t="s">
        <v>157</v>
      </c>
      <c r="AT262" s="17" t="s">
        <v>337</v>
      </c>
      <c r="AU262" s="17" t="s">
        <v>74</v>
      </c>
      <c r="AY262" s="17" t="s">
        <v>119</v>
      </c>
      <c r="BE262" s="185">
        <f>IF(N262="základní",J262,0)</f>
        <v>0</v>
      </c>
      <c r="BF262" s="185">
        <f>IF(N262="snížená",J262,0)</f>
        <v>0</v>
      </c>
      <c r="BG262" s="185">
        <f>IF(N262="zákl. přenesená",J262,0)</f>
        <v>0</v>
      </c>
      <c r="BH262" s="185">
        <f>IF(N262="sníž. přenesená",J262,0)</f>
        <v>0</v>
      </c>
      <c r="BI262" s="185">
        <f>IF(N262="nulová",J262,0)</f>
        <v>0</v>
      </c>
      <c r="BJ262" s="17" t="s">
        <v>77</v>
      </c>
      <c r="BK262" s="185">
        <f>ROUND(I262*H262,2)</f>
        <v>0</v>
      </c>
      <c r="BL262" s="17" t="s">
        <v>138</v>
      </c>
      <c r="BM262" s="17" t="s">
        <v>382</v>
      </c>
    </row>
    <row r="263" spans="2:65" s="1" customFormat="1" ht="11.25">
      <c r="B263" s="34"/>
      <c r="C263" s="35"/>
      <c r="D263" s="186" t="s">
        <v>126</v>
      </c>
      <c r="E263" s="35"/>
      <c r="F263" s="187" t="s">
        <v>381</v>
      </c>
      <c r="G263" s="35"/>
      <c r="H263" s="35"/>
      <c r="I263" s="112"/>
      <c r="J263" s="35"/>
      <c r="K263" s="35"/>
      <c r="L263" s="38"/>
      <c r="M263" s="188"/>
      <c r="N263" s="60"/>
      <c r="O263" s="60"/>
      <c r="P263" s="60"/>
      <c r="Q263" s="60"/>
      <c r="R263" s="60"/>
      <c r="S263" s="60"/>
      <c r="T263" s="61"/>
      <c r="AT263" s="17" t="s">
        <v>126</v>
      </c>
      <c r="AU263" s="17" t="s">
        <v>74</v>
      </c>
    </row>
    <row r="264" spans="2:65" s="11" customFormat="1" ht="11.25">
      <c r="B264" s="190"/>
      <c r="C264" s="191"/>
      <c r="D264" s="186" t="s">
        <v>136</v>
      </c>
      <c r="E264" s="192" t="s">
        <v>19</v>
      </c>
      <c r="F264" s="193" t="s">
        <v>383</v>
      </c>
      <c r="G264" s="191"/>
      <c r="H264" s="194">
        <v>78.2</v>
      </c>
      <c r="I264" s="195"/>
      <c r="J264" s="191"/>
      <c r="K264" s="191"/>
      <c r="L264" s="196"/>
      <c r="M264" s="197"/>
      <c r="N264" s="198"/>
      <c r="O264" s="198"/>
      <c r="P264" s="198"/>
      <c r="Q264" s="198"/>
      <c r="R264" s="198"/>
      <c r="S264" s="198"/>
      <c r="T264" s="199"/>
      <c r="AT264" s="200" t="s">
        <v>136</v>
      </c>
      <c r="AU264" s="200" t="s">
        <v>74</v>
      </c>
      <c r="AV264" s="11" t="s">
        <v>74</v>
      </c>
      <c r="AW264" s="11" t="s">
        <v>32</v>
      </c>
      <c r="AX264" s="11" t="s">
        <v>77</v>
      </c>
      <c r="AY264" s="200" t="s">
        <v>119</v>
      </c>
    </row>
    <row r="265" spans="2:65" s="1" customFormat="1" ht="16.5" customHeight="1">
      <c r="B265" s="34"/>
      <c r="C265" s="174" t="s">
        <v>384</v>
      </c>
      <c r="D265" s="174" t="s">
        <v>120</v>
      </c>
      <c r="E265" s="175" t="s">
        <v>385</v>
      </c>
      <c r="F265" s="176" t="s">
        <v>386</v>
      </c>
      <c r="G265" s="177" t="s">
        <v>182</v>
      </c>
      <c r="H265" s="178">
        <v>415</v>
      </c>
      <c r="I265" s="179"/>
      <c r="J265" s="180">
        <f>ROUND(I265*H265,2)</f>
        <v>0</v>
      </c>
      <c r="K265" s="176" t="s">
        <v>155</v>
      </c>
      <c r="L265" s="38"/>
      <c r="M265" s="181" t="s">
        <v>19</v>
      </c>
      <c r="N265" s="182" t="s">
        <v>41</v>
      </c>
      <c r="O265" s="60"/>
      <c r="P265" s="183">
        <f>O265*H265</f>
        <v>0</v>
      </c>
      <c r="Q265" s="183">
        <v>0</v>
      </c>
      <c r="R265" s="183">
        <f>Q265*H265</f>
        <v>0</v>
      </c>
      <c r="S265" s="183">
        <v>0</v>
      </c>
      <c r="T265" s="184">
        <f>S265*H265</f>
        <v>0</v>
      </c>
      <c r="AR265" s="17" t="s">
        <v>138</v>
      </c>
      <c r="AT265" s="17" t="s">
        <v>120</v>
      </c>
      <c r="AU265" s="17" t="s">
        <v>74</v>
      </c>
      <c r="AY265" s="17" t="s">
        <v>119</v>
      </c>
      <c r="BE265" s="185">
        <f>IF(N265="základní",J265,0)</f>
        <v>0</v>
      </c>
      <c r="BF265" s="185">
        <f>IF(N265="snížená",J265,0)</f>
        <v>0</v>
      </c>
      <c r="BG265" s="185">
        <f>IF(N265="zákl. přenesená",J265,0)</f>
        <v>0</v>
      </c>
      <c r="BH265" s="185">
        <f>IF(N265="sníž. přenesená",J265,0)</f>
        <v>0</v>
      </c>
      <c r="BI265" s="185">
        <f>IF(N265="nulová",J265,0)</f>
        <v>0</v>
      </c>
      <c r="BJ265" s="17" t="s">
        <v>77</v>
      </c>
      <c r="BK265" s="185">
        <f>ROUND(I265*H265,2)</f>
        <v>0</v>
      </c>
      <c r="BL265" s="17" t="s">
        <v>138</v>
      </c>
      <c r="BM265" s="17" t="s">
        <v>387</v>
      </c>
    </row>
    <row r="266" spans="2:65" s="1" customFormat="1" ht="11.25">
      <c r="B266" s="34"/>
      <c r="C266" s="35"/>
      <c r="D266" s="186" t="s">
        <v>126</v>
      </c>
      <c r="E266" s="35"/>
      <c r="F266" s="187" t="s">
        <v>388</v>
      </c>
      <c r="G266" s="35"/>
      <c r="H266" s="35"/>
      <c r="I266" s="112"/>
      <c r="J266" s="35"/>
      <c r="K266" s="35"/>
      <c r="L266" s="38"/>
      <c r="M266" s="188"/>
      <c r="N266" s="60"/>
      <c r="O266" s="60"/>
      <c r="P266" s="60"/>
      <c r="Q266" s="60"/>
      <c r="R266" s="60"/>
      <c r="S266" s="60"/>
      <c r="T266" s="61"/>
      <c r="AT266" s="17" t="s">
        <v>126</v>
      </c>
      <c r="AU266" s="17" t="s">
        <v>74</v>
      </c>
    </row>
    <row r="267" spans="2:65" s="1" customFormat="1" ht="19.5">
      <c r="B267" s="34"/>
      <c r="C267" s="35"/>
      <c r="D267" s="186" t="s">
        <v>130</v>
      </c>
      <c r="E267" s="35"/>
      <c r="F267" s="189" t="s">
        <v>389</v>
      </c>
      <c r="G267" s="35"/>
      <c r="H267" s="35"/>
      <c r="I267" s="112"/>
      <c r="J267" s="35"/>
      <c r="K267" s="35"/>
      <c r="L267" s="38"/>
      <c r="M267" s="188"/>
      <c r="N267" s="60"/>
      <c r="O267" s="60"/>
      <c r="P267" s="60"/>
      <c r="Q267" s="60"/>
      <c r="R267" s="60"/>
      <c r="S267" s="60"/>
      <c r="T267" s="61"/>
      <c r="AT267" s="17" t="s">
        <v>130</v>
      </c>
      <c r="AU267" s="17" t="s">
        <v>74</v>
      </c>
    </row>
    <row r="268" spans="2:65" s="11" customFormat="1" ht="11.25">
      <c r="B268" s="190"/>
      <c r="C268" s="191"/>
      <c r="D268" s="186" t="s">
        <v>136</v>
      </c>
      <c r="E268" s="192" t="s">
        <v>19</v>
      </c>
      <c r="F268" s="193" t="s">
        <v>390</v>
      </c>
      <c r="G268" s="191"/>
      <c r="H268" s="194">
        <v>415</v>
      </c>
      <c r="I268" s="195"/>
      <c r="J268" s="191"/>
      <c r="K268" s="191"/>
      <c r="L268" s="196"/>
      <c r="M268" s="197"/>
      <c r="N268" s="198"/>
      <c r="O268" s="198"/>
      <c r="P268" s="198"/>
      <c r="Q268" s="198"/>
      <c r="R268" s="198"/>
      <c r="S268" s="198"/>
      <c r="T268" s="199"/>
      <c r="AT268" s="200" t="s">
        <v>136</v>
      </c>
      <c r="AU268" s="200" t="s">
        <v>74</v>
      </c>
      <c r="AV268" s="11" t="s">
        <v>74</v>
      </c>
      <c r="AW268" s="11" t="s">
        <v>32</v>
      </c>
      <c r="AX268" s="11" t="s">
        <v>77</v>
      </c>
      <c r="AY268" s="200" t="s">
        <v>119</v>
      </c>
    </row>
    <row r="269" spans="2:65" s="1" customFormat="1" ht="16.5" customHeight="1">
      <c r="B269" s="34"/>
      <c r="C269" s="174" t="s">
        <v>391</v>
      </c>
      <c r="D269" s="174" t="s">
        <v>120</v>
      </c>
      <c r="E269" s="175" t="s">
        <v>392</v>
      </c>
      <c r="F269" s="176" t="s">
        <v>393</v>
      </c>
      <c r="G269" s="177" t="s">
        <v>182</v>
      </c>
      <c r="H269" s="178">
        <v>4208.6099999999997</v>
      </c>
      <c r="I269" s="179"/>
      <c r="J269" s="180">
        <f>ROUND(I269*H269,2)</f>
        <v>0</v>
      </c>
      <c r="K269" s="176" t="s">
        <v>155</v>
      </c>
      <c r="L269" s="38"/>
      <c r="M269" s="181" t="s">
        <v>19</v>
      </c>
      <c r="N269" s="182" t="s">
        <v>41</v>
      </c>
      <c r="O269" s="60"/>
      <c r="P269" s="183">
        <f>O269*H269</f>
        <v>0</v>
      </c>
      <c r="Q269" s="183">
        <v>0</v>
      </c>
      <c r="R269" s="183">
        <f>Q269*H269</f>
        <v>0</v>
      </c>
      <c r="S269" s="183">
        <v>0</v>
      </c>
      <c r="T269" s="184">
        <f>S269*H269</f>
        <v>0</v>
      </c>
      <c r="AR269" s="17" t="s">
        <v>138</v>
      </c>
      <c r="AT269" s="17" t="s">
        <v>120</v>
      </c>
      <c r="AU269" s="17" t="s">
        <v>74</v>
      </c>
      <c r="AY269" s="17" t="s">
        <v>119</v>
      </c>
      <c r="BE269" s="185">
        <f>IF(N269="základní",J269,0)</f>
        <v>0</v>
      </c>
      <c r="BF269" s="185">
        <f>IF(N269="snížená",J269,0)</f>
        <v>0</v>
      </c>
      <c r="BG269" s="185">
        <f>IF(N269="zákl. přenesená",J269,0)</f>
        <v>0</v>
      </c>
      <c r="BH269" s="185">
        <f>IF(N269="sníž. přenesená",J269,0)</f>
        <v>0</v>
      </c>
      <c r="BI269" s="185">
        <f>IF(N269="nulová",J269,0)</f>
        <v>0</v>
      </c>
      <c r="BJ269" s="17" t="s">
        <v>77</v>
      </c>
      <c r="BK269" s="185">
        <f>ROUND(I269*H269,2)</f>
        <v>0</v>
      </c>
      <c r="BL269" s="17" t="s">
        <v>138</v>
      </c>
      <c r="BM269" s="17" t="s">
        <v>394</v>
      </c>
    </row>
    <row r="270" spans="2:65" s="1" customFormat="1" ht="11.25">
      <c r="B270" s="34"/>
      <c r="C270" s="35"/>
      <c r="D270" s="186" t="s">
        <v>126</v>
      </c>
      <c r="E270" s="35"/>
      <c r="F270" s="187" t="s">
        <v>395</v>
      </c>
      <c r="G270" s="35"/>
      <c r="H270" s="35"/>
      <c r="I270" s="112"/>
      <c r="J270" s="35"/>
      <c r="K270" s="35"/>
      <c r="L270" s="38"/>
      <c r="M270" s="188"/>
      <c r="N270" s="60"/>
      <c r="O270" s="60"/>
      <c r="P270" s="60"/>
      <c r="Q270" s="60"/>
      <c r="R270" s="60"/>
      <c r="S270" s="60"/>
      <c r="T270" s="61"/>
      <c r="AT270" s="17" t="s">
        <v>126</v>
      </c>
      <c r="AU270" s="17" t="s">
        <v>74</v>
      </c>
    </row>
    <row r="271" spans="2:65" s="1" customFormat="1" ht="19.5">
      <c r="B271" s="34"/>
      <c r="C271" s="35"/>
      <c r="D271" s="186" t="s">
        <v>130</v>
      </c>
      <c r="E271" s="35"/>
      <c r="F271" s="189" t="s">
        <v>389</v>
      </c>
      <c r="G271" s="35"/>
      <c r="H271" s="35"/>
      <c r="I271" s="112"/>
      <c r="J271" s="35"/>
      <c r="K271" s="35"/>
      <c r="L271" s="38"/>
      <c r="M271" s="188"/>
      <c r="N271" s="60"/>
      <c r="O271" s="60"/>
      <c r="P271" s="60"/>
      <c r="Q271" s="60"/>
      <c r="R271" s="60"/>
      <c r="S271" s="60"/>
      <c r="T271" s="61"/>
      <c r="AT271" s="17" t="s">
        <v>130</v>
      </c>
      <c r="AU271" s="17" t="s">
        <v>74</v>
      </c>
    </row>
    <row r="272" spans="2:65" s="11" customFormat="1" ht="11.25">
      <c r="B272" s="190"/>
      <c r="C272" s="191"/>
      <c r="D272" s="186" t="s">
        <v>136</v>
      </c>
      <c r="E272" s="192" t="s">
        <v>19</v>
      </c>
      <c r="F272" s="193" t="s">
        <v>396</v>
      </c>
      <c r="G272" s="191"/>
      <c r="H272" s="194">
        <v>73</v>
      </c>
      <c r="I272" s="195"/>
      <c r="J272" s="191"/>
      <c r="K272" s="191"/>
      <c r="L272" s="196"/>
      <c r="M272" s="197"/>
      <c r="N272" s="198"/>
      <c r="O272" s="198"/>
      <c r="P272" s="198"/>
      <c r="Q272" s="198"/>
      <c r="R272" s="198"/>
      <c r="S272" s="198"/>
      <c r="T272" s="199"/>
      <c r="AT272" s="200" t="s">
        <v>136</v>
      </c>
      <c r="AU272" s="200" t="s">
        <v>74</v>
      </c>
      <c r="AV272" s="11" t="s">
        <v>74</v>
      </c>
      <c r="AW272" s="11" t="s">
        <v>32</v>
      </c>
      <c r="AX272" s="11" t="s">
        <v>70</v>
      </c>
      <c r="AY272" s="200" t="s">
        <v>119</v>
      </c>
    </row>
    <row r="273" spans="2:65" s="11" customFormat="1" ht="11.25">
      <c r="B273" s="190"/>
      <c r="C273" s="191"/>
      <c r="D273" s="186" t="s">
        <v>136</v>
      </c>
      <c r="E273" s="192" t="s">
        <v>19</v>
      </c>
      <c r="F273" s="193" t="s">
        <v>397</v>
      </c>
      <c r="G273" s="191"/>
      <c r="H273" s="194">
        <v>230.5</v>
      </c>
      <c r="I273" s="195"/>
      <c r="J273" s="191"/>
      <c r="K273" s="191"/>
      <c r="L273" s="196"/>
      <c r="M273" s="197"/>
      <c r="N273" s="198"/>
      <c r="O273" s="198"/>
      <c r="P273" s="198"/>
      <c r="Q273" s="198"/>
      <c r="R273" s="198"/>
      <c r="S273" s="198"/>
      <c r="T273" s="199"/>
      <c r="AT273" s="200" t="s">
        <v>136</v>
      </c>
      <c r="AU273" s="200" t="s">
        <v>74</v>
      </c>
      <c r="AV273" s="11" t="s">
        <v>74</v>
      </c>
      <c r="AW273" s="11" t="s">
        <v>32</v>
      </c>
      <c r="AX273" s="11" t="s">
        <v>70</v>
      </c>
      <c r="AY273" s="200" t="s">
        <v>119</v>
      </c>
    </row>
    <row r="274" spans="2:65" s="11" customFormat="1" ht="11.25">
      <c r="B274" s="190"/>
      <c r="C274" s="191"/>
      <c r="D274" s="186" t="s">
        <v>136</v>
      </c>
      <c r="E274" s="192" t="s">
        <v>19</v>
      </c>
      <c r="F274" s="193" t="s">
        <v>398</v>
      </c>
      <c r="G274" s="191"/>
      <c r="H274" s="194">
        <v>277.8</v>
      </c>
      <c r="I274" s="195"/>
      <c r="J274" s="191"/>
      <c r="K274" s="191"/>
      <c r="L274" s="196"/>
      <c r="M274" s="197"/>
      <c r="N274" s="198"/>
      <c r="O274" s="198"/>
      <c r="P274" s="198"/>
      <c r="Q274" s="198"/>
      <c r="R274" s="198"/>
      <c r="S274" s="198"/>
      <c r="T274" s="199"/>
      <c r="AT274" s="200" t="s">
        <v>136</v>
      </c>
      <c r="AU274" s="200" t="s">
        <v>74</v>
      </c>
      <c r="AV274" s="11" t="s">
        <v>74</v>
      </c>
      <c r="AW274" s="11" t="s">
        <v>32</v>
      </c>
      <c r="AX274" s="11" t="s">
        <v>70</v>
      </c>
      <c r="AY274" s="200" t="s">
        <v>119</v>
      </c>
    </row>
    <row r="275" spans="2:65" s="11" customFormat="1" ht="11.25">
      <c r="B275" s="190"/>
      <c r="C275" s="191"/>
      <c r="D275" s="186" t="s">
        <v>136</v>
      </c>
      <c r="E275" s="192" t="s">
        <v>19</v>
      </c>
      <c r="F275" s="193" t="s">
        <v>399</v>
      </c>
      <c r="G275" s="191"/>
      <c r="H275" s="194">
        <v>67.5</v>
      </c>
      <c r="I275" s="195"/>
      <c r="J275" s="191"/>
      <c r="K275" s="191"/>
      <c r="L275" s="196"/>
      <c r="M275" s="197"/>
      <c r="N275" s="198"/>
      <c r="O275" s="198"/>
      <c r="P275" s="198"/>
      <c r="Q275" s="198"/>
      <c r="R275" s="198"/>
      <c r="S275" s="198"/>
      <c r="T275" s="199"/>
      <c r="AT275" s="200" t="s">
        <v>136</v>
      </c>
      <c r="AU275" s="200" t="s">
        <v>74</v>
      </c>
      <c r="AV275" s="11" t="s">
        <v>74</v>
      </c>
      <c r="AW275" s="11" t="s">
        <v>32</v>
      </c>
      <c r="AX275" s="11" t="s">
        <v>70</v>
      </c>
      <c r="AY275" s="200" t="s">
        <v>119</v>
      </c>
    </row>
    <row r="276" spans="2:65" s="11" customFormat="1" ht="11.25">
      <c r="B276" s="190"/>
      <c r="C276" s="191"/>
      <c r="D276" s="186" t="s">
        <v>136</v>
      </c>
      <c r="E276" s="192" t="s">
        <v>19</v>
      </c>
      <c r="F276" s="193" t="s">
        <v>400</v>
      </c>
      <c r="G276" s="191"/>
      <c r="H276" s="194">
        <v>87.16</v>
      </c>
      <c r="I276" s="195"/>
      <c r="J276" s="191"/>
      <c r="K276" s="191"/>
      <c r="L276" s="196"/>
      <c r="M276" s="197"/>
      <c r="N276" s="198"/>
      <c r="O276" s="198"/>
      <c r="P276" s="198"/>
      <c r="Q276" s="198"/>
      <c r="R276" s="198"/>
      <c r="S276" s="198"/>
      <c r="T276" s="199"/>
      <c r="AT276" s="200" t="s">
        <v>136</v>
      </c>
      <c r="AU276" s="200" t="s">
        <v>74</v>
      </c>
      <c r="AV276" s="11" t="s">
        <v>74</v>
      </c>
      <c r="AW276" s="11" t="s">
        <v>32</v>
      </c>
      <c r="AX276" s="11" t="s">
        <v>70</v>
      </c>
      <c r="AY276" s="200" t="s">
        <v>119</v>
      </c>
    </row>
    <row r="277" spans="2:65" s="11" customFormat="1" ht="11.25">
      <c r="B277" s="190"/>
      <c r="C277" s="191"/>
      <c r="D277" s="186" t="s">
        <v>136</v>
      </c>
      <c r="E277" s="192" t="s">
        <v>19</v>
      </c>
      <c r="F277" s="193" t="s">
        <v>401</v>
      </c>
      <c r="G277" s="191"/>
      <c r="H277" s="194">
        <v>6.3</v>
      </c>
      <c r="I277" s="195"/>
      <c r="J277" s="191"/>
      <c r="K277" s="191"/>
      <c r="L277" s="196"/>
      <c r="M277" s="197"/>
      <c r="N277" s="198"/>
      <c r="O277" s="198"/>
      <c r="P277" s="198"/>
      <c r="Q277" s="198"/>
      <c r="R277" s="198"/>
      <c r="S277" s="198"/>
      <c r="T277" s="199"/>
      <c r="AT277" s="200" t="s">
        <v>136</v>
      </c>
      <c r="AU277" s="200" t="s">
        <v>74</v>
      </c>
      <c r="AV277" s="11" t="s">
        <v>74</v>
      </c>
      <c r="AW277" s="11" t="s">
        <v>32</v>
      </c>
      <c r="AX277" s="11" t="s">
        <v>70</v>
      </c>
      <c r="AY277" s="200" t="s">
        <v>119</v>
      </c>
    </row>
    <row r="278" spans="2:65" s="11" customFormat="1" ht="11.25">
      <c r="B278" s="190"/>
      <c r="C278" s="191"/>
      <c r="D278" s="186" t="s">
        <v>136</v>
      </c>
      <c r="E278" s="192" t="s">
        <v>19</v>
      </c>
      <c r="F278" s="193" t="s">
        <v>402</v>
      </c>
      <c r="G278" s="191"/>
      <c r="H278" s="194">
        <v>2406.6</v>
      </c>
      <c r="I278" s="195"/>
      <c r="J278" s="191"/>
      <c r="K278" s="191"/>
      <c r="L278" s="196"/>
      <c r="M278" s="197"/>
      <c r="N278" s="198"/>
      <c r="O278" s="198"/>
      <c r="P278" s="198"/>
      <c r="Q278" s="198"/>
      <c r="R278" s="198"/>
      <c r="S278" s="198"/>
      <c r="T278" s="199"/>
      <c r="AT278" s="200" t="s">
        <v>136</v>
      </c>
      <c r="AU278" s="200" t="s">
        <v>74</v>
      </c>
      <c r="AV278" s="11" t="s">
        <v>74</v>
      </c>
      <c r="AW278" s="11" t="s">
        <v>32</v>
      </c>
      <c r="AX278" s="11" t="s">
        <v>70</v>
      </c>
      <c r="AY278" s="200" t="s">
        <v>119</v>
      </c>
    </row>
    <row r="279" spans="2:65" s="11" customFormat="1" ht="11.25">
      <c r="B279" s="190"/>
      <c r="C279" s="191"/>
      <c r="D279" s="186" t="s">
        <v>136</v>
      </c>
      <c r="E279" s="192" t="s">
        <v>19</v>
      </c>
      <c r="F279" s="193" t="s">
        <v>403</v>
      </c>
      <c r="G279" s="191"/>
      <c r="H279" s="194">
        <v>684.3</v>
      </c>
      <c r="I279" s="195"/>
      <c r="J279" s="191"/>
      <c r="K279" s="191"/>
      <c r="L279" s="196"/>
      <c r="M279" s="197"/>
      <c r="N279" s="198"/>
      <c r="O279" s="198"/>
      <c r="P279" s="198"/>
      <c r="Q279" s="198"/>
      <c r="R279" s="198"/>
      <c r="S279" s="198"/>
      <c r="T279" s="199"/>
      <c r="AT279" s="200" t="s">
        <v>136</v>
      </c>
      <c r="AU279" s="200" t="s">
        <v>74</v>
      </c>
      <c r="AV279" s="11" t="s">
        <v>74</v>
      </c>
      <c r="AW279" s="11" t="s">
        <v>32</v>
      </c>
      <c r="AX279" s="11" t="s">
        <v>70</v>
      </c>
      <c r="AY279" s="200" t="s">
        <v>119</v>
      </c>
    </row>
    <row r="280" spans="2:65" s="11" customFormat="1" ht="11.25">
      <c r="B280" s="190"/>
      <c r="C280" s="191"/>
      <c r="D280" s="186" t="s">
        <v>136</v>
      </c>
      <c r="E280" s="192" t="s">
        <v>19</v>
      </c>
      <c r="F280" s="193" t="s">
        <v>404</v>
      </c>
      <c r="G280" s="191"/>
      <c r="H280" s="194">
        <v>170.3</v>
      </c>
      <c r="I280" s="195"/>
      <c r="J280" s="191"/>
      <c r="K280" s="191"/>
      <c r="L280" s="196"/>
      <c r="M280" s="197"/>
      <c r="N280" s="198"/>
      <c r="O280" s="198"/>
      <c r="P280" s="198"/>
      <c r="Q280" s="198"/>
      <c r="R280" s="198"/>
      <c r="S280" s="198"/>
      <c r="T280" s="199"/>
      <c r="AT280" s="200" t="s">
        <v>136</v>
      </c>
      <c r="AU280" s="200" t="s">
        <v>74</v>
      </c>
      <c r="AV280" s="11" t="s">
        <v>74</v>
      </c>
      <c r="AW280" s="11" t="s">
        <v>32</v>
      </c>
      <c r="AX280" s="11" t="s">
        <v>70</v>
      </c>
      <c r="AY280" s="200" t="s">
        <v>119</v>
      </c>
    </row>
    <row r="281" spans="2:65" s="11" customFormat="1" ht="11.25">
      <c r="B281" s="190"/>
      <c r="C281" s="191"/>
      <c r="D281" s="186" t="s">
        <v>136</v>
      </c>
      <c r="E281" s="192" t="s">
        <v>19</v>
      </c>
      <c r="F281" s="193" t="s">
        <v>405</v>
      </c>
      <c r="G281" s="191"/>
      <c r="H281" s="194">
        <v>96.05</v>
      </c>
      <c r="I281" s="195"/>
      <c r="J281" s="191"/>
      <c r="K281" s="191"/>
      <c r="L281" s="196"/>
      <c r="M281" s="197"/>
      <c r="N281" s="198"/>
      <c r="O281" s="198"/>
      <c r="P281" s="198"/>
      <c r="Q281" s="198"/>
      <c r="R281" s="198"/>
      <c r="S281" s="198"/>
      <c r="T281" s="199"/>
      <c r="AT281" s="200" t="s">
        <v>136</v>
      </c>
      <c r="AU281" s="200" t="s">
        <v>74</v>
      </c>
      <c r="AV281" s="11" t="s">
        <v>74</v>
      </c>
      <c r="AW281" s="11" t="s">
        <v>32</v>
      </c>
      <c r="AX281" s="11" t="s">
        <v>70</v>
      </c>
      <c r="AY281" s="200" t="s">
        <v>119</v>
      </c>
    </row>
    <row r="282" spans="2:65" s="11" customFormat="1" ht="11.25">
      <c r="B282" s="190"/>
      <c r="C282" s="191"/>
      <c r="D282" s="186" t="s">
        <v>136</v>
      </c>
      <c r="E282" s="192" t="s">
        <v>19</v>
      </c>
      <c r="F282" s="193" t="s">
        <v>406</v>
      </c>
      <c r="G282" s="191"/>
      <c r="H282" s="194">
        <v>74.900000000000006</v>
      </c>
      <c r="I282" s="195"/>
      <c r="J282" s="191"/>
      <c r="K282" s="191"/>
      <c r="L282" s="196"/>
      <c r="M282" s="197"/>
      <c r="N282" s="198"/>
      <c r="O282" s="198"/>
      <c r="P282" s="198"/>
      <c r="Q282" s="198"/>
      <c r="R282" s="198"/>
      <c r="S282" s="198"/>
      <c r="T282" s="199"/>
      <c r="AT282" s="200" t="s">
        <v>136</v>
      </c>
      <c r="AU282" s="200" t="s">
        <v>74</v>
      </c>
      <c r="AV282" s="11" t="s">
        <v>74</v>
      </c>
      <c r="AW282" s="11" t="s">
        <v>32</v>
      </c>
      <c r="AX282" s="11" t="s">
        <v>70</v>
      </c>
      <c r="AY282" s="200" t="s">
        <v>119</v>
      </c>
    </row>
    <row r="283" spans="2:65" s="11" customFormat="1" ht="11.25">
      <c r="B283" s="190"/>
      <c r="C283" s="191"/>
      <c r="D283" s="186" t="s">
        <v>136</v>
      </c>
      <c r="E283" s="192" t="s">
        <v>19</v>
      </c>
      <c r="F283" s="193" t="s">
        <v>407</v>
      </c>
      <c r="G283" s="191"/>
      <c r="H283" s="194">
        <v>34.200000000000003</v>
      </c>
      <c r="I283" s="195"/>
      <c r="J283" s="191"/>
      <c r="K283" s="191"/>
      <c r="L283" s="196"/>
      <c r="M283" s="197"/>
      <c r="N283" s="198"/>
      <c r="O283" s="198"/>
      <c r="P283" s="198"/>
      <c r="Q283" s="198"/>
      <c r="R283" s="198"/>
      <c r="S283" s="198"/>
      <c r="T283" s="199"/>
      <c r="AT283" s="200" t="s">
        <v>136</v>
      </c>
      <c r="AU283" s="200" t="s">
        <v>74</v>
      </c>
      <c r="AV283" s="11" t="s">
        <v>74</v>
      </c>
      <c r="AW283" s="11" t="s">
        <v>32</v>
      </c>
      <c r="AX283" s="11" t="s">
        <v>70</v>
      </c>
      <c r="AY283" s="200" t="s">
        <v>119</v>
      </c>
    </row>
    <row r="284" spans="2:65" s="13" customFormat="1" ht="11.25">
      <c r="B284" s="212"/>
      <c r="C284" s="213"/>
      <c r="D284" s="186" t="s">
        <v>136</v>
      </c>
      <c r="E284" s="214" t="s">
        <v>19</v>
      </c>
      <c r="F284" s="215" t="s">
        <v>188</v>
      </c>
      <c r="G284" s="213"/>
      <c r="H284" s="216">
        <v>4208.6099999999997</v>
      </c>
      <c r="I284" s="217"/>
      <c r="J284" s="213"/>
      <c r="K284" s="213"/>
      <c r="L284" s="218"/>
      <c r="M284" s="219"/>
      <c r="N284" s="220"/>
      <c r="O284" s="220"/>
      <c r="P284" s="220"/>
      <c r="Q284" s="220"/>
      <c r="R284" s="220"/>
      <c r="S284" s="220"/>
      <c r="T284" s="221"/>
      <c r="AT284" s="222" t="s">
        <v>136</v>
      </c>
      <c r="AU284" s="222" t="s">
        <v>74</v>
      </c>
      <c r="AV284" s="13" t="s">
        <v>138</v>
      </c>
      <c r="AW284" s="13" t="s">
        <v>32</v>
      </c>
      <c r="AX284" s="13" t="s">
        <v>77</v>
      </c>
      <c r="AY284" s="222" t="s">
        <v>119</v>
      </c>
    </row>
    <row r="285" spans="2:65" s="10" customFormat="1" ht="22.9" customHeight="1">
      <c r="B285" s="160"/>
      <c r="C285" s="161"/>
      <c r="D285" s="162" t="s">
        <v>69</v>
      </c>
      <c r="E285" s="210" t="s">
        <v>138</v>
      </c>
      <c r="F285" s="210" t="s">
        <v>408</v>
      </c>
      <c r="G285" s="161"/>
      <c r="H285" s="161"/>
      <c r="I285" s="164"/>
      <c r="J285" s="211">
        <f>BK285</f>
        <v>0</v>
      </c>
      <c r="K285" s="161"/>
      <c r="L285" s="166"/>
      <c r="M285" s="167"/>
      <c r="N285" s="168"/>
      <c r="O285" s="168"/>
      <c r="P285" s="169">
        <f>SUM(P286:P323)</f>
        <v>0</v>
      </c>
      <c r="Q285" s="168"/>
      <c r="R285" s="169">
        <f>SUM(R286:R323)</f>
        <v>240.45061220000002</v>
      </c>
      <c r="S285" s="168"/>
      <c r="T285" s="170">
        <f>SUM(T286:T323)</f>
        <v>0</v>
      </c>
      <c r="AR285" s="171" t="s">
        <v>77</v>
      </c>
      <c r="AT285" s="172" t="s">
        <v>69</v>
      </c>
      <c r="AU285" s="172" t="s">
        <v>77</v>
      </c>
      <c r="AY285" s="171" t="s">
        <v>119</v>
      </c>
      <c r="BK285" s="173">
        <f>SUM(BK286:BK323)</f>
        <v>0</v>
      </c>
    </row>
    <row r="286" spans="2:65" s="1" customFormat="1" ht="16.5" customHeight="1">
      <c r="B286" s="34"/>
      <c r="C286" s="174" t="s">
        <v>409</v>
      </c>
      <c r="D286" s="174" t="s">
        <v>120</v>
      </c>
      <c r="E286" s="175" t="s">
        <v>410</v>
      </c>
      <c r="F286" s="176" t="s">
        <v>411</v>
      </c>
      <c r="G286" s="177" t="s">
        <v>182</v>
      </c>
      <c r="H286" s="178">
        <v>1011.26</v>
      </c>
      <c r="I286" s="179"/>
      <c r="J286" s="180">
        <f>ROUND(I286*H286,2)</f>
        <v>0</v>
      </c>
      <c r="K286" s="176" t="s">
        <v>155</v>
      </c>
      <c r="L286" s="38"/>
      <c r="M286" s="181" t="s">
        <v>19</v>
      </c>
      <c r="N286" s="182" t="s">
        <v>41</v>
      </c>
      <c r="O286" s="60"/>
      <c r="P286" s="183">
        <f>O286*H286</f>
        <v>0</v>
      </c>
      <c r="Q286" s="183">
        <v>0.20266000000000001</v>
      </c>
      <c r="R286" s="183">
        <f>Q286*H286</f>
        <v>204.94195160000001</v>
      </c>
      <c r="S286" s="183">
        <v>0</v>
      </c>
      <c r="T286" s="184">
        <f>S286*H286</f>
        <v>0</v>
      </c>
      <c r="AR286" s="17" t="s">
        <v>138</v>
      </c>
      <c r="AT286" s="17" t="s">
        <v>120</v>
      </c>
      <c r="AU286" s="17" t="s">
        <v>74</v>
      </c>
      <c r="AY286" s="17" t="s">
        <v>119</v>
      </c>
      <c r="BE286" s="185">
        <f>IF(N286="základní",J286,0)</f>
        <v>0</v>
      </c>
      <c r="BF286" s="185">
        <f>IF(N286="snížená",J286,0)</f>
        <v>0</v>
      </c>
      <c r="BG286" s="185">
        <f>IF(N286="zákl. přenesená",J286,0)</f>
        <v>0</v>
      </c>
      <c r="BH286" s="185">
        <f>IF(N286="sníž. přenesená",J286,0)</f>
        <v>0</v>
      </c>
      <c r="BI286" s="185">
        <f>IF(N286="nulová",J286,0)</f>
        <v>0</v>
      </c>
      <c r="BJ286" s="17" t="s">
        <v>77</v>
      </c>
      <c r="BK286" s="185">
        <f>ROUND(I286*H286,2)</f>
        <v>0</v>
      </c>
      <c r="BL286" s="17" t="s">
        <v>138</v>
      </c>
      <c r="BM286" s="17" t="s">
        <v>412</v>
      </c>
    </row>
    <row r="287" spans="2:65" s="1" customFormat="1" ht="11.25">
      <c r="B287" s="34"/>
      <c r="C287" s="35"/>
      <c r="D287" s="186" t="s">
        <v>126</v>
      </c>
      <c r="E287" s="35"/>
      <c r="F287" s="187" t="s">
        <v>413</v>
      </c>
      <c r="G287" s="35"/>
      <c r="H287" s="35"/>
      <c r="I287" s="112"/>
      <c r="J287" s="35"/>
      <c r="K287" s="35"/>
      <c r="L287" s="38"/>
      <c r="M287" s="188"/>
      <c r="N287" s="60"/>
      <c r="O287" s="60"/>
      <c r="P287" s="60"/>
      <c r="Q287" s="60"/>
      <c r="R287" s="60"/>
      <c r="S287" s="60"/>
      <c r="T287" s="61"/>
      <c r="AT287" s="17" t="s">
        <v>126</v>
      </c>
      <c r="AU287" s="17" t="s">
        <v>74</v>
      </c>
    </row>
    <row r="288" spans="2:65" s="1" customFormat="1" ht="19.5">
      <c r="B288" s="34"/>
      <c r="C288" s="35"/>
      <c r="D288" s="186" t="s">
        <v>130</v>
      </c>
      <c r="E288" s="35"/>
      <c r="F288" s="189" t="s">
        <v>414</v>
      </c>
      <c r="G288" s="35"/>
      <c r="H288" s="35"/>
      <c r="I288" s="112"/>
      <c r="J288" s="35"/>
      <c r="K288" s="35"/>
      <c r="L288" s="38"/>
      <c r="M288" s="188"/>
      <c r="N288" s="60"/>
      <c r="O288" s="60"/>
      <c r="P288" s="60"/>
      <c r="Q288" s="60"/>
      <c r="R288" s="60"/>
      <c r="S288" s="60"/>
      <c r="T288" s="61"/>
      <c r="AT288" s="17" t="s">
        <v>130</v>
      </c>
      <c r="AU288" s="17" t="s">
        <v>74</v>
      </c>
    </row>
    <row r="289" spans="2:65" s="11" customFormat="1" ht="11.25">
      <c r="B289" s="190"/>
      <c r="C289" s="191"/>
      <c r="D289" s="186" t="s">
        <v>136</v>
      </c>
      <c r="E289" s="192" t="s">
        <v>19</v>
      </c>
      <c r="F289" s="193" t="s">
        <v>396</v>
      </c>
      <c r="G289" s="191"/>
      <c r="H289" s="194">
        <v>73</v>
      </c>
      <c r="I289" s="195"/>
      <c r="J289" s="191"/>
      <c r="K289" s="191"/>
      <c r="L289" s="196"/>
      <c r="M289" s="197"/>
      <c r="N289" s="198"/>
      <c r="O289" s="198"/>
      <c r="P289" s="198"/>
      <c r="Q289" s="198"/>
      <c r="R289" s="198"/>
      <c r="S289" s="198"/>
      <c r="T289" s="199"/>
      <c r="AT289" s="200" t="s">
        <v>136</v>
      </c>
      <c r="AU289" s="200" t="s">
        <v>74</v>
      </c>
      <c r="AV289" s="11" t="s">
        <v>74</v>
      </c>
      <c r="AW289" s="11" t="s">
        <v>32</v>
      </c>
      <c r="AX289" s="11" t="s">
        <v>70</v>
      </c>
      <c r="AY289" s="200" t="s">
        <v>119</v>
      </c>
    </row>
    <row r="290" spans="2:65" s="11" customFormat="1" ht="11.25">
      <c r="B290" s="190"/>
      <c r="C290" s="191"/>
      <c r="D290" s="186" t="s">
        <v>136</v>
      </c>
      <c r="E290" s="192" t="s">
        <v>19</v>
      </c>
      <c r="F290" s="193" t="s">
        <v>415</v>
      </c>
      <c r="G290" s="191"/>
      <c r="H290" s="194">
        <v>199.2</v>
      </c>
      <c r="I290" s="195"/>
      <c r="J290" s="191"/>
      <c r="K290" s="191"/>
      <c r="L290" s="196"/>
      <c r="M290" s="197"/>
      <c r="N290" s="198"/>
      <c r="O290" s="198"/>
      <c r="P290" s="198"/>
      <c r="Q290" s="198"/>
      <c r="R290" s="198"/>
      <c r="S290" s="198"/>
      <c r="T290" s="199"/>
      <c r="AT290" s="200" t="s">
        <v>136</v>
      </c>
      <c r="AU290" s="200" t="s">
        <v>74</v>
      </c>
      <c r="AV290" s="11" t="s">
        <v>74</v>
      </c>
      <c r="AW290" s="11" t="s">
        <v>32</v>
      </c>
      <c r="AX290" s="11" t="s">
        <v>70</v>
      </c>
      <c r="AY290" s="200" t="s">
        <v>119</v>
      </c>
    </row>
    <row r="291" spans="2:65" s="11" customFormat="1" ht="11.25">
      <c r="B291" s="190"/>
      <c r="C291" s="191"/>
      <c r="D291" s="186" t="s">
        <v>136</v>
      </c>
      <c r="E291" s="192" t="s">
        <v>19</v>
      </c>
      <c r="F291" s="193" t="s">
        <v>416</v>
      </c>
      <c r="G291" s="191"/>
      <c r="H291" s="194">
        <v>3.6</v>
      </c>
      <c r="I291" s="195"/>
      <c r="J291" s="191"/>
      <c r="K291" s="191"/>
      <c r="L291" s="196"/>
      <c r="M291" s="197"/>
      <c r="N291" s="198"/>
      <c r="O291" s="198"/>
      <c r="P291" s="198"/>
      <c r="Q291" s="198"/>
      <c r="R291" s="198"/>
      <c r="S291" s="198"/>
      <c r="T291" s="199"/>
      <c r="AT291" s="200" t="s">
        <v>136</v>
      </c>
      <c r="AU291" s="200" t="s">
        <v>74</v>
      </c>
      <c r="AV291" s="11" t="s">
        <v>74</v>
      </c>
      <c r="AW291" s="11" t="s">
        <v>32</v>
      </c>
      <c r="AX291" s="11" t="s">
        <v>70</v>
      </c>
      <c r="AY291" s="200" t="s">
        <v>119</v>
      </c>
    </row>
    <row r="292" spans="2:65" s="11" customFormat="1" ht="11.25">
      <c r="B292" s="190"/>
      <c r="C292" s="191"/>
      <c r="D292" s="186" t="s">
        <v>136</v>
      </c>
      <c r="E292" s="192" t="s">
        <v>19</v>
      </c>
      <c r="F292" s="193" t="s">
        <v>417</v>
      </c>
      <c r="G292" s="191"/>
      <c r="H292" s="194">
        <v>38.6</v>
      </c>
      <c r="I292" s="195"/>
      <c r="J292" s="191"/>
      <c r="K292" s="191"/>
      <c r="L292" s="196"/>
      <c r="M292" s="197"/>
      <c r="N292" s="198"/>
      <c r="O292" s="198"/>
      <c r="P292" s="198"/>
      <c r="Q292" s="198"/>
      <c r="R292" s="198"/>
      <c r="S292" s="198"/>
      <c r="T292" s="199"/>
      <c r="AT292" s="200" t="s">
        <v>136</v>
      </c>
      <c r="AU292" s="200" t="s">
        <v>74</v>
      </c>
      <c r="AV292" s="11" t="s">
        <v>74</v>
      </c>
      <c r="AW292" s="11" t="s">
        <v>32</v>
      </c>
      <c r="AX292" s="11" t="s">
        <v>70</v>
      </c>
      <c r="AY292" s="200" t="s">
        <v>119</v>
      </c>
    </row>
    <row r="293" spans="2:65" s="11" customFormat="1" ht="11.25">
      <c r="B293" s="190"/>
      <c r="C293" s="191"/>
      <c r="D293" s="186" t="s">
        <v>136</v>
      </c>
      <c r="E293" s="192" t="s">
        <v>19</v>
      </c>
      <c r="F293" s="193" t="s">
        <v>418</v>
      </c>
      <c r="G293" s="191"/>
      <c r="H293" s="194">
        <v>27.6</v>
      </c>
      <c r="I293" s="195"/>
      <c r="J293" s="191"/>
      <c r="K293" s="191"/>
      <c r="L293" s="196"/>
      <c r="M293" s="197"/>
      <c r="N293" s="198"/>
      <c r="O293" s="198"/>
      <c r="P293" s="198"/>
      <c r="Q293" s="198"/>
      <c r="R293" s="198"/>
      <c r="S293" s="198"/>
      <c r="T293" s="199"/>
      <c r="AT293" s="200" t="s">
        <v>136</v>
      </c>
      <c r="AU293" s="200" t="s">
        <v>74</v>
      </c>
      <c r="AV293" s="11" t="s">
        <v>74</v>
      </c>
      <c r="AW293" s="11" t="s">
        <v>32</v>
      </c>
      <c r="AX293" s="11" t="s">
        <v>70</v>
      </c>
      <c r="AY293" s="200" t="s">
        <v>119</v>
      </c>
    </row>
    <row r="294" spans="2:65" s="11" customFormat="1" ht="11.25">
      <c r="B294" s="190"/>
      <c r="C294" s="191"/>
      <c r="D294" s="186" t="s">
        <v>136</v>
      </c>
      <c r="E294" s="192" t="s">
        <v>19</v>
      </c>
      <c r="F294" s="193" t="s">
        <v>397</v>
      </c>
      <c r="G294" s="191"/>
      <c r="H294" s="194">
        <v>230.5</v>
      </c>
      <c r="I294" s="195"/>
      <c r="J294" s="191"/>
      <c r="K294" s="191"/>
      <c r="L294" s="196"/>
      <c r="M294" s="197"/>
      <c r="N294" s="198"/>
      <c r="O294" s="198"/>
      <c r="P294" s="198"/>
      <c r="Q294" s="198"/>
      <c r="R294" s="198"/>
      <c r="S294" s="198"/>
      <c r="T294" s="199"/>
      <c r="AT294" s="200" t="s">
        <v>136</v>
      </c>
      <c r="AU294" s="200" t="s">
        <v>74</v>
      </c>
      <c r="AV294" s="11" t="s">
        <v>74</v>
      </c>
      <c r="AW294" s="11" t="s">
        <v>32</v>
      </c>
      <c r="AX294" s="11" t="s">
        <v>70</v>
      </c>
      <c r="AY294" s="200" t="s">
        <v>119</v>
      </c>
    </row>
    <row r="295" spans="2:65" s="11" customFormat="1" ht="11.25">
      <c r="B295" s="190"/>
      <c r="C295" s="191"/>
      <c r="D295" s="186" t="s">
        <v>136</v>
      </c>
      <c r="E295" s="192" t="s">
        <v>19</v>
      </c>
      <c r="F295" s="193" t="s">
        <v>398</v>
      </c>
      <c r="G295" s="191"/>
      <c r="H295" s="194">
        <v>277.8</v>
      </c>
      <c r="I295" s="195"/>
      <c r="J295" s="191"/>
      <c r="K295" s="191"/>
      <c r="L295" s="196"/>
      <c r="M295" s="197"/>
      <c r="N295" s="198"/>
      <c r="O295" s="198"/>
      <c r="P295" s="198"/>
      <c r="Q295" s="198"/>
      <c r="R295" s="198"/>
      <c r="S295" s="198"/>
      <c r="T295" s="199"/>
      <c r="AT295" s="200" t="s">
        <v>136</v>
      </c>
      <c r="AU295" s="200" t="s">
        <v>74</v>
      </c>
      <c r="AV295" s="11" t="s">
        <v>74</v>
      </c>
      <c r="AW295" s="11" t="s">
        <v>32</v>
      </c>
      <c r="AX295" s="11" t="s">
        <v>70</v>
      </c>
      <c r="AY295" s="200" t="s">
        <v>119</v>
      </c>
    </row>
    <row r="296" spans="2:65" s="11" customFormat="1" ht="11.25">
      <c r="B296" s="190"/>
      <c r="C296" s="191"/>
      <c r="D296" s="186" t="s">
        <v>136</v>
      </c>
      <c r="E296" s="192" t="s">
        <v>19</v>
      </c>
      <c r="F296" s="193" t="s">
        <v>399</v>
      </c>
      <c r="G296" s="191"/>
      <c r="H296" s="194">
        <v>67.5</v>
      </c>
      <c r="I296" s="195"/>
      <c r="J296" s="191"/>
      <c r="K296" s="191"/>
      <c r="L296" s="196"/>
      <c r="M296" s="197"/>
      <c r="N296" s="198"/>
      <c r="O296" s="198"/>
      <c r="P296" s="198"/>
      <c r="Q296" s="198"/>
      <c r="R296" s="198"/>
      <c r="S296" s="198"/>
      <c r="T296" s="199"/>
      <c r="AT296" s="200" t="s">
        <v>136</v>
      </c>
      <c r="AU296" s="200" t="s">
        <v>74</v>
      </c>
      <c r="AV296" s="11" t="s">
        <v>74</v>
      </c>
      <c r="AW296" s="11" t="s">
        <v>32</v>
      </c>
      <c r="AX296" s="11" t="s">
        <v>70</v>
      </c>
      <c r="AY296" s="200" t="s">
        <v>119</v>
      </c>
    </row>
    <row r="297" spans="2:65" s="11" customFormat="1" ht="11.25">
      <c r="B297" s="190"/>
      <c r="C297" s="191"/>
      <c r="D297" s="186" t="s">
        <v>136</v>
      </c>
      <c r="E297" s="192" t="s">
        <v>19</v>
      </c>
      <c r="F297" s="193" t="s">
        <v>400</v>
      </c>
      <c r="G297" s="191"/>
      <c r="H297" s="194">
        <v>87.16</v>
      </c>
      <c r="I297" s="195"/>
      <c r="J297" s="191"/>
      <c r="K297" s="191"/>
      <c r="L297" s="196"/>
      <c r="M297" s="197"/>
      <c r="N297" s="198"/>
      <c r="O297" s="198"/>
      <c r="P297" s="198"/>
      <c r="Q297" s="198"/>
      <c r="R297" s="198"/>
      <c r="S297" s="198"/>
      <c r="T297" s="199"/>
      <c r="AT297" s="200" t="s">
        <v>136</v>
      </c>
      <c r="AU297" s="200" t="s">
        <v>74</v>
      </c>
      <c r="AV297" s="11" t="s">
        <v>74</v>
      </c>
      <c r="AW297" s="11" t="s">
        <v>32</v>
      </c>
      <c r="AX297" s="11" t="s">
        <v>70</v>
      </c>
      <c r="AY297" s="200" t="s">
        <v>119</v>
      </c>
    </row>
    <row r="298" spans="2:65" s="11" customFormat="1" ht="11.25">
      <c r="B298" s="190"/>
      <c r="C298" s="191"/>
      <c r="D298" s="186" t="s">
        <v>136</v>
      </c>
      <c r="E298" s="192" t="s">
        <v>19</v>
      </c>
      <c r="F298" s="193" t="s">
        <v>401</v>
      </c>
      <c r="G298" s="191"/>
      <c r="H298" s="194">
        <v>6.3</v>
      </c>
      <c r="I298" s="195"/>
      <c r="J298" s="191"/>
      <c r="K298" s="191"/>
      <c r="L298" s="196"/>
      <c r="M298" s="197"/>
      <c r="N298" s="198"/>
      <c r="O298" s="198"/>
      <c r="P298" s="198"/>
      <c r="Q298" s="198"/>
      <c r="R298" s="198"/>
      <c r="S298" s="198"/>
      <c r="T298" s="199"/>
      <c r="AT298" s="200" t="s">
        <v>136</v>
      </c>
      <c r="AU298" s="200" t="s">
        <v>74</v>
      </c>
      <c r="AV298" s="11" t="s">
        <v>74</v>
      </c>
      <c r="AW298" s="11" t="s">
        <v>32</v>
      </c>
      <c r="AX298" s="11" t="s">
        <v>70</v>
      </c>
      <c r="AY298" s="200" t="s">
        <v>119</v>
      </c>
    </row>
    <row r="299" spans="2:65" s="13" customFormat="1" ht="11.25">
      <c r="B299" s="212"/>
      <c r="C299" s="213"/>
      <c r="D299" s="186" t="s">
        <v>136</v>
      </c>
      <c r="E299" s="214" t="s">
        <v>19</v>
      </c>
      <c r="F299" s="215" t="s">
        <v>188</v>
      </c>
      <c r="G299" s="213"/>
      <c r="H299" s="216">
        <v>1011.2599999999999</v>
      </c>
      <c r="I299" s="217"/>
      <c r="J299" s="213"/>
      <c r="K299" s="213"/>
      <c r="L299" s="218"/>
      <c r="M299" s="219"/>
      <c r="N299" s="220"/>
      <c r="O299" s="220"/>
      <c r="P299" s="220"/>
      <c r="Q299" s="220"/>
      <c r="R299" s="220"/>
      <c r="S299" s="220"/>
      <c r="T299" s="221"/>
      <c r="AT299" s="222" t="s">
        <v>136</v>
      </c>
      <c r="AU299" s="222" t="s">
        <v>74</v>
      </c>
      <c r="AV299" s="13" t="s">
        <v>138</v>
      </c>
      <c r="AW299" s="13" t="s">
        <v>32</v>
      </c>
      <c r="AX299" s="13" t="s">
        <v>77</v>
      </c>
      <c r="AY299" s="222" t="s">
        <v>119</v>
      </c>
    </row>
    <row r="300" spans="2:65" s="1" customFormat="1" ht="16.5" customHeight="1">
      <c r="B300" s="34"/>
      <c r="C300" s="174" t="s">
        <v>419</v>
      </c>
      <c r="D300" s="174" t="s">
        <v>120</v>
      </c>
      <c r="E300" s="175" t="s">
        <v>420</v>
      </c>
      <c r="F300" s="176" t="s">
        <v>421</v>
      </c>
      <c r="G300" s="177" t="s">
        <v>239</v>
      </c>
      <c r="H300" s="178">
        <v>18.78</v>
      </c>
      <c r="I300" s="179"/>
      <c r="J300" s="180">
        <f>ROUND(I300*H300,2)</f>
        <v>0</v>
      </c>
      <c r="K300" s="176" t="s">
        <v>155</v>
      </c>
      <c r="L300" s="38"/>
      <c r="M300" s="181" t="s">
        <v>19</v>
      </c>
      <c r="N300" s="182" t="s">
        <v>41</v>
      </c>
      <c r="O300" s="60"/>
      <c r="P300" s="183">
        <f>O300*H300</f>
        <v>0</v>
      </c>
      <c r="Q300" s="183">
        <v>1.8907700000000001</v>
      </c>
      <c r="R300" s="183">
        <f>Q300*H300</f>
        <v>35.508660600000006</v>
      </c>
      <c r="S300" s="183">
        <v>0</v>
      </c>
      <c r="T300" s="184">
        <f>S300*H300</f>
        <v>0</v>
      </c>
      <c r="AR300" s="17" t="s">
        <v>138</v>
      </c>
      <c r="AT300" s="17" t="s">
        <v>120</v>
      </c>
      <c r="AU300" s="17" t="s">
        <v>74</v>
      </c>
      <c r="AY300" s="17" t="s">
        <v>119</v>
      </c>
      <c r="BE300" s="185">
        <f>IF(N300="základní",J300,0)</f>
        <v>0</v>
      </c>
      <c r="BF300" s="185">
        <f>IF(N300="snížená",J300,0)</f>
        <v>0</v>
      </c>
      <c r="BG300" s="185">
        <f>IF(N300="zákl. přenesená",J300,0)</f>
        <v>0</v>
      </c>
      <c r="BH300" s="185">
        <f>IF(N300="sníž. přenesená",J300,0)</f>
        <v>0</v>
      </c>
      <c r="BI300" s="185">
        <f>IF(N300="nulová",J300,0)</f>
        <v>0</v>
      </c>
      <c r="BJ300" s="17" t="s">
        <v>77</v>
      </c>
      <c r="BK300" s="185">
        <f>ROUND(I300*H300,2)</f>
        <v>0</v>
      </c>
      <c r="BL300" s="17" t="s">
        <v>138</v>
      </c>
      <c r="BM300" s="17" t="s">
        <v>422</v>
      </c>
    </row>
    <row r="301" spans="2:65" s="1" customFormat="1" ht="11.25">
      <c r="B301" s="34"/>
      <c r="C301" s="35"/>
      <c r="D301" s="186" t="s">
        <v>126</v>
      </c>
      <c r="E301" s="35"/>
      <c r="F301" s="187" t="s">
        <v>423</v>
      </c>
      <c r="G301" s="35"/>
      <c r="H301" s="35"/>
      <c r="I301" s="112"/>
      <c r="J301" s="35"/>
      <c r="K301" s="35"/>
      <c r="L301" s="38"/>
      <c r="M301" s="188"/>
      <c r="N301" s="60"/>
      <c r="O301" s="60"/>
      <c r="P301" s="60"/>
      <c r="Q301" s="60"/>
      <c r="R301" s="60"/>
      <c r="S301" s="60"/>
      <c r="T301" s="61"/>
      <c r="AT301" s="17" t="s">
        <v>126</v>
      </c>
      <c r="AU301" s="17" t="s">
        <v>74</v>
      </c>
    </row>
    <row r="302" spans="2:65" s="1" customFormat="1" ht="19.5">
      <c r="B302" s="34"/>
      <c r="C302" s="35"/>
      <c r="D302" s="186" t="s">
        <v>130</v>
      </c>
      <c r="E302" s="35"/>
      <c r="F302" s="189" t="s">
        <v>414</v>
      </c>
      <c r="G302" s="35"/>
      <c r="H302" s="35"/>
      <c r="I302" s="112"/>
      <c r="J302" s="35"/>
      <c r="K302" s="35"/>
      <c r="L302" s="38"/>
      <c r="M302" s="188"/>
      <c r="N302" s="60"/>
      <c r="O302" s="60"/>
      <c r="P302" s="60"/>
      <c r="Q302" s="60"/>
      <c r="R302" s="60"/>
      <c r="S302" s="60"/>
      <c r="T302" s="61"/>
      <c r="AT302" s="17" t="s">
        <v>130</v>
      </c>
      <c r="AU302" s="17" t="s">
        <v>74</v>
      </c>
    </row>
    <row r="303" spans="2:65" s="11" customFormat="1" ht="11.25">
      <c r="B303" s="190"/>
      <c r="C303" s="191"/>
      <c r="D303" s="186" t="s">
        <v>136</v>
      </c>
      <c r="E303" s="192" t="s">
        <v>19</v>
      </c>
      <c r="F303" s="193" t="s">
        <v>424</v>
      </c>
      <c r="G303" s="191"/>
      <c r="H303" s="194">
        <v>6.7359999999999998</v>
      </c>
      <c r="I303" s="195"/>
      <c r="J303" s="191"/>
      <c r="K303" s="191"/>
      <c r="L303" s="196"/>
      <c r="M303" s="197"/>
      <c r="N303" s="198"/>
      <c r="O303" s="198"/>
      <c r="P303" s="198"/>
      <c r="Q303" s="198"/>
      <c r="R303" s="198"/>
      <c r="S303" s="198"/>
      <c r="T303" s="199"/>
      <c r="AT303" s="200" t="s">
        <v>136</v>
      </c>
      <c r="AU303" s="200" t="s">
        <v>74</v>
      </c>
      <c r="AV303" s="11" t="s">
        <v>74</v>
      </c>
      <c r="AW303" s="11" t="s">
        <v>32</v>
      </c>
      <c r="AX303" s="11" t="s">
        <v>70</v>
      </c>
      <c r="AY303" s="200" t="s">
        <v>119</v>
      </c>
    </row>
    <row r="304" spans="2:65" s="11" customFormat="1" ht="11.25">
      <c r="B304" s="190"/>
      <c r="C304" s="191"/>
      <c r="D304" s="186" t="s">
        <v>136</v>
      </c>
      <c r="E304" s="192" t="s">
        <v>19</v>
      </c>
      <c r="F304" s="193" t="s">
        <v>425</v>
      </c>
      <c r="G304" s="191"/>
      <c r="H304" s="194">
        <v>3.1040000000000001</v>
      </c>
      <c r="I304" s="195"/>
      <c r="J304" s="191"/>
      <c r="K304" s="191"/>
      <c r="L304" s="196"/>
      <c r="M304" s="197"/>
      <c r="N304" s="198"/>
      <c r="O304" s="198"/>
      <c r="P304" s="198"/>
      <c r="Q304" s="198"/>
      <c r="R304" s="198"/>
      <c r="S304" s="198"/>
      <c r="T304" s="199"/>
      <c r="AT304" s="200" t="s">
        <v>136</v>
      </c>
      <c r="AU304" s="200" t="s">
        <v>74</v>
      </c>
      <c r="AV304" s="11" t="s">
        <v>74</v>
      </c>
      <c r="AW304" s="11" t="s">
        <v>32</v>
      </c>
      <c r="AX304" s="11" t="s">
        <v>70</v>
      </c>
      <c r="AY304" s="200" t="s">
        <v>119</v>
      </c>
    </row>
    <row r="305" spans="2:65" s="14" customFormat="1" ht="11.25">
      <c r="B305" s="223"/>
      <c r="C305" s="224"/>
      <c r="D305" s="186" t="s">
        <v>136</v>
      </c>
      <c r="E305" s="225" t="s">
        <v>19</v>
      </c>
      <c r="F305" s="226" t="s">
        <v>259</v>
      </c>
      <c r="G305" s="224"/>
      <c r="H305" s="225" t="s">
        <v>19</v>
      </c>
      <c r="I305" s="227"/>
      <c r="J305" s="224"/>
      <c r="K305" s="224"/>
      <c r="L305" s="228"/>
      <c r="M305" s="229"/>
      <c r="N305" s="230"/>
      <c r="O305" s="230"/>
      <c r="P305" s="230"/>
      <c r="Q305" s="230"/>
      <c r="R305" s="230"/>
      <c r="S305" s="230"/>
      <c r="T305" s="231"/>
      <c r="AT305" s="232" t="s">
        <v>136</v>
      </c>
      <c r="AU305" s="232" t="s">
        <v>74</v>
      </c>
      <c r="AV305" s="14" t="s">
        <v>77</v>
      </c>
      <c r="AW305" s="14" t="s">
        <v>32</v>
      </c>
      <c r="AX305" s="14" t="s">
        <v>70</v>
      </c>
      <c r="AY305" s="232" t="s">
        <v>119</v>
      </c>
    </row>
    <row r="306" spans="2:65" s="11" customFormat="1" ht="11.25">
      <c r="B306" s="190"/>
      <c r="C306" s="191"/>
      <c r="D306" s="186" t="s">
        <v>136</v>
      </c>
      <c r="E306" s="192" t="s">
        <v>19</v>
      </c>
      <c r="F306" s="193" t="s">
        <v>426</v>
      </c>
      <c r="G306" s="191"/>
      <c r="H306" s="194">
        <v>0</v>
      </c>
      <c r="I306" s="195"/>
      <c r="J306" s="191"/>
      <c r="K306" s="191"/>
      <c r="L306" s="196"/>
      <c r="M306" s="197"/>
      <c r="N306" s="198"/>
      <c r="O306" s="198"/>
      <c r="P306" s="198"/>
      <c r="Q306" s="198"/>
      <c r="R306" s="198"/>
      <c r="S306" s="198"/>
      <c r="T306" s="199"/>
      <c r="AT306" s="200" t="s">
        <v>136</v>
      </c>
      <c r="AU306" s="200" t="s">
        <v>74</v>
      </c>
      <c r="AV306" s="11" t="s">
        <v>74</v>
      </c>
      <c r="AW306" s="11" t="s">
        <v>32</v>
      </c>
      <c r="AX306" s="11" t="s">
        <v>70</v>
      </c>
      <c r="AY306" s="200" t="s">
        <v>119</v>
      </c>
    </row>
    <row r="307" spans="2:65" s="11" customFormat="1" ht="11.25">
      <c r="B307" s="190"/>
      <c r="C307" s="191"/>
      <c r="D307" s="186" t="s">
        <v>136</v>
      </c>
      <c r="E307" s="192" t="s">
        <v>19</v>
      </c>
      <c r="F307" s="193" t="s">
        <v>427</v>
      </c>
      <c r="G307" s="191"/>
      <c r="H307" s="194">
        <v>0.94499999999999995</v>
      </c>
      <c r="I307" s="195"/>
      <c r="J307" s="191"/>
      <c r="K307" s="191"/>
      <c r="L307" s="196"/>
      <c r="M307" s="197"/>
      <c r="N307" s="198"/>
      <c r="O307" s="198"/>
      <c r="P307" s="198"/>
      <c r="Q307" s="198"/>
      <c r="R307" s="198"/>
      <c r="S307" s="198"/>
      <c r="T307" s="199"/>
      <c r="AT307" s="200" t="s">
        <v>136</v>
      </c>
      <c r="AU307" s="200" t="s">
        <v>74</v>
      </c>
      <c r="AV307" s="11" t="s">
        <v>74</v>
      </c>
      <c r="AW307" s="11" t="s">
        <v>32</v>
      </c>
      <c r="AX307" s="11" t="s">
        <v>70</v>
      </c>
      <c r="AY307" s="200" t="s">
        <v>119</v>
      </c>
    </row>
    <row r="308" spans="2:65" s="11" customFormat="1" ht="11.25">
      <c r="B308" s="190"/>
      <c r="C308" s="191"/>
      <c r="D308" s="186" t="s">
        <v>136</v>
      </c>
      <c r="E308" s="192" t="s">
        <v>19</v>
      </c>
      <c r="F308" s="193" t="s">
        <v>428</v>
      </c>
      <c r="G308" s="191"/>
      <c r="H308" s="194">
        <v>0.45</v>
      </c>
      <c r="I308" s="195"/>
      <c r="J308" s="191"/>
      <c r="K308" s="191"/>
      <c r="L308" s="196"/>
      <c r="M308" s="197"/>
      <c r="N308" s="198"/>
      <c r="O308" s="198"/>
      <c r="P308" s="198"/>
      <c r="Q308" s="198"/>
      <c r="R308" s="198"/>
      <c r="S308" s="198"/>
      <c r="T308" s="199"/>
      <c r="AT308" s="200" t="s">
        <v>136</v>
      </c>
      <c r="AU308" s="200" t="s">
        <v>74</v>
      </c>
      <c r="AV308" s="11" t="s">
        <v>74</v>
      </c>
      <c r="AW308" s="11" t="s">
        <v>32</v>
      </c>
      <c r="AX308" s="11" t="s">
        <v>70</v>
      </c>
      <c r="AY308" s="200" t="s">
        <v>119</v>
      </c>
    </row>
    <row r="309" spans="2:65" s="11" customFormat="1" ht="11.25">
      <c r="B309" s="190"/>
      <c r="C309" s="191"/>
      <c r="D309" s="186" t="s">
        <v>136</v>
      </c>
      <c r="E309" s="192" t="s">
        <v>19</v>
      </c>
      <c r="F309" s="193" t="s">
        <v>429</v>
      </c>
      <c r="G309" s="191"/>
      <c r="H309" s="194">
        <v>0.40500000000000003</v>
      </c>
      <c r="I309" s="195"/>
      <c r="J309" s="191"/>
      <c r="K309" s="191"/>
      <c r="L309" s="196"/>
      <c r="M309" s="197"/>
      <c r="N309" s="198"/>
      <c r="O309" s="198"/>
      <c r="P309" s="198"/>
      <c r="Q309" s="198"/>
      <c r="R309" s="198"/>
      <c r="S309" s="198"/>
      <c r="T309" s="199"/>
      <c r="AT309" s="200" t="s">
        <v>136</v>
      </c>
      <c r="AU309" s="200" t="s">
        <v>74</v>
      </c>
      <c r="AV309" s="11" t="s">
        <v>74</v>
      </c>
      <c r="AW309" s="11" t="s">
        <v>32</v>
      </c>
      <c r="AX309" s="11" t="s">
        <v>70</v>
      </c>
      <c r="AY309" s="200" t="s">
        <v>119</v>
      </c>
    </row>
    <row r="310" spans="2:65" s="11" customFormat="1" ht="11.25">
      <c r="B310" s="190"/>
      <c r="C310" s="191"/>
      <c r="D310" s="186" t="s">
        <v>136</v>
      </c>
      <c r="E310" s="192" t="s">
        <v>19</v>
      </c>
      <c r="F310" s="193" t="s">
        <v>430</v>
      </c>
      <c r="G310" s="191"/>
      <c r="H310" s="194">
        <v>0.375</v>
      </c>
      <c r="I310" s="195"/>
      <c r="J310" s="191"/>
      <c r="K310" s="191"/>
      <c r="L310" s="196"/>
      <c r="M310" s="197"/>
      <c r="N310" s="198"/>
      <c r="O310" s="198"/>
      <c r="P310" s="198"/>
      <c r="Q310" s="198"/>
      <c r="R310" s="198"/>
      <c r="S310" s="198"/>
      <c r="T310" s="199"/>
      <c r="AT310" s="200" t="s">
        <v>136</v>
      </c>
      <c r="AU310" s="200" t="s">
        <v>74</v>
      </c>
      <c r="AV310" s="11" t="s">
        <v>74</v>
      </c>
      <c r="AW310" s="11" t="s">
        <v>32</v>
      </c>
      <c r="AX310" s="11" t="s">
        <v>70</v>
      </c>
      <c r="AY310" s="200" t="s">
        <v>119</v>
      </c>
    </row>
    <row r="311" spans="2:65" s="11" customFormat="1" ht="11.25">
      <c r="B311" s="190"/>
      <c r="C311" s="191"/>
      <c r="D311" s="186" t="s">
        <v>136</v>
      </c>
      <c r="E311" s="192" t="s">
        <v>19</v>
      </c>
      <c r="F311" s="193" t="s">
        <v>431</v>
      </c>
      <c r="G311" s="191"/>
      <c r="H311" s="194">
        <v>0.42</v>
      </c>
      <c r="I311" s="195"/>
      <c r="J311" s="191"/>
      <c r="K311" s="191"/>
      <c r="L311" s="196"/>
      <c r="M311" s="197"/>
      <c r="N311" s="198"/>
      <c r="O311" s="198"/>
      <c r="P311" s="198"/>
      <c r="Q311" s="198"/>
      <c r="R311" s="198"/>
      <c r="S311" s="198"/>
      <c r="T311" s="199"/>
      <c r="AT311" s="200" t="s">
        <v>136</v>
      </c>
      <c r="AU311" s="200" t="s">
        <v>74</v>
      </c>
      <c r="AV311" s="11" t="s">
        <v>74</v>
      </c>
      <c r="AW311" s="11" t="s">
        <v>32</v>
      </c>
      <c r="AX311" s="11" t="s">
        <v>70</v>
      </c>
      <c r="AY311" s="200" t="s">
        <v>119</v>
      </c>
    </row>
    <row r="312" spans="2:65" s="11" customFormat="1" ht="11.25">
      <c r="B312" s="190"/>
      <c r="C312" s="191"/>
      <c r="D312" s="186" t="s">
        <v>136</v>
      </c>
      <c r="E312" s="192" t="s">
        <v>19</v>
      </c>
      <c r="F312" s="193" t="s">
        <v>432</v>
      </c>
      <c r="G312" s="191"/>
      <c r="H312" s="194">
        <v>0.33</v>
      </c>
      <c r="I312" s="195"/>
      <c r="J312" s="191"/>
      <c r="K312" s="191"/>
      <c r="L312" s="196"/>
      <c r="M312" s="197"/>
      <c r="N312" s="198"/>
      <c r="O312" s="198"/>
      <c r="P312" s="198"/>
      <c r="Q312" s="198"/>
      <c r="R312" s="198"/>
      <c r="S312" s="198"/>
      <c r="T312" s="199"/>
      <c r="AT312" s="200" t="s">
        <v>136</v>
      </c>
      <c r="AU312" s="200" t="s">
        <v>74</v>
      </c>
      <c r="AV312" s="11" t="s">
        <v>74</v>
      </c>
      <c r="AW312" s="11" t="s">
        <v>32</v>
      </c>
      <c r="AX312" s="11" t="s">
        <v>70</v>
      </c>
      <c r="AY312" s="200" t="s">
        <v>119</v>
      </c>
    </row>
    <row r="313" spans="2:65" s="11" customFormat="1" ht="11.25">
      <c r="B313" s="190"/>
      <c r="C313" s="191"/>
      <c r="D313" s="186" t="s">
        <v>136</v>
      </c>
      <c r="E313" s="192" t="s">
        <v>19</v>
      </c>
      <c r="F313" s="193" t="s">
        <v>433</v>
      </c>
      <c r="G313" s="191"/>
      <c r="H313" s="194">
        <v>0.52500000000000002</v>
      </c>
      <c r="I313" s="195"/>
      <c r="J313" s="191"/>
      <c r="K313" s="191"/>
      <c r="L313" s="196"/>
      <c r="M313" s="197"/>
      <c r="N313" s="198"/>
      <c r="O313" s="198"/>
      <c r="P313" s="198"/>
      <c r="Q313" s="198"/>
      <c r="R313" s="198"/>
      <c r="S313" s="198"/>
      <c r="T313" s="199"/>
      <c r="AT313" s="200" t="s">
        <v>136</v>
      </c>
      <c r="AU313" s="200" t="s">
        <v>74</v>
      </c>
      <c r="AV313" s="11" t="s">
        <v>74</v>
      </c>
      <c r="AW313" s="11" t="s">
        <v>32</v>
      </c>
      <c r="AX313" s="11" t="s">
        <v>70</v>
      </c>
      <c r="AY313" s="200" t="s">
        <v>119</v>
      </c>
    </row>
    <row r="314" spans="2:65" s="11" customFormat="1" ht="11.25">
      <c r="B314" s="190"/>
      <c r="C314" s="191"/>
      <c r="D314" s="186" t="s">
        <v>136</v>
      </c>
      <c r="E314" s="192" t="s">
        <v>19</v>
      </c>
      <c r="F314" s="193" t="s">
        <v>434</v>
      </c>
      <c r="G314" s="191"/>
      <c r="H314" s="194">
        <v>0.40500000000000003</v>
      </c>
      <c r="I314" s="195"/>
      <c r="J314" s="191"/>
      <c r="K314" s="191"/>
      <c r="L314" s="196"/>
      <c r="M314" s="197"/>
      <c r="N314" s="198"/>
      <c r="O314" s="198"/>
      <c r="P314" s="198"/>
      <c r="Q314" s="198"/>
      <c r="R314" s="198"/>
      <c r="S314" s="198"/>
      <c r="T314" s="199"/>
      <c r="AT314" s="200" t="s">
        <v>136</v>
      </c>
      <c r="AU314" s="200" t="s">
        <v>74</v>
      </c>
      <c r="AV314" s="11" t="s">
        <v>74</v>
      </c>
      <c r="AW314" s="11" t="s">
        <v>32</v>
      </c>
      <c r="AX314" s="11" t="s">
        <v>70</v>
      </c>
      <c r="AY314" s="200" t="s">
        <v>119</v>
      </c>
    </row>
    <row r="315" spans="2:65" s="11" customFormat="1" ht="11.25">
      <c r="B315" s="190"/>
      <c r="C315" s="191"/>
      <c r="D315" s="186" t="s">
        <v>136</v>
      </c>
      <c r="E315" s="192" t="s">
        <v>19</v>
      </c>
      <c r="F315" s="193" t="s">
        <v>435</v>
      </c>
      <c r="G315" s="191"/>
      <c r="H315" s="194">
        <v>0.67500000000000004</v>
      </c>
      <c r="I315" s="195"/>
      <c r="J315" s="191"/>
      <c r="K315" s="191"/>
      <c r="L315" s="196"/>
      <c r="M315" s="197"/>
      <c r="N315" s="198"/>
      <c r="O315" s="198"/>
      <c r="P315" s="198"/>
      <c r="Q315" s="198"/>
      <c r="R315" s="198"/>
      <c r="S315" s="198"/>
      <c r="T315" s="199"/>
      <c r="AT315" s="200" t="s">
        <v>136</v>
      </c>
      <c r="AU315" s="200" t="s">
        <v>74</v>
      </c>
      <c r="AV315" s="11" t="s">
        <v>74</v>
      </c>
      <c r="AW315" s="11" t="s">
        <v>32</v>
      </c>
      <c r="AX315" s="11" t="s">
        <v>70</v>
      </c>
      <c r="AY315" s="200" t="s">
        <v>119</v>
      </c>
    </row>
    <row r="316" spans="2:65" s="11" customFormat="1" ht="11.25">
      <c r="B316" s="190"/>
      <c r="C316" s="191"/>
      <c r="D316" s="186" t="s">
        <v>136</v>
      </c>
      <c r="E316" s="192" t="s">
        <v>19</v>
      </c>
      <c r="F316" s="193" t="s">
        <v>436</v>
      </c>
      <c r="G316" s="191"/>
      <c r="H316" s="194">
        <v>4.41</v>
      </c>
      <c r="I316" s="195"/>
      <c r="J316" s="191"/>
      <c r="K316" s="191"/>
      <c r="L316" s="196"/>
      <c r="M316" s="197"/>
      <c r="N316" s="198"/>
      <c r="O316" s="198"/>
      <c r="P316" s="198"/>
      <c r="Q316" s="198"/>
      <c r="R316" s="198"/>
      <c r="S316" s="198"/>
      <c r="T316" s="199"/>
      <c r="AT316" s="200" t="s">
        <v>136</v>
      </c>
      <c r="AU316" s="200" t="s">
        <v>74</v>
      </c>
      <c r="AV316" s="11" t="s">
        <v>74</v>
      </c>
      <c r="AW316" s="11" t="s">
        <v>32</v>
      </c>
      <c r="AX316" s="11" t="s">
        <v>70</v>
      </c>
      <c r="AY316" s="200" t="s">
        <v>119</v>
      </c>
    </row>
    <row r="317" spans="2:65" s="13" customFormat="1" ht="11.25">
      <c r="B317" s="212"/>
      <c r="C317" s="213"/>
      <c r="D317" s="186" t="s">
        <v>136</v>
      </c>
      <c r="E317" s="214" t="s">
        <v>19</v>
      </c>
      <c r="F317" s="215" t="s">
        <v>188</v>
      </c>
      <c r="G317" s="213"/>
      <c r="H317" s="216">
        <v>18.78</v>
      </c>
      <c r="I317" s="217"/>
      <c r="J317" s="213"/>
      <c r="K317" s="213"/>
      <c r="L317" s="218"/>
      <c r="M317" s="219"/>
      <c r="N317" s="220"/>
      <c r="O317" s="220"/>
      <c r="P317" s="220"/>
      <c r="Q317" s="220"/>
      <c r="R317" s="220"/>
      <c r="S317" s="220"/>
      <c r="T317" s="221"/>
      <c r="AT317" s="222" t="s">
        <v>136</v>
      </c>
      <c r="AU317" s="222" t="s">
        <v>74</v>
      </c>
      <c r="AV317" s="13" t="s">
        <v>138</v>
      </c>
      <c r="AW317" s="13" t="s">
        <v>32</v>
      </c>
      <c r="AX317" s="13" t="s">
        <v>77</v>
      </c>
      <c r="AY317" s="222" t="s">
        <v>119</v>
      </c>
    </row>
    <row r="318" spans="2:65" s="1" customFormat="1" ht="16.5" customHeight="1">
      <c r="B318" s="34"/>
      <c r="C318" s="174" t="s">
        <v>437</v>
      </c>
      <c r="D318" s="174" t="s">
        <v>120</v>
      </c>
      <c r="E318" s="175" t="s">
        <v>438</v>
      </c>
      <c r="F318" s="176" t="s">
        <v>439</v>
      </c>
      <c r="G318" s="177" t="s">
        <v>230</v>
      </c>
      <c r="H318" s="178">
        <v>123</v>
      </c>
      <c r="I318" s="179"/>
      <c r="J318" s="180">
        <f>ROUND(I318*H318,2)</f>
        <v>0</v>
      </c>
      <c r="K318" s="176" t="s">
        <v>19</v>
      </c>
      <c r="L318" s="38"/>
      <c r="M318" s="181" t="s">
        <v>19</v>
      </c>
      <c r="N318" s="182" t="s">
        <v>41</v>
      </c>
      <c r="O318" s="60"/>
      <c r="P318" s="183">
        <f>O318*H318</f>
        <v>0</v>
      </c>
      <c r="Q318" s="183">
        <v>0</v>
      </c>
      <c r="R318" s="183">
        <f>Q318*H318</f>
        <v>0</v>
      </c>
      <c r="S318" s="183">
        <v>0</v>
      </c>
      <c r="T318" s="184">
        <f>S318*H318</f>
        <v>0</v>
      </c>
      <c r="AR318" s="17" t="s">
        <v>138</v>
      </c>
      <c r="AT318" s="17" t="s">
        <v>120</v>
      </c>
      <c r="AU318" s="17" t="s">
        <v>74</v>
      </c>
      <c r="AY318" s="17" t="s">
        <v>119</v>
      </c>
      <c r="BE318" s="185">
        <f>IF(N318="základní",J318,0)</f>
        <v>0</v>
      </c>
      <c r="BF318" s="185">
        <f>IF(N318="snížená",J318,0)</f>
        <v>0</v>
      </c>
      <c r="BG318" s="185">
        <f>IF(N318="zákl. přenesená",J318,0)</f>
        <v>0</v>
      </c>
      <c r="BH318" s="185">
        <f>IF(N318="sníž. přenesená",J318,0)</f>
        <v>0</v>
      </c>
      <c r="BI318" s="185">
        <f>IF(N318="nulová",J318,0)</f>
        <v>0</v>
      </c>
      <c r="BJ318" s="17" t="s">
        <v>77</v>
      </c>
      <c r="BK318" s="185">
        <f>ROUND(I318*H318,2)</f>
        <v>0</v>
      </c>
      <c r="BL318" s="17" t="s">
        <v>138</v>
      </c>
      <c r="BM318" s="17" t="s">
        <v>440</v>
      </c>
    </row>
    <row r="319" spans="2:65" s="1" customFormat="1" ht="11.25">
      <c r="B319" s="34"/>
      <c r="C319" s="35"/>
      <c r="D319" s="186" t="s">
        <v>126</v>
      </c>
      <c r="E319" s="35"/>
      <c r="F319" s="187" t="s">
        <v>439</v>
      </c>
      <c r="G319" s="35"/>
      <c r="H319" s="35"/>
      <c r="I319" s="112"/>
      <c r="J319" s="35"/>
      <c r="K319" s="35"/>
      <c r="L319" s="38"/>
      <c r="M319" s="188"/>
      <c r="N319" s="60"/>
      <c r="O319" s="60"/>
      <c r="P319" s="60"/>
      <c r="Q319" s="60"/>
      <c r="R319" s="60"/>
      <c r="S319" s="60"/>
      <c r="T319" s="61"/>
      <c r="AT319" s="17" t="s">
        <v>126</v>
      </c>
      <c r="AU319" s="17" t="s">
        <v>74</v>
      </c>
    </row>
    <row r="320" spans="2:65" s="1" customFormat="1" ht="19.5">
      <c r="B320" s="34"/>
      <c r="C320" s="35"/>
      <c r="D320" s="186" t="s">
        <v>130</v>
      </c>
      <c r="E320" s="35"/>
      <c r="F320" s="189" t="s">
        <v>389</v>
      </c>
      <c r="G320" s="35"/>
      <c r="H320" s="35"/>
      <c r="I320" s="112"/>
      <c r="J320" s="35"/>
      <c r="K320" s="35"/>
      <c r="L320" s="38"/>
      <c r="M320" s="188"/>
      <c r="N320" s="60"/>
      <c r="O320" s="60"/>
      <c r="P320" s="60"/>
      <c r="Q320" s="60"/>
      <c r="R320" s="60"/>
      <c r="S320" s="60"/>
      <c r="T320" s="61"/>
      <c r="AT320" s="17" t="s">
        <v>130</v>
      </c>
      <c r="AU320" s="17" t="s">
        <v>74</v>
      </c>
    </row>
    <row r="321" spans="2:65" s="11" customFormat="1" ht="11.25">
      <c r="B321" s="190"/>
      <c r="C321" s="191"/>
      <c r="D321" s="186" t="s">
        <v>136</v>
      </c>
      <c r="E321" s="192" t="s">
        <v>19</v>
      </c>
      <c r="F321" s="193" t="s">
        <v>441</v>
      </c>
      <c r="G321" s="191"/>
      <c r="H321" s="194">
        <v>84.2</v>
      </c>
      <c r="I321" s="195"/>
      <c r="J321" s="191"/>
      <c r="K321" s="191"/>
      <c r="L321" s="196"/>
      <c r="M321" s="197"/>
      <c r="N321" s="198"/>
      <c r="O321" s="198"/>
      <c r="P321" s="198"/>
      <c r="Q321" s="198"/>
      <c r="R321" s="198"/>
      <c r="S321" s="198"/>
      <c r="T321" s="199"/>
      <c r="AT321" s="200" t="s">
        <v>136</v>
      </c>
      <c r="AU321" s="200" t="s">
        <v>74</v>
      </c>
      <c r="AV321" s="11" t="s">
        <v>74</v>
      </c>
      <c r="AW321" s="11" t="s">
        <v>32</v>
      </c>
      <c r="AX321" s="11" t="s">
        <v>70</v>
      </c>
      <c r="AY321" s="200" t="s">
        <v>119</v>
      </c>
    </row>
    <row r="322" spans="2:65" s="11" customFormat="1" ht="11.25">
      <c r="B322" s="190"/>
      <c r="C322" s="191"/>
      <c r="D322" s="186" t="s">
        <v>136</v>
      </c>
      <c r="E322" s="192" t="s">
        <v>19</v>
      </c>
      <c r="F322" s="193" t="s">
        <v>442</v>
      </c>
      <c r="G322" s="191"/>
      <c r="H322" s="194">
        <v>38.799999999999997</v>
      </c>
      <c r="I322" s="195"/>
      <c r="J322" s="191"/>
      <c r="K322" s="191"/>
      <c r="L322" s="196"/>
      <c r="M322" s="197"/>
      <c r="N322" s="198"/>
      <c r="O322" s="198"/>
      <c r="P322" s="198"/>
      <c r="Q322" s="198"/>
      <c r="R322" s="198"/>
      <c r="S322" s="198"/>
      <c r="T322" s="199"/>
      <c r="AT322" s="200" t="s">
        <v>136</v>
      </c>
      <c r="AU322" s="200" t="s">
        <v>74</v>
      </c>
      <c r="AV322" s="11" t="s">
        <v>74</v>
      </c>
      <c r="AW322" s="11" t="s">
        <v>32</v>
      </c>
      <c r="AX322" s="11" t="s">
        <v>70</v>
      </c>
      <c r="AY322" s="200" t="s">
        <v>119</v>
      </c>
    </row>
    <row r="323" spans="2:65" s="13" customFormat="1" ht="11.25">
      <c r="B323" s="212"/>
      <c r="C323" s="213"/>
      <c r="D323" s="186" t="s">
        <v>136</v>
      </c>
      <c r="E323" s="214" t="s">
        <v>19</v>
      </c>
      <c r="F323" s="215" t="s">
        <v>188</v>
      </c>
      <c r="G323" s="213"/>
      <c r="H323" s="216">
        <v>123</v>
      </c>
      <c r="I323" s="217"/>
      <c r="J323" s="213"/>
      <c r="K323" s="213"/>
      <c r="L323" s="218"/>
      <c r="M323" s="219"/>
      <c r="N323" s="220"/>
      <c r="O323" s="220"/>
      <c r="P323" s="220"/>
      <c r="Q323" s="220"/>
      <c r="R323" s="220"/>
      <c r="S323" s="220"/>
      <c r="T323" s="221"/>
      <c r="AT323" s="222" t="s">
        <v>136</v>
      </c>
      <c r="AU323" s="222" t="s">
        <v>74</v>
      </c>
      <c r="AV323" s="13" t="s">
        <v>138</v>
      </c>
      <c r="AW323" s="13" t="s">
        <v>32</v>
      </c>
      <c r="AX323" s="13" t="s">
        <v>77</v>
      </c>
      <c r="AY323" s="222" t="s">
        <v>119</v>
      </c>
    </row>
    <row r="324" spans="2:65" s="10" customFormat="1" ht="22.9" customHeight="1">
      <c r="B324" s="160"/>
      <c r="C324" s="161"/>
      <c r="D324" s="162" t="s">
        <v>69</v>
      </c>
      <c r="E324" s="210" t="s">
        <v>118</v>
      </c>
      <c r="F324" s="210" t="s">
        <v>443</v>
      </c>
      <c r="G324" s="161"/>
      <c r="H324" s="161"/>
      <c r="I324" s="164"/>
      <c r="J324" s="211">
        <f>BK324</f>
        <v>0</v>
      </c>
      <c r="K324" s="161"/>
      <c r="L324" s="166"/>
      <c r="M324" s="167"/>
      <c r="N324" s="168"/>
      <c r="O324" s="168"/>
      <c r="P324" s="169">
        <f>SUM(P325:P464)</f>
        <v>0</v>
      </c>
      <c r="Q324" s="168"/>
      <c r="R324" s="169">
        <f>SUM(R325:R464)</f>
        <v>1875.5049705600002</v>
      </c>
      <c r="S324" s="168"/>
      <c r="T324" s="170">
        <f>SUM(T325:T464)</f>
        <v>0</v>
      </c>
      <c r="AR324" s="171" t="s">
        <v>77</v>
      </c>
      <c r="AT324" s="172" t="s">
        <v>69</v>
      </c>
      <c r="AU324" s="172" t="s">
        <v>77</v>
      </c>
      <c r="AY324" s="171" t="s">
        <v>119</v>
      </c>
      <c r="BK324" s="173">
        <f>SUM(BK325:BK464)</f>
        <v>0</v>
      </c>
    </row>
    <row r="325" spans="2:65" s="1" customFormat="1" ht="16.5" customHeight="1">
      <c r="B325" s="34"/>
      <c r="C325" s="174" t="s">
        <v>444</v>
      </c>
      <c r="D325" s="174" t="s">
        <v>120</v>
      </c>
      <c r="E325" s="175" t="s">
        <v>445</v>
      </c>
      <c r="F325" s="176" t="s">
        <v>446</v>
      </c>
      <c r="G325" s="177" t="s">
        <v>182</v>
      </c>
      <c r="H325" s="178">
        <v>598.72</v>
      </c>
      <c r="I325" s="179"/>
      <c r="J325" s="180">
        <f>ROUND(I325*H325,2)</f>
        <v>0</v>
      </c>
      <c r="K325" s="176" t="s">
        <v>155</v>
      </c>
      <c r="L325" s="38"/>
      <c r="M325" s="181" t="s">
        <v>19</v>
      </c>
      <c r="N325" s="182" t="s">
        <v>41</v>
      </c>
      <c r="O325" s="60"/>
      <c r="P325" s="183">
        <f>O325*H325</f>
        <v>0</v>
      </c>
      <c r="Q325" s="183">
        <v>0.2024</v>
      </c>
      <c r="R325" s="183">
        <f>Q325*H325</f>
        <v>121.18092800000001</v>
      </c>
      <c r="S325" s="183">
        <v>0</v>
      </c>
      <c r="T325" s="184">
        <f>S325*H325</f>
        <v>0</v>
      </c>
      <c r="AR325" s="17" t="s">
        <v>138</v>
      </c>
      <c r="AT325" s="17" t="s">
        <v>120</v>
      </c>
      <c r="AU325" s="17" t="s">
        <v>74</v>
      </c>
      <c r="AY325" s="17" t="s">
        <v>119</v>
      </c>
      <c r="BE325" s="185">
        <f>IF(N325="základní",J325,0)</f>
        <v>0</v>
      </c>
      <c r="BF325" s="185">
        <f>IF(N325="snížená",J325,0)</f>
        <v>0</v>
      </c>
      <c r="BG325" s="185">
        <f>IF(N325="zákl. přenesená",J325,0)</f>
        <v>0</v>
      </c>
      <c r="BH325" s="185">
        <f>IF(N325="sníž. přenesená",J325,0)</f>
        <v>0</v>
      </c>
      <c r="BI325" s="185">
        <f>IF(N325="nulová",J325,0)</f>
        <v>0</v>
      </c>
      <c r="BJ325" s="17" t="s">
        <v>77</v>
      </c>
      <c r="BK325" s="185">
        <f>ROUND(I325*H325,2)</f>
        <v>0</v>
      </c>
      <c r="BL325" s="17" t="s">
        <v>138</v>
      </c>
      <c r="BM325" s="17" t="s">
        <v>447</v>
      </c>
    </row>
    <row r="326" spans="2:65" s="1" customFormat="1" ht="11.25">
      <c r="B326" s="34"/>
      <c r="C326" s="35"/>
      <c r="D326" s="186" t="s">
        <v>126</v>
      </c>
      <c r="E326" s="35"/>
      <c r="F326" s="187" t="s">
        <v>448</v>
      </c>
      <c r="G326" s="35"/>
      <c r="H326" s="35"/>
      <c r="I326" s="112"/>
      <c r="J326" s="35"/>
      <c r="K326" s="35"/>
      <c r="L326" s="38"/>
      <c r="M326" s="188"/>
      <c r="N326" s="60"/>
      <c r="O326" s="60"/>
      <c r="P326" s="60"/>
      <c r="Q326" s="60"/>
      <c r="R326" s="60"/>
      <c r="S326" s="60"/>
      <c r="T326" s="61"/>
      <c r="AT326" s="17" t="s">
        <v>126</v>
      </c>
      <c r="AU326" s="17" t="s">
        <v>74</v>
      </c>
    </row>
    <row r="327" spans="2:65" s="1" customFormat="1" ht="19.5">
      <c r="B327" s="34"/>
      <c r="C327" s="35"/>
      <c r="D327" s="186" t="s">
        <v>130</v>
      </c>
      <c r="E327" s="35"/>
      <c r="F327" s="189" t="s">
        <v>414</v>
      </c>
      <c r="G327" s="35"/>
      <c r="H327" s="35"/>
      <c r="I327" s="112"/>
      <c r="J327" s="35"/>
      <c r="K327" s="35"/>
      <c r="L327" s="38"/>
      <c r="M327" s="188"/>
      <c r="N327" s="60"/>
      <c r="O327" s="60"/>
      <c r="P327" s="60"/>
      <c r="Q327" s="60"/>
      <c r="R327" s="60"/>
      <c r="S327" s="60"/>
      <c r="T327" s="61"/>
      <c r="AT327" s="17" t="s">
        <v>130</v>
      </c>
      <c r="AU327" s="17" t="s">
        <v>74</v>
      </c>
    </row>
    <row r="328" spans="2:65" s="11" customFormat="1" ht="11.25">
      <c r="B328" s="190"/>
      <c r="C328" s="191"/>
      <c r="D328" s="186" t="s">
        <v>136</v>
      </c>
      <c r="E328" s="192" t="s">
        <v>19</v>
      </c>
      <c r="F328" s="193" t="s">
        <v>449</v>
      </c>
      <c r="G328" s="191"/>
      <c r="H328" s="194">
        <v>46.56</v>
      </c>
      <c r="I328" s="195"/>
      <c r="J328" s="191"/>
      <c r="K328" s="191"/>
      <c r="L328" s="196"/>
      <c r="M328" s="197"/>
      <c r="N328" s="198"/>
      <c r="O328" s="198"/>
      <c r="P328" s="198"/>
      <c r="Q328" s="198"/>
      <c r="R328" s="198"/>
      <c r="S328" s="198"/>
      <c r="T328" s="199"/>
      <c r="AT328" s="200" t="s">
        <v>136</v>
      </c>
      <c r="AU328" s="200" t="s">
        <v>74</v>
      </c>
      <c r="AV328" s="11" t="s">
        <v>74</v>
      </c>
      <c r="AW328" s="11" t="s">
        <v>32</v>
      </c>
      <c r="AX328" s="11" t="s">
        <v>70</v>
      </c>
      <c r="AY328" s="200" t="s">
        <v>119</v>
      </c>
    </row>
    <row r="329" spans="2:65" s="11" customFormat="1" ht="11.25">
      <c r="B329" s="190"/>
      <c r="C329" s="191"/>
      <c r="D329" s="186" t="s">
        <v>136</v>
      </c>
      <c r="E329" s="192" t="s">
        <v>19</v>
      </c>
      <c r="F329" s="193" t="s">
        <v>450</v>
      </c>
      <c r="G329" s="191"/>
      <c r="H329" s="194">
        <v>295.95999999999998</v>
      </c>
      <c r="I329" s="195"/>
      <c r="J329" s="191"/>
      <c r="K329" s="191"/>
      <c r="L329" s="196"/>
      <c r="M329" s="197"/>
      <c r="N329" s="198"/>
      <c r="O329" s="198"/>
      <c r="P329" s="198"/>
      <c r="Q329" s="198"/>
      <c r="R329" s="198"/>
      <c r="S329" s="198"/>
      <c r="T329" s="199"/>
      <c r="AT329" s="200" t="s">
        <v>136</v>
      </c>
      <c r="AU329" s="200" t="s">
        <v>74</v>
      </c>
      <c r="AV329" s="11" t="s">
        <v>74</v>
      </c>
      <c r="AW329" s="11" t="s">
        <v>32</v>
      </c>
      <c r="AX329" s="11" t="s">
        <v>70</v>
      </c>
      <c r="AY329" s="200" t="s">
        <v>119</v>
      </c>
    </row>
    <row r="330" spans="2:65" s="11" customFormat="1" ht="11.25">
      <c r="B330" s="190"/>
      <c r="C330" s="191"/>
      <c r="D330" s="186" t="s">
        <v>136</v>
      </c>
      <c r="E330" s="192" t="s">
        <v>19</v>
      </c>
      <c r="F330" s="193" t="s">
        <v>451</v>
      </c>
      <c r="G330" s="191"/>
      <c r="H330" s="194">
        <v>13.2</v>
      </c>
      <c r="I330" s="195"/>
      <c r="J330" s="191"/>
      <c r="K330" s="191"/>
      <c r="L330" s="196"/>
      <c r="M330" s="197"/>
      <c r="N330" s="198"/>
      <c r="O330" s="198"/>
      <c r="P330" s="198"/>
      <c r="Q330" s="198"/>
      <c r="R330" s="198"/>
      <c r="S330" s="198"/>
      <c r="T330" s="199"/>
      <c r="AT330" s="200" t="s">
        <v>136</v>
      </c>
      <c r="AU330" s="200" t="s">
        <v>74</v>
      </c>
      <c r="AV330" s="11" t="s">
        <v>74</v>
      </c>
      <c r="AW330" s="11" t="s">
        <v>32</v>
      </c>
      <c r="AX330" s="11" t="s">
        <v>70</v>
      </c>
      <c r="AY330" s="200" t="s">
        <v>119</v>
      </c>
    </row>
    <row r="331" spans="2:65" s="11" customFormat="1" ht="11.25">
      <c r="B331" s="190"/>
      <c r="C331" s="191"/>
      <c r="D331" s="186" t="s">
        <v>136</v>
      </c>
      <c r="E331" s="192" t="s">
        <v>19</v>
      </c>
      <c r="F331" s="193" t="s">
        <v>452</v>
      </c>
      <c r="G331" s="191"/>
      <c r="H331" s="194">
        <v>243</v>
      </c>
      <c r="I331" s="195"/>
      <c r="J331" s="191"/>
      <c r="K331" s="191"/>
      <c r="L331" s="196"/>
      <c r="M331" s="197"/>
      <c r="N331" s="198"/>
      <c r="O331" s="198"/>
      <c r="P331" s="198"/>
      <c r="Q331" s="198"/>
      <c r="R331" s="198"/>
      <c r="S331" s="198"/>
      <c r="T331" s="199"/>
      <c r="AT331" s="200" t="s">
        <v>136</v>
      </c>
      <c r="AU331" s="200" t="s">
        <v>74</v>
      </c>
      <c r="AV331" s="11" t="s">
        <v>74</v>
      </c>
      <c r="AW331" s="11" t="s">
        <v>32</v>
      </c>
      <c r="AX331" s="11" t="s">
        <v>70</v>
      </c>
      <c r="AY331" s="200" t="s">
        <v>119</v>
      </c>
    </row>
    <row r="332" spans="2:65" s="13" customFormat="1" ht="11.25">
      <c r="B332" s="212"/>
      <c r="C332" s="213"/>
      <c r="D332" s="186" t="s">
        <v>136</v>
      </c>
      <c r="E332" s="214" t="s">
        <v>19</v>
      </c>
      <c r="F332" s="215" t="s">
        <v>188</v>
      </c>
      <c r="G332" s="213"/>
      <c r="H332" s="216">
        <v>598.72</v>
      </c>
      <c r="I332" s="217"/>
      <c r="J332" s="213"/>
      <c r="K332" s="213"/>
      <c r="L332" s="218"/>
      <c r="M332" s="219"/>
      <c r="N332" s="220"/>
      <c r="O332" s="220"/>
      <c r="P332" s="220"/>
      <c r="Q332" s="220"/>
      <c r="R332" s="220"/>
      <c r="S332" s="220"/>
      <c r="T332" s="221"/>
      <c r="AT332" s="222" t="s">
        <v>136</v>
      </c>
      <c r="AU332" s="222" t="s">
        <v>74</v>
      </c>
      <c r="AV332" s="13" t="s">
        <v>138</v>
      </c>
      <c r="AW332" s="13" t="s">
        <v>32</v>
      </c>
      <c r="AX332" s="13" t="s">
        <v>77</v>
      </c>
      <c r="AY332" s="222" t="s">
        <v>119</v>
      </c>
    </row>
    <row r="333" spans="2:65" s="1" customFormat="1" ht="16.5" customHeight="1">
      <c r="B333" s="34"/>
      <c r="C333" s="174" t="s">
        <v>453</v>
      </c>
      <c r="D333" s="174" t="s">
        <v>120</v>
      </c>
      <c r="E333" s="175" t="s">
        <v>454</v>
      </c>
      <c r="F333" s="176" t="s">
        <v>455</v>
      </c>
      <c r="G333" s="177" t="s">
        <v>182</v>
      </c>
      <c r="H333" s="178">
        <v>73</v>
      </c>
      <c r="I333" s="179"/>
      <c r="J333" s="180">
        <f>ROUND(I333*H333,2)</f>
        <v>0</v>
      </c>
      <c r="K333" s="176" t="s">
        <v>19</v>
      </c>
      <c r="L333" s="38"/>
      <c r="M333" s="181" t="s">
        <v>19</v>
      </c>
      <c r="N333" s="182" t="s">
        <v>41</v>
      </c>
      <c r="O333" s="60"/>
      <c r="P333" s="183">
        <f>O333*H333</f>
        <v>0</v>
      </c>
      <c r="Q333" s="183">
        <v>0</v>
      </c>
      <c r="R333" s="183">
        <f>Q333*H333</f>
        <v>0</v>
      </c>
      <c r="S333" s="183">
        <v>0</v>
      </c>
      <c r="T333" s="184">
        <f>S333*H333</f>
        <v>0</v>
      </c>
      <c r="AR333" s="17" t="s">
        <v>138</v>
      </c>
      <c r="AT333" s="17" t="s">
        <v>120</v>
      </c>
      <c r="AU333" s="17" t="s">
        <v>74</v>
      </c>
      <c r="AY333" s="17" t="s">
        <v>119</v>
      </c>
      <c r="BE333" s="185">
        <f>IF(N333="základní",J333,0)</f>
        <v>0</v>
      </c>
      <c r="BF333" s="185">
        <f>IF(N333="snížená",J333,0)</f>
        <v>0</v>
      </c>
      <c r="BG333" s="185">
        <f>IF(N333="zákl. přenesená",J333,0)</f>
        <v>0</v>
      </c>
      <c r="BH333" s="185">
        <f>IF(N333="sníž. přenesená",J333,0)</f>
        <v>0</v>
      </c>
      <c r="BI333" s="185">
        <f>IF(N333="nulová",J333,0)</f>
        <v>0</v>
      </c>
      <c r="BJ333" s="17" t="s">
        <v>77</v>
      </c>
      <c r="BK333" s="185">
        <f>ROUND(I333*H333,2)</f>
        <v>0</v>
      </c>
      <c r="BL333" s="17" t="s">
        <v>138</v>
      </c>
      <c r="BM333" s="17" t="s">
        <v>456</v>
      </c>
    </row>
    <row r="334" spans="2:65" s="1" customFormat="1" ht="11.25">
      <c r="B334" s="34"/>
      <c r="C334" s="35"/>
      <c r="D334" s="186" t="s">
        <v>126</v>
      </c>
      <c r="E334" s="35"/>
      <c r="F334" s="187" t="s">
        <v>455</v>
      </c>
      <c r="G334" s="35"/>
      <c r="H334" s="35"/>
      <c r="I334" s="112"/>
      <c r="J334" s="35"/>
      <c r="K334" s="35"/>
      <c r="L334" s="38"/>
      <c r="M334" s="188"/>
      <c r="N334" s="60"/>
      <c r="O334" s="60"/>
      <c r="P334" s="60"/>
      <c r="Q334" s="60"/>
      <c r="R334" s="60"/>
      <c r="S334" s="60"/>
      <c r="T334" s="61"/>
      <c r="AT334" s="17" t="s">
        <v>126</v>
      </c>
      <c r="AU334" s="17" t="s">
        <v>74</v>
      </c>
    </row>
    <row r="335" spans="2:65" s="1" customFormat="1" ht="19.5">
      <c r="B335" s="34"/>
      <c r="C335" s="35"/>
      <c r="D335" s="186" t="s">
        <v>130</v>
      </c>
      <c r="E335" s="35"/>
      <c r="F335" s="189" t="s">
        <v>414</v>
      </c>
      <c r="G335" s="35"/>
      <c r="H335" s="35"/>
      <c r="I335" s="112"/>
      <c r="J335" s="35"/>
      <c r="K335" s="35"/>
      <c r="L335" s="38"/>
      <c r="M335" s="188"/>
      <c r="N335" s="60"/>
      <c r="O335" s="60"/>
      <c r="P335" s="60"/>
      <c r="Q335" s="60"/>
      <c r="R335" s="60"/>
      <c r="S335" s="60"/>
      <c r="T335" s="61"/>
      <c r="AT335" s="17" t="s">
        <v>130</v>
      </c>
      <c r="AU335" s="17" t="s">
        <v>74</v>
      </c>
    </row>
    <row r="336" spans="2:65" s="11" customFormat="1" ht="11.25">
      <c r="B336" s="190"/>
      <c r="C336" s="191"/>
      <c r="D336" s="186" t="s">
        <v>136</v>
      </c>
      <c r="E336" s="192" t="s">
        <v>19</v>
      </c>
      <c r="F336" s="193" t="s">
        <v>396</v>
      </c>
      <c r="G336" s="191"/>
      <c r="H336" s="194">
        <v>73</v>
      </c>
      <c r="I336" s="195"/>
      <c r="J336" s="191"/>
      <c r="K336" s="191"/>
      <c r="L336" s="196"/>
      <c r="M336" s="197"/>
      <c r="N336" s="198"/>
      <c r="O336" s="198"/>
      <c r="P336" s="198"/>
      <c r="Q336" s="198"/>
      <c r="R336" s="198"/>
      <c r="S336" s="198"/>
      <c r="T336" s="199"/>
      <c r="AT336" s="200" t="s">
        <v>136</v>
      </c>
      <c r="AU336" s="200" t="s">
        <v>74</v>
      </c>
      <c r="AV336" s="11" t="s">
        <v>74</v>
      </c>
      <c r="AW336" s="11" t="s">
        <v>32</v>
      </c>
      <c r="AX336" s="11" t="s">
        <v>77</v>
      </c>
      <c r="AY336" s="200" t="s">
        <v>119</v>
      </c>
    </row>
    <row r="337" spans="2:65" s="1" customFormat="1" ht="16.5" customHeight="1">
      <c r="B337" s="34"/>
      <c r="C337" s="174" t="s">
        <v>457</v>
      </c>
      <c r="D337" s="174" t="s">
        <v>120</v>
      </c>
      <c r="E337" s="175" t="s">
        <v>458</v>
      </c>
      <c r="F337" s="176" t="s">
        <v>459</v>
      </c>
      <c r="G337" s="177" t="s">
        <v>182</v>
      </c>
      <c r="H337" s="178">
        <v>3075.86</v>
      </c>
      <c r="I337" s="179"/>
      <c r="J337" s="180">
        <f>ROUND(I337*H337,2)</f>
        <v>0</v>
      </c>
      <c r="K337" s="176" t="s">
        <v>19</v>
      </c>
      <c r="L337" s="38"/>
      <c r="M337" s="181" t="s">
        <v>19</v>
      </c>
      <c r="N337" s="182" t="s">
        <v>41</v>
      </c>
      <c r="O337" s="60"/>
      <c r="P337" s="183">
        <f>O337*H337</f>
        <v>0</v>
      </c>
      <c r="Q337" s="183">
        <v>0</v>
      </c>
      <c r="R337" s="183">
        <f>Q337*H337</f>
        <v>0</v>
      </c>
      <c r="S337" s="183">
        <v>0</v>
      </c>
      <c r="T337" s="184">
        <f>S337*H337</f>
        <v>0</v>
      </c>
      <c r="AR337" s="17" t="s">
        <v>138</v>
      </c>
      <c r="AT337" s="17" t="s">
        <v>120</v>
      </c>
      <c r="AU337" s="17" t="s">
        <v>74</v>
      </c>
      <c r="AY337" s="17" t="s">
        <v>119</v>
      </c>
      <c r="BE337" s="185">
        <f>IF(N337="základní",J337,0)</f>
        <v>0</v>
      </c>
      <c r="BF337" s="185">
        <f>IF(N337="snížená",J337,0)</f>
        <v>0</v>
      </c>
      <c r="BG337" s="185">
        <f>IF(N337="zákl. přenesená",J337,0)</f>
        <v>0</v>
      </c>
      <c r="BH337" s="185">
        <f>IF(N337="sníž. přenesená",J337,0)</f>
        <v>0</v>
      </c>
      <c r="BI337" s="185">
        <f>IF(N337="nulová",J337,0)</f>
        <v>0</v>
      </c>
      <c r="BJ337" s="17" t="s">
        <v>77</v>
      </c>
      <c r="BK337" s="185">
        <f>ROUND(I337*H337,2)</f>
        <v>0</v>
      </c>
      <c r="BL337" s="17" t="s">
        <v>138</v>
      </c>
      <c r="BM337" s="17" t="s">
        <v>460</v>
      </c>
    </row>
    <row r="338" spans="2:65" s="1" customFormat="1" ht="11.25">
      <c r="B338" s="34"/>
      <c r="C338" s="35"/>
      <c r="D338" s="186" t="s">
        <v>126</v>
      </c>
      <c r="E338" s="35"/>
      <c r="F338" s="187" t="s">
        <v>459</v>
      </c>
      <c r="G338" s="35"/>
      <c r="H338" s="35"/>
      <c r="I338" s="112"/>
      <c r="J338" s="35"/>
      <c r="K338" s="35"/>
      <c r="L338" s="38"/>
      <c r="M338" s="188"/>
      <c r="N338" s="60"/>
      <c r="O338" s="60"/>
      <c r="P338" s="60"/>
      <c r="Q338" s="60"/>
      <c r="R338" s="60"/>
      <c r="S338" s="60"/>
      <c r="T338" s="61"/>
      <c r="AT338" s="17" t="s">
        <v>126</v>
      </c>
      <c r="AU338" s="17" t="s">
        <v>74</v>
      </c>
    </row>
    <row r="339" spans="2:65" s="1" customFormat="1" ht="19.5">
      <c r="B339" s="34"/>
      <c r="C339" s="35"/>
      <c r="D339" s="186" t="s">
        <v>130</v>
      </c>
      <c r="E339" s="35"/>
      <c r="F339" s="189" t="s">
        <v>414</v>
      </c>
      <c r="G339" s="35"/>
      <c r="H339" s="35"/>
      <c r="I339" s="112"/>
      <c r="J339" s="35"/>
      <c r="K339" s="35"/>
      <c r="L339" s="38"/>
      <c r="M339" s="188"/>
      <c r="N339" s="60"/>
      <c r="O339" s="60"/>
      <c r="P339" s="60"/>
      <c r="Q339" s="60"/>
      <c r="R339" s="60"/>
      <c r="S339" s="60"/>
      <c r="T339" s="61"/>
      <c r="AT339" s="17" t="s">
        <v>130</v>
      </c>
      <c r="AU339" s="17" t="s">
        <v>74</v>
      </c>
    </row>
    <row r="340" spans="2:65" s="11" customFormat="1" ht="11.25">
      <c r="B340" s="190"/>
      <c r="C340" s="191"/>
      <c r="D340" s="186" t="s">
        <v>136</v>
      </c>
      <c r="E340" s="192" t="s">
        <v>19</v>
      </c>
      <c r="F340" s="193" t="s">
        <v>397</v>
      </c>
      <c r="G340" s="191"/>
      <c r="H340" s="194">
        <v>230.5</v>
      </c>
      <c r="I340" s="195"/>
      <c r="J340" s="191"/>
      <c r="K340" s="191"/>
      <c r="L340" s="196"/>
      <c r="M340" s="197"/>
      <c r="N340" s="198"/>
      <c r="O340" s="198"/>
      <c r="P340" s="198"/>
      <c r="Q340" s="198"/>
      <c r="R340" s="198"/>
      <c r="S340" s="198"/>
      <c r="T340" s="199"/>
      <c r="AT340" s="200" t="s">
        <v>136</v>
      </c>
      <c r="AU340" s="200" t="s">
        <v>74</v>
      </c>
      <c r="AV340" s="11" t="s">
        <v>74</v>
      </c>
      <c r="AW340" s="11" t="s">
        <v>32</v>
      </c>
      <c r="AX340" s="11" t="s">
        <v>70</v>
      </c>
      <c r="AY340" s="200" t="s">
        <v>119</v>
      </c>
    </row>
    <row r="341" spans="2:65" s="11" customFormat="1" ht="11.25">
      <c r="B341" s="190"/>
      <c r="C341" s="191"/>
      <c r="D341" s="186" t="s">
        <v>136</v>
      </c>
      <c r="E341" s="192" t="s">
        <v>19</v>
      </c>
      <c r="F341" s="193" t="s">
        <v>398</v>
      </c>
      <c r="G341" s="191"/>
      <c r="H341" s="194">
        <v>277.8</v>
      </c>
      <c r="I341" s="195"/>
      <c r="J341" s="191"/>
      <c r="K341" s="191"/>
      <c r="L341" s="196"/>
      <c r="M341" s="197"/>
      <c r="N341" s="198"/>
      <c r="O341" s="198"/>
      <c r="P341" s="198"/>
      <c r="Q341" s="198"/>
      <c r="R341" s="198"/>
      <c r="S341" s="198"/>
      <c r="T341" s="199"/>
      <c r="AT341" s="200" t="s">
        <v>136</v>
      </c>
      <c r="AU341" s="200" t="s">
        <v>74</v>
      </c>
      <c r="AV341" s="11" t="s">
        <v>74</v>
      </c>
      <c r="AW341" s="11" t="s">
        <v>32</v>
      </c>
      <c r="AX341" s="11" t="s">
        <v>70</v>
      </c>
      <c r="AY341" s="200" t="s">
        <v>119</v>
      </c>
    </row>
    <row r="342" spans="2:65" s="11" customFormat="1" ht="11.25">
      <c r="B342" s="190"/>
      <c r="C342" s="191"/>
      <c r="D342" s="186" t="s">
        <v>136</v>
      </c>
      <c r="E342" s="192" t="s">
        <v>19</v>
      </c>
      <c r="F342" s="193" t="s">
        <v>399</v>
      </c>
      <c r="G342" s="191"/>
      <c r="H342" s="194">
        <v>67.5</v>
      </c>
      <c r="I342" s="195"/>
      <c r="J342" s="191"/>
      <c r="K342" s="191"/>
      <c r="L342" s="196"/>
      <c r="M342" s="197"/>
      <c r="N342" s="198"/>
      <c r="O342" s="198"/>
      <c r="P342" s="198"/>
      <c r="Q342" s="198"/>
      <c r="R342" s="198"/>
      <c r="S342" s="198"/>
      <c r="T342" s="199"/>
      <c r="AT342" s="200" t="s">
        <v>136</v>
      </c>
      <c r="AU342" s="200" t="s">
        <v>74</v>
      </c>
      <c r="AV342" s="11" t="s">
        <v>74</v>
      </c>
      <c r="AW342" s="11" t="s">
        <v>32</v>
      </c>
      <c r="AX342" s="11" t="s">
        <v>70</v>
      </c>
      <c r="AY342" s="200" t="s">
        <v>119</v>
      </c>
    </row>
    <row r="343" spans="2:65" s="11" customFormat="1" ht="11.25">
      <c r="B343" s="190"/>
      <c r="C343" s="191"/>
      <c r="D343" s="186" t="s">
        <v>136</v>
      </c>
      <c r="E343" s="192" t="s">
        <v>19</v>
      </c>
      <c r="F343" s="193" t="s">
        <v>400</v>
      </c>
      <c r="G343" s="191"/>
      <c r="H343" s="194">
        <v>87.16</v>
      </c>
      <c r="I343" s="195"/>
      <c r="J343" s="191"/>
      <c r="K343" s="191"/>
      <c r="L343" s="196"/>
      <c r="M343" s="197"/>
      <c r="N343" s="198"/>
      <c r="O343" s="198"/>
      <c r="P343" s="198"/>
      <c r="Q343" s="198"/>
      <c r="R343" s="198"/>
      <c r="S343" s="198"/>
      <c r="T343" s="199"/>
      <c r="AT343" s="200" t="s">
        <v>136</v>
      </c>
      <c r="AU343" s="200" t="s">
        <v>74</v>
      </c>
      <c r="AV343" s="11" t="s">
        <v>74</v>
      </c>
      <c r="AW343" s="11" t="s">
        <v>32</v>
      </c>
      <c r="AX343" s="11" t="s">
        <v>70</v>
      </c>
      <c r="AY343" s="200" t="s">
        <v>119</v>
      </c>
    </row>
    <row r="344" spans="2:65" s="11" customFormat="1" ht="11.25">
      <c r="B344" s="190"/>
      <c r="C344" s="191"/>
      <c r="D344" s="186" t="s">
        <v>136</v>
      </c>
      <c r="E344" s="192" t="s">
        <v>19</v>
      </c>
      <c r="F344" s="193" t="s">
        <v>401</v>
      </c>
      <c r="G344" s="191"/>
      <c r="H344" s="194">
        <v>6.3</v>
      </c>
      <c r="I344" s="195"/>
      <c r="J344" s="191"/>
      <c r="K344" s="191"/>
      <c r="L344" s="196"/>
      <c r="M344" s="197"/>
      <c r="N344" s="198"/>
      <c r="O344" s="198"/>
      <c r="P344" s="198"/>
      <c r="Q344" s="198"/>
      <c r="R344" s="198"/>
      <c r="S344" s="198"/>
      <c r="T344" s="199"/>
      <c r="AT344" s="200" t="s">
        <v>136</v>
      </c>
      <c r="AU344" s="200" t="s">
        <v>74</v>
      </c>
      <c r="AV344" s="11" t="s">
        <v>74</v>
      </c>
      <c r="AW344" s="11" t="s">
        <v>32</v>
      </c>
      <c r="AX344" s="11" t="s">
        <v>70</v>
      </c>
      <c r="AY344" s="200" t="s">
        <v>119</v>
      </c>
    </row>
    <row r="345" spans="2:65" s="11" customFormat="1" ht="11.25">
      <c r="B345" s="190"/>
      <c r="C345" s="191"/>
      <c r="D345" s="186" t="s">
        <v>136</v>
      </c>
      <c r="E345" s="192" t="s">
        <v>19</v>
      </c>
      <c r="F345" s="193" t="s">
        <v>402</v>
      </c>
      <c r="G345" s="191"/>
      <c r="H345" s="194">
        <v>2406.6</v>
      </c>
      <c r="I345" s="195"/>
      <c r="J345" s="191"/>
      <c r="K345" s="191"/>
      <c r="L345" s="196"/>
      <c r="M345" s="197"/>
      <c r="N345" s="198"/>
      <c r="O345" s="198"/>
      <c r="P345" s="198"/>
      <c r="Q345" s="198"/>
      <c r="R345" s="198"/>
      <c r="S345" s="198"/>
      <c r="T345" s="199"/>
      <c r="AT345" s="200" t="s">
        <v>136</v>
      </c>
      <c r="AU345" s="200" t="s">
        <v>74</v>
      </c>
      <c r="AV345" s="11" t="s">
        <v>74</v>
      </c>
      <c r="AW345" s="11" t="s">
        <v>32</v>
      </c>
      <c r="AX345" s="11" t="s">
        <v>70</v>
      </c>
      <c r="AY345" s="200" t="s">
        <v>119</v>
      </c>
    </row>
    <row r="346" spans="2:65" s="13" customFormat="1" ht="11.25">
      <c r="B346" s="212"/>
      <c r="C346" s="213"/>
      <c r="D346" s="186" t="s">
        <v>136</v>
      </c>
      <c r="E346" s="214" t="s">
        <v>19</v>
      </c>
      <c r="F346" s="215" t="s">
        <v>188</v>
      </c>
      <c r="G346" s="213"/>
      <c r="H346" s="216">
        <v>3075.8599999999997</v>
      </c>
      <c r="I346" s="217"/>
      <c r="J346" s="213"/>
      <c r="K346" s="213"/>
      <c r="L346" s="218"/>
      <c r="M346" s="219"/>
      <c r="N346" s="220"/>
      <c r="O346" s="220"/>
      <c r="P346" s="220"/>
      <c r="Q346" s="220"/>
      <c r="R346" s="220"/>
      <c r="S346" s="220"/>
      <c r="T346" s="221"/>
      <c r="AT346" s="222" t="s">
        <v>136</v>
      </c>
      <c r="AU346" s="222" t="s">
        <v>74</v>
      </c>
      <c r="AV346" s="13" t="s">
        <v>138</v>
      </c>
      <c r="AW346" s="13" t="s">
        <v>32</v>
      </c>
      <c r="AX346" s="13" t="s">
        <v>77</v>
      </c>
      <c r="AY346" s="222" t="s">
        <v>119</v>
      </c>
    </row>
    <row r="347" spans="2:65" s="1" customFormat="1" ht="16.5" customHeight="1">
      <c r="B347" s="34"/>
      <c r="C347" s="174" t="s">
        <v>461</v>
      </c>
      <c r="D347" s="174" t="s">
        <v>120</v>
      </c>
      <c r="E347" s="175" t="s">
        <v>462</v>
      </c>
      <c r="F347" s="176" t="s">
        <v>463</v>
      </c>
      <c r="G347" s="177" t="s">
        <v>182</v>
      </c>
      <c r="H347" s="178">
        <v>1059.75</v>
      </c>
      <c r="I347" s="179"/>
      <c r="J347" s="180">
        <f>ROUND(I347*H347,2)</f>
        <v>0</v>
      </c>
      <c r="K347" s="176" t="s">
        <v>19</v>
      </c>
      <c r="L347" s="38"/>
      <c r="M347" s="181" t="s">
        <v>19</v>
      </c>
      <c r="N347" s="182" t="s">
        <v>41</v>
      </c>
      <c r="O347" s="60"/>
      <c r="P347" s="183">
        <f>O347*H347</f>
        <v>0</v>
      </c>
      <c r="Q347" s="183">
        <v>0</v>
      </c>
      <c r="R347" s="183">
        <f>Q347*H347</f>
        <v>0</v>
      </c>
      <c r="S347" s="183">
        <v>0</v>
      </c>
      <c r="T347" s="184">
        <f>S347*H347</f>
        <v>0</v>
      </c>
      <c r="AR347" s="17" t="s">
        <v>138</v>
      </c>
      <c r="AT347" s="17" t="s">
        <v>120</v>
      </c>
      <c r="AU347" s="17" t="s">
        <v>74</v>
      </c>
      <c r="AY347" s="17" t="s">
        <v>119</v>
      </c>
      <c r="BE347" s="185">
        <f>IF(N347="základní",J347,0)</f>
        <v>0</v>
      </c>
      <c r="BF347" s="185">
        <f>IF(N347="snížená",J347,0)</f>
        <v>0</v>
      </c>
      <c r="BG347" s="185">
        <f>IF(N347="zákl. přenesená",J347,0)</f>
        <v>0</v>
      </c>
      <c r="BH347" s="185">
        <f>IF(N347="sníž. přenesená",J347,0)</f>
        <v>0</v>
      </c>
      <c r="BI347" s="185">
        <f>IF(N347="nulová",J347,0)</f>
        <v>0</v>
      </c>
      <c r="BJ347" s="17" t="s">
        <v>77</v>
      </c>
      <c r="BK347" s="185">
        <f>ROUND(I347*H347,2)</f>
        <v>0</v>
      </c>
      <c r="BL347" s="17" t="s">
        <v>138</v>
      </c>
      <c r="BM347" s="17" t="s">
        <v>464</v>
      </c>
    </row>
    <row r="348" spans="2:65" s="1" customFormat="1" ht="11.25">
      <c r="B348" s="34"/>
      <c r="C348" s="35"/>
      <c r="D348" s="186" t="s">
        <v>126</v>
      </c>
      <c r="E348" s="35"/>
      <c r="F348" s="187" t="s">
        <v>463</v>
      </c>
      <c r="G348" s="35"/>
      <c r="H348" s="35"/>
      <c r="I348" s="112"/>
      <c r="J348" s="35"/>
      <c r="K348" s="35"/>
      <c r="L348" s="38"/>
      <c r="M348" s="188"/>
      <c r="N348" s="60"/>
      <c r="O348" s="60"/>
      <c r="P348" s="60"/>
      <c r="Q348" s="60"/>
      <c r="R348" s="60"/>
      <c r="S348" s="60"/>
      <c r="T348" s="61"/>
      <c r="AT348" s="17" t="s">
        <v>126</v>
      </c>
      <c r="AU348" s="17" t="s">
        <v>74</v>
      </c>
    </row>
    <row r="349" spans="2:65" s="1" customFormat="1" ht="19.5">
      <c r="B349" s="34"/>
      <c r="C349" s="35"/>
      <c r="D349" s="186" t="s">
        <v>130</v>
      </c>
      <c r="E349" s="35"/>
      <c r="F349" s="189" t="s">
        <v>414</v>
      </c>
      <c r="G349" s="35"/>
      <c r="H349" s="35"/>
      <c r="I349" s="112"/>
      <c r="J349" s="35"/>
      <c r="K349" s="35"/>
      <c r="L349" s="38"/>
      <c r="M349" s="188"/>
      <c r="N349" s="60"/>
      <c r="O349" s="60"/>
      <c r="P349" s="60"/>
      <c r="Q349" s="60"/>
      <c r="R349" s="60"/>
      <c r="S349" s="60"/>
      <c r="T349" s="61"/>
      <c r="AT349" s="17" t="s">
        <v>130</v>
      </c>
      <c r="AU349" s="17" t="s">
        <v>74</v>
      </c>
    </row>
    <row r="350" spans="2:65" s="11" customFormat="1" ht="11.25">
      <c r="B350" s="190"/>
      <c r="C350" s="191"/>
      <c r="D350" s="186" t="s">
        <v>136</v>
      </c>
      <c r="E350" s="192" t="s">
        <v>19</v>
      </c>
      <c r="F350" s="193" t="s">
        <v>403</v>
      </c>
      <c r="G350" s="191"/>
      <c r="H350" s="194">
        <v>684.3</v>
      </c>
      <c r="I350" s="195"/>
      <c r="J350" s="191"/>
      <c r="K350" s="191"/>
      <c r="L350" s="196"/>
      <c r="M350" s="197"/>
      <c r="N350" s="198"/>
      <c r="O350" s="198"/>
      <c r="P350" s="198"/>
      <c r="Q350" s="198"/>
      <c r="R350" s="198"/>
      <c r="S350" s="198"/>
      <c r="T350" s="199"/>
      <c r="AT350" s="200" t="s">
        <v>136</v>
      </c>
      <c r="AU350" s="200" t="s">
        <v>74</v>
      </c>
      <c r="AV350" s="11" t="s">
        <v>74</v>
      </c>
      <c r="AW350" s="11" t="s">
        <v>32</v>
      </c>
      <c r="AX350" s="11" t="s">
        <v>70</v>
      </c>
      <c r="AY350" s="200" t="s">
        <v>119</v>
      </c>
    </row>
    <row r="351" spans="2:65" s="11" customFormat="1" ht="11.25">
      <c r="B351" s="190"/>
      <c r="C351" s="191"/>
      <c r="D351" s="186" t="s">
        <v>136</v>
      </c>
      <c r="E351" s="192" t="s">
        <v>19</v>
      </c>
      <c r="F351" s="193" t="s">
        <v>404</v>
      </c>
      <c r="G351" s="191"/>
      <c r="H351" s="194">
        <v>170.3</v>
      </c>
      <c r="I351" s="195"/>
      <c r="J351" s="191"/>
      <c r="K351" s="191"/>
      <c r="L351" s="196"/>
      <c r="M351" s="197"/>
      <c r="N351" s="198"/>
      <c r="O351" s="198"/>
      <c r="P351" s="198"/>
      <c r="Q351" s="198"/>
      <c r="R351" s="198"/>
      <c r="S351" s="198"/>
      <c r="T351" s="199"/>
      <c r="AT351" s="200" t="s">
        <v>136</v>
      </c>
      <c r="AU351" s="200" t="s">
        <v>74</v>
      </c>
      <c r="AV351" s="11" t="s">
        <v>74</v>
      </c>
      <c r="AW351" s="11" t="s">
        <v>32</v>
      </c>
      <c r="AX351" s="11" t="s">
        <v>70</v>
      </c>
      <c r="AY351" s="200" t="s">
        <v>119</v>
      </c>
    </row>
    <row r="352" spans="2:65" s="11" customFormat="1" ht="11.25">
      <c r="B352" s="190"/>
      <c r="C352" s="191"/>
      <c r="D352" s="186" t="s">
        <v>136</v>
      </c>
      <c r="E352" s="192" t="s">
        <v>19</v>
      </c>
      <c r="F352" s="193" t="s">
        <v>405</v>
      </c>
      <c r="G352" s="191"/>
      <c r="H352" s="194">
        <v>96.05</v>
      </c>
      <c r="I352" s="195"/>
      <c r="J352" s="191"/>
      <c r="K352" s="191"/>
      <c r="L352" s="196"/>
      <c r="M352" s="197"/>
      <c r="N352" s="198"/>
      <c r="O352" s="198"/>
      <c r="P352" s="198"/>
      <c r="Q352" s="198"/>
      <c r="R352" s="198"/>
      <c r="S352" s="198"/>
      <c r="T352" s="199"/>
      <c r="AT352" s="200" t="s">
        <v>136</v>
      </c>
      <c r="AU352" s="200" t="s">
        <v>74</v>
      </c>
      <c r="AV352" s="11" t="s">
        <v>74</v>
      </c>
      <c r="AW352" s="11" t="s">
        <v>32</v>
      </c>
      <c r="AX352" s="11" t="s">
        <v>70</v>
      </c>
      <c r="AY352" s="200" t="s">
        <v>119</v>
      </c>
    </row>
    <row r="353" spans="2:65" s="11" customFormat="1" ht="11.25">
      <c r="B353" s="190"/>
      <c r="C353" s="191"/>
      <c r="D353" s="186" t="s">
        <v>136</v>
      </c>
      <c r="E353" s="192" t="s">
        <v>19</v>
      </c>
      <c r="F353" s="193" t="s">
        <v>406</v>
      </c>
      <c r="G353" s="191"/>
      <c r="H353" s="194">
        <v>74.900000000000006</v>
      </c>
      <c r="I353" s="195"/>
      <c r="J353" s="191"/>
      <c r="K353" s="191"/>
      <c r="L353" s="196"/>
      <c r="M353" s="197"/>
      <c r="N353" s="198"/>
      <c r="O353" s="198"/>
      <c r="P353" s="198"/>
      <c r="Q353" s="198"/>
      <c r="R353" s="198"/>
      <c r="S353" s="198"/>
      <c r="T353" s="199"/>
      <c r="AT353" s="200" t="s">
        <v>136</v>
      </c>
      <c r="AU353" s="200" t="s">
        <v>74</v>
      </c>
      <c r="AV353" s="11" t="s">
        <v>74</v>
      </c>
      <c r="AW353" s="11" t="s">
        <v>32</v>
      </c>
      <c r="AX353" s="11" t="s">
        <v>70</v>
      </c>
      <c r="AY353" s="200" t="s">
        <v>119</v>
      </c>
    </row>
    <row r="354" spans="2:65" s="11" customFormat="1" ht="11.25">
      <c r="B354" s="190"/>
      <c r="C354" s="191"/>
      <c r="D354" s="186" t="s">
        <v>136</v>
      </c>
      <c r="E354" s="192" t="s">
        <v>19</v>
      </c>
      <c r="F354" s="193" t="s">
        <v>407</v>
      </c>
      <c r="G354" s="191"/>
      <c r="H354" s="194">
        <v>34.200000000000003</v>
      </c>
      <c r="I354" s="195"/>
      <c r="J354" s="191"/>
      <c r="K354" s="191"/>
      <c r="L354" s="196"/>
      <c r="M354" s="197"/>
      <c r="N354" s="198"/>
      <c r="O354" s="198"/>
      <c r="P354" s="198"/>
      <c r="Q354" s="198"/>
      <c r="R354" s="198"/>
      <c r="S354" s="198"/>
      <c r="T354" s="199"/>
      <c r="AT354" s="200" t="s">
        <v>136</v>
      </c>
      <c r="AU354" s="200" t="s">
        <v>74</v>
      </c>
      <c r="AV354" s="11" t="s">
        <v>74</v>
      </c>
      <c r="AW354" s="11" t="s">
        <v>32</v>
      </c>
      <c r="AX354" s="11" t="s">
        <v>70</v>
      </c>
      <c r="AY354" s="200" t="s">
        <v>119</v>
      </c>
    </row>
    <row r="355" spans="2:65" s="13" customFormat="1" ht="11.25">
      <c r="B355" s="212"/>
      <c r="C355" s="213"/>
      <c r="D355" s="186" t="s">
        <v>136</v>
      </c>
      <c r="E355" s="214" t="s">
        <v>19</v>
      </c>
      <c r="F355" s="215" t="s">
        <v>188</v>
      </c>
      <c r="G355" s="213"/>
      <c r="H355" s="216">
        <v>1059.75</v>
      </c>
      <c r="I355" s="217"/>
      <c r="J355" s="213"/>
      <c r="K355" s="213"/>
      <c r="L355" s="218"/>
      <c r="M355" s="219"/>
      <c r="N355" s="220"/>
      <c r="O355" s="220"/>
      <c r="P355" s="220"/>
      <c r="Q355" s="220"/>
      <c r="R355" s="220"/>
      <c r="S355" s="220"/>
      <c r="T355" s="221"/>
      <c r="AT355" s="222" t="s">
        <v>136</v>
      </c>
      <c r="AU355" s="222" t="s">
        <v>74</v>
      </c>
      <c r="AV355" s="13" t="s">
        <v>138</v>
      </c>
      <c r="AW355" s="13" t="s">
        <v>32</v>
      </c>
      <c r="AX355" s="13" t="s">
        <v>77</v>
      </c>
      <c r="AY355" s="222" t="s">
        <v>119</v>
      </c>
    </row>
    <row r="356" spans="2:65" s="1" customFormat="1" ht="16.5" customHeight="1">
      <c r="B356" s="34"/>
      <c r="C356" s="174" t="s">
        <v>465</v>
      </c>
      <c r="D356" s="174" t="s">
        <v>120</v>
      </c>
      <c r="E356" s="175" t="s">
        <v>466</v>
      </c>
      <c r="F356" s="176" t="s">
        <v>467</v>
      </c>
      <c r="G356" s="177" t="s">
        <v>182</v>
      </c>
      <c r="H356" s="178">
        <v>269</v>
      </c>
      <c r="I356" s="179"/>
      <c r="J356" s="180">
        <f>ROUND(I356*H356,2)</f>
        <v>0</v>
      </c>
      <c r="K356" s="176" t="s">
        <v>19</v>
      </c>
      <c r="L356" s="38"/>
      <c r="M356" s="181" t="s">
        <v>19</v>
      </c>
      <c r="N356" s="182" t="s">
        <v>41</v>
      </c>
      <c r="O356" s="60"/>
      <c r="P356" s="183">
        <f>O356*H356</f>
        <v>0</v>
      </c>
      <c r="Q356" s="183">
        <v>0</v>
      </c>
      <c r="R356" s="183">
        <f>Q356*H356</f>
        <v>0</v>
      </c>
      <c r="S356" s="183">
        <v>0</v>
      </c>
      <c r="T356" s="184">
        <f>S356*H356</f>
        <v>0</v>
      </c>
      <c r="AR356" s="17" t="s">
        <v>138</v>
      </c>
      <c r="AT356" s="17" t="s">
        <v>120</v>
      </c>
      <c r="AU356" s="17" t="s">
        <v>74</v>
      </c>
      <c r="AY356" s="17" t="s">
        <v>119</v>
      </c>
      <c r="BE356" s="185">
        <f>IF(N356="základní",J356,0)</f>
        <v>0</v>
      </c>
      <c r="BF356" s="185">
        <f>IF(N356="snížená",J356,0)</f>
        <v>0</v>
      </c>
      <c r="BG356" s="185">
        <f>IF(N356="zákl. přenesená",J356,0)</f>
        <v>0</v>
      </c>
      <c r="BH356" s="185">
        <f>IF(N356="sníž. přenesená",J356,0)</f>
        <v>0</v>
      </c>
      <c r="BI356" s="185">
        <f>IF(N356="nulová",J356,0)</f>
        <v>0</v>
      </c>
      <c r="BJ356" s="17" t="s">
        <v>77</v>
      </c>
      <c r="BK356" s="185">
        <f>ROUND(I356*H356,2)</f>
        <v>0</v>
      </c>
      <c r="BL356" s="17" t="s">
        <v>138</v>
      </c>
      <c r="BM356" s="17" t="s">
        <v>468</v>
      </c>
    </row>
    <row r="357" spans="2:65" s="1" customFormat="1" ht="11.25">
      <c r="B357" s="34"/>
      <c r="C357" s="35"/>
      <c r="D357" s="186" t="s">
        <v>126</v>
      </c>
      <c r="E357" s="35"/>
      <c r="F357" s="187" t="s">
        <v>467</v>
      </c>
      <c r="G357" s="35"/>
      <c r="H357" s="35"/>
      <c r="I357" s="112"/>
      <c r="J357" s="35"/>
      <c r="K357" s="35"/>
      <c r="L357" s="38"/>
      <c r="M357" s="188"/>
      <c r="N357" s="60"/>
      <c r="O357" s="60"/>
      <c r="P357" s="60"/>
      <c r="Q357" s="60"/>
      <c r="R357" s="60"/>
      <c r="S357" s="60"/>
      <c r="T357" s="61"/>
      <c r="AT357" s="17" t="s">
        <v>126</v>
      </c>
      <c r="AU357" s="17" t="s">
        <v>74</v>
      </c>
    </row>
    <row r="358" spans="2:65" s="1" customFormat="1" ht="19.5">
      <c r="B358" s="34"/>
      <c r="C358" s="35"/>
      <c r="D358" s="186" t="s">
        <v>130</v>
      </c>
      <c r="E358" s="35"/>
      <c r="F358" s="189" t="s">
        <v>414</v>
      </c>
      <c r="G358" s="35"/>
      <c r="H358" s="35"/>
      <c r="I358" s="112"/>
      <c r="J358" s="35"/>
      <c r="K358" s="35"/>
      <c r="L358" s="38"/>
      <c r="M358" s="188"/>
      <c r="N358" s="60"/>
      <c r="O358" s="60"/>
      <c r="P358" s="60"/>
      <c r="Q358" s="60"/>
      <c r="R358" s="60"/>
      <c r="S358" s="60"/>
      <c r="T358" s="61"/>
      <c r="AT358" s="17" t="s">
        <v>130</v>
      </c>
      <c r="AU358" s="17" t="s">
        <v>74</v>
      </c>
    </row>
    <row r="359" spans="2:65" s="11" customFormat="1" ht="11.25">
      <c r="B359" s="190"/>
      <c r="C359" s="191"/>
      <c r="D359" s="186" t="s">
        <v>136</v>
      </c>
      <c r="E359" s="192" t="s">
        <v>19</v>
      </c>
      <c r="F359" s="193" t="s">
        <v>415</v>
      </c>
      <c r="G359" s="191"/>
      <c r="H359" s="194">
        <v>199.2</v>
      </c>
      <c r="I359" s="195"/>
      <c r="J359" s="191"/>
      <c r="K359" s="191"/>
      <c r="L359" s="196"/>
      <c r="M359" s="197"/>
      <c r="N359" s="198"/>
      <c r="O359" s="198"/>
      <c r="P359" s="198"/>
      <c r="Q359" s="198"/>
      <c r="R359" s="198"/>
      <c r="S359" s="198"/>
      <c r="T359" s="199"/>
      <c r="AT359" s="200" t="s">
        <v>136</v>
      </c>
      <c r="AU359" s="200" t="s">
        <v>74</v>
      </c>
      <c r="AV359" s="11" t="s">
        <v>74</v>
      </c>
      <c r="AW359" s="11" t="s">
        <v>32</v>
      </c>
      <c r="AX359" s="11" t="s">
        <v>70</v>
      </c>
      <c r="AY359" s="200" t="s">
        <v>119</v>
      </c>
    </row>
    <row r="360" spans="2:65" s="11" customFormat="1" ht="11.25">
      <c r="B360" s="190"/>
      <c r="C360" s="191"/>
      <c r="D360" s="186" t="s">
        <v>136</v>
      </c>
      <c r="E360" s="192" t="s">
        <v>19</v>
      </c>
      <c r="F360" s="193" t="s">
        <v>416</v>
      </c>
      <c r="G360" s="191"/>
      <c r="H360" s="194">
        <v>3.6</v>
      </c>
      <c r="I360" s="195"/>
      <c r="J360" s="191"/>
      <c r="K360" s="191"/>
      <c r="L360" s="196"/>
      <c r="M360" s="197"/>
      <c r="N360" s="198"/>
      <c r="O360" s="198"/>
      <c r="P360" s="198"/>
      <c r="Q360" s="198"/>
      <c r="R360" s="198"/>
      <c r="S360" s="198"/>
      <c r="T360" s="199"/>
      <c r="AT360" s="200" t="s">
        <v>136</v>
      </c>
      <c r="AU360" s="200" t="s">
        <v>74</v>
      </c>
      <c r="AV360" s="11" t="s">
        <v>74</v>
      </c>
      <c r="AW360" s="11" t="s">
        <v>32</v>
      </c>
      <c r="AX360" s="11" t="s">
        <v>70</v>
      </c>
      <c r="AY360" s="200" t="s">
        <v>119</v>
      </c>
    </row>
    <row r="361" spans="2:65" s="11" customFormat="1" ht="11.25">
      <c r="B361" s="190"/>
      <c r="C361" s="191"/>
      <c r="D361" s="186" t="s">
        <v>136</v>
      </c>
      <c r="E361" s="192" t="s">
        <v>19</v>
      </c>
      <c r="F361" s="193" t="s">
        <v>417</v>
      </c>
      <c r="G361" s="191"/>
      <c r="H361" s="194">
        <v>38.6</v>
      </c>
      <c r="I361" s="195"/>
      <c r="J361" s="191"/>
      <c r="K361" s="191"/>
      <c r="L361" s="196"/>
      <c r="M361" s="197"/>
      <c r="N361" s="198"/>
      <c r="O361" s="198"/>
      <c r="P361" s="198"/>
      <c r="Q361" s="198"/>
      <c r="R361" s="198"/>
      <c r="S361" s="198"/>
      <c r="T361" s="199"/>
      <c r="AT361" s="200" t="s">
        <v>136</v>
      </c>
      <c r="AU361" s="200" t="s">
        <v>74</v>
      </c>
      <c r="AV361" s="11" t="s">
        <v>74</v>
      </c>
      <c r="AW361" s="11" t="s">
        <v>32</v>
      </c>
      <c r="AX361" s="11" t="s">
        <v>70</v>
      </c>
      <c r="AY361" s="200" t="s">
        <v>119</v>
      </c>
    </row>
    <row r="362" spans="2:65" s="11" customFormat="1" ht="11.25">
      <c r="B362" s="190"/>
      <c r="C362" s="191"/>
      <c r="D362" s="186" t="s">
        <v>136</v>
      </c>
      <c r="E362" s="192" t="s">
        <v>19</v>
      </c>
      <c r="F362" s="193" t="s">
        <v>418</v>
      </c>
      <c r="G362" s="191"/>
      <c r="H362" s="194">
        <v>27.6</v>
      </c>
      <c r="I362" s="195"/>
      <c r="J362" s="191"/>
      <c r="K362" s="191"/>
      <c r="L362" s="196"/>
      <c r="M362" s="197"/>
      <c r="N362" s="198"/>
      <c r="O362" s="198"/>
      <c r="P362" s="198"/>
      <c r="Q362" s="198"/>
      <c r="R362" s="198"/>
      <c r="S362" s="198"/>
      <c r="T362" s="199"/>
      <c r="AT362" s="200" t="s">
        <v>136</v>
      </c>
      <c r="AU362" s="200" t="s">
        <v>74</v>
      </c>
      <c r="AV362" s="11" t="s">
        <v>74</v>
      </c>
      <c r="AW362" s="11" t="s">
        <v>32</v>
      </c>
      <c r="AX362" s="11" t="s">
        <v>70</v>
      </c>
      <c r="AY362" s="200" t="s">
        <v>119</v>
      </c>
    </row>
    <row r="363" spans="2:65" s="13" customFormat="1" ht="11.25">
      <c r="B363" s="212"/>
      <c r="C363" s="213"/>
      <c r="D363" s="186" t="s">
        <v>136</v>
      </c>
      <c r="E363" s="214" t="s">
        <v>19</v>
      </c>
      <c r="F363" s="215" t="s">
        <v>188</v>
      </c>
      <c r="G363" s="213"/>
      <c r="H363" s="216">
        <v>269</v>
      </c>
      <c r="I363" s="217"/>
      <c r="J363" s="213"/>
      <c r="K363" s="213"/>
      <c r="L363" s="218"/>
      <c r="M363" s="219"/>
      <c r="N363" s="220"/>
      <c r="O363" s="220"/>
      <c r="P363" s="220"/>
      <c r="Q363" s="220"/>
      <c r="R363" s="220"/>
      <c r="S363" s="220"/>
      <c r="T363" s="221"/>
      <c r="AT363" s="222" t="s">
        <v>136</v>
      </c>
      <c r="AU363" s="222" t="s">
        <v>74</v>
      </c>
      <c r="AV363" s="13" t="s">
        <v>138</v>
      </c>
      <c r="AW363" s="13" t="s">
        <v>32</v>
      </c>
      <c r="AX363" s="13" t="s">
        <v>77</v>
      </c>
      <c r="AY363" s="222" t="s">
        <v>119</v>
      </c>
    </row>
    <row r="364" spans="2:65" s="1" customFormat="1" ht="16.5" customHeight="1">
      <c r="B364" s="34"/>
      <c r="C364" s="174" t="s">
        <v>469</v>
      </c>
      <c r="D364" s="174" t="s">
        <v>120</v>
      </c>
      <c r="E364" s="175" t="s">
        <v>470</v>
      </c>
      <c r="F364" s="176" t="s">
        <v>471</v>
      </c>
      <c r="G364" s="177" t="s">
        <v>182</v>
      </c>
      <c r="H364" s="178">
        <v>2406.6</v>
      </c>
      <c r="I364" s="179"/>
      <c r="J364" s="180">
        <f>ROUND(I364*H364,2)</f>
        <v>0</v>
      </c>
      <c r="K364" s="176" t="s">
        <v>155</v>
      </c>
      <c r="L364" s="38"/>
      <c r="M364" s="181" t="s">
        <v>19</v>
      </c>
      <c r="N364" s="182" t="s">
        <v>41</v>
      </c>
      <c r="O364" s="60"/>
      <c r="P364" s="183">
        <f>O364*H364</f>
        <v>0</v>
      </c>
      <c r="Q364" s="183">
        <v>0.13188</v>
      </c>
      <c r="R364" s="183">
        <f>Q364*H364</f>
        <v>317.382408</v>
      </c>
      <c r="S364" s="183">
        <v>0</v>
      </c>
      <c r="T364" s="184">
        <f>S364*H364</f>
        <v>0</v>
      </c>
      <c r="AR364" s="17" t="s">
        <v>138</v>
      </c>
      <c r="AT364" s="17" t="s">
        <v>120</v>
      </c>
      <c r="AU364" s="17" t="s">
        <v>74</v>
      </c>
      <c r="AY364" s="17" t="s">
        <v>119</v>
      </c>
      <c r="BE364" s="185">
        <f>IF(N364="základní",J364,0)</f>
        <v>0</v>
      </c>
      <c r="BF364" s="185">
        <f>IF(N364="snížená",J364,0)</f>
        <v>0</v>
      </c>
      <c r="BG364" s="185">
        <f>IF(N364="zákl. přenesená",J364,0)</f>
        <v>0</v>
      </c>
      <c r="BH364" s="185">
        <f>IF(N364="sníž. přenesená",J364,0)</f>
        <v>0</v>
      </c>
      <c r="BI364" s="185">
        <f>IF(N364="nulová",J364,0)</f>
        <v>0</v>
      </c>
      <c r="BJ364" s="17" t="s">
        <v>77</v>
      </c>
      <c r="BK364" s="185">
        <f>ROUND(I364*H364,2)</f>
        <v>0</v>
      </c>
      <c r="BL364" s="17" t="s">
        <v>138</v>
      </c>
      <c r="BM364" s="17" t="s">
        <v>472</v>
      </c>
    </row>
    <row r="365" spans="2:65" s="1" customFormat="1" ht="19.5">
      <c r="B365" s="34"/>
      <c r="C365" s="35"/>
      <c r="D365" s="186" t="s">
        <v>126</v>
      </c>
      <c r="E365" s="35"/>
      <c r="F365" s="187" t="s">
        <v>473</v>
      </c>
      <c r="G365" s="35"/>
      <c r="H365" s="35"/>
      <c r="I365" s="112"/>
      <c r="J365" s="35"/>
      <c r="K365" s="35"/>
      <c r="L365" s="38"/>
      <c r="M365" s="188"/>
      <c r="N365" s="60"/>
      <c r="O365" s="60"/>
      <c r="P365" s="60"/>
      <c r="Q365" s="60"/>
      <c r="R365" s="60"/>
      <c r="S365" s="60"/>
      <c r="T365" s="61"/>
      <c r="AT365" s="17" t="s">
        <v>126</v>
      </c>
      <c r="AU365" s="17" t="s">
        <v>74</v>
      </c>
    </row>
    <row r="366" spans="2:65" s="1" customFormat="1" ht="19.5">
      <c r="B366" s="34"/>
      <c r="C366" s="35"/>
      <c r="D366" s="186" t="s">
        <v>130</v>
      </c>
      <c r="E366" s="35"/>
      <c r="F366" s="189" t="s">
        <v>414</v>
      </c>
      <c r="G366" s="35"/>
      <c r="H366" s="35"/>
      <c r="I366" s="112"/>
      <c r="J366" s="35"/>
      <c r="K366" s="35"/>
      <c r="L366" s="38"/>
      <c r="M366" s="188"/>
      <c r="N366" s="60"/>
      <c r="O366" s="60"/>
      <c r="P366" s="60"/>
      <c r="Q366" s="60"/>
      <c r="R366" s="60"/>
      <c r="S366" s="60"/>
      <c r="T366" s="61"/>
      <c r="AT366" s="17" t="s">
        <v>130</v>
      </c>
      <c r="AU366" s="17" t="s">
        <v>74</v>
      </c>
    </row>
    <row r="367" spans="2:65" s="11" customFormat="1" ht="11.25">
      <c r="B367" s="190"/>
      <c r="C367" s="191"/>
      <c r="D367" s="186" t="s">
        <v>136</v>
      </c>
      <c r="E367" s="192" t="s">
        <v>19</v>
      </c>
      <c r="F367" s="193" t="s">
        <v>402</v>
      </c>
      <c r="G367" s="191"/>
      <c r="H367" s="194">
        <v>2406.6</v>
      </c>
      <c r="I367" s="195"/>
      <c r="J367" s="191"/>
      <c r="K367" s="191"/>
      <c r="L367" s="196"/>
      <c r="M367" s="197"/>
      <c r="N367" s="198"/>
      <c r="O367" s="198"/>
      <c r="P367" s="198"/>
      <c r="Q367" s="198"/>
      <c r="R367" s="198"/>
      <c r="S367" s="198"/>
      <c r="T367" s="199"/>
      <c r="AT367" s="200" t="s">
        <v>136</v>
      </c>
      <c r="AU367" s="200" t="s">
        <v>74</v>
      </c>
      <c r="AV367" s="11" t="s">
        <v>74</v>
      </c>
      <c r="AW367" s="11" t="s">
        <v>32</v>
      </c>
      <c r="AX367" s="11" t="s">
        <v>77</v>
      </c>
      <c r="AY367" s="200" t="s">
        <v>119</v>
      </c>
    </row>
    <row r="368" spans="2:65" s="1" customFormat="1" ht="16.5" customHeight="1">
      <c r="B368" s="34"/>
      <c r="C368" s="174" t="s">
        <v>474</v>
      </c>
      <c r="D368" s="174" t="s">
        <v>120</v>
      </c>
      <c r="E368" s="175" t="s">
        <v>475</v>
      </c>
      <c r="F368" s="176" t="s">
        <v>476</v>
      </c>
      <c r="G368" s="177" t="s">
        <v>182</v>
      </c>
      <c r="H368" s="178">
        <v>669.26</v>
      </c>
      <c r="I368" s="179"/>
      <c r="J368" s="180">
        <f>ROUND(I368*H368,2)</f>
        <v>0</v>
      </c>
      <c r="K368" s="176" t="s">
        <v>155</v>
      </c>
      <c r="L368" s="38"/>
      <c r="M368" s="181" t="s">
        <v>19</v>
      </c>
      <c r="N368" s="182" t="s">
        <v>41</v>
      </c>
      <c r="O368" s="60"/>
      <c r="P368" s="183">
        <f>O368*H368</f>
        <v>0</v>
      </c>
      <c r="Q368" s="183">
        <v>0.38313999999999998</v>
      </c>
      <c r="R368" s="183">
        <f>Q368*H368</f>
        <v>256.42027639999998</v>
      </c>
      <c r="S368" s="183">
        <v>0</v>
      </c>
      <c r="T368" s="184">
        <f>S368*H368</f>
        <v>0</v>
      </c>
      <c r="AR368" s="17" t="s">
        <v>138</v>
      </c>
      <c r="AT368" s="17" t="s">
        <v>120</v>
      </c>
      <c r="AU368" s="17" t="s">
        <v>74</v>
      </c>
      <c r="AY368" s="17" t="s">
        <v>119</v>
      </c>
      <c r="BE368" s="185">
        <f>IF(N368="základní",J368,0)</f>
        <v>0</v>
      </c>
      <c r="BF368" s="185">
        <f>IF(N368="snížená",J368,0)</f>
        <v>0</v>
      </c>
      <c r="BG368" s="185">
        <f>IF(N368="zákl. přenesená",J368,0)</f>
        <v>0</v>
      </c>
      <c r="BH368" s="185">
        <f>IF(N368="sníž. přenesená",J368,0)</f>
        <v>0</v>
      </c>
      <c r="BI368" s="185">
        <f>IF(N368="nulová",J368,0)</f>
        <v>0</v>
      </c>
      <c r="BJ368" s="17" t="s">
        <v>77</v>
      </c>
      <c r="BK368" s="185">
        <f>ROUND(I368*H368,2)</f>
        <v>0</v>
      </c>
      <c r="BL368" s="17" t="s">
        <v>138</v>
      </c>
      <c r="BM368" s="17" t="s">
        <v>477</v>
      </c>
    </row>
    <row r="369" spans="2:65" s="1" customFormat="1" ht="11.25">
      <c r="B369" s="34"/>
      <c r="C369" s="35"/>
      <c r="D369" s="186" t="s">
        <v>126</v>
      </c>
      <c r="E369" s="35"/>
      <c r="F369" s="187" t="s">
        <v>478</v>
      </c>
      <c r="G369" s="35"/>
      <c r="H369" s="35"/>
      <c r="I369" s="112"/>
      <c r="J369" s="35"/>
      <c r="K369" s="35"/>
      <c r="L369" s="38"/>
      <c r="M369" s="188"/>
      <c r="N369" s="60"/>
      <c r="O369" s="60"/>
      <c r="P369" s="60"/>
      <c r="Q369" s="60"/>
      <c r="R369" s="60"/>
      <c r="S369" s="60"/>
      <c r="T369" s="61"/>
      <c r="AT369" s="17" t="s">
        <v>126</v>
      </c>
      <c r="AU369" s="17" t="s">
        <v>74</v>
      </c>
    </row>
    <row r="370" spans="2:65" s="1" customFormat="1" ht="19.5">
      <c r="B370" s="34"/>
      <c r="C370" s="35"/>
      <c r="D370" s="186" t="s">
        <v>130</v>
      </c>
      <c r="E370" s="35"/>
      <c r="F370" s="189" t="s">
        <v>414</v>
      </c>
      <c r="G370" s="35"/>
      <c r="H370" s="35"/>
      <c r="I370" s="112"/>
      <c r="J370" s="35"/>
      <c r="K370" s="35"/>
      <c r="L370" s="38"/>
      <c r="M370" s="188"/>
      <c r="N370" s="60"/>
      <c r="O370" s="60"/>
      <c r="P370" s="60"/>
      <c r="Q370" s="60"/>
      <c r="R370" s="60"/>
      <c r="S370" s="60"/>
      <c r="T370" s="61"/>
      <c r="AT370" s="17" t="s">
        <v>130</v>
      </c>
      <c r="AU370" s="17" t="s">
        <v>74</v>
      </c>
    </row>
    <row r="371" spans="2:65" s="11" customFormat="1" ht="11.25">
      <c r="B371" s="190"/>
      <c r="C371" s="191"/>
      <c r="D371" s="186" t="s">
        <v>136</v>
      </c>
      <c r="E371" s="192" t="s">
        <v>19</v>
      </c>
      <c r="F371" s="193" t="s">
        <v>397</v>
      </c>
      <c r="G371" s="191"/>
      <c r="H371" s="194">
        <v>230.5</v>
      </c>
      <c r="I371" s="195"/>
      <c r="J371" s="191"/>
      <c r="K371" s="191"/>
      <c r="L371" s="196"/>
      <c r="M371" s="197"/>
      <c r="N371" s="198"/>
      <c r="O371" s="198"/>
      <c r="P371" s="198"/>
      <c r="Q371" s="198"/>
      <c r="R371" s="198"/>
      <c r="S371" s="198"/>
      <c r="T371" s="199"/>
      <c r="AT371" s="200" t="s">
        <v>136</v>
      </c>
      <c r="AU371" s="200" t="s">
        <v>74</v>
      </c>
      <c r="AV371" s="11" t="s">
        <v>74</v>
      </c>
      <c r="AW371" s="11" t="s">
        <v>32</v>
      </c>
      <c r="AX371" s="11" t="s">
        <v>70</v>
      </c>
      <c r="AY371" s="200" t="s">
        <v>119</v>
      </c>
    </row>
    <row r="372" spans="2:65" s="11" customFormat="1" ht="11.25">
      <c r="B372" s="190"/>
      <c r="C372" s="191"/>
      <c r="D372" s="186" t="s">
        <v>136</v>
      </c>
      <c r="E372" s="192" t="s">
        <v>19</v>
      </c>
      <c r="F372" s="193" t="s">
        <v>398</v>
      </c>
      <c r="G372" s="191"/>
      <c r="H372" s="194">
        <v>277.8</v>
      </c>
      <c r="I372" s="195"/>
      <c r="J372" s="191"/>
      <c r="K372" s="191"/>
      <c r="L372" s="196"/>
      <c r="M372" s="197"/>
      <c r="N372" s="198"/>
      <c r="O372" s="198"/>
      <c r="P372" s="198"/>
      <c r="Q372" s="198"/>
      <c r="R372" s="198"/>
      <c r="S372" s="198"/>
      <c r="T372" s="199"/>
      <c r="AT372" s="200" t="s">
        <v>136</v>
      </c>
      <c r="AU372" s="200" t="s">
        <v>74</v>
      </c>
      <c r="AV372" s="11" t="s">
        <v>74</v>
      </c>
      <c r="AW372" s="11" t="s">
        <v>32</v>
      </c>
      <c r="AX372" s="11" t="s">
        <v>70</v>
      </c>
      <c r="AY372" s="200" t="s">
        <v>119</v>
      </c>
    </row>
    <row r="373" spans="2:65" s="11" customFormat="1" ht="11.25">
      <c r="B373" s="190"/>
      <c r="C373" s="191"/>
      <c r="D373" s="186" t="s">
        <v>136</v>
      </c>
      <c r="E373" s="192" t="s">
        <v>19</v>
      </c>
      <c r="F373" s="193" t="s">
        <v>399</v>
      </c>
      <c r="G373" s="191"/>
      <c r="H373" s="194">
        <v>67.5</v>
      </c>
      <c r="I373" s="195"/>
      <c r="J373" s="191"/>
      <c r="K373" s="191"/>
      <c r="L373" s="196"/>
      <c r="M373" s="197"/>
      <c r="N373" s="198"/>
      <c r="O373" s="198"/>
      <c r="P373" s="198"/>
      <c r="Q373" s="198"/>
      <c r="R373" s="198"/>
      <c r="S373" s="198"/>
      <c r="T373" s="199"/>
      <c r="AT373" s="200" t="s">
        <v>136</v>
      </c>
      <c r="AU373" s="200" t="s">
        <v>74</v>
      </c>
      <c r="AV373" s="11" t="s">
        <v>74</v>
      </c>
      <c r="AW373" s="11" t="s">
        <v>32</v>
      </c>
      <c r="AX373" s="11" t="s">
        <v>70</v>
      </c>
      <c r="AY373" s="200" t="s">
        <v>119</v>
      </c>
    </row>
    <row r="374" spans="2:65" s="11" customFormat="1" ht="11.25">
      <c r="B374" s="190"/>
      <c r="C374" s="191"/>
      <c r="D374" s="186" t="s">
        <v>136</v>
      </c>
      <c r="E374" s="192" t="s">
        <v>19</v>
      </c>
      <c r="F374" s="193" t="s">
        <v>400</v>
      </c>
      <c r="G374" s="191"/>
      <c r="H374" s="194">
        <v>87.16</v>
      </c>
      <c r="I374" s="195"/>
      <c r="J374" s="191"/>
      <c r="K374" s="191"/>
      <c r="L374" s="196"/>
      <c r="M374" s="197"/>
      <c r="N374" s="198"/>
      <c r="O374" s="198"/>
      <c r="P374" s="198"/>
      <c r="Q374" s="198"/>
      <c r="R374" s="198"/>
      <c r="S374" s="198"/>
      <c r="T374" s="199"/>
      <c r="AT374" s="200" t="s">
        <v>136</v>
      </c>
      <c r="AU374" s="200" t="s">
        <v>74</v>
      </c>
      <c r="AV374" s="11" t="s">
        <v>74</v>
      </c>
      <c r="AW374" s="11" t="s">
        <v>32</v>
      </c>
      <c r="AX374" s="11" t="s">
        <v>70</v>
      </c>
      <c r="AY374" s="200" t="s">
        <v>119</v>
      </c>
    </row>
    <row r="375" spans="2:65" s="11" customFormat="1" ht="11.25">
      <c r="B375" s="190"/>
      <c r="C375" s="191"/>
      <c r="D375" s="186" t="s">
        <v>136</v>
      </c>
      <c r="E375" s="192" t="s">
        <v>19</v>
      </c>
      <c r="F375" s="193" t="s">
        <v>401</v>
      </c>
      <c r="G375" s="191"/>
      <c r="H375" s="194">
        <v>6.3</v>
      </c>
      <c r="I375" s="195"/>
      <c r="J375" s="191"/>
      <c r="K375" s="191"/>
      <c r="L375" s="196"/>
      <c r="M375" s="197"/>
      <c r="N375" s="198"/>
      <c r="O375" s="198"/>
      <c r="P375" s="198"/>
      <c r="Q375" s="198"/>
      <c r="R375" s="198"/>
      <c r="S375" s="198"/>
      <c r="T375" s="199"/>
      <c r="AT375" s="200" t="s">
        <v>136</v>
      </c>
      <c r="AU375" s="200" t="s">
        <v>74</v>
      </c>
      <c r="AV375" s="11" t="s">
        <v>74</v>
      </c>
      <c r="AW375" s="11" t="s">
        <v>32</v>
      </c>
      <c r="AX375" s="11" t="s">
        <v>70</v>
      </c>
      <c r="AY375" s="200" t="s">
        <v>119</v>
      </c>
    </row>
    <row r="376" spans="2:65" s="13" customFormat="1" ht="11.25">
      <c r="B376" s="212"/>
      <c r="C376" s="213"/>
      <c r="D376" s="186" t="s">
        <v>136</v>
      </c>
      <c r="E376" s="214" t="s">
        <v>19</v>
      </c>
      <c r="F376" s="215" t="s">
        <v>188</v>
      </c>
      <c r="G376" s="213"/>
      <c r="H376" s="216">
        <v>669.25999999999988</v>
      </c>
      <c r="I376" s="217"/>
      <c r="J376" s="213"/>
      <c r="K376" s="213"/>
      <c r="L376" s="218"/>
      <c r="M376" s="219"/>
      <c r="N376" s="220"/>
      <c r="O376" s="220"/>
      <c r="P376" s="220"/>
      <c r="Q376" s="220"/>
      <c r="R376" s="220"/>
      <c r="S376" s="220"/>
      <c r="T376" s="221"/>
      <c r="AT376" s="222" t="s">
        <v>136</v>
      </c>
      <c r="AU376" s="222" t="s">
        <v>74</v>
      </c>
      <c r="AV376" s="13" t="s">
        <v>138</v>
      </c>
      <c r="AW376" s="13" t="s">
        <v>32</v>
      </c>
      <c r="AX376" s="13" t="s">
        <v>77</v>
      </c>
      <c r="AY376" s="222" t="s">
        <v>119</v>
      </c>
    </row>
    <row r="377" spans="2:65" s="1" customFormat="1" ht="16.5" customHeight="1">
      <c r="B377" s="34"/>
      <c r="C377" s="174" t="s">
        <v>479</v>
      </c>
      <c r="D377" s="174" t="s">
        <v>120</v>
      </c>
      <c r="E377" s="175" t="s">
        <v>480</v>
      </c>
      <c r="F377" s="176" t="s">
        <v>481</v>
      </c>
      <c r="G377" s="177" t="s">
        <v>182</v>
      </c>
      <c r="H377" s="178">
        <v>73</v>
      </c>
      <c r="I377" s="179"/>
      <c r="J377" s="180">
        <f>ROUND(I377*H377,2)</f>
        <v>0</v>
      </c>
      <c r="K377" s="176" t="s">
        <v>155</v>
      </c>
      <c r="L377" s="38"/>
      <c r="M377" s="181" t="s">
        <v>19</v>
      </c>
      <c r="N377" s="182" t="s">
        <v>41</v>
      </c>
      <c r="O377" s="60"/>
      <c r="P377" s="183">
        <f>O377*H377</f>
        <v>0</v>
      </c>
      <c r="Q377" s="183">
        <v>0.45988000000000001</v>
      </c>
      <c r="R377" s="183">
        <f>Q377*H377</f>
        <v>33.571240000000003</v>
      </c>
      <c r="S377" s="183">
        <v>0</v>
      </c>
      <c r="T377" s="184">
        <f>S377*H377</f>
        <v>0</v>
      </c>
      <c r="AR377" s="17" t="s">
        <v>138</v>
      </c>
      <c r="AT377" s="17" t="s">
        <v>120</v>
      </c>
      <c r="AU377" s="17" t="s">
        <v>74</v>
      </c>
      <c r="AY377" s="17" t="s">
        <v>119</v>
      </c>
      <c r="BE377" s="185">
        <f>IF(N377="základní",J377,0)</f>
        <v>0</v>
      </c>
      <c r="BF377" s="185">
        <f>IF(N377="snížená",J377,0)</f>
        <v>0</v>
      </c>
      <c r="BG377" s="185">
        <f>IF(N377="zákl. přenesená",J377,0)</f>
        <v>0</v>
      </c>
      <c r="BH377" s="185">
        <f>IF(N377="sníž. přenesená",J377,0)</f>
        <v>0</v>
      </c>
      <c r="BI377" s="185">
        <f>IF(N377="nulová",J377,0)</f>
        <v>0</v>
      </c>
      <c r="BJ377" s="17" t="s">
        <v>77</v>
      </c>
      <c r="BK377" s="185">
        <f>ROUND(I377*H377,2)</f>
        <v>0</v>
      </c>
      <c r="BL377" s="17" t="s">
        <v>138</v>
      </c>
      <c r="BM377" s="17" t="s">
        <v>482</v>
      </c>
    </row>
    <row r="378" spans="2:65" s="1" customFormat="1" ht="11.25">
      <c r="B378" s="34"/>
      <c r="C378" s="35"/>
      <c r="D378" s="186" t="s">
        <v>126</v>
      </c>
      <c r="E378" s="35"/>
      <c r="F378" s="187" t="s">
        <v>483</v>
      </c>
      <c r="G378" s="35"/>
      <c r="H378" s="35"/>
      <c r="I378" s="112"/>
      <c r="J378" s="35"/>
      <c r="K378" s="35"/>
      <c r="L378" s="38"/>
      <c r="M378" s="188"/>
      <c r="N378" s="60"/>
      <c r="O378" s="60"/>
      <c r="P378" s="60"/>
      <c r="Q378" s="60"/>
      <c r="R378" s="60"/>
      <c r="S378" s="60"/>
      <c r="T378" s="61"/>
      <c r="AT378" s="17" t="s">
        <v>126</v>
      </c>
      <c r="AU378" s="17" t="s">
        <v>74</v>
      </c>
    </row>
    <row r="379" spans="2:65" s="1" customFormat="1" ht="19.5">
      <c r="B379" s="34"/>
      <c r="C379" s="35"/>
      <c r="D379" s="186" t="s">
        <v>130</v>
      </c>
      <c r="E379" s="35"/>
      <c r="F379" s="189" t="s">
        <v>414</v>
      </c>
      <c r="G379" s="35"/>
      <c r="H379" s="35"/>
      <c r="I379" s="112"/>
      <c r="J379" s="35"/>
      <c r="K379" s="35"/>
      <c r="L379" s="38"/>
      <c r="M379" s="188"/>
      <c r="N379" s="60"/>
      <c r="O379" s="60"/>
      <c r="P379" s="60"/>
      <c r="Q379" s="60"/>
      <c r="R379" s="60"/>
      <c r="S379" s="60"/>
      <c r="T379" s="61"/>
      <c r="AT379" s="17" t="s">
        <v>130</v>
      </c>
      <c r="AU379" s="17" t="s">
        <v>74</v>
      </c>
    </row>
    <row r="380" spans="2:65" s="11" customFormat="1" ht="11.25">
      <c r="B380" s="190"/>
      <c r="C380" s="191"/>
      <c r="D380" s="186" t="s">
        <v>136</v>
      </c>
      <c r="E380" s="192" t="s">
        <v>19</v>
      </c>
      <c r="F380" s="193" t="s">
        <v>396</v>
      </c>
      <c r="G380" s="191"/>
      <c r="H380" s="194">
        <v>73</v>
      </c>
      <c r="I380" s="195"/>
      <c r="J380" s="191"/>
      <c r="K380" s="191"/>
      <c r="L380" s="196"/>
      <c r="M380" s="197"/>
      <c r="N380" s="198"/>
      <c r="O380" s="198"/>
      <c r="P380" s="198"/>
      <c r="Q380" s="198"/>
      <c r="R380" s="198"/>
      <c r="S380" s="198"/>
      <c r="T380" s="199"/>
      <c r="AT380" s="200" t="s">
        <v>136</v>
      </c>
      <c r="AU380" s="200" t="s">
        <v>74</v>
      </c>
      <c r="AV380" s="11" t="s">
        <v>74</v>
      </c>
      <c r="AW380" s="11" t="s">
        <v>32</v>
      </c>
      <c r="AX380" s="11" t="s">
        <v>77</v>
      </c>
      <c r="AY380" s="200" t="s">
        <v>119</v>
      </c>
    </row>
    <row r="381" spans="2:65" s="1" customFormat="1" ht="16.5" customHeight="1">
      <c r="B381" s="34"/>
      <c r="C381" s="174" t="s">
        <v>484</v>
      </c>
      <c r="D381" s="174" t="s">
        <v>120</v>
      </c>
      <c r="E381" s="175" t="s">
        <v>485</v>
      </c>
      <c r="F381" s="176" t="s">
        <v>486</v>
      </c>
      <c r="G381" s="177" t="s">
        <v>308</v>
      </c>
      <c r="H381" s="178">
        <v>0.60199999999999998</v>
      </c>
      <c r="I381" s="179"/>
      <c r="J381" s="180">
        <f>ROUND(I381*H381,2)</f>
        <v>0</v>
      </c>
      <c r="K381" s="176" t="s">
        <v>155</v>
      </c>
      <c r="L381" s="38"/>
      <c r="M381" s="181" t="s">
        <v>19</v>
      </c>
      <c r="N381" s="182" t="s">
        <v>41</v>
      </c>
      <c r="O381" s="60"/>
      <c r="P381" s="183">
        <f>O381*H381</f>
        <v>0</v>
      </c>
      <c r="Q381" s="183">
        <v>1.01508</v>
      </c>
      <c r="R381" s="183">
        <f>Q381*H381</f>
        <v>0.61107815999999993</v>
      </c>
      <c r="S381" s="183">
        <v>0</v>
      </c>
      <c r="T381" s="184">
        <f>S381*H381</f>
        <v>0</v>
      </c>
      <c r="AR381" s="17" t="s">
        <v>138</v>
      </c>
      <c r="AT381" s="17" t="s">
        <v>120</v>
      </c>
      <c r="AU381" s="17" t="s">
        <v>74</v>
      </c>
      <c r="AY381" s="17" t="s">
        <v>119</v>
      </c>
      <c r="BE381" s="185">
        <f>IF(N381="základní",J381,0)</f>
        <v>0</v>
      </c>
      <c r="BF381" s="185">
        <f>IF(N381="snížená",J381,0)</f>
        <v>0</v>
      </c>
      <c r="BG381" s="185">
        <f>IF(N381="zákl. přenesená",J381,0)</f>
        <v>0</v>
      </c>
      <c r="BH381" s="185">
        <f>IF(N381="sníž. přenesená",J381,0)</f>
        <v>0</v>
      </c>
      <c r="BI381" s="185">
        <f>IF(N381="nulová",J381,0)</f>
        <v>0</v>
      </c>
      <c r="BJ381" s="17" t="s">
        <v>77</v>
      </c>
      <c r="BK381" s="185">
        <f>ROUND(I381*H381,2)</f>
        <v>0</v>
      </c>
      <c r="BL381" s="17" t="s">
        <v>138</v>
      </c>
      <c r="BM381" s="17" t="s">
        <v>487</v>
      </c>
    </row>
    <row r="382" spans="2:65" s="1" customFormat="1" ht="11.25">
      <c r="B382" s="34"/>
      <c r="C382" s="35"/>
      <c r="D382" s="186" t="s">
        <v>126</v>
      </c>
      <c r="E382" s="35"/>
      <c r="F382" s="187" t="s">
        <v>488</v>
      </c>
      <c r="G382" s="35"/>
      <c r="H382" s="35"/>
      <c r="I382" s="112"/>
      <c r="J382" s="35"/>
      <c r="K382" s="35"/>
      <c r="L382" s="38"/>
      <c r="M382" s="188"/>
      <c r="N382" s="60"/>
      <c r="O382" s="60"/>
      <c r="P382" s="60"/>
      <c r="Q382" s="60"/>
      <c r="R382" s="60"/>
      <c r="S382" s="60"/>
      <c r="T382" s="61"/>
      <c r="AT382" s="17" t="s">
        <v>126</v>
      </c>
      <c r="AU382" s="17" t="s">
        <v>74</v>
      </c>
    </row>
    <row r="383" spans="2:65" s="11" customFormat="1" ht="11.25">
      <c r="B383" s="190"/>
      <c r="C383" s="191"/>
      <c r="D383" s="186" t="s">
        <v>136</v>
      </c>
      <c r="E383" s="192" t="s">
        <v>19</v>
      </c>
      <c r="F383" s="193" t="s">
        <v>489</v>
      </c>
      <c r="G383" s="191"/>
      <c r="H383" s="194">
        <v>0.60199999999999998</v>
      </c>
      <c r="I383" s="195"/>
      <c r="J383" s="191"/>
      <c r="K383" s="191"/>
      <c r="L383" s="196"/>
      <c r="M383" s="197"/>
      <c r="N383" s="198"/>
      <c r="O383" s="198"/>
      <c r="P383" s="198"/>
      <c r="Q383" s="198"/>
      <c r="R383" s="198"/>
      <c r="S383" s="198"/>
      <c r="T383" s="199"/>
      <c r="AT383" s="200" t="s">
        <v>136</v>
      </c>
      <c r="AU383" s="200" t="s">
        <v>74</v>
      </c>
      <c r="AV383" s="11" t="s">
        <v>74</v>
      </c>
      <c r="AW383" s="11" t="s">
        <v>32</v>
      </c>
      <c r="AX383" s="11" t="s">
        <v>77</v>
      </c>
      <c r="AY383" s="200" t="s">
        <v>119</v>
      </c>
    </row>
    <row r="384" spans="2:65" s="1" customFormat="1" ht="16.5" customHeight="1">
      <c r="B384" s="34"/>
      <c r="C384" s="174" t="s">
        <v>490</v>
      </c>
      <c r="D384" s="174" t="s">
        <v>120</v>
      </c>
      <c r="E384" s="175" t="s">
        <v>491</v>
      </c>
      <c r="F384" s="176" t="s">
        <v>492</v>
      </c>
      <c r="G384" s="177" t="s">
        <v>182</v>
      </c>
      <c r="H384" s="178">
        <v>10</v>
      </c>
      <c r="I384" s="179"/>
      <c r="J384" s="180">
        <f>ROUND(I384*H384,2)</f>
        <v>0</v>
      </c>
      <c r="K384" s="176" t="s">
        <v>155</v>
      </c>
      <c r="L384" s="38"/>
      <c r="M384" s="181" t="s">
        <v>19</v>
      </c>
      <c r="N384" s="182" t="s">
        <v>41</v>
      </c>
      <c r="O384" s="60"/>
      <c r="P384" s="183">
        <f>O384*H384</f>
        <v>0</v>
      </c>
      <c r="Q384" s="183">
        <v>0.40799999999999997</v>
      </c>
      <c r="R384" s="183">
        <f>Q384*H384</f>
        <v>4.08</v>
      </c>
      <c r="S384" s="183">
        <v>0</v>
      </c>
      <c r="T384" s="184">
        <f>S384*H384</f>
        <v>0</v>
      </c>
      <c r="AR384" s="17" t="s">
        <v>138</v>
      </c>
      <c r="AT384" s="17" t="s">
        <v>120</v>
      </c>
      <c r="AU384" s="17" t="s">
        <v>74</v>
      </c>
      <c r="AY384" s="17" t="s">
        <v>119</v>
      </c>
      <c r="BE384" s="185">
        <f>IF(N384="základní",J384,0)</f>
        <v>0</v>
      </c>
      <c r="BF384" s="185">
        <f>IF(N384="snížená",J384,0)</f>
        <v>0</v>
      </c>
      <c r="BG384" s="185">
        <f>IF(N384="zákl. přenesená",J384,0)</f>
        <v>0</v>
      </c>
      <c r="BH384" s="185">
        <f>IF(N384="sníž. přenesená",J384,0)</f>
        <v>0</v>
      </c>
      <c r="BI384" s="185">
        <f>IF(N384="nulová",J384,0)</f>
        <v>0</v>
      </c>
      <c r="BJ384" s="17" t="s">
        <v>77</v>
      </c>
      <c r="BK384" s="185">
        <f>ROUND(I384*H384,2)</f>
        <v>0</v>
      </c>
      <c r="BL384" s="17" t="s">
        <v>138</v>
      </c>
      <c r="BM384" s="17" t="s">
        <v>493</v>
      </c>
    </row>
    <row r="385" spans="2:65" s="1" customFormat="1" ht="11.25">
      <c r="B385" s="34"/>
      <c r="C385" s="35"/>
      <c r="D385" s="186" t="s">
        <v>126</v>
      </c>
      <c r="E385" s="35"/>
      <c r="F385" s="187" t="s">
        <v>494</v>
      </c>
      <c r="G385" s="35"/>
      <c r="H385" s="35"/>
      <c r="I385" s="112"/>
      <c r="J385" s="35"/>
      <c r="K385" s="35"/>
      <c r="L385" s="38"/>
      <c r="M385" s="188"/>
      <c r="N385" s="60"/>
      <c r="O385" s="60"/>
      <c r="P385" s="60"/>
      <c r="Q385" s="60"/>
      <c r="R385" s="60"/>
      <c r="S385" s="60"/>
      <c r="T385" s="61"/>
      <c r="AT385" s="17" t="s">
        <v>126</v>
      </c>
      <c r="AU385" s="17" t="s">
        <v>74</v>
      </c>
    </row>
    <row r="386" spans="2:65" s="1" customFormat="1" ht="19.5">
      <c r="B386" s="34"/>
      <c r="C386" s="35"/>
      <c r="D386" s="186" t="s">
        <v>130</v>
      </c>
      <c r="E386" s="35"/>
      <c r="F386" s="189" t="s">
        <v>414</v>
      </c>
      <c r="G386" s="35"/>
      <c r="H386" s="35"/>
      <c r="I386" s="112"/>
      <c r="J386" s="35"/>
      <c r="K386" s="35"/>
      <c r="L386" s="38"/>
      <c r="M386" s="188"/>
      <c r="N386" s="60"/>
      <c r="O386" s="60"/>
      <c r="P386" s="60"/>
      <c r="Q386" s="60"/>
      <c r="R386" s="60"/>
      <c r="S386" s="60"/>
      <c r="T386" s="61"/>
      <c r="AT386" s="17" t="s">
        <v>130</v>
      </c>
      <c r="AU386" s="17" t="s">
        <v>74</v>
      </c>
    </row>
    <row r="387" spans="2:65" s="1" customFormat="1" ht="16.5" customHeight="1">
      <c r="B387" s="34"/>
      <c r="C387" s="174" t="s">
        <v>495</v>
      </c>
      <c r="D387" s="174" t="s">
        <v>120</v>
      </c>
      <c r="E387" s="175" t="s">
        <v>496</v>
      </c>
      <c r="F387" s="176" t="s">
        <v>497</v>
      </c>
      <c r="G387" s="177" t="s">
        <v>182</v>
      </c>
      <c r="H387" s="178">
        <v>2406.6</v>
      </c>
      <c r="I387" s="179"/>
      <c r="J387" s="180">
        <f>ROUND(I387*H387,2)</f>
        <v>0</v>
      </c>
      <c r="K387" s="176" t="s">
        <v>155</v>
      </c>
      <c r="L387" s="38"/>
      <c r="M387" s="181" t="s">
        <v>19</v>
      </c>
      <c r="N387" s="182" t="s">
        <v>41</v>
      </c>
      <c r="O387" s="60"/>
      <c r="P387" s="183">
        <f>O387*H387</f>
        <v>0</v>
      </c>
      <c r="Q387" s="183">
        <v>6.0099999999999997E-3</v>
      </c>
      <c r="R387" s="183">
        <f>Q387*H387</f>
        <v>14.463665999999998</v>
      </c>
      <c r="S387" s="183">
        <v>0</v>
      </c>
      <c r="T387" s="184">
        <f>S387*H387</f>
        <v>0</v>
      </c>
      <c r="AR387" s="17" t="s">
        <v>138</v>
      </c>
      <c r="AT387" s="17" t="s">
        <v>120</v>
      </c>
      <c r="AU387" s="17" t="s">
        <v>74</v>
      </c>
      <c r="AY387" s="17" t="s">
        <v>119</v>
      </c>
      <c r="BE387" s="185">
        <f>IF(N387="základní",J387,0)</f>
        <v>0</v>
      </c>
      <c r="BF387" s="185">
        <f>IF(N387="snížená",J387,0)</f>
        <v>0</v>
      </c>
      <c r="BG387" s="185">
        <f>IF(N387="zákl. přenesená",J387,0)</f>
        <v>0</v>
      </c>
      <c r="BH387" s="185">
        <f>IF(N387="sníž. přenesená",J387,0)</f>
        <v>0</v>
      </c>
      <c r="BI387" s="185">
        <f>IF(N387="nulová",J387,0)</f>
        <v>0</v>
      </c>
      <c r="BJ387" s="17" t="s">
        <v>77</v>
      </c>
      <c r="BK387" s="185">
        <f>ROUND(I387*H387,2)</f>
        <v>0</v>
      </c>
      <c r="BL387" s="17" t="s">
        <v>138</v>
      </c>
      <c r="BM387" s="17" t="s">
        <v>498</v>
      </c>
    </row>
    <row r="388" spans="2:65" s="1" customFormat="1" ht="11.25">
      <c r="B388" s="34"/>
      <c r="C388" s="35"/>
      <c r="D388" s="186" t="s">
        <v>126</v>
      </c>
      <c r="E388" s="35"/>
      <c r="F388" s="187" t="s">
        <v>499</v>
      </c>
      <c r="G388" s="35"/>
      <c r="H388" s="35"/>
      <c r="I388" s="112"/>
      <c r="J388" s="35"/>
      <c r="K388" s="35"/>
      <c r="L388" s="38"/>
      <c r="M388" s="188"/>
      <c r="N388" s="60"/>
      <c r="O388" s="60"/>
      <c r="P388" s="60"/>
      <c r="Q388" s="60"/>
      <c r="R388" s="60"/>
      <c r="S388" s="60"/>
      <c r="T388" s="61"/>
      <c r="AT388" s="17" t="s">
        <v>126</v>
      </c>
      <c r="AU388" s="17" t="s">
        <v>74</v>
      </c>
    </row>
    <row r="389" spans="2:65" s="1" customFormat="1" ht="19.5">
      <c r="B389" s="34"/>
      <c r="C389" s="35"/>
      <c r="D389" s="186" t="s">
        <v>130</v>
      </c>
      <c r="E389" s="35"/>
      <c r="F389" s="189" t="s">
        <v>414</v>
      </c>
      <c r="G389" s="35"/>
      <c r="H389" s="35"/>
      <c r="I389" s="112"/>
      <c r="J389" s="35"/>
      <c r="K389" s="35"/>
      <c r="L389" s="38"/>
      <c r="M389" s="188"/>
      <c r="N389" s="60"/>
      <c r="O389" s="60"/>
      <c r="P389" s="60"/>
      <c r="Q389" s="60"/>
      <c r="R389" s="60"/>
      <c r="S389" s="60"/>
      <c r="T389" s="61"/>
      <c r="AT389" s="17" t="s">
        <v>130</v>
      </c>
      <c r="AU389" s="17" t="s">
        <v>74</v>
      </c>
    </row>
    <row r="390" spans="2:65" s="11" customFormat="1" ht="11.25">
      <c r="B390" s="190"/>
      <c r="C390" s="191"/>
      <c r="D390" s="186" t="s">
        <v>136</v>
      </c>
      <c r="E390" s="192" t="s">
        <v>19</v>
      </c>
      <c r="F390" s="193" t="s">
        <v>402</v>
      </c>
      <c r="G390" s="191"/>
      <c r="H390" s="194">
        <v>2406.6</v>
      </c>
      <c r="I390" s="195"/>
      <c r="J390" s="191"/>
      <c r="K390" s="191"/>
      <c r="L390" s="196"/>
      <c r="M390" s="197"/>
      <c r="N390" s="198"/>
      <c r="O390" s="198"/>
      <c r="P390" s="198"/>
      <c r="Q390" s="198"/>
      <c r="R390" s="198"/>
      <c r="S390" s="198"/>
      <c r="T390" s="199"/>
      <c r="AT390" s="200" t="s">
        <v>136</v>
      </c>
      <c r="AU390" s="200" t="s">
        <v>74</v>
      </c>
      <c r="AV390" s="11" t="s">
        <v>74</v>
      </c>
      <c r="AW390" s="11" t="s">
        <v>32</v>
      </c>
      <c r="AX390" s="11" t="s">
        <v>77</v>
      </c>
      <c r="AY390" s="200" t="s">
        <v>119</v>
      </c>
    </row>
    <row r="391" spans="2:65" s="1" customFormat="1" ht="16.5" customHeight="1">
      <c r="B391" s="34"/>
      <c r="C391" s="174" t="s">
        <v>500</v>
      </c>
      <c r="D391" s="174" t="s">
        <v>120</v>
      </c>
      <c r="E391" s="175" t="s">
        <v>501</v>
      </c>
      <c r="F391" s="176" t="s">
        <v>502</v>
      </c>
      <c r="G391" s="177" t="s">
        <v>182</v>
      </c>
      <c r="H391" s="178">
        <v>1059.75</v>
      </c>
      <c r="I391" s="179"/>
      <c r="J391" s="180">
        <f>ROUND(I391*H391,2)</f>
        <v>0</v>
      </c>
      <c r="K391" s="176" t="s">
        <v>155</v>
      </c>
      <c r="L391" s="38"/>
      <c r="M391" s="181" t="s">
        <v>19</v>
      </c>
      <c r="N391" s="182" t="s">
        <v>41</v>
      </c>
      <c r="O391" s="60"/>
      <c r="P391" s="183">
        <f>O391*H391</f>
        <v>0</v>
      </c>
      <c r="Q391" s="183">
        <v>4.0999999999999999E-4</v>
      </c>
      <c r="R391" s="183">
        <f>Q391*H391</f>
        <v>0.43449749999999998</v>
      </c>
      <c r="S391" s="183">
        <v>0</v>
      </c>
      <c r="T391" s="184">
        <f>S391*H391</f>
        <v>0</v>
      </c>
      <c r="AR391" s="17" t="s">
        <v>138</v>
      </c>
      <c r="AT391" s="17" t="s">
        <v>120</v>
      </c>
      <c r="AU391" s="17" t="s">
        <v>74</v>
      </c>
      <c r="AY391" s="17" t="s">
        <v>119</v>
      </c>
      <c r="BE391" s="185">
        <f>IF(N391="základní",J391,0)</f>
        <v>0</v>
      </c>
      <c r="BF391" s="185">
        <f>IF(N391="snížená",J391,0)</f>
        <v>0</v>
      </c>
      <c r="BG391" s="185">
        <f>IF(N391="zákl. přenesená",J391,0)</f>
        <v>0</v>
      </c>
      <c r="BH391" s="185">
        <f>IF(N391="sníž. přenesená",J391,0)</f>
        <v>0</v>
      </c>
      <c r="BI391" s="185">
        <f>IF(N391="nulová",J391,0)</f>
        <v>0</v>
      </c>
      <c r="BJ391" s="17" t="s">
        <v>77</v>
      </c>
      <c r="BK391" s="185">
        <f>ROUND(I391*H391,2)</f>
        <v>0</v>
      </c>
      <c r="BL391" s="17" t="s">
        <v>138</v>
      </c>
      <c r="BM391" s="17" t="s">
        <v>503</v>
      </c>
    </row>
    <row r="392" spans="2:65" s="1" customFormat="1" ht="11.25">
      <c r="B392" s="34"/>
      <c r="C392" s="35"/>
      <c r="D392" s="186" t="s">
        <v>126</v>
      </c>
      <c r="E392" s="35"/>
      <c r="F392" s="187" t="s">
        <v>504</v>
      </c>
      <c r="G392" s="35"/>
      <c r="H392" s="35"/>
      <c r="I392" s="112"/>
      <c r="J392" s="35"/>
      <c r="K392" s="35"/>
      <c r="L392" s="38"/>
      <c r="M392" s="188"/>
      <c r="N392" s="60"/>
      <c r="O392" s="60"/>
      <c r="P392" s="60"/>
      <c r="Q392" s="60"/>
      <c r="R392" s="60"/>
      <c r="S392" s="60"/>
      <c r="T392" s="61"/>
      <c r="AT392" s="17" t="s">
        <v>126</v>
      </c>
      <c r="AU392" s="17" t="s">
        <v>74</v>
      </c>
    </row>
    <row r="393" spans="2:65" s="1" customFormat="1" ht="19.5">
      <c r="B393" s="34"/>
      <c r="C393" s="35"/>
      <c r="D393" s="186" t="s">
        <v>130</v>
      </c>
      <c r="E393" s="35"/>
      <c r="F393" s="189" t="s">
        <v>414</v>
      </c>
      <c r="G393" s="35"/>
      <c r="H393" s="35"/>
      <c r="I393" s="112"/>
      <c r="J393" s="35"/>
      <c r="K393" s="35"/>
      <c r="L393" s="38"/>
      <c r="M393" s="188"/>
      <c r="N393" s="60"/>
      <c r="O393" s="60"/>
      <c r="P393" s="60"/>
      <c r="Q393" s="60"/>
      <c r="R393" s="60"/>
      <c r="S393" s="60"/>
      <c r="T393" s="61"/>
      <c r="AT393" s="17" t="s">
        <v>130</v>
      </c>
      <c r="AU393" s="17" t="s">
        <v>74</v>
      </c>
    </row>
    <row r="394" spans="2:65" s="11" customFormat="1" ht="11.25">
      <c r="B394" s="190"/>
      <c r="C394" s="191"/>
      <c r="D394" s="186" t="s">
        <v>136</v>
      </c>
      <c r="E394" s="192" t="s">
        <v>19</v>
      </c>
      <c r="F394" s="193" t="s">
        <v>403</v>
      </c>
      <c r="G394" s="191"/>
      <c r="H394" s="194">
        <v>684.3</v>
      </c>
      <c r="I394" s="195"/>
      <c r="J394" s="191"/>
      <c r="K394" s="191"/>
      <c r="L394" s="196"/>
      <c r="M394" s="197"/>
      <c r="N394" s="198"/>
      <c r="O394" s="198"/>
      <c r="P394" s="198"/>
      <c r="Q394" s="198"/>
      <c r="R394" s="198"/>
      <c r="S394" s="198"/>
      <c r="T394" s="199"/>
      <c r="AT394" s="200" t="s">
        <v>136</v>
      </c>
      <c r="AU394" s="200" t="s">
        <v>74</v>
      </c>
      <c r="AV394" s="11" t="s">
        <v>74</v>
      </c>
      <c r="AW394" s="11" t="s">
        <v>32</v>
      </c>
      <c r="AX394" s="11" t="s">
        <v>70</v>
      </c>
      <c r="AY394" s="200" t="s">
        <v>119</v>
      </c>
    </row>
    <row r="395" spans="2:65" s="11" customFormat="1" ht="11.25">
      <c r="B395" s="190"/>
      <c r="C395" s="191"/>
      <c r="D395" s="186" t="s">
        <v>136</v>
      </c>
      <c r="E395" s="192" t="s">
        <v>19</v>
      </c>
      <c r="F395" s="193" t="s">
        <v>404</v>
      </c>
      <c r="G395" s="191"/>
      <c r="H395" s="194">
        <v>170.3</v>
      </c>
      <c r="I395" s="195"/>
      <c r="J395" s="191"/>
      <c r="K395" s="191"/>
      <c r="L395" s="196"/>
      <c r="M395" s="197"/>
      <c r="N395" s="198"/>
      <c r="O395" s="198"/>
      <c r="P395" s="198"/>
      <c r="Q395" s="198"/>
      <c r="R395" s="198"/>
      <c r="S395" s="198"/>
      <c r="T395" s="199"/>
      <c r="AT395" s="200" t="s">
        <v>136</v>
      </c>
      <c r="AU395" s="200" t="s">
        <v>74</v>
      </c>
      <c r="AV395" s="11" t="s">
        <v>74</v>
      </c>
      <c r="AW395" s="11" t="s">
        <v>32</v>
      </c>
      <c r="AX395" s="11" t="s">
        <v>70</v>
      </c>
      <c r="AY395" s="200" t="s">
        <v>119</v>
      </c>
    </row>
    <row r="396" spans="2:65" s="11" customFormat="1" ht="11.25">
      <c r="B396" s="190"/>
      <c r="C396" s="191"/>
      <c r="D396" s="186" t="s">
        <v>136</v>
      </c>
      <c r="E396" s="192" t="s">
        <v>19</v>
      </c>
      <c r="F396" s="193" t="s">
        <v>405</v>
      </c>
      <c r="G396" s="191"/>
      <c r="H396" s="194">
        <v>96.05</v>
      </c>
      <c r="I396" s="195"/>
      <c r="J396" s="191"/>
      <c r="K396" s="191"/>
      <c r="L396" s="196"/>
      <c r="M396" s="197"/>
      <c r="N396" s="198"/>
      <c r="O396" s="198"/>
      <c r="P396" s="198"/>
      <c r="Q396" s="198"/>
      <c r="R396" s="198"/>
      <c r="S396" s="198"/>
      <c r="T396" s="199"/>
      <c r="AT396" s="200" t="s">
        <v>136</v>
      </c>
      <c r="AU396" s="200" t="s">
        <v>74</v>
      </c>
      <c r="AV396" s="11" t="s">
        <v>74</v>
      </c>
      <c r="AW396" s="11" t="s">
        <v>32</v>
      </c>
      <c r="AX396" s="11" t="s">
        <v>70</v>
      </c>
      <c r="AY396" s="200" t="s">
        <v>119</v>
      </c>
    </row>
    <row r="397" spans="2:65" s="11" customFormat="1" ht="11.25">
      <c r="B397" s="190"/>
      <c r="C397" s="191"/>
      <c r="D397" s="186" t="s">
        <v>136</v>
      </c>
      <c r="E397" s="192" t="s">
        <v>19</v>
      </c>
      <c r="F397" s="193" t="s">
        <v>406</v>
      </c>
      <c r="G397" s="191"/>
      <c r="H397" s="194">
        <v>74.900000000000006</v>
      </c>
      <c r="I397" s="195"/>
      <c r="J397" s="191"/>
      <c r="K397" s="191"/>
      <c r="L397" s="196"/>
      <c r="M397" s="197"/>
      <c r="N397" s="198"/>
      <c r="O397" s="198"/>
      <c r="P397" s="198"/>
      <c r="Q397" s="198"/>
      <c r="R397" s="198"/>
      <c r="S397" s="198"/>
      <c r="T397" s="199"/>
      <c r="AT397" s="200" t="s">
        <v>136</v>
      </c>
      <c r="AU397" s="200" t="s">
        <v>74</v>
      </c>
      <c r="AV397" s="11" t="s">
        <v>74</v>
      </c>
      <c r="AW397" s="11" t="s">
        <v>32</v>
      </c>
      <c r="AX397" s="11" t="s">
        <v>70</v>
      </c>
      <c r="AY397" s="200" t="s">
        <v>119</v>
      </c>
    </row>
    <row r="398" spans="2:65" s="11" customFormat="1" ht="11.25">
      <c r="B398" s="190"/>
      <c r="C398" s="191"/>
      <c r="D398" s="186" t="s">
        <v>136</v>
      </c>
      <c r="E398" s="192" t="s">
        <v>19</v>
      </c>
      <c r="F398" s="193" t="s">
        <v>407</v>
      </c>
      <c r="G398" s="191"/>
      <c r="H398" s="194">
        <v>34.200000000000003</v>
      </c>
      <c r="I398" s="195"/>
      <c r="J398" s="191"/>
      <c r="K398" s="191"/>
      <c r="L398" s="196"/>
      <c r="M398" s="197"/>
      <c r="N398" s="198"/>
      <c r="O398" s="198"/>
      <c r="P398" s="198"/>
      <c r="Q398" s="198"/>
      <c r="R398" s="198"/>
      <c r="S398" s="198"/>
      <c r="T398" s="199"/>
      <c r="AT398" s="200" t="s">
        <v>136</v>
      </c>
      <c r="AU398" s="200" t="s">
        <v>74</v>
      </c>
      <c r="AV398" s="11" t="s">
        <v>74</v>
      </c>
      <c r="AW398" s="11" t="s">
        <v>32</v>
      </c>
      <c r="AX398" s="11" t="s">
        <v>70</v>
      </c>
      <c r="AY398" s="200" t="s">
        <v>119</v>
      </c>
    </row>
    <row r="399" spans="2:65" s="13" customFormat="1" ht="11.25">
      <c r="B399" s="212"/>
      <c r="C399" s="213"/>
      <c r="D399" s="186" t="s">
        <v>136</v>
      </c>
      <c r="E399" s="214" t="s">
        <v>19</v>
      </c>
      <c r="F399" s="215" t="s">
        <v>188</v>
      </c>
      <c r="G399" s="213"/>
      <c r="H399" s="216">
        <v>1059.75</v>
      </c>
      <c r="I399" s="217"/>
      <c r="J399" s="213"/>
      <c r="K399" s="213"/>
      <c r="L399" s="218"/>
      <c r="M399" s="219"/>
      <c r="N399" s="220"/>
      <c r="O399" s="220"/>
      <c r="P399" s="220"/>
      <c r="Q399" s="220"/>
      <c r="R399" s="220"/>
      <c r="S399" s="220"/>
      <c r="T399" s="221"/>
      <c r="AT399" s="222" t="s">
        <v>136</v>
      </c>
      <c r="AU399" s="222" t="s">
        <v>74</v>
      </c>
      <c r="AV399" s="13" t="s">
        <v>138</v>
      </c>
      <c r="AW399" s="13" t="s">
        <v>32</v>
      </c>
      <c r="AX399" s="13" t="s">
        <v>77</v>
      </c>
      <c r="AY399" s="222" t="s">
        <v>119</v>
      </c>
    </row>
    <row r="400" spans="2:65" s="1" customFormat="1" ht="16.5" customHeight="1">
      <c r="B400" s="34"/>
      <c r="C400" s="174" t="s">
        <v>505</v>
      </c>
      <c r="D400" s="174" t="s">
        <v>120</v>
      </c>
      <c r="E400" s="175" t="s">
        <v>506</v>
      </c>
      <c r="F400" s="176" t="s">
        <v>507</v>
      </c>
      <c r="G400" s="177" t="s">
        <v>182</v>
      </c>
      <c r="H400" s="178">
        <v>4813.2</v>
      </c>
      <c r="I400" s="179"/>
      <c r="J400" s="180">
        <f>ROUND(I400*H400,2)</f>
        <v>0</v>
      </c>
      <c r="K400" s="176" t="s">
        <v>155</v>
      </c>
      <c r="L400" s="38"/>
      <c r="M400" s="181" t="s">
        <v>19</v>
      </c>
      <c r="N400" s="182" t="s">
        <v>41</v>
      </c>
      <c r="O400" s="60"/>
      <c r="P400" s="183">
        <f>O400*H400</f>
        <v>0</v>
      </c>
      <c r="Q400" s="183">
        <v>7.1000000000000002E-4</v>
      </c>
      <c r="R400" s="183">
        <f>Q400*H400</f>
        <v>3.4173719999999999</v>
      </c>
      <c r="S400" s="183">
        <v>0</v>
      </c>
      <c r="T400" s="184">
        <f>S400*H400</f>
        <v>0</v>
      </c>
      <c r="AR400" s="17" t="s">
        <v>138</v>
      </c>
      <c r="AT400" s="17" t="s">
        <v>120</v>
      </c>
      <c r="AU400" s="17" t="s">
        <v>74</v>
      </c>
      <c r="AY400" s="17" t="s">
        <v>119</v>
      </c>
      <c r="BE400" s="185">
        <f>IF(N400="základní",J400,0)</f>
        <v>0</v>
      </c>
      <c r="BF400" s="185">
        <f>IF(N400="snížená",J400,0)</f>
        <v>0</v>
      </c>
      <c r="BG400" s="185">
        <f>IF(N400="zákl. přenesená",J400,0)</f>
        <v>0</v>
      </c>
      <c r="BH400" s="185">
        <f>IF(N400="sníž. přenesená",J400,0)</f>
        <v>0</v>
      </c>
      <c r="BI400" s="185">
        <f>IF(N400="nulová",J400,0)</f>
        <v>0</v>
      </c>
      <c r="BJ400" s="17" t="s">
        <v>77</v>
      </c>
      <c r="BK400" s="185">
        <f>ROUND(I400*H400,2)</f>
        <v>0</v>
      </c>
      <c r="BL400" s="17" t="s">
        <v>138</v>
      </c>
      <c r="BM400" s="17" t="s">
        <v>508</v>
      </c>
    </row>
    <row r="401" spans="2:65" s="1" customFormat="1" ht="11.25">
      <c r="B401" s="34"/>
      <c r="C401" s="35"/>
      <c r="D401" s="186" t="s">
        <v>126</v>
      </c>
      <c r="E401" s="35"/>
      <c r="F401" s="187" t="s">
        <v>509</v>
      </c>
      <c r="G401" s="35"/>
      <c r="H401" s="35"/>
      <c r="I401" s="112"/>
      <c r="J401" s="35"/>
      <c r="K401" s="35"/>
      <c r="L401" s="38"/>
      <c r="M401" s="188"/>
      <c r="N401" s="60"/>
      <c r="O401" s="60"/>
      <c r="P401" s="60"/>
      <c r="Q401" s="60"/>
      <c r="R401" s="60"/>
      <c r="S401" s="60"/>
      <c r="T401" s="61"/>
      <c r="AT401" s="17" t="s">
        <v>126</v>
      </c>
      <c r="AU401" s="17" t="s">
        <v>74</v>
      </c>
    </row>
    <row r="402" spans="2:65" s="1" customFormat="1" ht="19.5">
      <c r="B402" s="34"/>
      <c r="C402" s="35"/>
      <c r="D402" s="186" t="s">
        <v>130</v>
      </c>
      <c r="E402" s="35"/>
      <c r="F402" s="189" t="s">
        <v>414</v>
      </c>
      <c r="G402" s="35"/>
      <c r="H402" s="35"/>
      <c r="I402" s="112"/>
      <c r="J402" s="35"/>
      <c r="K402" s="35"/>
      <c r="L402" s="38"/>
      <c r="M402" s="188"/>
      <c r="N402" s="60"/>
      <c r="O402" s="60"/>
      <c r="P402" s="60"/>
      <c r="Q402" s="60"/>
      <c r="R402" s="60"/>
      <c r="S402" s="60"/>
      <c r="T402" s="61"/>
      <c r="AT402" s="17" t="s">
        <v>130</v>
      </c>
      <c r="AU402" s="17" t="s">
        <v>74</v>
      </c>
    </row>
    <row r="403" spans="2:65" s="11" customFormat="1" ht="11.25">
      <c r="B403" s="190"/>
      <c r="C403" s="191"/>
      <c r="D403" s="186" t="s">
        <v>136</v>
      </c>
      <c r="E403" s="192" t="s">
        <v>19</v>
      </c>
      <c r="F403" s="193" t="s">
        <v>510</v>
      </c>
      <c r="G403" s="191"/>
      <c r="H403" s="194">
        <v>4813.2</v>
      </c>
      <c r="I403" s="195"/>
      <c r="J403" s="191"/>
      <c r="K403" s="191"/>
      <c r="L403" s="196"/>
      <c r="M403" s="197"/>
      <c r="N403" s="198"/>
      <c r="O403" s="198"/>
      <c r="P403" s="198"/>
      <c r="Q403" s="198"/>
      <c r="R403" s="198"/>
      <c r="S403" s="198"/>
      <c r="T403" s="199"/>
      <c r="AT403" s="200" t="s">
        <v>136</v>
      </c>
      <c r="AU403" s="200" t="s">
        <v>74</v>
      </c>
      <c r="AV403" s="11" t="s">
        <v>74</v>
      </c>
      <c r="AW403" s="11" t="s">
        <v>32</v>
      </c>
      <c r="AX403" s="11" t="s">
        <v>77</v>
      </c>
      <c r="AY403" s="200" t="s">
        <v>119</v>
      </c>
    </row>
    <row r="404" spans="2:65" s="1" customFormat="1" ht="16.5" customHeight="1">
      <c r="B404" s="34"/>
      <c r="C404" s="174" t="s">
        <v>511</v>
      </c>
      <c r="D404" s="174" t="s">
        <v>120</v>
      </c>
      <c r="E404" s="175" t="s">
        <v>512</v>
      </c>
      <c r="F404" s="176" t="s">
        <v>513</v>
      </c>
      <c r="G404" s="177" t="s">
        <v>182</v>
      </c>
      <c r="H404" s="178">
        <v>3466.35</v>
      </c>
      <c r="I404" s="179"/>
      <c r="J404" s="180">
        <f>ROUND(I404*H404,2)</f>
        <v>0</v>
      </c>
      <c r="K404" s="176" t="s">
        <v>155</v>
      </c>
      <c r="L404" s="38"/>
      <c r="M404" s="181" t="s">
        <v>19</v>
      </c>
      <c r="N404" s="182" t="s">
        <v>41</v>
      </c>
      <c r="O404" s="60"/>
      <c r="P404" s="183">
        <f>O404*H404</f>
        <v>0</v>
      </c>
      <c r="Q404" s="183">
        <v>0.10373</v>
      </c>
      <c r="R404" s="183">
        <f>Q404*H404</f>
        <v>359.56448549999999</v>
      </c>
      <c r="S404" s="183">
        <v>0</v>
      </c>
      <c r="T404" s="184">
        <f>S404*H404</f>
        <v>0</v>
      </c>
      <c r="AR404" s="17" t="s">
        <v>138</v>
      </c>
      <c r="AT404" s="17" t="s">
        <v>120</v>
      </c>
      <c r="AU404" s="17" t="s">
        <v>74</v>
      </c>
      <c r="AY404" s="17" t="s">
        <v>119</v>
      </c>
      <c r="BE404" s="185">
        <f>IF(N404="základní",J404,0)</f>
        <v>0</v>
      </c>
      <c r="BF404" s="185">
        <f>IF(N404="snížená",J404,0)</f>
        <v>0</v>
      </c>
      <c r="BG404" s="185">
        <f>IF(N404="zákl. přenesená",J404,0)</f>
        <v>0</v>
      </c>
      <c r="BH404" s="185">
        <f>IF(N404="sníž. přenesená",J404,0)</f>
        <v>0</v>
      </c>
      <c r="BI404" s="185">
        <f>IF(N404="nulová",J404,0)</f>
        <v>0</v>
      </c>
      <c r="BJ404" s="17" t="s">
        <v>77</v>
      </c>
      <c r="BK404" s="185">
        <f>ROUND(I404*H404,2)</f>
        <v>0</v>
      </c>
      <c r="BL404" s="17" t="s">
        <v>138</v>
      </c>
      <c r="BM404" s="17" t="s">
        <v>514</v>
      </c>
    </row>
    <row r="405" spans="2:65" s="1" customFormat="1" ht="19.5">
      <c r="B405" s="34"/>
      <c r="C405" s="35"/>
      <c r="D405" s="186" t="s">
        <v>126</v>
      </c>
      <c r="E405" s="35"/>
      <c r="F405" s="187" t="s">
        <v>515</v>
      </c>
      <c r="G405" s="35"/>
      <c r="H405" s="35"/>
      <c r="I405" s="112"/>
      <c r="J405" s="35"/>
      <c r="K405" s="35"/>
      <c r="L405" s="38"/>
      <c r="M405" s="188"/>
      <c r="N405" s="60"/>
      <c r="O405" s="60"/>
      <c r="P405" s="60"/>
      <c r="Q405" s="60"/>
      <c r="R405" s="60"/>
      <c r="S405" s="60"/>
      <c r="T405" s="61"/>
      <c r="AT405" s="17" t="s">
        <v>126</v>
      </c>
      <c r="AU405" s="17" t="s">
        <v>74</v>
      </c>
    </row>
    <row r="406" spans="2:65" s="1" customFormat="1" ht="19.5">
      <c r="B406" s="34"/>
      <c r="C406" s="35"/>
      <c r="D406" s="186" t="s">
        <v>130</v>
      </c>
      <c r="E406" s="35"/>
      <c r="F406" s="189" t="s">
        <v>414</v>
      </c>
      <c r="G406" s="35"/>
      <c r="H406" s="35"/>
      <c r="I406" s="112"/>
      <c r="J406" s="35"/>
      <c r="K406" s="35"/>
      <c r="L406" s="38"/>
      <c r="M406" s="188"/>
      <c r="N406" s="60"/>
      <c r="O406" s="60"/>
      <c r="P406" s="60"/>
      <c r="Q406" s="60"/>
      <c r="R406" s="60"/>
      <c r="S406" s="60"/>
      <c r="T406" s="61"/>
      <c r="AT406" s="17" t="s">
        <v>130</v>
      </c>
      <c r="AU406" s="17" t="s">
        <v>74</v>
      </c>
    </row>
    <row r="407" spans="2:65" s="11" customFormat="1" ht="11.25">
      <c r="B407" s="190"/>
      <c r="C407" s="191"/>
      <c r="D407" s="186" t="s">
        <v>136</v>
      </c>
      <c r="E407" s="192" t="s">
        <v>19</v>
      </c>
      <c r="F407" s="193" t="s">
        <v>402</v>
      </c>
      <c r="G407" s="191"/>
      <c r="H407" s="194">
        <v>2406.6</v>
      </c>
      <c r="I407" s="195"/>
      <c r="J407" s="191"/>
      <c r="K407" s="191"/>
      <c r="L407" s="196"/>
      <c r="M407" s="197"/>
      <c r="N407" s="198"/>
      <c r="O407" s="198"/>
      <c r="P407" s="198"/>
      <c r="Q407" s="198"/>
      <c r="R407" s="198"/>
      <c r="S407" s="198"/>
      <c r="T407" s="199"/>
      <c r="AT407" s="200" t="s">
        <v>136</v>
      </c>
      <c r="AU407" s="200" t="s">
        <v>74</v>
      </c>
      <c r="AV407" s="11" t="s">
        <v>74</v>
      </c>
      <c r="AW407" s="11" t="s">
        <v>32</v>
      </c>
      <c r="AX407" s="11" t="s">
        <v>70</v>
      </c>
      <c r="AY407" s="200" t="s">
        <v>119</v>
      </c>
    </row>
    <row r="408" spans="2:65" s="11" customFormat="1" ht="11.25">
      <c r="B408" s="190"/>
      <c r="C408" s="191"/>
      <c r="D408" s="186" t="s">
        <v>136</v>
      </c>
      <c r="E408" s="192" t="s">
        <v>19</v>
      </c>
      <c r="F408" s="193" t="s">
        <v>403</v>
      </c>
      <c r="G408" s="191"/>
      <c r="H408" s="194">
        <v>684.3</v>
      </c>
      <c r="I408" s="195"/>
      <c r="J408" s="191"/>
      <c r="K408" s="191"/>
      <c r="L408" s="196"/>
      <c r="M408" s="197"/>
      <c r="N408" s="198"/>
      <c r="O408" s="198"/>
      <c r="P408" s="198"/>
      <c r="Q408" s="198"/>
      <c r="R408" s="198"/>
      <c r="S408" s="198"/>
      <c r="T408" s="199"/>
      <c r="AT408" s="200" t="s">
        <v>136</v>
      </c>
      <c r="AU408" s="200" t="s">
        <v>74</v>
      </c>
      <c r="AV408" s="11" t="s">
        <v>74</v>
      </c>
      <c r="AW408" s="11" t="s">
        <v>32</v>
      </c>
      <c r="AX408" s="11" t="s">
        <v>70</v>
      </c>
      <c r="AY408" s="200" t="s">
        <v>119</v>
      </c>
    </row>
    <row r="409" spans="2:65" s="11" customFormat="1" ht="11.25">
      <c r="B409" s="190"/>
      <c r="C409" s="191"/>
      <c r="D409" s="186" t="s">
        <v>136</v>
      </c>
      <c r="E409" s="192" t="s">
        <v>19</v>
      </c>
      <c r="F409" s="193" t="s">
        <v>404</v>
      </c>
      <c r="G409" s="191"/>
      <c r="H409" s="194">
        <v>170.3</v>
      </c>
      <c r="I409" s="195"/>
      <c r="J409" s="191"/>
      <c r="K409" s="191"/>
      <c r="L409" s="196"/>
      <c r="M409" s="197"/>
      <c r="N409" s="198"/>
      <c r="O409" s="198"/>
      <c r="P409" s="198"/>
      <c r="Q409" s="198"/>
      <c r="R409" s="198"/>
      <c r="S409" s="198"/>
      <c r="T409" s="199"/>
      <c r="AT409" s="200" t="s">
        <v>136</v>
      </c>
      <c r="AU409" s="200" t="s">
        <v>74</v>
      </c>
      <c r="AV409" s="11" t="s">
        <v>74</v>
      </c>
      <c r="AW409" s="11" t="s">
        <v>32</v>
      </c>
      <c r="AX409" s="11" t="s">
        <v>70</v>
      </c>
      <c r="AY409" s="200" t="s">
        <v>119</v>
      </c>
    </row>
    <row r="410" spans="2:65" s="11" customFormat="1" ht="11.25">
      <c r="B410" s="190"/>
      <c r="C410" s="191"/>
      <c r="D410" s="186" t="s">
        <v>136</v>
      </c>
      <c r="E410" s="192" t="s">
        <v>19</v>
      </c>
      <c r="F410" s="193" t="s">
        <v>405</v>
      </c>
      <c r="G410" s="191"/>
      <c r="H410" s="194">
        <v>96.05</v>
      </c>
      <c r="I410" s="195"/>
      <c r="J410" s="191"/>
      <c r="K410" s="191"/>
      <c r="L410" s="196"/>
      <c r="M410" s="197"/>
      <c r="N410" s="198"/>
      <c r="O410" s="198"/>
      <c r="P410" s="198"/>
      <c r="Q410" s="198"/>
      <c r="R410" s="198"/>
      <c r="S410" s="198"/>
      <c r="T410" s="199"/>
      <c r="AT410" s="200" t="s">
        <v>136</v>
      </c>
      <c r="AU410" s="200" t="s">
        <v>74</v>
      </c>
      <c r="AV410" s="11" t="s">
        <v>74</v>
      </c>
      <c r="AW410" s="11" t="s">
        <v>32</v>
      </c>
      <c r="AX410" s="11" t="s">
        <v>70</v>
      </c>
      <c r="AY410" s="200" t="s">
        <v>119</v>
      </c>
    </row>
    <row r="411" spans="2:65" s="11" customFormat="1" ht="11.25">
      <c r="B411" s="190"/>
      <c r="C411" s="191"/>
      <c r="D411" s="186" t="s">
        <v>136</v>
      </c>
      <c r="E411" s="192" t="s">
        <v>19</v>
      </c>
      <c r="F411" s="193" t="s">
        <v>406</v>
      </c>
      <c r="G411" s="191"/>
      <c r="H411" s="194">
        <v>74.900000000000006</v>
      </c>
      <c r="I411" s="195"/>
      <c r="J411" s="191"/>
      <c r="K411" s="191"/>
      <c r="L411" s="196"/>
      <c r="M411" s="197"/>
      <c r="N411" s="198"/>
      <c r="O411" s="198"/>
      <c r="P411" s="198"/>
      <c r="Q411" s="198"/>
      <c r="R411" s="198"/>
      <c r="S411" s="198"/>
      <c r="T411" s="199"/>
      <c r="AT411" s="200" t="s">
        <v>136</v>
      </c>
      <c r="AU411" s="200" t="s">
        <v>74</v>
      </c>
      <c r="AV411" s="11" t="s">
        <v>74</v>
      </c>
      <c r="AW411" s="11" t="s">
        <v>32</v>
      </c>
      <c r="AX411" s="11" t="s">
        <v>70</v>
      </c>
      <c r="AY411" s="200" t="s">
        <v>119</v>
      </c>
    </row>
    <row r="412" spans="2:65" s="11" customFormat="1" ht="11.25">
      <c r="B412" s="190"/>
      <c r="C412" s="191"/>
      <c r="D412" s="186" t="s">
        <v>136</v>
      </c>
      <c r="E412" s="192" t="s">
        <v>19</v>
      </c>
      <c r="F412" s="193" t="s">
        <v>407</v>
      </c>
      <c r="G412" s="191"/>
      <c r="H412" s="194">
        <v>34.200000000000003</v>
      </c>
      <c r="I412" s="195"/>
      <c r="J412" s="191"/>
      <c r="K412" s="191"/>
      <c r="L412" s="196"/>
      <c r="M412" s="197"/>
      <c r="N412" s="198"/>
      <c r="O412" s="198"/>
      <c r="P412" s="198"/>
      <c r="Q412" s="198"/>
      <c r="R412" s="198"/>
      <c r="S412" s="198"/>
      <c r="T412" s="199"/>
      <c r="AT412" s="200" t="s">
        <v>136</v>
      </c>
      <c r="AU412" s="200" t="s">
        <v>74</v>
      </c>
      <c r="AV412" s="11" t="s">
        <v>74</v>
      </c>
      <c r="AW412" s="11" t="s">
        <v>32</v>
      </c>
      <c r="AX412" s="11" t="s">
        <v>70</v>
      </c>
      <c r="AY412" s="200" t="s">
        <v>119</v>
      </c>
    </row>
    <row r="413" spans="2:65" s="13" customFormat="1" ht="11.25">
      <c r="B413" s="212"/>
      <c r="C413" s="213"/>
      <c r="D413" s="186" t="s">
        <v>136</v>
      </c>
      <c r="E413" s="214" t="s">
        <v>19</v>
      </c>
      <c r="F413" s="215" t="s">
        <v>188</v>
      </c>
      <c r="G413" s="213"/>
      <c r="H413" s="216">
        <v>3466.35</v>
      </c>
      <c r="I413" s="217"/>
      <c r="J413" s="213"/>
      <c r="K413" s="213"/>
      <c r="L413" s="218"/>
      <c r="M413" s="219"/>
      <c r="N413" s="220"/>
      <c r="O413" s="220"/>
      <c r="P413" s="220"/>
      <c r="Q413" s="220"/>
      <c r="R413" s="220"/>
      <c r="S413" s="220"/>
      <c r="T413" s="221"/>
      <c r="AT413" s="222" t="s">
        <v>136</v>
      </c>
      <c r="AU413" s="222" t="s">
        <v>74</v>
      </c>
      <c r="AV413" s="13" t="s">
        <v>138</v>
      </c>
      <c r="AW413" s="13" t="s">
        <v>32</v>
      </c>
      <c r="AX413" s="13" t="s">
        <v>77</v>
      </c>
      <c r="AY413" s="222" t="s">
        <v>119</v>
      </c>
    </row>
    <row r="414" spans="2:65" s="1" customFormat="1" ht="16.5" customHeight="1">
      <c r="B414" s="34"/>
      <c r="C414" s="174" t="s">
        <v>516</v>
      </c>
      <c r="D414" s="174" t="s">
        <v>120</v>
      </c>
      <c r="E414" s="175" t="s">
        <v>517</v>
      </c>
      <c r="F414" s="176" t="s">
        <v>518</v>
      </c>
      <c r="G414" s="177" t="s">
        <v>182</v>
      </c>
      <c r="H414" s="178">
        <v>2406.6</v>
      </c>
      <c r="I414" s="179"/>
      <c r="J414" s="180">
        <f>ROUND(I414*H414,2)</f>
        <v>0</v>
      </c>
      <c r="K414" s="176" t="s">
        <v>155</v>
      </c>
      <c r="L414" s="38"/>
      <c r="M414" s="181" t="s">
        <v>19</v>
      </c>
      <c r="N414" s="182" t="s">
        <v>41</v>
      </c>
      <c r="O414" s="60"/>
      <c r="P414" s="183">
        <f>O414*H414</f>
        <v>0</v>
      </c>
      <c r="Q414" s="183">
        <v>0.15559000000000001</v>
      </c>
      <c r="R414" s="183">
        <f>Q414*H414</f>
        <v>374.44289400000002</v>
      </c>
      <c r="S414" s="183">
        <v>0</v>
      </c>
      <c r="T414" s="184">
        <f>S414*H414</f>
        <v>0</v>
      </c>
      <c r="AR414" s="17" t="s">
        <v>138</v>
      </c>
      <c r="AT414" s="17" t="s">
        <v>120</v>
      </c>
      <c r="AU414" s="17" t="s">
        <v>74</v>
      </c>
      <c r="AY414" s="17" t="s">
        <v>119</v>
      </c>
      <c r="BE414" s="185">
        <f>IF(N414="základní",J414,0)</f>
        <v>0</v>
      </c>
      <c r="BF414" s="185">
        <f>IF(N414="snížená",J414,0)</f>
        <v>0</v>
      </c>
      <c r="BG414" s="185">
        <f>IF(N414="zákl. přenesená",J414,0)</f>
        <v>0</v>
      </c>
      <c r="BH414" s="185">
        <f>IF(N414="sníž. přenesená",J414,0)</f>
        <v>0</v>
      </c>
      <c r="BI414" s="185">
        <f>IF(N414="nulová",J414,0)</f>
        <v>0</v>
      </c>
      <c r="BJ414" s="17" t="s">
        <v>77</v>
      </c>
      <c r="BK414" s="185">
        <f>ROUND(I414*H414,2)</f>
        <v>0</v>
      </c>
      <c r="BL414" s="17" t="s">
        <v>138</v>
      </c>
      <c r="BM414" s="17" t="s">
        <v>519</v>
      </c>
    </row>
    <row r="415" spans="2:65" s="1" customFormat="1" ht="19.5">
      <c r="B415" s="34"/>
      <c r="C415" s="35"/>
      <c r="D415" s="186" t="s">
        <v>126</v>
      </c>
      <c r="E415" s="35"/>
      <c r="F415" s="187" t="s">
        <v>520</v>
      </c>
      <c r="G415" s="35"/>
      <c r="H415" s="35"/>
      <c r="I415" s="112"/>
      <c r="J415" s="35"/>
      <c r="K415" s="35"/>
      <c r="L415" s="38"/>
      <c r="M415" s="188"/>
      <c r="N415" s="60"/>
      <c r="O415" s="60"/>
      <c r="P415" s="60"/>
      <c r="Q415" s="60"/>
      <c r="R415" s="60"/>
      <c r="S415" s="60"/>
      <c r="T415" s="61"/>
      <c r="AT415" s="17" t="s">
        <v>126</v>
      </c>
      <c r="AU415" s="17" t="s">
        <v>74</v>
      </c>
    </row>
    <row r="416" spans="2:65" s="1" customFormat="1" ht="19.5">
      <c r="B416" s="34"/>
      <c r="C416" s="35"/>
      <c r="D416" s="186" t="s">
        <v>130</v>
      </c>
      <c r="E416" s="35"/>
      <c r="F416" s="189" t="s">
        <v>414</v>
      </c>
      <c r="G416" s="35"/>
      <c r="H416" s="35"/>
      <c r="I416" s="112"/>
      <c r="J416" s="35"/>
      <c r="K416" s="35"/>
      <c r="L416" s="38"/>
      <c r="M416" s="188"/>
      <c r="N416" s="60"/>
      <c r="O416" s="60"/>
      <c r="P416" s="60"/>
      <c r="Q416" s="60"/>
      <c r="R416" s="60"/>
      <c r="S416" s="60"/>
      <c r="T416" s="61"/>
      <c r="AT416" s="17" t="s">
        <v>130</v>
      </c>
      <c r="AU416" s="17" t="s">
        <v>74</v>
      </c>
    </row>
    <row r="417" spans="2:65" s="11" customFormat="1" ht="11.25">
      <c r="B417" s="190"/>
      <c r="C417" s="191"/>
      <c r="D417" s="186" t="s">
        <v>136</v>
      </c>
      <c r="E417" s="192" t="s">
        <v>19</v>
      </c>
      <c r="F417" s="193" t="s">
        <v>402</v>
      </c>
      <c r="G417" s="191"/>
      <c r="H417" s="194">
        <v>2406.6</v>
      </c>
      <c r="I417" s="195"/>
      <c r="J417" s="191"/>
      <c r="K417" s="191"/>
      <c r="L417" s="196"/>
      <c r="M417" s="197"/>
      <c r="N417" s="198"/>
      <c r="O417" s="198"/>
      <c r="P417" s="198"/>
      <c r="Q417" s="198"/>
      <c r="R417" s="198"/>
      <c r="S417" s="198"/>
      <c r="T417" s="199"/>
      <c r="AT417" s="200" t="s">
        <v>136</v>
      </c>
      <c r="AU417" s="200" t="s">
        <v>74</v>
      </c>
      <c r="AV417" s="11" t="s">
        <v>74</v>
      </c>
      <c r="AW417" s="11" t="s">
        <v>32</v>
      </c>
      <c r="AX417" s="11" t="s">
        <v>77</v>
      </c>
      <c r="AY417" s="200" t="s">
        <v>119</v>
      </c>
    </row>
    <row r="418" spans="2:65" s="1" customFormat="1" ht="16.5" customHeight="1">
      <c r="B418" s="34"/>
      <c r="C418" s="174" t="s">
        <v>521</v>
      </c>
      <c r="D418" s="174" t="s">
        <v>120</v>
      </c>
      <c r="E418" s="175" t="s">
        <v>522</v>
      </c>
      <c r="F418" s="176" t="s">
        <v>523</v>
      </c>
      <c r="G418" s="177" t="s">
        <v>182</v>
      </c>
      <c r="H418" s="178">
        <v>1059.75</v>
      </c>
      <c r="I418" s="179"/>
      <c r="J418" s="180">
        <f>ROUND(I418*H418,2)</f>
        <v>0</v>
      </c>
      <c r="K418" s="176" t="s">
        <v>155</v>
      </c>
      <c r="L418" s="38"/>
      <c r="M418" s="181" t="s">
        <v>19</v>
      </c>
      <c r="N418" s="182" t="s">
        <v>41</v>
      </c>
      <c r="O418" s="60"/>
      <c r="P418" s="183">
        <f>O418*H418</f>
        <v>0</v>
      </c>
      <c r="Q418" s="183">
        <v>0.18151999999999999</v>
      </c>
      <c r="R418" s="183">
        <f>Q418*H418</f>
        <v>192.36581999999999</v>
      </c>
      <c r="S418" s="183">
        <v>0</v>
      </c>
      <c r="T418" s="184">
        <f>S418*H418</f>
        <v>0</v>
      </c>
      <c r="AR418" s="17" t="s">
        <v>138</v>
      </c>
      <c r="AT418" s="17" t="s">
        <v>120</v>
      </c>
      <c r="AU418" s="17" t="s">
        <v>74</v>
      </c>
      <c r="AY418" s="17" t="s">
        <v>119</v>
      </c>
      <c r="BE418" s="185">
        <f>IF(N418="základní",J418,0)</f>
        <v>0</v>
      </c>
      <c r="BF418" s="185">
        <f>IF(N418="snížená",J418,0)</f>
        <v>0</v>
      </c>
      <c r="BG418" s="185">
        <f>IF(N418="zákl. přenesená",J418,0)</f>
        <v>0</v>
      </c>
      <c r="BH418" s="185">
        <f>IF(N418="sníž. přenesená",J418,0)</f>
        <v>0</v>
      </c>
      <c r="BI418" s="185">
        <f>IF(N418="nulová",J418,0)</f>
        <v>0</v>
      </c>
      <c r="BJ418" s="17" t="s">
        <v>77</v>
      </c>
      <c r="BK418" s="185">
        <f>ROUND(I418*H418,2)</f>
        <v>0</v>
      </c>
      <c r="BL418" s="17" t="s">
        <v>138</v>
      </c>
      <c r="BM418" s="17" t="s">
        <v>524</v>
      </c>
    </row>
    <row r="419" spans="2:65" s="1" customFormat="1" ht="19.5">
      <c r="B419" s="34"/>
      <c r="C419" s="35"/>
      <c r="D419" s="186" t="s">
        <v>126</v>
      </c>
      <c r="E419" s="35"/>
      <c r="F419" s="187" t="s">
        <v>525</v>
      </c>
      <c r="G419" s="35"/>
      <c r="H419" s="35"/>
      <c r="I419" s="112"/>
      <c r="J419" s="35"/>
      <c r="K419" s="35"/>
      <c r="L419" s="38"/>
      <c r="M419" s="188"/>
      <c r="N419" s="60"/>
      <c r="O419" s="60"/>
      <c r="P419" s="60"/>
      <c r="Q419" s="60"/>
      <c r="R419" s="60"/>
      <c r="S419" s="60"/>
      <c r="T419" s="61"/>
      <c r="AT419" s="17" t="s">
        <v>126</v>
      </c>
      <c r="AU419" s="17" t="s">
        <v>74</v>
      </c>
    </row>
    <row r="420" spans="2:65" s="1" customFormat="1" ht="19.5">
      <c r="B420" s="34"/>
      <c r="C420" s="35"/>
      <c r="D420" s="186" t="s">
        <v>130</v>
      </c>
      <c r="E420" s="35"/>
      <c r="F420" s="189" t="s">
        <v>414</v>
      </c>
      <c r="G420" s="35"/>
      <c r="H420" s="35"/>
      <c r="I420" s="112"/>
      <c r="J420" s="35"/>
      <c r="K420" s="35"/>
      <c r="L420" s="38"/>
      <c r="M420" s="188"/>
      <c r="N420" s="60"/>
      <c r="O420" s="60"/>
      <c r="P420" s="60"/>
      <c r="Q420" s="60"/>
      <c r="R420" s="60"/>
      <c r="S420" s="60"/>
      <c r="T420" s="61"/>
      <c r="AT420" s="17" t="s">
        <v>130</v>
      </c>
      <c r="AU420" s="17" t="s">
        <v>74</v>
      </c>
    </row>
    <row r="421" spans="2:65" s="11" customFormat="1" ht="11.25">
      <c r="B421" s="190"/>
      <c r="C421" s="191"/>
      <c r="D421" s="186" t="s">
        <v>136</v>
      </c>
      <c r="E421" s="192" t="s">
        <v>19</v>
      </c>
      <c r="F421" s="193" t="s">
        <v>403</v>
      </c>
      <c r="G421" s="191"/>
      <c r="H421" s="194">
        <v>684.3</v>
      </c>
      <c r="I421" s="195"/>
      <c r="J421" s="191"/>
      <c r="K421" s="191"/>
      <c r="L421" s="196"/>
      <c r="M421" s="197"/>
      <c r="N421" s="198"/>
      <c r="O421" s="198"/>
      <c r="P421" s="198"/>
      <c r="Q421" s="198"/>
      <c r="R421" s="198"/>
      <c r="S421" s="198"/>
      <c r="T421" s="199"/>
      <c r="AT421" s="200" t="s">
        <v>136</v>
      </c>
      <c r="AU421" s="200" t="s">
        <v>74</v>
      </c>
      <c r="AV421" s="11" t="s">
        <v>74</v>
      </c>
      <c r="AW421" s="11" t="s">
        <v>32</v>
      </c>
      <c r="AX421" s="11" t="s">
        <v>70</v>
      </c>
      <c r="AY421" s="200" t="s">
        <v>119</v>
      </c>
    </row>
    <row r="422" spans="2:65" s="11" customFormat="1" ht="11.25">
      <c r="B422" s="190"/>
      <c r="C422" s="191"/>
      <c r="D422" s="186" t="s">
        <v>136</v>
      </c>
      <c r="E422" s="192" t="s">
        <v>19</v>
      </c>
      <c r="F422" s="193" t="s">
        <v>404</v>
      </c>
      <c r="G422" s="191"/>
      <c r="H422" s="194">
        <v>170.3</v>
      </c>
      <c r="I422" s="195"/>
      <c r="J422" s="191"/>
      <c r="K422" s="191"/>
      <c r="L422" s="196"/>
      <c r="M422" s="197"/>
      <c r="N422" s="198"/>
      <c r="O422" s="198"/>
      <c r="P422" s="198"/>
      <c r="Q422" s="198"/>
      <c r="R422" s="198"/>
      <c r="S422" s="198"/>
      <c r="T422" s="199"/>
      <c r="AT422" s="200" t="s">
        <v>136</v>
      </c>
      <c r="AU422" s="200" t="s">
        <v>74</v>
      </c>
      <c r="AV422" s="11" t="s">
        <v>74</v>
      </c>
      <c r="AW422" s="11" t="s">
        <v>32</v>
      </c>
      <c r="AX422" s="11" t="s">
        <v>70</v>
      </c>
      <c r="AY422" s="200" t="s">
        <v>119</v>
      </c>
    </row>
    <row r="423" spans="2:65" s="11" customFormat="1" ht="11.25">
      <c r="B423" s="190"/>
      <c r="C423" s="191"/>
      <c r="D423" s="186" t="s">
        <v>136</v>
      </c>
      <c r="E423" s="192" t="s">
        <v>19</v>
      </c>
      <c r="F423" s="193" t="s">
        <v>405</v>
      </c>
      <c r="G423" s="191"/>
      <c r="H423" s="194">
        <v>96.05</v>
      </c>
      <c r="I423" s="195"/>
      <c r="J423" s="191"/>
      <c r="K423" s="191"/>
      <c r="L423" s="196"/>
      <c r="M423" s="197"/>
      <c r="N423" s="198"/>
      <c r="O423" s="198"/>
      <c r="P423" s="198"/>
      <c r="Q423" s="198"/>
      <c r="R423" s="198"/>
      <c r="S423" s="198"/>
      <c r="T423" s="199"/>
      <c r="AT423" s="200" t="s">
        <v>136</v>
      </c>
      <c r="AU423" s="200" t="s">
        <v>74</v>
      </c>
      <c r="AV423" s="11" t="s">
        <v>74</v>
      </c>
      <c r="AW423" s="11" t="s">
        <v>32</v>
      </c>
      <c r="AX423" s="11" t="s">
        <v>70</v>
      </c>
      <c r="AY423" s="200" t="s">
        <v>119</v>
      </c>
    </row>
    <row r="424" spans="2:65" s="11" customFormat="1" ht="11.25">
      <c r="B424" s="190"/>
      <c r="C424" s="191"/>
      <c r="D424" s="186" t="s">
        <v>136</v>
      </c>
      <c r="E424" s="192" t="s">
        <v>19</v>
      </c>
      <c r="F424" s="193" t="s">
        <v>406</v>
      </c>
      <c r="G424" s="191"/>
      <c r="H424" s="194">
        <v>74.900000000000006</v>
      </c>
      <c r="I424" s="195"/>
      <c r="J424" s="191"/>
      <c r="K424" s="191"/>
      <c r="L424" s="196"/>
      <c r="M424" s="197"/>
      <c r="N424" s="198"/>
      <c r="O424" s="198"/>
      <c r="P424" s="198"/>
      <c r="Q424" s="198"/>
      <c r="R424" s="198"/>
      <c r="S424" s="198"/>
      <c r="T424" s="199"/>
      <c r="AT424" s="200" t="s">
        <v>136</v>
      </c>
      <c r="AU424" s="200" t="s">
        <v>74</v>
      </c>
      <c r="AV424" s="11" t="s">
        <v>74</v>
      </c>
      <c r="AW424" s="11" t="s">
        <v>32</v>
      </c>
      <c r="AX424" s="11" t="s">
        <v>70</v>
      </c>
      <c r="AY424" s="200" t="s">
        <v>119</v>
      </c>
    </row>
    <row r="425" spans="2:65" s="11" customFormat="1" ht="11.25">
      <c r="B425" s="190"/>
      <c r="C425" s="191"/>
      <c r="D425" s="186" t="s">
        <v>136</v>
      </c>
      <c r="E425" s="192" t="s">
        <v>19</v>
      </c>
      <c r="F425" s="193" t="s">
        <v>407</v>
      </c>
      <c r="G425" s="191"/>
      <c r="H425" s="194">
        <v>34.200000000000003</v>
      </c>
      <c r="I425" s="195"/>
      <c r="J425" s="191"/>
      <c r="K425" s="191"/>
      <c r="L425" s="196"/>
      <c r="M425" s="197"/>
      <c r="N425" s="198"/>
      <c r="O425" s="198"/>
      <c r="P425" s="198"/>
      <c r="Q425" s="198"/>
      <c r="R425" s="198"/>
      <c r="S425" s="198"/>
      <c r="T425" s="199"/>
      <c r="AT425" s="200" t="s">
        <v>136</v>
      </c>
      <c r="AU425" s="200" t="s">
        <v>74</v>
      </c>
      <c r="AV425" s="11" t="s">
        <v>74</v>
      </c>
      <c r="AW425" s="11" t="s">
        <v>32</v>
      </c>
      <c r="AX425" s="11" t="s">
        <v>70</v>
      </c>
      <c r="AY425" s="200" t="s">
        <v>119</v>
      </c>
    </row>
    <row r="426" spans="2:65" s="13" customFormat="1" ht="11.25">
      <c r="B426" s="212"/>
      <c r="C426" s="213"/>
      <c r="D426" s="186" t="s">
        <v>136</v>
      </c>
      <c r="E426" s="214" t="s">
        <v>19</v>
      </c>
      <c r="F426" s="215" t="s">
        <v>188</v>
      </c>
      <c r="G426" s="213"/>
      <c r="H426" s="216">
        <v>1059.75</v>
      </c>
      <c r="I426" s="217"/>
      <c r="J426" s="213"/>
      <c r="K426" s="213"/>
      <c r="L426" s="218"/>
      <c r="M426" s="219"/>
      <c r="N426" s="220"/>
      <c r="O426" s="220"/>
      <c r="P426" s="220"/>
      <c r="Q426" s="220"/>
      <c r="R426" s="220"/>
      <c r="S426" s="220"/>
      <c r="T426" s="221"/>
      <c r="AT426" s="222" t="s">
        <v>136</v>
      </c>
      <c r="AU426" s="222" t="s">
        <v>74</v>
      </c>
      <c r="AV426" s="13" t="s">
        <v>138</v>
      </c>
      <c r="AW426" s="13" t="s">
        <v>32</v>
      </c>
      <c r="AX426" s="13" t="s">
        <v>77</v>
      </c>
      <c r="AY426" s="222" t="s">
        <v>119</v>
      </c>
    </row>
    <row r="427" spans="2:65" s="1" customFormat="1" ht="16.5" customHeight="1">
      <c r="B427" s="34"/>
      <c r="C427" s="174" t="s">
        <v>526</v>
      </c>
      <c r="D427" s="174" t="s">
        <v>120</v>
      </c>
      <c r="E427" s="175" t="s">
        <v>527</v>
      </c>
      <c r="F427" s="176" t="s">
        <v>528</v>
      </c>
      <c r="G427" s="177" t="s">
        <v>182</v>
      </c>
      <c r="H427" s="178">
        <v>750.01</v>
      </c>
      <c r="I427" s="179"/>
      <c r="J427" s="180">
        <f>ROUND(I427*H427,2)</f>
        <v>0</v>
      </c>
      <c r="K427" s="176" t="s">
        <v>155</v>
      </c>
      <c r="L427" s="38"/>
      <c r="M427" s="181" t="s">
        <v>19</v>
      </c>
      <c r="N427" s="182" t="s">
        <v>41</v>
      </c>
      <c r="O427" s="60"/>
      <c r="P427" s="183">
        <f>O427*H427</f>
        <v>0</v>
      </c>
      <c r="Q427" s="183">
        <v>0.1837</v>
      </c>
      <c r="R427" s="183">
        <f>Q427*H427</f>
        <v>137.776837</v>
      </c>
      <c r="S427" s="183">
        <v>0</v>
      </c>
      <c r="T427" s="184">
        <f>S427*H427</f>
        <v>0</v>
      </c>
      <c r="AR427" s="17" t="s">
        <v>138</v>
      </c>
      <c r="AT427" s="17" t="s">
        <v>120</v>
      </c>
      <c r="AU427" s="17" t="s">
        <v>74</v>
      </c>
      <c r="AY427" s="17" t="s">
        <v>119</v>
      </c>
      <c r="BE427" s="185">
        <f>IF(N427="základní",J427,0)</f>
        <v>0</v>
      </c>
      <c r="BF427" s="185">
        <f>IF(N427="snížená",J427,0)</f>
        <v>0</v>
      </c>
      <c r="BG427" s="185">
        <f>IF(N427="zákl. přenesená",J427,0)</f>
        <v>0</v>
      </c>
      <c r="BH427" s="185">
        <f>IF(N427="sníž. přenesená",J427,0)</f>
        <v>0</v>
      </c>
      <c r="BI427" s="185">
        <f>IF(N427="nulová",J427,0)</f>
        <v>0</v>
      </c>
      <c r="BJ427" s="17" t="s">
        <v>77</v>
      </c>
      <c r="BK427" s="185">
        <f>ROUND(I427*H427,2)</f>
        <v>0</v>
      </c>
      <c r="BL427" s="17" t="s">
        <v>138</v>
      </c>
      <c r="BM427" s="17" t="s">
        <v>529</v>
      </c>
    </row>
    <row r="428" spans="2:65" s="1" customFormat="1" ht="19.5">
      <c r="B428" s="34"/>
      <c r="C428" s="35"/>
      <c r="D428" s="186" t="s">
        <v>126</v>
      </c>
      <c r="E428" s="35"/>
      <c r="F428" s="187" t="s">
        <v>530</v>
      </c>
      <c r="G428" s="35"/>
      <c r="H428" s="35"/>
      <c r="I428" s="112"/>
      <c r="J428" s="35"/>
      <c r="K428" s="35"/>
      <c r="L428" s="38"/>
      <c r="M428" s="188"/>
      <c r="N428" s="60"/>
      <c r="O428" s="60"/>
      <c r="P428" s="60"/>
      <c r="Q428" s="60"/>
      <c r="R428" s="60"/>
      <c r="S428" s="60"/>
      <c r="T428" s="61"/>
      <c r="AT428" s="17" t="s">
        <v>126</v>
      </c>
      <c r="AU428" s="17" t="s">
        <v>74</v>
      </c>
    </row>
    <row r="429" spans="2:65" s="1" customFormat="1" ht="19.5">
      <c r="B429" s="34"/>
      <c r="C429" s="35"/>
      <c r="D429" s="186" t="s">
        <v>130</v>
      </c>
      <c r="E429" s="35"/>
      <c r="F429" s="189" t="s">
        <v>414</v>
      </c>
      <c r="G429" s="35"/>
      <c r="H429" s="35"/>
      <c r="I429" s="112"/>
      <c r="J429" s="35"/>
      <c r="K429" s="35"/>
      <c r="L429" s="38"/>
      <c r="M429" s="188"/>
      <c r="N429" s="60"/>
      <c r="O429" s="60"/>
      <c r="P429" s="60"/>
      <c r="Q429" s="60"/>
      <c r="R429" s="60"/>
      <c r="S429" s="60"/>
      <c r="T429" s="61"/>
      <c r="AT429" s="17" t="s">
        <v>130</v>
      </c>
      <c r="AU429" s="17" t="s">
        <v>74</v>
      </c>
    </row>
    <row r="430" spans="2:65" s="14" customFormat="1" ht="11.25">
      <c r="B430" s="223"/>
      <c r="C430" s="224"/>
      <c r="D430" s="186" t="s">
        <v>136</v>
      </c>
      <c r="E430" s="225" t="s">
        <v>19</v>
      </c>
      <c r="F430" s="226" t="s">
        <v>531</v>
      </c>
      <c r="G430" s="224"/>
      <c r="H430" s="225" t="s">
        <v>19</v>
      </c>
      <c r="I430" s="227"/>
      <c r="J430" s="224"/>
      <c r="K430" s="224"/>
      <c r="L430" s="228"/>
      <c r="M430" s="229"/>
      <c r="N430" s="230"/>
      <c r="O430" s="230"/>
      <c r="P430" s="230"/>
      <c r="Q430" s="230"/>
      <c r="R430" s="230"/>
      <c r="S430" s="230"/>
      <c r="T430" s="231"/>
      <c r="AT430" s="232" t="s">
        <v>136</v>
      </c>
      <c r="AU430" s="232" t="s">
        <v>74</v>
      </c>
      <c r="AV430" s="14" t="s">
        <v>77</v>
      </c>
      <c r="AW430" s="14" t="s">
        <v>32</v>
      </c>
      <c r="AX430" s="14" t="s">
        <v>70</v>
      </c>
      <c r="AY430" s="232" t="s">
        <v>119</v>
      </c>
    </row>
    <row r="431" spans="2:65" s="11" customFormat="1" ht="11.25">
      <c r="B431" s="190"/>
      <c r="C431" s="191"/>
      <c r="D431" s="186" t="s">
        <v>136</v>
      </c>
      <c r="E431" s="192" t="s">
        <v>19</v>
      </c>
      <c r="F431" s="193" t="s">
        <v>201</v>
      </c>
      <c r="G431" s="191"/>
      <c r="H431" s="194">
        <v>7.75</v>
      </c>
      <c r="I431" s="195"/>
      <c r="J431" s="191"/>
      <c r="K431" s="191"/>
      <c r="L431" s="196"/>
      <c r="M431" s="197"/>
      <c r="N431" s="198"/>
      <c r="O431" s="198"/>
      <c r="P431" s="198"/>
      <c r="Q431" s="198"/>
      <c r="R431" s="198"/>
      <c r="S431" s="198"/>
      <c r="T431" s="199"/>
      <c r="AT431" s="200" t="s">
        <v>136</v>
      </c>
      <c r="AU431" s="200" t="s">
        <v>74</v>
      </c>
      <c r="AV431" s="11" t="s">
        <v>74</v>
      </c>
      <c r="AW431" s="11" t="s">
        <v>32</v>
      </c>
      <c r="AX431" s="11" t="s">
        <v>70</v>
      </c>
      <c r="AY431" s="200" t="s">
        <v>119</v>
      </c>
    </row>
    <row r="432" spans="2:65" s="11" customFormat="1" ht="11.25">
      <c r="B432" s="190"/>
      <c r="C432" s="191"/>
      <c r="D432" s="186" t="s">
        <v>136</v>
      </c>
      <c r="E432" s="192" t="s">
        <v>19</v>
      </c>
      <c r="F432" s="193" t="s">
        <v>396</v>
      </c>
      <c r="G432" s="191"/>
      <c r="H432" s="194">
        <v>73</v>
      </c>
      <c r="I432" s="195"/>
      <c r="J432" s="191"/>
      <c r="K432" s="191"/>
      <c r="L432" s="196"/>
      <c r="M432" s="197"/>
      <c r="N432" s="198"/>
      <c r="O432" s="198"/>
      <c r="P432" s="198"/>
      <c r="Q432" s="198"/>
      <c r="R432" s="198"/>
      <c r="S432" s="198"/>
      <c r="T432" s="199"/>
      <c r="AT432" s="200" t="s">
        <v>136</v>
      </c>
      <c r="AU432" s="200" t="s">
        <v>74</v>
      </c>
      <c r="AV432" s="11" t="s">
        <v>74</v>
      </c>
      <c r="AW432" s="11" t="s">
        <v>32</v>
      </c>
      <c r="AX432" s="11" t="s">
        <v>70</v>
      </c>
      <c r="AY432" s="200" t="s">
        <v>119</v>
      </c>
    </row>
    <row r="433" spans="2:65" s="11" customFormat="1" ht="11.25">
      <c r="B433" s="190"/>
      <c r="C433" s="191"/>
      <c r="D433" s="186" t="s">
        <v>136</v>
      </c>
      <c r="E433" s="192" t="s">
        <v>19</v>
      </c>
      <c r="F433" s="193" t="s">
        <v>397</v>
      </c>
      <c r="G433" s="191"/>
      <c r="H433" s="194">
        <v>230.5</v>
      </c>
      <c r="I433" s="195"/>
      <c r="J433" s="191"/>
      <c r="K433" s="191"/>
      <c r="L433" s="196"/>
      <c r="M433" s="197"/>
      <c r="N433" s="198"/>
      <c r="O433" s="198"/>
      <c r="P433" s="198"/>
      <c r="Q433" s="198"/>
      <c r="R433" s="198"/>
      <c r="S433" s="198"/>
      <c r="T433" s="199"/>
      <c r="AT433" s="200" t="s">
        <v>136</v>
      </c>
      <c r="AU433" s="200" t="s">
        <v>74</v>
      </c>
      <c r="AV433" s="11" t="s">
        <v>74</v>
      </c>
      <c r="AW433" s="11" t="s">
        <v>32</v>
      </c>
      <c r="AX433" s="11" t="s">
        <v>70</v>
      </c>
      <c r="AY433" s="200" t="s">
        <v>119</v>
      </c>
    </row>
    <row r="434" spans="2:65" s="11" customFormat="1" ht="11.25">
      <c r="B434" s="190"/>
      <c r="C434" s="191"/>
      <c r="D434" s="186" t="s">
        <v>136</v>
      </c>
      <c r="E434" s="192" t="s">
        <v>19</v>
      </c>
      <c r="F434" s="193" t="s">
        <v>398</v>
      </c>
      <c r="G434" s="191"/>
      <c r="H434" s="194">
        <v>277.8</v>
      </c>
      <c r="I434" s="195"/>
      <c r="J434" s="191"/>
      <c r="K434" s="191"/>
      <c r="L434" s="196"/>
      <c r="M434" s="197"/>
      <c r="N434" s="198"/>
      <c r="O434" s="198"/>
      <c r="P434" s="198"/>
      <c r="Q434" s="198"/>
      <c r="R434" s="198"/>
      <c r="S434" s="198"/>
      <c r="T434" s="199"/>
      <c r="AT434" s="200" t="s">
        <v>136</v>
      </c>
      <c r="AU434" s="200" t="s">
        <v>74</v>
      </c>
      <c r="AV434" s="11" t="s">
        <v>74</v>
      </c>
      <c r="AW434" s="11" t="s">
        <v>32</v>
      </c>
      <c r="AX434" s="11" t="s">
        <v>70</v>
      </c>
      <c r="AY434" s="200" t="s">
        <v>119</v>
      </c>
    </row>
    <row r="435" spans="2:65" s="11" customFormat="1" ht="11.25">
      <c r="B435" s="190"/>
      <c r="C435" s="191"/>
      <c r="D435" s="186" t="s">
        <v>136</v>
      </c>
      <c r="E435" s="192" t="s">
        <v>19</v>
      </c>
      <c r="F435" s="193" t="s">
        <v>399</v>
      </c>
      <c r="G435" s="191"/>
      <c r="H435" s="194">
        <v>67.5</v>
      </c>
      <c r="I435" s="195"/>
      <c r="J435" s="191"/>
      <c r="K435" s="191"/>
      <c r="L435" s="196"/>
      <c r="M435" s="197"/>
      <c r="N435" s="198"/>
      <c r="O435" s="198"/>
      <c r="P435" s="198"/>
      <c r="Q435" s="198"/>
      <c r="R435" s="198"/>
      <c r="S435" s="198"/>
      <c r="T435" s="199"/>
      <c r="AT435" s="200" t="s">
        <v>136</v>
      </c>
      <c r="AU435" s="200" t="s">
        <v>74</v>
      </c>
      <c r="AV435" s="11" t="s">
        <v>74</v>
      </c>
      <c r="AW435" s="11" t="s">
        <v>32</v>
      </c>
      <c r="AX435" s="11" t="s">
        <v>70</v>
      </c>
      <c r="AY435" s="200" t="s">
        <v>119</v>
      </c>
    </row>
    <row r="436" spans="2:65" s="11" customFormat="1" ht="11.25">
      <c r="B436" s="190"/>
      <c r="C436" s="191"/>
      <c r="D436" s="186" t="s">
        <v>136</v>
      </c>
      <c r="E436" s="192" t="s">
        <v>19</v>
      </c>
      <c r="F436" s="193" t="s">
        <v>400</v>
      </c>
      <c r="G436" s="191"/>
      <c r="H436" s="194">
        <v>87.16</v>
      </c>
      <c r="I436" s="195"/>
      <c r="J436" s="191"/>
      <c r="K436" s="191"/>
      <c r="L436" s="196"/>
      <c r="M436" s="197"/>
      <c r="N436" s="198"/>
      <c r="O436" s="198"/>
      <c r="P436" s="198"/>
      <c r="Q436" s="198"/>
      <c r="R436" s="198"/>
      <c r="S436" s="198"/>
      <c r="T436" s="199"/>
      <c r="AT436" s="200" t="s">
        <v>136</v>
      </c>
      <c r="AU436" s="200" t="s">
        <v>74</v>
      </c>
      <c r="AV436" s="11" t="s">
        <v>74</v>
      </c>
      <c r="AW436" s="11" t="s">
        <v>32</v>
      </c>
      <c r="AX436" s="11" t="s">
        <v>70</v>
      </c>
      <c r="AY436" s="200" t="s">
        <v>119</v>
      </c>
    </row>
    <row r="437" spans="2:65" s="11" customFormat="1" ht="11.25">
      <c r="B437" s="190"/>
      <c r="C437" s="191"/>
      <c r="D437" s="186" t="s">
        <v>136</v>
      </c>
      <c r="E437" s="192" t="s">
        <v>19</v>
      </c>
      <c r="F437" s="193" t="s">
        <v>401</v>
      </c>
      <c r="G437" s="191"/>
      <c r="H437" s="194">
        <v>6.3</v>
      </c>
      <c r="I437" s="195"/>
      <c r="J437" s="191"/>
      <c r="K437" s="191"/>
      <c r="L437" s="196"/>
      <c r="M437" s="197"/>
      <c r="N437" s="198"/>
      <c r="O437" s="198"/>
      <c r="P437" s="198"/>
      <c r="Q437" s="198"/>
      <c r="R437" s="198"/>
      <c r="S437" s="198"/>
      <c r="T437" s="199"/>
      <c r="AT437" s="200" t="s">
        <v>136</v>
      </c>
      <c r="AU437" s="200" t="s">
        <v>74</v>
      </c>
      <c r="AV437" s="11" t="s">
        <v>74</v>
      </c>
      <c r="AW437" s="11" t="s">
        <v>32</v>
      </c>
      <c r="AX437" s="11" t="s">
        <v>70</v>
      </c>
      <c r="AY437" s="200" t="s">
        <v>119</v>
      </c>
    </row>
    <row r="438" spans="2:65" s="13" customFormat="1" ht="11.25">
      <c r="B438" s="212"/>
      <c r="C438" s="213"/>
      <c r="D438" s="186" t="s">
        <v>136</v>
      </c>
      <c r="E438" s="214" t="s">
        <v>19</v>
      </c>
      <c r="F438" s="215" t="s">
        <v>188</v>
      </c>
      <c r="G438" s="213"/>
      <c r="H438" s="216">
        <v>750.00999999999988</v>
      </c>
      <c r="I438" s="217"/>
      <c r="J438" s="213"/>
      <c r="K438" s="213"/>
      <c r="L438" s="218"/>
      <c r="M438" s="219"/>
      <c r="N438" s="220"/>
      <c r="O438" s="220"/>
      <c r="P438" s="220"/>
      <c r="Q438" s="220"/>
      <c r="R438" s="220"/>
      <c r="S438" s="220"/>
      <c r="T438" s="221"/>
      <c r="AT438" s="222" t="s">
        <v>136</v>
      </c>
      <c r="AU438" s="222" t="s">
        <v>74</v>
      </c>
      <c r="AV438" s="13" t="s">
        <v>138</v>
      </c>
      <c r="AW438" s="13" t="s">
        <v>32</v>
      </c>
      <c r="AX438" s="13" t="s">
        <v>77</v>
      </c>
      <c r="AY438" s="222" t="s">
        <v>119</v>
      </c>
    </row>
    <row r="439" spans="2:65" s="1" customFormat="1" ht="16.5" customHeight="1">
      <c r="B439" s="34"/>
      <c r="C439" s="174" t="s">
        <v>532</v>
      </c>
      <c r="D439" s="174" t="s">
        <v>120</v>
      </c>
      <c r="E439" s="175" t="s">
        <v>533</v>
      </c>
      <c r="F439" s="176" t="s">
        <v>534</v>
      </c>
      <c r="G439" s="177" t="s">
        <v>182</v>
      </c>
      <c r="H439" s="178">
        <v>269</v>
      </c>
      <c r="I439" s="179"/>
      <c r="J439" s="180">
        <f>ROUND(I439*H439,2)</f>
        <v>0</v>
      </c>
      <c r="K439" s="176" t="s">
        <v>155</v>
      </c>
      <c r="L439" s="38"/>
      <c r="M439" s="181" t="s">
        <v>19</v>
      </c>
      <c r="N439" s="182" t="s">
        <v>41</v>
      </c>
      <c r="O439" s="60"/>
      <c r="P439" s="183">
        <f>O439*H439</f>
        <v>0</v>
      </c>
      <c r="Q439" s="183">
        <v>8.4250000000000005E-2</v>
      </c>
      <c r="R439" s="183">
        <f>Q439*H439</f>
        <v>22.663250000000001</v>
      </c>
      <c r="S439" s="183">
        <v>0</v>
      </c>
      <c r="T439" s="184">
        <f>S439*H439</f>
        <v>0</v>
      </c>
      <c r="AR439" s="17" t="s">
        <v>138</v>
      </c>
      <c r="AT439" s="17" t="s">
        <v>120</v>
      </c>
      <c r="AU439" s="17" t="s">
        <v>74</v>
      </c>
      <c r="AY439" s="17" t="s">
        <v>119</v>
      </c>
      <c r="BE439" s="185">
        <f>IF(N439="základní",J439,0)</f>
        <v>0</v>
      </c>
      <c r="BF439" s="185">
        <f>IF(N439="snížená",J439,0)</f>
        <v>0</v>
      </c>
      <c r="BG439" s="185">
        <f>IF(N439="zákl. přenesená",J439,0)</f>
        <v>0</v>
      </c>
      <c r="BH439" s="185">
        <f>IF(N439="sníž. přenesená",J439,0)</f>
        <v>0</v>
      </c>
      <c r="BI439" s="185">
        <f>IF(N439="nulová",J439,0)</f>
        <v>0</v>
      </c>
      <c r="BJ439" s="17" t="s">
        <v>77</v>
      </c>
      <c r="BK439" s="185">
        <f>ROUND(I439*H439,2)</f>
        <v>0</v>
      </c>
      <c r="BL439" s="17" t="s">
        <v>138</v>
      </c>
      <c r="BM439" s="17" t="s">
        <v>535</v>
      </c>
    </row>
    <row r="440" spans="2:65" s="1" customFormat="1" ht="29.25">
      <c r="B440" s="34"/>
      <c r="C440" s="35"/>
      <c r="D440" s="186" t="s">
        <v>126</v>
      </c>
      <c r="E440" s="35"/>
      <c r="F440" s="187" t="s">
        <v>536</v>
      </c>
      <c r="G440" s="35"/>
      <c r="H440" s="35"/>
      <c r="I440" s="112"/>
      <c r="J440" s="35"/>
      <c r="K440" s="35"/>
      <c r="L440" s="38"/>
      <c r="M440" s="188"/>
      <c r="N440" s="60"/>
      <c r="O440" s="60"/>
      <c r="P440" s="60"/>
      <c r="Q440" s="60"/>
      <c r="R440" s="60"/>
      <c r="S440" s="60"/>
      <c r="T440" s="61"/>
      <c r="AT440" s="17" t="s">
        <v>126</v>
      </c>
      <c r="AU440" s="17" t="s">
        <v>74</v>
      </c>
    </row>
    <row r="441" spans="2:65" s="1" customFormat="1" ht="19.5">
      <c r="B441" s="34"/>
      <c r="C441" s="35"/>
      <c r="D441" s="186" t="s">
        <v>130</v>
      </c>
      <c r="E441" s="35"/>
      <c r="F441" s="189" t="s">
        <v>414</v>
      </c>
      <c r="G441" s="35"/>
      <c r="H441" s="35"/>
      <c r="I441" s="112"/>
      <c r="J441" s="35"/>
      <c r="K441" s="35"/>
      <c r="L441" s="38"/>
      <c r="M441" s="188"/>
      <c r="N441" s="60"/>
      <c r="O441" s="60"/>
      <c r="P441" s="60"/>
      <c r="Q441" s="60"/>
      <c r="R441" s="60"/>
      <c r="S441" s="60"/>
      <c r="T441" s="61"/>
      <c r="AT441" s="17" t="s">
        <v>130</v>
      </c>
      <c r="AU441" s="17" t="s">
        <v>74</v>
      </c>
    </row>
    <row r="442" spans="2:65" s="11" customFormat="1" ht="11.25">
      <c r="B442" s="190"/>
      <c r="C442" s="191"/>
      <c r="D442" s="186" t="s">
        <v>136</v>
      </c>
      <c r="E442" s="192" t="s">
        <v>19</v>
      </c>
      <c r="F442" s="193" t="s">
        <v>415</v>
      </c>
      <c r="G442" s="191"/>
      <c r="H442" s="194">
        <v>199.2</v>
      </c>
      <c r="I442" s="195"/>
      <c r="J442" s="191"/>
      <c r="K442" s="191"/>
      <c r="L442" s="196"/>
      <c r="M442" s="197"/>
      <c r="N442" s="198"/>
      <c r="O442" s="198"/>
      <c r="P442" s="198"/>
      <c r="Q442" s="198"/>
      <c r="R442" s="198"/>
      <c r="S442" s="198"/>
      <c r="T442" s="199"/>
      <c r="AT442" s="200" t="s">
        <v>136</v>
      </c>
      <c r="AU442" s="200" t="s">
        <v>74</v>
      </c>
      <c r="AV442" s="11" t="s">
        <v>74</v>
      </c>
      <c r="AW442" s="11" t="s">
        <v>32</v>
      </c>
      <c r="AX442" s="11" t="s">
        <v>70</v>
      </c>
      <c r="AY442" s="200" t="s">
        <v>119</v>
      </c>
    </row>
    <row r="443" spans="2:65" s="11" customFormat="1" ht="11.25">
      <c r="B443" s="190"/>
      <c r="C443" s="191"/>
      <c r="D443" s="186" t="s">
        <v>136</v>
      </c>
      <c r="E443" s="192" t="s">
        <v>19</v>
      </c>
      <c r="F443" s="193" t="s">
        <v>416</v>
      </c>
      <c r="G443" s="191"/>
      <c r="H443" s="194">
        <v>3.6</v>
      </c>
      <c r="I443" s="195"/>
      <c r="J443" s="191"/>
      <c r="K443" s="191"/>
      <c r="L443" s="196"/>
      <c r="M443" s="197"/>
      <c r="N443" s="198"/>
      <c r="O443" s="198"/>
      <c r="P443" s="198"/>
      <c r="Q443" s="198"/>
      <c r="R443" s="198"/>
      <c r="S443" s="198"/>
      <c r="T443" s="199"/>
      <c r="AT443" s="200" t="s">
        <v>136</v>
      </c>
      <c r="AU443" s="200" t="s">
        <v>74</v>
      </c>
      <c r="AV443" s="11" t="s">
        <v>74</v>
      </c>
      <c r="AW443" s="11" t="s">
        <v>32</v>
      </c>
      <c r="AX443" s="11" t="s">
        <v>70</v>
      </c>
      <c r="AY443" s="200" t="s">
        <v>119</v>
      </c>
    </row>
    <row r="444" spans="2:65" s="11" customFormat="1" ht="11.25">
      <c r="B444" s="190"/>
      <c r="C444" s="191"/>
      <c r="D444" s="186" t="s">
        <v>136</v>
      </c>
      <c r="E444" s="192" t="s">
        <v>19</v>
      </c>
      <c r="F444" s="193" t="s">
        <v>417</v>
      </c>
      <c r="G444" s="191"/>
      <c r="H444" s="194">
        <v>38.6</v>
      </c>
      <c r="I444" s="195"/>
      <c r="J444" s="191"/>
      <c r="K444" s="191"/>
      <c r="L444" s="196"/>
      <c r="M444" s="197"/>
      <c r="N444" s="198"/>
      <c r="O444" s="198"/>
      <c r="P444" s="198"/>
      <c r="Q444" s="198"/>
      <c r="R444" s="198"/>
      <c r="S444" s="198"/>
      <c r="T444" s="199"/>
      <c r="AT444" s="200" t="s">
        <v>136</v>
      </c>
      <c r="AU444" s="200" t="s">
        <v>74</v>
      </c>
      <c r="AV444" s="11" t="s">
        <v>74</v>
      </c>
      <c r="AW444" s="11" t="s">
        <v>32</v>
      </c>
      <c r="AX444" s="11" t="s">
        <v>70</v>
      </c>
      <c r="AY444" s="200" t="s">
        <v>119</v>
      </c>
    </row>
    <row r="445" spans="2:65" s="11" customFormat="1" ht="11.25">
      <c r="B445" s="190"/>
      <c r="C445" s="191"/>
      <c r="D445" s="186" t="s">
        <v>136</v>
      </c>
      <c r="E445" s="192" t="s">
        <v>19</v>
      </c>
      <c r="F445" s="193" t="s">
        <v>418</v>
      </c>
      <c r="G445" s="191"/>
      <c r="H445" s="194">
        <v>27.6</v>
      </c>
      <c r="I445" s="195"/>
      <c r="J445" s="191"/>
      <c r="K445" s="191"/>
      <c r="L445" s="196"/>
      <c r="M445" s="197"/>
      <c r="N445" s="198"/>
      <c r="O445" s="198"/>
      <c r="P445" s="198"/>
      <c r="Q445" s="198"/>
      <c r="R445" s="198"/>
      <c r="S445" s="198"/>
      <c r="T445" s="199"/>
      <c r="AT445" s="200" t="s">
        <v>136</v>
      </c>
      <c r="AU445" s="200" t="s">
        <v>74</v>
      </c>
      <c r="AV445" s="11" t="s">
        <v>74</v>
      </c>
      <c r="AW445" s="11" t="s">
        <v>32</v>
      </c>
      <c r="AX445" s="11" t="s">
        <v>70</v>
      </c>
      <c r="AY445" s="200" t="s">
        <v>119</v>
      </c>
    </row>
    <row r="446" spans="2:65" s="13" customFormat="1" ht="11.25">
      <c r="B446" s="212"/>
      <c r="C446" s="213"/>
      <c r="D446" s="186" t="s">
        <v>136</v>
      </c>
      <c r="E446" s="214" t="s">
        <v>19</v>
      </c>
      <c r="F446" s="215" t="s">
        <v>188</v>
      </c>
      <c r="G446" s="213"/>
      <c r="H446" s="216">
        <v>269</v>
      </c>
      <c r="I446" s="217"/>
      <c r="J446" s="213"/>
      <c r="K446" s="213"/>
      <c r="L446" s="218"/>
      <c r="M446" s="219"/>
      <c r="N446" s="220"/>
      <c r="O446" s="220"/>
      <c r="P446" s="220"/>
      <c r="Q446" s="220"/>
      <c r="R446" s="220"/>
      <c r="S446" s="220"/>
      <c r="T446" s="221"/>
      <c r="AT446" s="222" t="s">
        <v>136</v>
      </c>
      <c r="AU446" s="222" t="s">
        <v>74</v>
      </c>
      <c r="AV446" s="13" t="s">
        <v>138</v>
      </c>
      <c r="AW446" s="13" t="s">
        <v>32</v>
      </c>
      <c r="AX446" s="13" t="s">
        <v>77</v>
      </c>
      <c r="AY446" s="222" t="s">
        <v>119</v>
      </c>
    </row>
    <row r="447" spans="2:65" s="1" customFormat="1" ht="16.5" customHeight="1">
      <c r="B447" s="34"/>
      <c r="C447" s="233" t="s">
        <v>537</v>
      </c>
      <c r="D447" s="233" t="s">
        <v>337</v>
      </c>
      <c r="E447" s="234" t="s">
        <v>538</v>
      </c>
      <c r="F447" s="235" t="s">
        <v>539</v>
      </c>
      <c r="G447" s="236" t="s">
        <v>182</v>
      </c>
      <c r="H447" s="237">
        <v>203.184</v>
      </c>
      <c r="I447" s="238"/>
      <c r="J447" s="239">
        <f>ROUND(I447*H447,2)</f>
        <v>0</v>
      </c>
      <c r="K447" s="235" t="s">
        <v>19</v>
      </c>
      <c r="L447" s="240"/>
      <c r="M447" s="241" t="s">
        <v>19</v>
      </c>
      <c r="N447" s="242" t="s">
        <v>41</v>
      </c>
      <c r="O447" s="60"/>
      <c r="P447" s="183">
        <f>O447*H447</f>
        <v>0</v>
      </c>
      <c r="Q447" s="183">
        <v>0.13100000000000001</v>
      </c>
      <c r="R447" s="183">
        <f>Q447*H447</f>
        <v>26.617104000000001</v>
      </c>
      <c r="S447" s="183">
        <v>0</v>
      </c>
      <c r="T447" s="184">
        <f>S447*H447</f>
        <v>0</v>
      </c>
      <c r="AR447" s="17" t="s">
        <v>157</v>
      </c>
      <c r="AT447" s="17" t="s">
        <v>337</v>
      </c>
      <c r="AU447" s="17" t="s">
        <v>74</v>
      </c>
      <c r="AY447" s="17" t="s">
        <v>119</v>
      </c>
      <c r="BE447" s="185">
        <f>IF(N447="základní",J447,0)</f>
        <v>0</v>
      </c>
      <c r="BF447" s="185">
        <f>IF(N447="snížená",J447,0)</f>
        <v>0</v>
      </c>
      <c r="BG447" s="185">
        <f>IF(N447="zákl. přenesená",J447,0)</f>
        <v>0</v>
      </c>
      <c r="BH447" s="185">
        <f>IF(N447="sníž. přenesená",J447,0)</f>
        <v>0</v>
      </c>
      <c r="BI447" s="185">
        <f>IF(N447="nulová",J447,0)</f>
        <v>0</v>
      </c>
      <c r="BJ447" s="17" t="s">
        <v>77</v>
      </c>
      <c r="BK447" s="185">
        <f>ROUND(I447*H447,2)</f>
        <v>0</v>
      </c>
      <c r="BL447" s="17" t="s">
        <v>138</v>
      </c>
      <c r="BM447" s="17" t="s">
        <v>540</v>
      </c>
    </row>
    <row r="448" spans="2:65" s="1" customFormat="1" ht="11.25">
      <c r="B448" s="34"/>
      <c r="C448" s="35"/>
      <c r="D448" s="186" t="s">
        <v>126</v>
      </c>
      <c r="E448" s="35"/>
      <c r="F448" s="187" t="s">
        <v>539</v>
      </c>
      <c r="G448" s="35"/>
      <c r="H448" s="35"/>
      <c r="I448" s="112"/>
      <c r="J448" s="35"/>
      <c r="K448" s="35"/>
      <c r="L448" s="38"/>
      <c r="M448" s="188"/>
      <c r="N448" s="60"/>
      <c r="O448" s="60"/>
      <c r="P448" s="60"/>
      <c r="Q448" s="60"/>
      <c r="R448" s="60"/>
      <c r="S448" s="60"/>
      <c r="T448" s="61"/>
      <c r="AT448" s="17" t="s">
        <v>126</v>
      </c>
      <c r="AU448" s="17" t="s">
        <v>74</v>
      </c>
    </row>
    <row r="449" spans="2:65" s="11" customFormat="1" ht="11.25">
      <c r="B449" s="190"/>
      <c r="C449" s="191"/>
      <c r="D449" s="186" t="s">
        <v>136</v>
      </c>
      <c r="E449" s="192" t="s">
        <v>19</v>
      </c>
      <c r="F449" s="193" t="s">
        <v>415</v>
      </c>
      <c r="G449" s="191"/>
      <c r="H449" s="194">
        <v>199.2</v>
      </c>
      <c r="I449" s="195"/>
      <c r="J449" s="191"/>
      <c r="K449" s="191"/>
      <c r="L449" s="196"/>
      <c r="M449" s="197"/>
      <c r="N449" s="198"/>
      <c r="O449" s="198"/>
      <c r="P449" s="198"/>
      <c r="Q449" s="198"/>
      <c r="R449" s="198"/>
      <c r="S449" s="198"/>
      <c r="T449" s="199"/>
      <c r="AT449" s="200" t="s">
        <v>136</v>
      </c>
      <c r="AU449" s="200" t="s">
        <v>74</v>
      </c>
      <c r="AV449" s="11" t="s">
        <v>74</v>
      </c>
      <c r="AW449" s="11" t="s">
        <v>32</v>
      </c>
      <c r="AX449" s="11" t="s">
        <v>70</v>
      </c>
      <c r="AY449" s="200" t="s">
        <v>119</v>
      </c>
    </row>
    <row r="450" spans="2:65" s="11" customFormat="1" ht="11.25">
      <c r="B450" s="190"/>
      <c r="C450" s="191"/>
      <c r="D450" s="186" t="s">
        <v>136</v>
      </c>
      <c r="E450" s="192" t="s">
        <v>19</v>
      </c>
      <c r="F450" s="193" t="s">
        <v>541</v>
      </c>
      <c r="G450" s="191"/>
      <c r="H450" s="194">
        <v>203.184</v>
      </c>
      <c r="I450" s="195"/>
      <c r="J450" s="191"/>
      <c r="K450" s="191"/>
      <c r="L450" s="196"/>
      <c r="M450" s="197"/>
      <c r="N450" s="198"/>
      <c r="O450" s="198"/>
      <c r="P450" s="198"/>
      <c r="Q450" s="198"/>
      <c r="R450" s="198"/>
      <c r="S450" s="198"/>
      <c r="T450" s="199"/>
      <c r="AT450" s="200" t="s">
        <v>136</v>
      </c>
      <c r="AU450" s="200" t="s">
        <v>74</v>
      </c>
      <c r="AV450" s="11" t="s">
        <v>74</v>
      </c>
      <c r="AW450" s="11" t="s">
        <v>32</v>
      </c>
      <c r="AX450" s="11" t="s">
        <v>77</v>
      </c>
      <c r="AY450" s="200" t="s">
        <v>119</v>
      </c>
    </row>
    <row r="451" spans="2:65" s="1" customFormat="1" ht="16.5" customHeight="1">
      <c r="B451" s="34"/>
      <c r="C451" s="233" t="s">
        <v>542</v>
      </c>
      <c r="D451" s="233" t="s">
        <v>337</v>
      </c>
      <c r="E451" s="234" t="s">
        <v>543</v>
      </c>
      <c r="F451" s="235" t="s">
        <v>544</v>
      </c>
      <c r="G451" s="236" t="s">
        <v>182</v>
      </c>
      <c r="H451" s="237">
        <v>3.7080000000000002</v>
      </c>
      <c r="I451" s="238"/>
      <c r="J451" s="239">
        <f>ROUND(I451*H451,2)</f>
        <v>0</v>
      </c>
      <c r="K451" s="235" t="s">
        <v>19</v>
      </c>
      <c r="L451" s="240"/>
      <c r="M451" s="241" t="s">
        <v>19</v>
      </c>
      <c r="N451" s="242" t="s">
        <v>41</v>
      </c>
      <c r="O451" s="60"/>
      <c r="P451" s="183">
        <f>O451*H451</f>
        <v>0</v>
      </c>
      <c r="Q451" s="183">
        <v>0.13100000000000001</v>
      </c>
      <c r="R451" s="183">
        <f>Q451*H451</f>
        <v>0.48574800000000007</v>
      </c>
      <c r="S451" s="183">
        <v>0</v>
      </c>
      <c r="T451" s="184">
        <f>S451*H451</f>
        <v>0</v>
      </c>
      <c r="AR451" s="17" t="s">
        <v>157</v>
      </c>
      <c r="AT451" s="17" t="s">
        <v>337</v>
      </c>
      <c r="AU451" s="17" t="s">
        <v>74</v>
      </c>
      <c r="AY451" s="17" t="s">
        <v>119</v>
      </c>
      <c r="BE451" s="185">
        <f>IF(N451="základní",J451,0)</f>
        <v>0</v>
      </c>
      <c r="BF451" s="185">
        <f>IF(N451="snížená",J451,0)</f>
        <v>0</v>
      </c>
      <c r="BG451" s="185">
        <f>IF(N451="zákl. přenesená",J451,0)</f>
        <v>0</v>
      </c>
      <c r="BH451" s="185">
        <f>IF(N451="sníž. přenesená",J451,0)</f>
        <v>0</v>
      </c>
      <c r="BI451" s="185">
        <f>IF(N451="nulová",J451,0)</f>
        <v>0</v>
      </c>
      <c r="BJ451" s="17" t="s">
        <v>77</v>
      </c>
      <c r="BK451" s="185">
        <f>ROUND(I451*H451,2)</f>
        <v>0</v>
      </c>
      <c r="BL451" s="17" t="s">
        <v>138</v>
      </c>
      <c r="BM451" s="17" t="s">
        <v>545</v>
      </c>
    </row>
    <row r="452" spans="2:65" s="1" customFormat="1" ht="11.25">
      <c r="B452" s="34"/>
      <c r="C452" s="35"/>
      <c r="D452" s="186" t="s">
        <v>126</v>
      </c>
      <c r="E452" s="35"/>
      <c r="F452" s="187" t="s">
        <v>544</v>
      </c>
      <c r="G452" s="35"/>
      <c r="H452" s="35"/>
      <c r="I452" s="112"/>
      <c r="J452" s="35"/>
      <c r="K452" s="35"/>
      <c r="L452" s="38"/>
      <c r="M452" s="188"/>
      <c r="N452" s="60"/>
      <c r="O452" s="60"/>
      <c r="P452" s="60"/>
      <c r="Q452" s="60"/>
      <c r="R452" s="60"/>
      <c r="S452" s="60"/>
      <c r="T452" s="61"/>
      <c r="AT452" s="17" t="s">
        <v>126</v>
      </c>
      <c r="AU452" s="17" t="s">
        <v>74</v>
      </c>
    </row>
    <row r="453" spans="2:65" s="11" customFormat="1" ht="11.25">
      <c r="B453" s="190"/>
      <c r="C453" s="191"/>
      <c r="D453" s="186" t="s">
        <v>136</v>
      </c>
      <c r="E453" s="192" t="s">
        <v>19</v>
      </c>
      <c r="F453" s="193" t="s">
        <v>416</v>
      </c>
      <c r="G453" s="191"/>
      <c r="H453" s="194">
        <v>3.6</v>
      </c>
      <c r="I453" s="195"/>
      <c r="J453" s="191"/>
      <c r="K453" s="191"/>
      <c r="L453" s="196"/>
      <c r="M453" s="197"/>
      <c r="N453" s="198"/>
      <c r="O453" s="198"/>
      <c r="P453" s="198"/>
      <c r="Q453" s="198"/>
      <c r="R453" s="198"/>
      <c r="S453" s="198"/>
      <c r="T453" s="199"/>
      <c r="AT453" s="200" t="s">
        <v>136</v>
      </c>
      <c r="AU453" s="200" t="s">
        <v>74</v>
      </c>
      <c r="AV453" s="11" t="s">
        <v>74</v>
      </c>
      <c r="AW453" s="11" t="s">
        <v>32</v>
      </c>
      <c r="AX453" s="11" t="s">
        <v>70</v>
      </c>
      <c r="AY453" s="200" t="s">
        <v>119</v>
      </c>
    </row>
    <row r="454" spans="2:65" s="11" customFormat="1" ht="11.25">
      <c r="B454" s="190"/>
      <c r="C454" s="191"/>
      <c r="D454" s="186" t="s">
        <v>136</v>
      </c>
      <c r="E454" s="192" t="s">
        <v>19</v>
      </c>
      <c r="F454" s="193" t="s">
        <v>546</v>
      </c>
      <c r="G454" s="191"/>
      <c r="H454" s="194">
        <v>3.7080000000000002</v>
      </c>
      <c r="I454" s="195"/>
      <c r="J454" s="191"/>
      <c r="K454" s="191"/>
      <c r="L454" s="196"/>
      <c r="M454" s="197"/>
      <c r="N454" s="198"/>
      <c r="O454" s="198"/>
      <c r="P454" s="198"/>
      <c r="Q454" s="198"/>
      <c r="R454" s="198"/>
      <c r="S454" s="198"/>
      <c r="T454" s="199"/>
      <c r="AT454" s="200" t="s">
        <v>136</v>
      </c>
      <c r="AU454" s="200" t="s">
        <v>74</v>
      </c>
      <c r="AV454" s="11" t="s">
        <v>74</v>
      </c>
      <c r="AW454" s="11" t="s">
        <v>32</v>
      </c>
      <c r="AX454" s="11" t="s">
        <v>77</v>
      </c>
      <c r="AY454" s="200" t="s">
        <v>119</v>
      </c>
    </row>
    <row r="455" spans="2:65" s="1" customFormat="1" ht="16.5" customHeight="1">
      <c r="B455" s="34"/>
      <c r="C455" s="233" t="s">
        <v>547</v>
      </c>
      <c r="D455" s="233" t="s">
        <v>337</v>
      </c>
      <c r="E455" s="234" t="s">
        <v>548</v>
      </c>
      <c r="F455" s="235" t="s">
        <v>549</v>
      </c>
      <c r="G455" s="236" t="s">
        <v>182</v>
      </c>
      <c r="H455" s="237">
        <v>68.186000000000007</v>
      </c>
      <c r="I455" s="238"/>
      <c r="J455" s="239">
        <f>ROUND(I455*H455,2)</f>
        <v>0</v>
      </c>
      <c r="K455" s="235" t="s">
        <v>19</v>
      </c>
      <c r="L455" s="240"/>
      <c r="M455" s="241" t="s">
        <v>19</v>
      </c>
      <c r="N455" s="242" t="s">
        <v>41</v>
      </c>
      <c r="O455" s="60"/>
      <c r="P455" s="183">
        <f>O455*H455</f>
        <v>0</v>
      </c>
      <c r="Q455" s="183">
        <v>0.13100000000000001</v>
      </c>
      <c r="R455" s="183">
        <f>Q455*H455</f>
        <v>8.9323660000000018</v>
      </c>
      <c r="S455" s="183">
        <v>0</v>
      </c>
      <c r="T455" s="184">
        <f>S455*H455</f>
        <v>0</v>
      </c>
      <c r="AR455" s="17" t="s">
        <v>157</v>
      </c>
      <c r="AT455" s="17" t="s">
        <v>337</v>
      </c>
      <c r="AU455" s="17" t="s">
        <v>74</v>
      </c>
      <c r="AY455" s="17" t="s">
        <v>119</v>
      </c>
      <c r="BE455" s="185">
        <f>IF(N455="základní",J455,0)</f>
        <v>0</v>
      </c>
      <c r="BF455" s="185">
        <f>IF(N455="snížená",J455,0)</f>
        <v>0</v>
      </c>
      <c r="BG455" s="185">
        <f>IF(N455="zákl. přenesená",J455,0)</f>
        <v>0</v>
      </c>
      <c r="BH455" s="185">
        <f>IF(N455="sníž. přenesená",J455,0)</f>
        <v>0</v>
      </c>
      <c r="BI455" s="185">
        <f>IF(N455="nulová",J455,0)</f>
        <v>0</v>
      </c>
      <c r="BJ455" s="17" t="s">
        <v>77</v>
      </c>
      <c r="BK455" s="185">
        <f>ROUND(I455*H455,2)</f>
        <v>0</v>
      </c>
      <c r="BL455" s="17" t="s">
        <v>138</v>
      </c>
      <c r="BM455" s="17" t="s">
        <v>550</v>
      </c>
    </row>
    <row r="456" spans="2:65" s="1" customFormat="1" ht="11.25">
      <c r="B456" s="34"/>
      <c r="C456" s="35"/>
      <c r="D456" s="186" t="s">
        <v>126</v>
      </c>
      <c r="E456" s="35"/>
      <c r="F456" s="187" t="s">
        <v>549</v>
      </c>
      <c r="G456" s="35"/>
      <c r="H456" s="35"/>
      <c r="I456" s="112"/>
      <c r="J456" s="35"/>
      <c r="K456" s="35"/>
      <c r="L456" s="38"/>
      <c r="M456" s="188"/>
      <c r="N456" s="60"/>
      <c r="O456" s="60"/>
      <c r="P456" s="60"/>
      <c r="Q456" s="60"/>
      <c r="R456" s="60"/>
      <c r="S456" s="60"/>
      <c r="T456" s="61"/>
      <c r="AT456" s="17" t="s">
        <v>126</v>
      </c>
      <c r="AU456" s="17" t="s">
        <v>74</v>
      </c>
    </row>
    <row r="457" spans="2:65" s="11" customFormat="1" ht="11.25">
      <c r="B457" s="190"/>
      <c r="C457" s="191"/>
      <c r="D457" s="186" t="s">
        <v>136</v>
      </c>
      <c r="E457" s="192" t="s">
        <v>19</v>
      </c>
      <c r="F457" s="193" t="s">
        <v>417</v>
      </c>
      <c r="G457" s="191"/>
      <c r="H457" s="194">
        <v>38.6</v>
      </c>
      <c r="I457" s="195"/>
      <c r="J457" s="191"/>
      <c r="K457" s="191"/>
      <c r="L457" s="196"/>
      <c r="M457" s="197"/>
      <c r="N457" s="198"/>
      <c r="O457" s="198"/>
      <c r="P457" s="198"/>
      <c r="Q457" s="198"/>
      <c r="R457" s="198"/>
      <c r="S457" s="198"/>
      <c r="T457" s="199"/>
      <c r="AT457" s="200" t="s">
        <v>136</v>
      </c>
      <c r="AU457" s="200" t="s">
        <v>74</v>
      </c>
      <c r="AV457" s="11" t="s">
        <v>74</v>
      </c>
      <c r="AW457" s="11" t="s">
        <v>32</v>
      </c>
      <c r="AX457" s="11" t="s">
        <v>70</v>
      </c>
      <c r="AY457" s="200" t="s">
        <v>119</v>
      </c>
    </row>
    <row r="458" spans="2:65" s="11" customFormat="1" ht="11.25">
      <c r="B458" s="190"/>
      <c r="C458" s="191"/>
      <c r="D458" s="186" t="s">
        <v>136</v>
      </c>
      <c r="E458" s="192" t="s">
        <v>19</v>
      </c>
      <c r="F458" s="193" t="s">
        <v>418</v>
      </c>
      <c r="G458" s="191"/>
      <c r="H458" s="194">
        <v>27.6</v>
      </c>
      <c r="I458" s="195"/>
      <c r="J458" s="191"/>
      <c r="K458" s="191"/>
      <c r="L458" s="196"/>
      <c r="M458" s="197"/>
      <c r="N458" s="198"/>
      <c r="O458" s="198"/>
      <c r="P458" s="198"/>
      <c r="Q458" s="198"/>
      <c r="R458" s="198"/>
      <c r="S458" s="198"/>
      <c r="T458" s="199"/>
      <c r="AT458" s="200" t="s">
        <v>136</v>
      </c>
      <c r="AU458" s="200" t="s">
        <v>74</v>
      </c>
      <c r="AV458" s="11" t="s">
        <v>74</v>
      </c>
      <c r="AW458" s="11" t="s">
        <v>32</v>
      </c>
      <c r="AX458" s="11" t="s">
        <v>70</v>
      </c>
      <c r="AY458" s="200" t="s">
        <v>119</v>
      </c>
    </row>
    <row r="459" spans="2:65" s="13" customFormat="1" ht="11.25">
      <c r="B459" s="212"/>
      <c r="C459" s="213"/>
      <c r="D459" s="186" t="s">
        <v>136</v>
      </c>
      <c r="E459" s="214" t="s">
        <v>19</v>
      </c>
      <c r="F459" s="215" t="s">
        <v>188</v>
      </c>
      <c r="G459" s="213"/>
      <c r="H459" s="216">
        <v>66.2</v>
      </c>
      <c r="I459" s="217"/>
      <c r="J459" s="213"/>
      <c r="K459" s="213"/>
      <c r="L459" s="218"/>
      <c r="M459" s="219"/>
      <c r="N459" s="220"/>
      <c r="O459" s="220"/>
      <c r="P459" s="220"/>
      <c r="Q459" s="220"/>
      <c r="R459" s="220"/>
      <c r="S459" s="220"/>
      <c r="T459" s="221"/>
      <c r="AT459" s="222" t="s">
        <v>136</v>
      </c>
      <c r="AU459" s="222" t="s">
        <v>74</v>
      </c>
      <c r="AV459" s="13" t="s">
        <v>138</v>
      </c>
      <c r="AW459" s="13" t="s">
        <v>32</v>
      </c>
      <c r="AX459" s="13" t="s">
        <v>70</v>
      </c>
      <c r="AY459" s="222" t="s">
        <v>119</v>
      </c>
    </row>
    <row r="460" spans="2:65" s="11" customFormat="1" ht="11.25">
      <c r="B460" s="190"/>
      <c r="C460" s="191"/>
      <c r="D460" s="186" t="s">
        <v>136</v>
      </c>
      <c r="E460" s="192" t="s">
        <v>19</v>
      </c>
      <c r="F460" s="193" t="s">
        <v>551</v>
      </c>
      <c r="G460" s="191"/>
      <c r="H460" s="194">
        <v>68.186000000000007</v>
      </c>
      <c r="I460" s="195"/>
      <c r="J460" s="191"/>
      <c r="K460" s="191"/>
      <c r="L460" s="196"/>
      <c r="M460" s="197"/>
      <c r="N460" s="198"/>
      <c r="O460" s="198"/>
      <c r="P460" s="198"/>
      <c r="Q460" s="198"/>
      <c r="R460" s="198"/>
      <c r="S460" s="198"/>
      <c r="T460" s="199"/>
      <c r="AT460" s="200" t="s">
        <v>136</v>
      </c>
      <c r="AU460" s="200" t="s">
        <v>74</v>
      </c>
      <c r="AV460" s="11" t="s">
        <v>74</v>
      </c>
      <c r="AW460" s="11" t="s">
        <v>32</v>
      </c>
      <c r="AX460" s="11" t="s">
        <v>77</v>
      </c>
      <c r="AY460" s="200" t="s">
        <v>119</v>
      </c>
    </row>
    <row r="461" spans="2:65" s="1" customFormat="1" ht="16.5" customHeight="1">
      <c r="B461" s="34"/>
      <c r="C461" s="174" t="s">
        <v>552</v>
      </c>
      <c r="D461" s="174" t="s">
        <v>120</v>
      </c>
      <c r="E461" s="175" t="s">
        <v>553</v>
      </c>
      <c r="F461" s="176" t="s">
        <v>554</v>
      </c>
      <c r="G461" s="177" t="s">
        <v>182</v>
      </c>
      <c r="H461" s="178">
        <v>73</v>
      </c>
      <c r="I461" s="179"/>
      <c r="J461" s="180">
        <f>ROUND(I461*H461,2)</f>
        <v>0</v>
      </c>
      <c r="K461" s="176" t="s">
        <v>19</v>
      </c>
      <c r="L461" s="38"/>
      <c r="M461" s="181" t="s">
        <v>19</v>
      </c>
      <c r="N461" s="182" t="s">
        <v>41</v>
      </c>
      <c r="O461" s="60"/>
      <c r="P461" s="183">
        <f>O461*H461</f>
        <v>0</v>
      </c>
      <c r="Q461" s="183">
        <v>1.4999999999999999E-2</v>
      </c>
      <c r="R461" s="183">
        <f>Q461*H461</f>
        <v>1.095</v>
      </c>
      <c r="S461" s="183">
        <v>0</v>
      </c>
      <c r="T461" s="184">
        <f>S461*H461</f>
        <v>0</v>
      </c>
      <c r="AR461" s="17" t="s">
        <v>138</v>
      </c>
      <c r="AT461" s="17" t="s">
        <v>120</v>
      </c>
      <c r="AU461" s="17" t="s">
        <v>74</v>
      </c>
      <c r="AY461" s="17" t="s">
        <v>119</v>
      </c>
      <c r="BE461" s="185">
        <f>IF(N461="základní",J461,0)</f>
        <v>0</v>
      </c>
      <c r="BF461" s="185">
        <f>IF(N461="snížená",J461,0)</f>
        <v>0</v>
      </c>
      <c r="BG461" s="185">
        <f>IF(N461="zákl. přenesená",J461,0)</f>
        <v>0</v>
      </c>
      <c r="BH461" s="185">
        <f>IF(N461="sníž. přenesená",J461,0)</f>
        <v>0</v>
      </c>
      <c r="BI461" s="185">
        <f>IF(N461="nulová",J461,0)</f>
        <v>0</v>
      </c>
      <c r="BJ461" s="17" t="s">
        <v>77</v>
      </c>
      <c r="BK461" s="185">
        <f>ROUND(I461*H461,2)</f>
        <v>0</v>
      </c>
      <c r="BL461" s="17" t="s">
        <v>138</v>
      </c>
      <c r="BM461" s="17" t="s">
        <v>555</v>
      </c>
    </row>
    <row r="462" spans="2:65" s="1" customFormat="1" ht="11.25">
      <c r="B462" s="34"/>
      <c r="C462" s="35"/>
      <c r="D462" s="186" t="s">
        <v>126</v>
      </c>
      <c r="E462" s="35"/>
      <c r="F462" s="187" t="s">
        <v>556</v>
      </c>
      <c r="G462" s="35"/>
      <c r="H462" s="35"/>
      <c r="I462" s="112"/>
      <c r="J462" s="35"/>
      <c r="K462" s="35"/>
      <c r="L462" s="38"/>
      <c r="M462" s="188"/>
      <c r="N462" s="60"/>
      <c r="O462" s="60"/>
      <c r="P462" s="60"/>
      <c r="Q462" s="60"/>
      <c r="R462" s="60"/>
      <c r="S462" s="60"/>
      <c r="T462" s="61"/>
      <c r="AT462" s="17" t="s">
        <v>126</v>
      </c>
      <c r="AU462" s="17" t="s">
        <v>74</v>
      </c>
    </row>
    <row r="463" spans="2:65" s="1" customFormat="1" ht="19.5">
      <c r="B463" s="34"/>
      <c r="C463" s="35"/>
      <c r="D463" s="186" t="s">
        <v>130</v>
      </c>
      <c r="E463" s="35"/>
      <c r="F463" s="189" t="s">
        <v>414</v>
      </c>
      <c r="G463" s="35"/>
      <c r="H463" s="35"/>
      <c r="I463" s="112"/>
      <c r="J463" s="35"/>
      <c r="K463" s="35"/>
      <c r="L463" s="38"/>
      <c r="M463" s="188"/>
      <c r="N463" s="60"/>
      <c r="O463" s="60"/>
      <c r="P463" s="60"/>
      <c r="Q463" s="60"/>
      <c r="R463" s="60"/>
      <c r="S463" s="60"/>
      <c r="T463" s="61"/>
      <c r="AT463" s="17" t="s">
        <v>130</v>
      </c>
      <c r="AU463" s="17" t="s">
        <v>74</v>
      </c>
    </row>
    <row r="464" spans="2:65" s="11" customFormat="1" ht="11.25">
      <c r="B464" s="190"/>
      <c r="C464" s="191"/>
      <c r="D464" s="186" t="s">
        <v>136</v>
      </c>
      <c r="E464" s="192" t="s">
        <v>19</v>
      </c>
      <c r="F464" s="193" t="s">
        <v>396</v>
      </c>
      <c r="G464" s="191"/>
      <c r="H464" s="194">
        <v>73</v>
      </c>
      <c r="I464" s="195"/>
      <c r="J464" s="191"/>
      <c r="K464" s="191"/>
      <c r="L464" s="196"/>
      <c r="M464" s="197"/>
      <c r="N464" s="198"/>
      <c r="O464" s="198"/>
      <c r="P464" s="198"/>
      <c r="Q464" s="198"/>
      <c r="R464" s="198"/>
      <c r="S464" s="198"/>
      <c r="T464" s="199"/>
      <c r="AT464" s="200" t="s">
        <v>136</v>
      </c>
      <c r="AU464" s="200" t="s">
        <v>74</v>
      </c>
      <c r="AV464" s="11" t="s">
        <v>74</v>
      </c>
      <c r="AW464" s="11" t="s">
        <v>32</v>
      </c>
      <c r="AX464" s="11" t="s">
        <v>77</v>
      </c>
      <c r="AY464" s="200" t="s">
        <v>119</v>
      </c>
    </row>
    <row r="465" spans="2:65" s="10" customFormat="1" ht="22.9" customHeight="1">
      <c r="B465" s="160"/>
      <c r="C465" s="161"/>
      <c r="D465" s="162" t="s">
        <v>69</v>
      </c>
      <c r="E465" s="210" t="s">
        <v>157</v>
      </c>
      <c r="F465" s="210" t="s">
        <v>557</v>
      </c>
      <c r="G465" s="161"/>
      <c r="H465" s="161"/>
      <c r="I465" s="164"/>
      <c r="J465" s="211">
        <f>BK465</f>
        <v>0</v>
      </c>
      <c r="K465" s="161"/>
      <c r="L465" s="166"/>
      <c r="M465" s="167"/>
      <c r="N465" s="168"/>
      <c r="O465" s="168"/>
      <c r="P465" s="169">
        <f>SUM(P466:P525)</f>
        <v>0</v>
      </c>
      <c r="Q465" s="168"/>
      <c r="R465" s="169">
        <f>SUM(R466:R525)</f>
        <v>20.144586</v>
      </c>
      <c r="S465" s="168"/>
      <c r="T465" s="170">
        <f>SUM(T466:T525)</f>
        <v>0</v>
      </c>
      <c r="AR465" s="171" t="s">
        <v>77</v>
      </c>
      <c r="AT465" s="172" t="s">
        <v>69</v>
      </c>
      <c r="AU465" s="172" t="s">
        <v>77</v>
      </c>
      <c r="AY465" s="171" t="s">
        <v>119</v>
      </c>
      <c r="BK465" s="173">
        <f>SUM(BK466:BK525)</f>
        <v>0</v>
      </c>
    </row>
    <row r="466" spans="2:65" s="1" customFormat="1" ht="16.5" customHeight="1">
      <c r="B466" s="34"/>
      <c r="C466" s="174" t="s">
        <v>558</v>
      </c>
      <c r="D466" s="174" t="s">
        <v>120</v>
      </c>
      <c r="E466" s="175" t="s">
        <v>559</v>
      </c>
      <c r="F466" s="176" t="s">
        <v>560</v>
      </c>
      <c r="G466" s="177" t="s">
        <v>230</v>
      </c>
      <c r="H466" s="178">
        <v>33.9</v>
      </c>
      <c r="I466" s="179"/>
      <c r="J466" s="180">
        <f>ROUND(I466*H466,2)</f>
        <v>0</v>
      </c>
      <c r="K466" s="176" t="s">
        <v>155</v>
      </c>
      <c r="L466" s="38"/>
      <c r="M466" s="181" t="s">
        <v>19</v>
      </c>
      <c r="N466" s="182" t="s">
        <v>41</v>
      </c>
      <c r="O466" s="60"/>
      <c r="P466" s="183">
        <f>O466*H466</f>
        <v>0</v>
      </c>
      <c r="Q466" s="183">
        <v>2.7399999999999998E-3</v>
      </c>
      <c r="R466" s="183">
        <f>Q466*H466</f>
        <v>9.2885999999999996E-2</v>
      </c>
      <c r="S466" s="183">
        <v>0</v>
      </c>
      <c r="T466" s="184">
        <f>S466*H466</f>
        <v>0</v>
      </c>
      <c r="AR466" s="17" t="s">
        <v>138</v>
      </c>
      <c r="AT466" s="17" t="s">
        <v>120</v>
      </c>
      <c r="AU466" s="17" t="s">
        <v>74</v>
      </c>
      <c r="AY466" s="17" t="s">
        <v>119</v>
      </c>
      <c r="BE466" s="185">
        <f>IF(N466="základní",J466,0)</f>
        <v>0</v>
      </c>
      <c r="BF466" s="185">
        <f>IF(N466="snížená",J466,0)</f>
        <v>0</v>
      </c>
      <c r="BG466" s="185">
        <f>IF(N466="zákl. přenesená",J466,0)</f>
        <v>0</v>
      </c>
      <c r="BH466" s="185">
        <f>IF(N466="sníž. přenesená",J466,0)</f>
        <v>0</v>
      </c>
      <c r="BI466" s="185">
        <f>IF(N466="nulová",J466,0)</f>
        <v>0</v>
      </c>
      <c r="BJ466" s="17" t="s">
        <v>77</v>
      </c>
      <c r="BK466" s="185">
        <f>ROUND(I466*H466,2)</f>
        <v>0</v>
      </c>
      <c r="BL466" s="17" t="s">
        <v>138</v>
      </c>
      <c r="BM466" s="17" t="s">
        <v>561</v>
      </c>
    </row>
    <row r="467" spans="2:65" s="1" customFormat="1" ht="19.5">
      <c r="B467" s="34"/>
      <c r="C467" s="35"/>
      <c r="D467" s="186" t="s">
        <v>126</v>
      </c>
      <c r="E467" s="35"/>
      <c r="F467" s="187" t="s">
        <v>562</v>
      </c>
      <c r="G467" s="35"/>
      <c r="H467" s="35"/>
      <c r="I467" s="112"/>
      <c r="J467" s="35"/>
      <c r="K467" s="35"/>
      <c r="L467" s="38"/>
      <c r="M467" s="188"/>
      <c r="N467" s="60"/>
      <c r="O467" s="60"/>
      <c r="P467" s="60"/>
      <c r="Q467" s="60"/>
      <c r="R467" s="60"/>
      <c r="S467" s="60"/>
      <c r="T467" s="61"/>
      <c r="AT467" s="17" t="s">
        <v>126</v>
      </c>
      <c r="AU467" s="17" t="s">
        <v>74</v>
      </c>
    </row>
    <row r="468" spans="2:65" s="1" customFormat="1" ht="19.5">
      <c r="B468" s="34"/>
      <c r="C468" s="35"/>
      <c r="D468" s="186" t="s">
        <v>130</v>
      </c>
      <c r="E468" s="35"/>
      <c r="F468" s="189" t="s">
        <v>389</v>
      </c>
      <c r="G468" s="35"/>
      <c r="H468" s="35"/>
      <c r="I468" s="112"/>
      <c r="J468" s="35"/>
      <c r="K468" s="35"/>
      <c r="L468" s="38"/>
      <c r="M468" s="188"/>
      <c r="N468" s="60"/>
      <c r="O468" s="60"/>
      <c r="P468" s="60"/>
      <c r="Q468" s="60"/>
      <c r="R468" s="60"/>
      <c r="S468" s="60"/>
      <c r="T468" s="61"/>
      <c r="AT468" s="17" t="s">
        <v>130</v>
      </c>
      <c r="AU468" s="17" t="s">
        <v>74</v>
      </c>
    </row>
    <row r="469" spans="2:65" s="11" customFormat="1" ht="11.25">
      <c r="B469" s="190"/>
      <c r="C469" s="191"/>
      <c r="D469" s="186" t="s">
        <v>136</v>
      </c>
      <c r="E469" s="192" t="s">
        <v>19</v>
      </c>
      <c r="F469" s="193" t="s">
        <v>563</v>
      </c>
      <c r="G469" s="191"/>
      <c r="H469" s="194">
        <v>3.7</v>
      </c>
      <c r="I469" s="195"/>
      <c r="J469" s="191"/>
      <c r="K469" s="191"/>
      <c r="L469" s="196"/>
      <c r="M469" s="197"/>
      <c r="N469" s="198"/>
      <c r="O469" s="198"/>
      <c r="P469" s="198"/>
      <c r="Q469" s="198"/>
      <c r="R469" s="198"/>
      <c r="S469" s="198"/>
      <c r="T469" s="199"/>
      <c r="AT469" s="200" t="s">
        <v>136</v>
      </c>
      <c r="AU469" s="200" t="s">
        <v>74</v>
      </c>
      <c r="AV469" s="11" t="s">
        <v>74</v>
      </c>
      <c r="AW469" s="11" t="s">
        <v>32</v>
      </c>
      <c r="AX469" s="11" t="s">
        <v>70</v>
      </c>
      <c r="AY469" s="200" t="s">
        <v>119</v>
      </c>
    </row>
    <row r="470" spans="2:65" s="11" customFormat="1" ht="11.25">
      <c r="B470" s="190"/>
      <c r="C470" s="191"/>
      <c r="D470" s="186" t="s">
        <v>136</v>
      </c>
      <c r="E470" s="192" t="s">
        <v>19</v>
      </c>
      <c r="F470" s="193" t="s">
        <v>564</v>
      </c>
      <c r="G470" s="191"/>
      <c r="H470" s="194">
        <v>6.3</v>
      </c>
      <c r="I470" s="195"/>
      <c r="J470" s="191"/>
      <c r="K470" s="191"/>
      <c r="L470" s="196"/>
      <c r="M470" s="197"/>
      <c r="N470" s="198"/>
      <c r="O470" s="198"/>
      <c r="P470" s="198"/>
      <c r="Q470" s="198"/>
      <c r="R470" s="198"/>
      <c r="S470" s="198"/>
      <c r="T470" s="199"/>
      <c r="AT470" s="200" t="s">
        <v>136</v>
      </c>
      <c r="AU470" s="200" t="s">
        <v>74</v>
      </c>
      <c r="AV470" s="11" t="s">
        <v>74</v>
      </c>
      <c r="AW470" s="11" t="s">
        <v>32</v>
      </c>
      <c r="AX470" s="11" t="s">
        <v>70</v>
      </c>
      <c r="AY470" s="200" t="s">
        <v>119</v>
      </c>
    </row>
    <row r="471" spans="2:65" s="11" customFormat="1" ht="11.25">
      <c r="B471" s="190"/>
      <c r="C471" s="191"/>
      <c r="D471" s="186" t="s">
        <v>136</v>
      </c>
      <c r="E471" s="192" t="s">
        <v>19</v>
      </c>
      <c r="F471" s="193" t="s">
        <v>565</v>
      </c>
      <c r="G471" s="191"/>
      <c r="H471" s="194">
        <v>3</v>
      </c>
      <c r="I471" s="195"/>
      <c r="J471" s="191"/>
      <c r="K471" s="191"/>
      <c r="L471" s="196"/>
      <c r="M471" s="197"/>
      <c r="N471" s="198"/>
      <c r="O471" s="198"/>
      <c r="P471" s="198"/>
      <c r="Q471" s="198"/>
      <c r="R471" s="198"/>
      <c r="S471" s="198"/>
      <c r="T471" s="199"/>
      <c r="AT471" s="200" t="s">
        <v>136</v>
      </c>
      <c r="AU471" s="200" t="s">
        <v>74</v>
      </c>
      <c r="AV471" s="11" t="s">
        <v>74</v>
      </c>
      <c r="AW471" s="11" t="s">
        <v>32</v>
      </c>
      <c r="AX471" s="11" t="s">
        <v>70</v>
      </c>
      <c r="AY471" s="200" t="s">
        <v>119</v>
      </c>
    </row>
    <row r="472" spans="2:65" s="11" customFormat="1" ht="11.25">
      <c r="B472" s="190"/>
      <c r="C472" s="191"/>
      <c r="D472" s="186" t="s">
        <v>136</v>
      </c>
      <c r="E472" s="192" t="s">
        <v>19</v>
      </c>
      <c r="F472" s="193" t="s">
        <v>566</v>
      </c>
      <c r="G472" s="191"/>
      <c r="H472" s="194">
        <v>2.7</v>
      </c>
      <c r="I472" s="195"/>
      <c r="J472" s="191"/>
      <c r="K472" s="191"/>
      <c r="L472" s="196"/>
      <c r="M472" s="197"/>
      <c r="N472" s="198"/>
      <c r="O472" s="198"/>
      <c r="P472" s="198"/>
      <c r="Q472" s="198"/>
      <c r="R472" s="198"/>
      <c r="S472" s="198"/>
      <c r="T472" s="199"/>
      <c r="AT472" s="200" t="s">
        <v>136</v>
      </c>
      <c r="AU472" s="200" t="s">
        <v>74</v>
      </c>
      <c r="AV472" s="11" t="s">
        <v>74</v>
      </c>
      <c r="AW472" s="11" t="s">
        <v>32</v>
      </c>
      <c r="AX472" s="11" t="s">
        <v>70</v>
      </c>
      <c r="AY472" s="200" t="s">
        <v>119</v>
      </c>
    </row>
    <row r="473" spans="2:65" s="11" customFormat="1" ht="11.25">
      <c r="B473" s="190"/>
      <c r="C473" s="191"/>
      <c r="D473" s="186" t="s">
        <v>136</v>
      </c>
      <c r="E473" s="192" t="s">
        <v>19</v>
      </c>
      <c r="F473" s="193" t="s">
        <v>567</v>
      </c>
      <c r="G473" s="191"/>
      <c r="H473" s="194">
        <v>2.5</v>
      </c>
      <c r="I473" s="195"/>
      <c r="J473" s="191"/>
      <c r="K473" s="191"/>
      <c r="L473" s="196"/>
      <c r="M473" s="197"/>
      <c r="N473" s="198"/>
      <c r="O473" s="198"/>
      <c r="P473" s="198"/>
      <c r="Q473" s="198"/>
      <c r="R473" s="198"/>
      <c r="S473" s="198"/>
      <c r="T473" s="199"/>
      <c r="AT473" s="200" t="s">
        <v>136</v>
      </c>
      <c r="AU473" s="200" t="s">
        <v>74</v>
      </c>
      <c r="AV473" s="11" t="s">
        <v>74</v>
      </c>
      <c r="AW473" s="11" t="s">
        <v>32</v>
      </c>
      <c r="AX473" s="11" t="s">
        <v>70</v>
      </c>
      <c r="AY473" s="200" t="s">
        <v>119</v>
      </c>
    </row>
    <row r="474" spans="2:65" s="11" customFormat="1" ht="11.25">
      <c r="B474" s="190"/>
      <c r="C474" s="191"/>
      <c r="D474" s="186" t="s">
        <v>136</v>
      </c>
      <c r="E474" s="192" t="s">
        <v>19</v>
      </c>
      <c r="F474" s="193" t="s">
        <v>568</v>
      </c>
      <c r="G474" s="191"/>
      <c r="H474" s="194">
        <v>2.8</v>
      </c>
      <c r="I474" s="195"/>
      <c r="J474" s="191"/>
      <c r="K474" s="191"/>
      <c r="L474" s="196"/>
      <c r="M474" s="197"/>
      <c r="N474" s="198"/>
      <c r="O474" s="198"/>
      <c r="P474" s="198"/>
      <c r="Q474" s="198"/>
      <c r="R474" s="198"/>
      <c r="S474" s="198"/>
      <c r="T474" s="199"/>
      <c r="AT474" s="200" t="s">
        <v>136</v>
      </c>
      <c r="AU474" s="200" t="s">
        <v>74</v>
      </c>
      <c r="AV474" s="11" t="s">
        <v>74</v>
      </c>
      <c r="AW474" s="11" t="s">
        <v>32</v>
      </c>
      <c r="AX474" s="11" t="s">
        <v>70</v>
      </c>
      <c r="AY474" s="200" t="s">
        <v>119</v>
      </c>
    </row>
    <row r="475" spans="2:65" s="11" customFormat="1" ht="11.25">
      <c r="B475" s="190"/>
      <c r="C475" s="191"/>
      <c r="D475" s="186" t="s">
        <v>136</v>
      </c>
      <c r="E475" s="192" t="s">
        <v>19</v>
      </c>
      <c r="F475" s="193" t="s">
        <v>569</v>
      </c>
      <c r="G475" s="191"/>
      <c r="H475" s="194">
        <v>2.2000000000000002</v>
      </c>
      <c r="I475" s="195"/>
      <c r="J475" s="191"/>
      <c r="K475" s="191"/>
      <c r="L475" s="196"/>
      <c r="M475" s="197"/>
      <c r="N475" s="198"/>
      <c r="O475" s="198"/>
      <c r="P475" s="198"/>
      <c r="Q475" s="198"/>
      <c r="R475" s="198"/>
      <c r="S475" s="198"/>
      <c r="T475" s="199"/>
      <c r="AT475" s="200" t="s">
        <v>136</v>
      </c>
      <c r="AU475" s="200" t="s">
        <v>74</v>
      </c>
      <c r="AV475" s="11" t="s">
        <v>74</v>
      </c>
      <c r="AW475" s="11" t="s">
        <v>32</v>
      </c>
      <c r="AX475" s="11" t="s">
        <v>70</v>
      </c>
      <c r="AY475" s="200" t="s">
        <v>119</v>
      </c>
    </row>
    <row r="476" spans="2:65" s="11" customFormat="1" ht="11.25">
      <c r="B476" s="190"/>
      <c r="C476" s="191"/>
      <c r="D476" s="186" t="s">
        <v>136</v>
      </c>
      <c r="E476" s="192" t="s">
        <v>19</v>
      </c>
      <c r="F476" s="193" t="s">
        <v>570</v>
      </c>
      <c r="G476" s="191"/>
      <c r="H476" s="194">
        <v>3.5</v>
      </c>
      <c r="I476" s="195"/>
      <c r="J476" s="191"/>
      <c r="K476" s="191"/>
      <c r="L476" s="196"/>
      <c r="M476" s="197"/>
      <c r="N476" s="198"/>
      <c r="O476" s="198"/>
      <c r="P476" s="198"/>
      <c r="Q476" s="198"/>
      <c r="R476" s="198"/>
      <c r="S476" s="198"/>
      <c r="T476" s="199"/>
      <c r="AT476" s="200" t="s">
        <v>136</v>
      </c>
      <c r="AU476" s="200" t="s">
        <v>74</v>
      </c>
      <c r="AV476" s="11" t="s">
        <v>74</v>
      </c>
      <c r="AW476" s="11" t="s">
        <v>32</v>
      </c>
      <c r="AX476" s="11" t="s">
        <v>70</v>
      </c>
      <c r="AY476" s="200" t="s">
        <v>119</v>
      </c>
    </row>
    <row r="477" spans="2:65" s="11" customFormat="1" ht="11.25">
      <c r="B477" s="190"/>
      <c r="C477" s="191"/>
      <c r="D477" s="186" t="s">
        <v>136</v>
      </c>
      <c r="E477" s="192" t="s">
        <v>19</v>
      </c>
      <c r="F477" s="193" t="s">
        <v>571</v>
      </c>
      <c r="G477" s="191"/>
      <c r="H477" s="194">
        <v>2.7</v>
      </c>
      <c r="I477" s="195"/>
      <c r="J477" s="191"/>
      <c r="K477" s="191"/>
      <c r="L477" s="196"/>
      <c r="M477" s="197"/>
      <c r="N477" s="198"/>
      <c r="O477" s="198"/>
      <c r="P477" s="198"/>
      <c r="Q477" s="198"/>
      <c r="R477" s="198"/>
      <c r="S477" s="198"/>
      <c r="T477" s="199"/>
      <c r="AT477" s="200" t="s">
        <v>136</v>
      </c>
      <c r="AU477" s="200" t="s">
        <v>74</v>
      </c>
      <c r="AV477" s="11" t="s">
        <v>74</v>
      </c>
      <c r="AW477" s="11" t="s">
        <v>32</v>
      </c>
      <c r="AX477" s="11" t="s">
        <v>70</v>
      </c>
      <c r="AY477" s="200" t="s">
        <v>119</v>
      </c>
    </row>
    <row r="478" spans="2:65" s="11" customFormat="1" ht="11.25">
      <c r="B478" s="190"/>
      <c r="C478" s="191"/>
      <c r="D478" s="186" t="s">
        <v>136</v>
      </c>
      <c r="E478" s="192" t="s">
        <v>19</v>
      </c>
      <c r="F478" s="193" t="s">
        <v>572</v>
      </c>
      <c r="G478" s="191"/>
      <c r="H478" s="194">
        <v>4.5</v>
      </c>
      <c r="I478" s="195"/>
      <c r="J478" s="191"/>
      <c r="K478" s="191"/>
      <c r="L478" s="196"/>
      <c r="M478" s="197"/>
      <c r="N478" s="198"/>
      <c r="O478" s="198"/>
      <c r="P478" s="198"/>
      <c r="Q478" s="198"/>
      <c r="R478" s="198"/>
      <c r="S478" s="198"/>
      <c r="T478" s="199"/>
      <c r="AT478" s="200" t="s">
        <v>136</v>
      </c>
      <c r="AU478" s="200" t="s">
        <v>74</v>
      </c>
      <c r="AV478" s="11" t="s">
        <v>74</v>
      </c>
      <c r="AW478" s="11" t="s">
        <v>32</v>
      </c>
      <c r="AX478" s="11" t="s">
        <v>70</v>
      </c>
      <c r="AY478" s="200" t="s">
        <v>119</v>
      </c>
    </row>
    <row r="479" spans="2:65" s="13" customFormat="1" ht="11.25">
      <c r="B479" s="212"/>
      <c r="C479" s="213"/>
      <c r="D479" s="186" t="s">
        <v>136</v>
      </c>
      <c r="E479" s="214" t="s">
        <v>19</v>
      </c>
      <c r="F479" s="215" t="s">
        <v>188</v>
      </c>
      <c r="G479" s="213"/>
      <c r="H479" s="216">
        <v>33.9</v>
      </c>
      <c r="I479" s="217"/>
      <c r="J479" s="213"/>
      <c r="K479" s="213"/>
      <c r="L479" s="218"/>
      <c r="M479" s="219"/>
      <c r="N479" s="220"/>
      <c r="O479" s="220"/>
      <c r="P479" s="220"/>
      <c r="Q479" s="220"/>
      <c r="R479" s="220"/>
      <c r="S479" s="220"/>
      <c r="T479" s="221"/>
      <c r="AT479" s="222" t="s">
        <v>136</v>
      </c>
      <c r="AU479" s="222" t="s">
        <v>74</v>
      </c>
      <c r="AV479" s="13" t="s">
        <v>138</v>
      </c>
      <c r="AW479" s="13" t="s">
        <v>32</v>
      </c>
      <c r="AX479" s="13" t="s">
        <v>77</v>
      </c>
      <c r="AY479" s="222" t="s">
        <v>119</v>
      </c>
    </row>
    <row r="480" spans="2:65" s="1" customFormat="1" ht="16.5" customHeight="1">
      <c r="B480" s="34"/>
      <c r="C480" s="174" t="s">
        <v>573</v>
      </c>
      <c r="D480" s="174" t="s">
        <v>120</v>
      </c>
      <c r="E480" s="175" t="s">
        <v>574</v>
      </c>
      <c r="F480" s="176" t="s">
        <v>575</v>
      </c>
      <c r="G480" s="177" t="s">
        <v>177</v>
      </c>
      <c r="H480" s="178">
        <v>20</v>
      </c>
      <c r="I480" s="179"/>
      <c r="J480" s="180">
        <f>ROUND(I480*H480,2)</f>
        <v>0</v>
      </c>
      <c r="K480" s="176" t="s">
        <v>155</v>
      </c>
      <c r="L480" s="38"/>
      <c r="M480" s="181" t="s">
        <v>19</v>
      </c>
      <c r="N480" s="182" t="s">
        <v>41</v>
      </c>
      <c r="O480" s="60"/>
      <c r="P480" s="183">
        <f>O480*H480</f>
        <v>0</v>
      </c>
      <c r="Q480" s="183">
        <v>0</v>
      </c>
      <c r="R480" s="183">
        <f>Q480*H480</f>
        <v>0</v>
      </c>
      <c r="S480" s="183">
        <v>0</v>
      </c>
      <c r="T480" s="184">
        <f>S480*H480</f>
        <v>0</v>
      </c>
      <c r="AR480" s="17" t="s">
        <v>138</v>
      </c>
      <c r="AT480" s="17" t="s">
        <v>120</v>
      </c>
      <c r="AU480" s="17" t="s">
        <v>74</v>
      </c>
      <c r="AY480" s="17" t="s">
        <v>119</v>
      </c>
      <c r="BE480" s="185">
        <f>IF(N480="základní",J480,0)</f>
        <v>0</v>
      </c>
      <c r="BF480" s="185">
        <f>IF(N480="snížená",J480,0)</f>
        <v>0</v>
      </c>
      <c r="BG480" s="185">
        <f>IF(N480="zákl. přenesená",J480,0)</f>
        <v>0</v>
      </c>
      <c r="BH480" s="185">
        <f>IF(N480="sníž. přenesená",J480,0)</f>
        <v>0</v>
      </c>
      <c r="BI480" s="185">
        <f>IF(N480="nulová",J480,0)</f>
        <v>0</v>
      </c>
      <c r="BJ480" s="17" t="s">
        <v>77</v>
      </c>
      <c r="BK480" s="185">
        <f>ROUND(I480*H480,2)</f>
        <v>0</v>
      </c>
      <c r="BL480" s="17" t="s">
        <v>138</v>
      </c>
      <c r="BM480" s="17" t="s">
        <v>576</v>
      </c>
    </row>
    <row r="481" spans="2:65" s="1" customFormat="1" ht="11.25">
      <c r="B481" s="34"/>
      <c r="C481" s="35"/>
      <c r="D481" s="186" t="s">
        <v>126</v>
      </c>
      <c r="E481" s="35"/>
      <c r="F481" s="187" t="s">
        <v>577</v>
      </c>
      <c r="G481" s="35"/>
      <c r="H481" s="35"/>
      <c r="I481" s="112"/>
      <c r="J481" s="35"/>
      <c r="K481" s="35"/>
      <c r="L481" s="38"/>
      <c r="M481" s="188"/>
      <c r="N481" s="60"/>
      <c r="O481" s="60"/>
      <c r="P481" s="60"/>
      <c r="Q481" s="60"/>
      <c r="R481" s="60"/>
      <c r="S481" s="60"/>
      <c r="T481" s="61"/>
      <c r="AT481" s="17" t="s">
        <v>126</v>
      </c>
      <c r="AU481" s="17" t="s">
        <v>74</v>
      </c>
    </row>
    <row r="482" spans="2:65" s="1" customFormat="1" ht="19.5">
      <c r="B482" s="34"/>
      <c r="C482" s="35"/>
      <c r="D482" s="186" t="s">
        <v>130</v>
      </c>
      <c r="E482" s="35"/>
      <c r="F482" s="189" t="s">
        <v>389</v>
      </c>
      <c r="G482" s="35"/>
      <c r="H482" s="35"/>
      <c r="I482" s="112"/>
      <c r="J482" s="35"/>
      <c r="K482" s="35"/>
      <c r="L482" s="38"/>
      <c r="M482" s="188"/>
      <c r="N482" s="60"/>
      <c r="O482" s="60"/>
      <c r="P482" s="60"/>
      <c r="Q482" s="60"/>
      <c r="R482" s="60"/>
      <c r="S482" s="60"/>
      <c r="T482" s="61"/>
      <c r="AT482" s="17" t="s">
        <v>130</v>
      </c>
      <c r="AU482" s="17" t="s">
        <v>74</v>
      </c>
    </row>
    <row r="483" spans="2:65" s="11" customFormat="1" ht="11.25">
      <c r="B483" s="190"/>
      <c r="C483" s="191"/>
      <c r="D483" s="186" t="s">
        <v>136</v>
      </c>
      <c r="E483" s="192" t="s">
        <v>19</v>
      </c>
      <c r="F483" s="193" t="s">
        <v>578</v>
      </c>
      <c r="G483" s="191"/>
      <c r="H483" s="194">
        <v>20</v>
      </c>
      <c r="I483" s="195"/>
      <c r="J483" s="191"/>
      <c r="K483" s="191"/>
      <c r="L483" s="196"/>
      <c r="M483" s="197"/>
      <c r="N483" s="198"/>
      <c r="O483" s="198"/>
      <c r="P483" s="198"/>
      <c r="Q483" s="198"/>
      <c r="R483" s="198"/>
      <c r="S483" s="198"/>
      <c r="T483" s="199"/>
      <c r="AT483" s="200" t="s">
        <v>136</v>
      </c>
      <c r="AU483" s="200" t="s">
        <v>74</v>
      </c>
      <c r="AV483" s="11" t="s">
        <v>74</v>
      </c>
      <c r="AW483" s="11" t="s">
        <v>32</v>
      </c>
      <c r="AX483" s="11" t="s">
        <v>77</v>
      </c>
      <c r="AY483" s="200" t="s">
        <v>119</v>
      </c>
    </row>
    <row r="484" spans="2:65" s="1" customFormat="1" ht="16.5" customHeight="1">
      <c r="B484" s="34"/>
      <c r="C484" s="233" t="s">
        <v>579</v>
      </c>
      <c r="D484" s="233" t="s">
        <v>337</v>
      </c>
      <c r="E484" s="234" t="s">
        <v>580</v>
      </c>
      <c r="F484" s="235" t="s">
        <v>581</v>
      </c>
      <c r="G484" s="236" t="s">
        <v>177</v>
      </c>
      <c r="H484" s="237">
        <v>20</v>
      </c>
      <c r="I484" s="238"/>
      <c r="J484" s="239">
        <f>ROUND(I484*H484,2)</f>
        <v>0</v>
      </c>
      <c r="K484" s="235" t="s">
        <v>155</v>
      </c>
      <c r="L484" s="240"/>
      <c r="M484" s="241" t="s">
        <v>19</v>
      </c>
      <c r="N484" s="242" t="s">
        <v>41</v>
      </c>
      <c r="O484" s="60"/>
      <c r="P484" s="183">
        <f>O484*H484</f>
        <v>0</v>
      </c>
      <c r="Q484" s="183">
        <v>8.0000000000000004E-4</v>
      </c>
      <c r="R484" s="183">
        <f>Q484*H484</f>
        <v>1.6E-2</v>
      </c>
      <c r="S484" s="183">
        <v>0</v>
      </c>
      <c r="T484" s="184">
        <f>S484*H484</f>
        <v>0</v>
      </c>
      <c r="AR484" s="17" t="s">
        <v>157</v>
      </c>
      <c r="AT484" s="17" t="s">
        <v>337</v>
      </c>
      <c r="AU484" s="17" t="s">
        <v>74</v>
      </c>
      <c r="AY484" s="17" t="s">
        <v>119</v>
      </c>
      <c r="BE484" s="185">
        <f>IF(N484="základní",J484,0)</f>
        <v>0</v>
      </c>
      <c r="BF484" s="185">
        <f>IF(N484="snížená",J484,0)</f>
        <v>0</v>
      </c>
      <c r="BG484" s="185">
        <f>IF(N484="zákl. přenesená",J484,0)</f>
        <v>0</v>
      </c>
      <c r="BH484" s="185">
        <f>IF(N484="sníž. přenesená",J484,0)</f>
        <v>0</v>
      </c>
      <c r="BI484" s="185">
        <f>IF(N484="nulová",J484,0)</f>
        <v>0</v>
      </c>
      <c r="BJ484" s="17" t="s">
        <v>77</v>
      </c>
      <c r="BK484" s="185">
        <f>ROUND(I484*H484,2)</f>
        <v>0</v>
      </c>
      <c r="BL484" s="17" t="s">
        <v>138</v>
      </c>
      <c r="BM484" s="17" t="s">
        <v>582</v>
      </c>
    </row>
    <row r="485" spans="2:65" s="1" customFormat="1" ht="11.25">
      <c r="B485" s="34"/>
      <c r="C485" s="35"/>
      <c r="D485" s="186" t="s">
        <v>126</v>
      </c>
      <c r="E485" s="35"/>
      <c r="F485" s="187" t="s">
        <v>581</v>
      </c>
      <c r="G485" s="35"/>
      <c r="H485" s="35"/>
      <c r="I485" s="112"/>
      <c r="J485" s="35"/>
      <c r="K485" s="35"/>
      <c r="L485" s="38"/>
      <c r="M485" s="188"/>
      <c r="N485" s="60"/>
      <c r="O485" s="60"/>
      <c r="P485" s="60"/>
      <c r="Q485" s="60"/>
      <c r="R485" s="60"/>
      <c r="S485" s="60"/>
      <c r="T485" s="61"/>
      <c r="AT485" s="17" t="s">
        <v>126</v>
      </c>
      <c r="AU485" s="17" t="s">
        <v>74</v>
      </c>
    </row>
    <row r="486" spans="2:65" s="1" customFormat="1" ht="16.5" customHeight="1">
      <c r="B486" s="34"/>
      <c r="C486" s="174" t="s">
        <v>583</v>
      </c>
      <c r="D486" s="174" t="s">
        <v>120</v>
      </c>
      <c r="E486" s="175" t="s">
        <v>584</v>
      </c>
      <c r="F486" s="176" t="s">
        <v>585</v>
      </c>
      <c r="G486" s="177" t="s">
        <v>177</v>
      </c>
      <c r="H486" s="178">
        <v>9</v>
      </c>
      <c r="I486" s="179"/>
      <c r="J486" s="180">
        <f>ROUND(I486*H486,2)</f>
        <v>0</v>
      </c>
      <c r="K486" s="176" t="s">
        <v>19</v>
      </c>
      <c r="L486" s="38"/>
      <c r="M486" s="181" t="s">
        <v>19</v>
      </c>
      <c r="N486" s="182" t="s">
        <v>41</v>
      </c>
      <c r="O486" s="60"/>
      <c r="P486" s="183">
        <f>O486*H486</f>
        <v>0</v>
      </c>
      <c r="Q486" s="183">
        <v>0</v>
      </c>
      <c r="R486" s="183">
        <f>Q486*H486</f>
        <v>0</v>
      </c>
      <c r="S486" s="183">
        <v>0</v>
      </c>
      <c r="T486" s="184">
        <f>S486*H486</f>
        <v>0</v>
      </c>
      <c r="AR486" s="17" t="s">
        <v>138</v>
      </c>
      <c r="AT486" s="17" t="s">
        <v>120</v>
      </c>
      <c r="AU486" s="17" t="s">
        <v>74</v>
      </c>
      <c r="AY486" s="17" t="s">
        <v>119</v>
      </c>
      <c r="BE486" s="185">
        <f>IF(N486="základní",J486,0)</f>
        <v>0</v>
      </c>
      <c r="BF486" s="185">
        <f>IF(N486="snížená",J486,0)</f>
        <v>0</v>
      </c>
      <c r="BG486" s="185">
        <f>IF(N486="zákl. přenesená",J486,0)</f>
        <v>0</v>
      </c>
      <c r="BH486" s="185">
        <f>IF(N486="sníž. přenesená",J486,0)</f>
        <v>0</v>
      </c>
      <c r="BI486" s="185">
        <f>IF(N486="nulová",J486,0)</f>
        <v>0</v>
      </c>
      <c r="BJ486" s="17" t="s">
        <v>77</v>
      </c>
      <c r="BK486" s="185">
        <f>ROUND(I486*H486,2)</f>
        <v>0</v>
      </c>
      <c r="BL486" s="17" t="s">
        <v>138</v>
      </c>
      <c r="BM486" s="17" t="s">
        <v>586</v>
      </c>
    </row>
    <row r="487" spans="2:65" s="1" customFormat="1" ht="11.25">
      <c r="B487" s="34"/>
      <c r="C487" s="35"/>
      <c r="D487" s="186" t="s">
        <v>126</v>
      </c>
      <c r="E487" s="35"/>
      <c r="F487" s="187" t="s">
        <v>585</v>
      </c>
      <c r="G487" s="35"/>
      <c r="H487" s="35"/>
      <c r="I487" s="112"/>
      <c r="J487" s="35"/>
      <c r="K487" s="35"/>
      <c r="L487" s="38"/>
      <c r="M487" s="188"/>
      <c r="N487" s="60"/>
      <c r="O487" s="60"/>
      <c r="P487" s="60"/>
      <c r="Q487" s="60"/>
      <c r="R487" s="60"/>
      <c r="S487" s="60"/>
      <c r="T487" s="61"/>
      <c r="AT487" s="17" t="s">
        <v>126</v>
      </c>
      <c r="AU487" s="17" t="s">
        <v>74</v>
      </c>
    </row>
    <row r="488" spans="2:65" s="1" customFormat="1" ht="19.5">
      <c r="B488" s="34"/>
      <c r="C488" s="35"/>
      <c r="D488" s="186" t="s">
        <v>130</v>
      </c>
      <c r="E488" s="35"/>
      <c r="F488" s="189" t="s">
        <v>389</v>
      </c>
      <c r="G488" s="35"/>
      <c r="H488" s="35"/>
      <c r="I488" s="112"/>
      <c r="J488" s="35"/>
      <c r="K488" s="35"/>
      <c r="L488" s="38"/>
      <c r="M488" s="188"/>
      <c r="N488" s="60"/>
      <c r="O488" s="60"/>
      <c r="P488" s="60"/>
      <c r="Q488" s="60"/>
      <c r="R488" s="60"/>
      <c r="S488" s="60"/>
      <c r="T488" s="61"/>
      <c r="AT488" s="17" t="s">
        <v>130</v>
      </c>
      <c r="AU488" s="17" t="s">
        <v>74</v>
      </c>
    </row>
    <row r="489" spans="2:65" s="1" customFormat="1" ht="16.5" customHeight="1">
      <c r="B489" s="34"/>
      <c r="C489" s="174" t="s">
        <v>587</v>
      </c>
      <c r="D489" s="174" t="s">
        <v>120</v>
      </c>
      <c r="E489" s="175" t="s">
        <v>588</v>
      </c>
      <c r="F489" s="176" t="s">
        <v>589</v>
      </c>
      <c r="G489" s="177" t="s">
        <v>177</v>
      </c>
      <c r="H489" s="178">
        <v>1</v>
      </c>
      <c r="I489" s="179"/>
      <c r="J489" s="180">
        <f>ROUND(I489*H489,2)</f>
        <v>0</v>
      </c>
      <c r="K489" s="176" t="s">
        <v>19</v>
      </c>
      <c r="L489" s="38"/>
      <c r="M489" s="181" t="s">
        <v>19</v>
      </c>
      <c r="N489" s="182" t="s">
        <v>41</v>
      </c>
      <c r="O489" s="60"/>
      <c r="P489" s="183">
        <f>O489*H489</f>
        <v>0</v>
      </c>
      <c r="Q489" s="183">
        <v>0</v>
      </c>
      <c r="R489" s="183">
        <f>Q489*H489</f>
        <v>0</v>
      </c>
      <c r="S489" s="183">
        <v>0</v>
      </c>
      <c r="T489" s="184">
        <f>S489*H489</f>
        <v>0</v>
      </c>
      <c r="AR489" s="17" t="s">
        <v>138</v>
      </c>
      <c r="AT489" s="17" t="s">
        <v>120</v>
      </c>
      <c r="AU489" s="17" t="s">
        <v>74</v>
      </c>
      <c r="AY489" s="17" t="s">
        <v>119</v>
      </c>
      <c r="BE489" s="185">
        <f>IF(N489="základní",J489,0)</f>
        <v>0</v>
      </c>
      <c r="BF489" s="185">
        <f>IF(N489="snížená",J489,0)</f>
        <v>0</v>
      </c>
      <c r="BG489" s="185">
        <f>IF(N489="zákl. přenesená",J489,0)</f>
        <v>0</v>
      </c>
      <c r="BH489" s="185">
        <f>IF(N489="sníž. přenesená",J489,0)</f>
        <v>0</v>
      </c>
      <c r="BI489" s="185">
        <f>IF(N489="nulová",J489,0)</f>
        <v>0</v>
      </c>
      <c r="BJ489" s="17" t="s">
        <v>77</v>
      </c>
      <c r="BK489" s="185">
        <f>ROUND(I489*H489,2)</f>
        <v>0</v>
      </c>
      <c r="BL489" s="17" t="s">
        <v>138</v>
      </c>
      <c r="BM489" s="17" t="s">
        <v>590</v>
      </c>
    </row>
    <row r="490" spans="2:65" s="1" customFormat="1" ht="11.25">
      <c r="B490" s="34"/>
      <c r="C490" s="35"/>
      <c r="D490" s="186" t="s">
        <v>126</v>
      </c>
      <c r="E490" s="35"/>
      <c r="F490" s="187" t="s">
        <v>589</v>
      </c>
      <c r="G490" s="35"/>
      <c r="H490" s="35"/>
      <c r="I490" s="112"/>
      <c r="J490" s="35"/>
      <c r="K490" s="35"/>
      <c r="L490" s="38"/>
      <c r="M490" s="188"/>
      <c r="N490" s="60"/>
      <c r="O490" s="60"/>
      <c r="P490" s="60"/>
      <c r="Q490" s="60"/>
      <c r="R490" s="60"/>
      <c r="S490" s="60"/>
      <c r="T490" s="61"/>
      <c r="AT490" s="17" t="s">
        <v>126</v>
      </c>
      <c r="AU490" s="17" t="s">
        <v>74</v>
      </c>
    </row>
    <row r="491" spans="2:65" s="1" customFormat="1" ht="19.5">
      <c r="B491" s="34"/>
      <c r="C491" s="35"/>
      <c r="D491" s="186" t="s">
        <v>130</v>
      </c>
      <c r="E491" s="35"/>
      <c r="F491" s="189" t="s">
        <v>591</v>
      </c>
      <c r="G491" s="35"/>
      <c r="H491" s="35"/>
      <c r="I491" s="112"/>
      <c r="J491" s="35"/>
      <c r="K491" s="35"/>
      <c r="L491" s="38"/>
      <c r="M491" s="188"/>
      <c r="N491" s="60"/>
      <c r="O491" s="60"/>
      <c r="P491" s="60"/>
      <c r="Q491" s="60"/>
      <c r="R491" s="60"/>
      <c r="S491" s="60"/>
      <c r="T491" s="61"/>
      <c r="AT491" s="17" t="s">
        <v>130</v>
      </c>
      <c r="AU491" s="17" t="s">
        <v>74</v>
      </c>
    </row>
    <row r="492" spans="2:65" s="1" customFormat="1" ht="16.5" customHeight="1">
      <c r="B492" s="34"/>
      <c r="C492" s="174" t="s">
        <v>592</v>
      </c>
      <c r="D492" s="174" t="s">
        <v>120</v>
      </c>
      <c r="E492" s="175" t="s">
        <v>593</v>
      </c>
      <c r="F492" s="176" t="s">
        <v>594</v>
      </c>
      <c r="G492" s="177" t="s">
        <v>177</v>
      </c>
      <c r="H492" s="178">
        <v>11</v>
      </c>
      <c r="I492" s="179"/>
      <c r="J492" s="180">
        <f>ROUND(I492*H492,2)</f>
        <v>0</v>
      </c>
      <c r="K492" s="176" t="s">
        <v>155</v>
      </c>
      <c r="L492" s="38"/>
      <c r="M492" s="181" t="s">
        <v>19</v>
      </c>
      <c r="N492" s="182" t="s">
        <v>41</v>
      </c>
      <c r="O492" s="60"/>
      <c r="P492" s="183">
        <f>O492*H492</f>
        <v>0</v>
      </c>
      <c r="Q492" s="183">
        <v>0.14494000000000001</v>
      </c>
      <c r="R492" s="183">
        <f>Q492*H492</f>
        <v>1.5943400000000001</v>
      </c>
      <c r="S492" s="183">
        <v>0</v>
      </c>
      <c r="T492" s="184">
        <f>S492*H492</f>
        <v>0</v>
      </c>
      <c r="AR492" s="17" t="s">
        <v>138</v>
      </c>
      <c r="AT492" s="17" t="s">
        <v>120</v>
      </c>
      <c r="AU492" s="17" t="s">
        <v>74</v>
      </c>
      <c r="AY492" s="17" t="s">
        <v>119</v>
      </c>
      <c r="BE492" s="185">
        <f>IF(N492="základní",J492,0)</f>
        <v>0</v>
      </c>
      <c r="BF492" s="185">
        <f>IF(N492="snížená",J492,0)</f>
        <v>0</v>
      </c>
      <c r="BG492" s="185">
        <f>IF(N492="zákl. přenesená",J492,0)</f>
        <v>0</v>
      </c>
      <c r="BH492" s="185">
        <f>IF(N492="sníž. přenesená",J492,0)</f>
        <v>0</v>
      </c>
      <c r="BI492" s="185">
        <f>IF(N492="nulová",J492,0)</f>
        <v>0</v>
      </c>
      <c r="BJ492" s="17" t="s">
        <v>77</v>
      </c>
      <c r="BK492" s="185">
        <f>ROUND(I492*H492,2)</f>
        <v>0</v>
      </c>
      <c r="BL492" s="17" t="s">
        <v>138</v>
      </c>
      <c r="BM492" s="17" t="s">
        <v>595</v>
      </c>
    </row>
    <row r="493" spans="2:65" s="1" customFormat="1" ht="11.25">
      <c r="B493" s="34"/>
      <c r="C493" s="35"/>
      <c r="D493" s="186" t="s">
        <v>126</v>
      </c>
      <c r="E493" s="35"/>
      <c r="F493" s="187" t="s">
        <v>594</v>
      </c>
      <c r="G493" s="35"/>
      <c r="H493" s="35"/>
      <c r="I493" s="112"/>
      <c r="J493" s="35"/>
      <c r="K493" s="35"/>
      <c r="L493" s="38"/>
      <c r="M493" s="188"/>
      <c r="N493" s="60"/>
      <c r="O493" s="60"/>
      <c r="P493" s="60"/>
      <c r="Q493" s="60"/>
      <c r="R493" s="60"/>
      <c r="S493" s="60"/>
      <c r="T493" s="61"/>
      <c r="AT493" s="17" t="s">
        <v>126</v>
      </c>
      <c r="AU493" s="17" t="s">
        <v>74</v>
      </c>
    </row>
    <row r="494" spans="2:65" s="1" customFormat="1" ht="19.5">
      <c r="B494" s="34"/>
      <c r="C494" s="35"/>
      <c r="D494" s="186" t="s">
        <v>130</v>
      </c>
      <c r="E494" s="35"/>
      <c r="F494" s="189" t="s">
        <v>389</v>
      </c>
      <c r="G494" s="35"/>
      <c r="H494" s="35"/>
      <c r="I494" s="112"/>
      <c r="J494" s="35"/>
      <c r="K494" s="35"/>
      <c r="L494" s="38"/>
      <c r="M494" s="188"/>
      <c r="N494" s="60"/>
      <c r="O494" s="60"/>
      <c r="P494" s="60"/>
      <c r="Q494" s="60"/>
      <c r="R494" s="60"/>
      <c r="S494" s="60"/>
      <c r="T494" s="61"/>
      <c r="AT494" s="17" t="s">
        <v>130</v>
      </c>
      <c r="AU494" s="17" t="s">
        <v>74</v>
      </c>
    </row>
    <row r="495" spans="2:65" s="1" customFormat="1" ht="16.5" customHeight="1">
      <c r="B495" s="34"/>
      <c r="C495" s="233" t="s">
        <v>596</v>
      </c>
      <c r="D495" s="233" t="s">
        <v>337</v>
      </c>
      <c r="E495" s="234" t="s">
        <v>597</v>
      </c>
      <c r="F495" s="235" t="s">
        <v>598</v>
      </c>
      <c r="G495" s="236" t="s">
        <v>177</v>
      </c>
      <c r="H495" s="237">
        <v>11</v>
      </c>
      <c r="I495" s="238"/>
      <c r="J495" s="239">
        <f>ROUND(I495*H495,2)</f>
        <v>0</v>
      </c>
      <c r="K495" s="235" t="s">
        <v>155</v>
      </c>
      <c r="L495" s="240"/>
      <c r="M495" s="241" t="s">
        <v>19</v>
      </c>
      <c r="N495" s="242" t="s">
        <v>41</v>
      </c>
      <c r="O495" s="60"/>
      <c r="P495" s="183">
        <f>O495*H495</f>
        <v>0</v>
      </c>
      <c r="Q495" s="183">
        <v>9.7000000000000003E-2</v>
      </c>
      <c r="R495" s="183">
        <f>Q495*H495</f>
        <v>1.0669999999999999</v>
      </c>
      <c r="S495" s="183">
        <v>0</v>
      </c>
      <c r="T495" s="184">
        <f>S495*H495</f>
        <v>0</v>
      </c>
      <c r="AR495" s="17" t="s">
        <v>157</v>
      </c>
      <c r="AT495" s="17" t="s">
        <v>337</v>
      </c>
      <c r="AU495" s="17" t="s">
        <v>74</v>
      </c>
      <c r="AY495" s="17" t="s">
        <v>119</v>
      </c>
      <c r="BE495" s="185">
        <f>IF(N495="základní",J495,0)</f>
        <v>0</v>
      </c>
      <c r="BF495" s="185">
        <f>IF(N495="snížená",J495,0)</f>
        <v>0</v>
      </c>
      <c r="BG495" s="185">
        <f>IF(N495="zákl. přenesená",J495,0)</f>
        <v>0</v>
      </c>
      <c r="BH495" s="185">
        <f>IF(N495="sníž. přenesená",J495,0)</f>
        <v>0</v>
      </c>
      <c r="BI495" s="185">
        <f>IF(N495="nulová",J495,0)</f>
        <v>0</v>
      </c>
      <c r="BJ495" s="17" t="s">
        <v>77</v>
      </c>
      <c r="BK495" s="185">
        <f>ROUND(I495*H495,2)</f>
        <v>0</v>
      </c>
      <c r="BL495" s="17" t="s">
        <v>138</v>
      </c>
      <c r="BM495" s="17" t="s">
        <v>599</v>
      </c>
    </row>
    <row r="496" spans="2:65" s="1" customFormat="1" ht="11.25">
      <c r="B496" s="34"/>
      <c r="C496" s="35"/>
      <c r="D496" s="186" t="s">
        <v>126</v>
      </c>
      <c r="E496" s="35"/>
      <c r="F496" s="187" t="s">
        <v>598</v>
      </c>
      <c r="G496" s="35"/>
      <c r="H496" s="35"/>
      <c r="I496" s="112"/>
      <c r="J496" s="35"/>
      <c r="K496" s="35"/>
      <c r="L496" s="38"/>
      <c r="M496" s="188"/>
      <c r="N496" s="60"/>
      <c r="O496" s="60"/>
      <c r="P496" s="60"/>
      <c r="Q496" s="60"/>
      <c r="R496" s="60"/>
      <c r="S496" s="60"/>
      <c r="T496" s="61"/>
      <c r="AT496" s="17" t="s">
        <v>126</v>
      </c>
      <c r="AU496" s="17" t="s">
        <v>74</v>
      </c>
    </row>
    <row r="497" spans="2:65" s="1" customFormat="1" ht="16.5" customHeight="1">
      <c r="B497" s="34"/>
      <c r="C497" s="233" t="s">
        <v>600</v>
      </c>
      <c r="D497" s="233" t="s">
        <v>337</v>
      </c>
      <c r="E497" s="234" t="s">
        <v>601</v>
      </c>
      <c r="F497" s="235" t="s">
        <v>602</v>
      </c>
      <c r="G497" s="236" t="s">
        <v>177</v>
      </c>
      <c r="H497" s="237">
        <v>11</v>
      </c>
      <c r="I497" s="238"/>
      <c r="J497" s="239">
        <f>ROUND(I497*H497,2)</f>
        <v>0</v>
      </c>
      <c r="K497" s="235" t="s">
        <v>155</v>
      </c>
      <c r="L497" s="240"/>
      <c r="M497" s="241" t="s">
        <v>19</v>
      </c>
      <c r="N497" s="242" t="s">
        <v>41</v>
      </c>
      <c r="O497" s="60"/>
      <c r="P497" s="183">
        <f>O497*H497</f>
        <v>0</v>
      </c>
      <c r="Q497" s="183">
        <v>0.04</v>
      </c>
      <c r="R497" s="183">
        <f>Q497*H497</f>
        <v>0.44</v>
      </c>
      <c r="S497" s="183">
        <v>0</v>
      </c>
      <c r="T497" s="184">
        <f>S497*H497</f>
        <v>0</v>
      </c>
      <c r="AR497" s="17" t="s">
        <v>157</v>
      </c>
      <c r="AT497" s="17" t="s">
        <v>337</v>
      </c>
      <c r="AU497" s="17" t="s">
        <v>74</v>
      </c>
      <c r="AY497" s="17" t="s">
        <v>119</v>
      </c>
      <c r="BE497" s="185">
        <f>IF(N497="základní",J497,0)</f>
        <v>0</v>
      </c>
      <c r="BF497" s="185">
        <f>IF(N497="snížená",J497,0)</f>
        <v>0</v>
      </c>
      <c r="BG497" s="185">
        <f>IF(N497="zákl. přenesená",J497,0)</f>
        <v>0</v>
      </c>
      <c r="BH497" s="185">
        <f>IF(N497="sníž. přenesená",J497,0)</f>
        <v>0</v>
      </c>
      <c r="BI497" s="185">
        <f>IF(N497="nulová",J497,0)</f>
        <v>0</v>
      </c>
      <c r="BJ497" s="17" t="s">
        <v>77</v>
      </c>
      <c r="BK497" s="185">
        <f>ROUND(I497*H497,2)</f>
        <v>0</v>
      </c>
      <c r="BL497" s="17" t="s">
        <v>138</v>
      </c>
      <c r="BM497" s="17" t="s">
        <v>603</v>
      </c>
    </row>
    <row r="498" spans="2:65" s="1" customFormat="1" ht="11.25">
      <c r="B498" s="34"/>
      <c r="C498" s="35"/>
      <c r="D498" s="186" t="s">
        <v>126</v>
      </c>
      <c r="E498" s="35"/>
      <c r="F498" s="187" t="s">
        <v>602</v>
      </c>
      <c r="G498" s="35"/>
      <c r="H498" s="35"/>
      <c r="I498" s="112"/>
      <c r="J498" s="35"/>
      <c r="K498" s="35"/>
      <c r="L498" s="38"/>
      <c r="M498" s="188"/>
      <c r="N498" s="60"/>
      <c r="O498" s="60"/>
      <c r="P498" s="60"/>
      <c r="Q498" s="60"/>
      <c r="R498" s="60"/>
      <c r="S498" s="60"/>
      <c r="T498" s="61"/>
      <c r="AT498" s="17" t="s">
        <v>126</v>
      </c>
      <c r="AU498" s="17" t="s">
        <v>74</v>
      </c>
    </row>
    <row r="499" spans="2:65" s="1" customFormat="1" ht="16.5" customHeight="1">
      <c r="B499" s="34"/>
      <c r="C499" s="233" t="s">
        <v>604</v>
      </c>
      <c r="D499" s="233" t="s">
        <v>337</v>
      </c>
      <c r="E499" s="234" t="s">
        <v>605</v>
      </c>
      <c r="F499" s="235" t="s">
        <v>606</v>
      </c>
      <c r="G499" s="236" t="s">
        <v>177</v>
      </c>
      <c r="H499" s="237">
        <v>11</v>
      </c>
      <c r="I499" s="238"/>
      <c r="J499" s="239">
        <f>ROUND(I499*H499,2)</f>
        <v>0</v>
      </c>
      <c r="K499" s="235" t="s">
        <v>155</v>
      </c>
      <c r="L499" s="240"/>
      <c r="M499" s="241" t="s">
        <v>19</v>
      </c>
      <c r="N499" s="242" t="s">
        <v>41</v>
      </c>
      <c r="O499" s="60"/>
      <c r="P499" s="183">
        <f>O499*H499</f>
        <v>0</v>
      </c>
      <c r="Q499" s="183">
        <v>5.7000000000000002E-2</v>
      </c>
      <c r="R499" s="183">
        <f>Q499*H499</f>
        <v>0.627</v>
      </c>
      <c r="S499" s="183">
        <v>0</v>
      </c>
      <c r="T499" s="184">
        <f>S499*H499</f>
        <v>0</v>
      </c>
      <c r="AR499" s="17" t="s">
        <v>157</v>
      </c>
      <c r="AT499" s="17" t="s">
        <v>337</v>
      </c>
      <c r="AU499" s="17" t="s">
        <v>74</v>
      </c>
      <c r="AY499" s="17" t="s">
        <v>119</v>
      </c>
      <c r="BE499" s="185">
        <f>IF(N499="základní",J499,0)</f>
        <v>0</v>
      </c>
      <c r="BF499" s="185">
        <f>IF(N499="snížená",J499,0)</f>
        <v>0</v>
      </c>
      <c r="BG499" s="185">
        <f>IF(N499="zákl. přenesená",J499,0)</f>
        <v>0</v>
      </c>
      <c r="BH499" s="185">
        <f>IF(N499="sníž. přenesená",J499,0)</f>
        <v>0</v>
      </c>
      <c r="BI499" s="185">
        <f>IF(N499="nulová",J499,0)</f>
        <v>0</v>
      </c>
      <c r="BJ499" s="17" t="s">
        <v>77</v>
      </c>
      <c r="BK499" s="185">
        <f>ROUND(I499*H499,2)</f>
        <v>0</v>
      </c>
      <c r="BL499" s="17" t="s">
        <v>138</v>
      </c>
      <c r="BM499" s="17" t="s">
        <v>607</v>
      </c>
    </row>
    <row r="500" spans="2:65" s="1" customFormat="1" ht="11.25">
      <c r="B500" s="34"/>
      <c r="C500" s="35"/>
      <c r="D500" s="186" t="s">
        <v>126</v>
      </c>
      <c r="E500" s="35"/>
      <c r="F500" s="187" t="s">
        <v>606</v>
      </c>
      <c r="G500" s="35"/>
      <c r="H500" s="35"/>
      <c r="I500" s="112"/>
      <c r="J500" s="35"/>
      <c r="K500" s="35"/>
      <c r="L500" s="38"/>
      <c r="M500" s="188"/>
      <c r="N500" s="60"/>
      <c r="O500" s="60"/>
      <c r="P500" s="60"/>
      <c r="Q500" s="60"/>
      <c r="R500" s="60"/>
      <c r="S500" s="60"/>
      <c r="T500" s="61"/>
      <c r="AT500" s="17" t="s">
        <v>126</v>
      </c>
      <c r="AU500" s="17" t="s">
        <v>74</v>
      </c>
    </row>
    <row r="501" spans="2:65" s="1" customFormat="1" ht="16.5" customHeight="1">
      <c r="B501" s="34"/>
      <c r="C501" s="233" t="s">
        <v>608</v>
      </c>
      <c r="D501" s="233" t="s">
        <v>337</v>
      </c>
      <c r="E501" s="234" t="s">
        <v>609</v>
      </c>
      <c r="F501" s="235" t="s">
        <v>610</v>
      </c>
      <c r="G501" s="236" t="s">
        <v>177</v>
      </c>
      <c r="H501" s="237">
        <v>11</v>
      </c>
      <c r="I501" s="238"/>
      <c r="J501" s="239">
        <f>ROUND(I501*H501,2)</f>
        <v>0</v>
      </c>
      <c r="K501" s="235" t="s">
        <v>155</v>
      </c>
      <c r="L501" s="240"/>
      <c r="M501" s="241" t="s">
        <v>19</v>
      </c>
      <c r="N501" s="242" t="s">
        <v>41</v>
      </c>
      <c r="O501" s="60"/>
      <c r="P501" s="183">
        <f>O501*H501</f>
        <v>0</v>
      </c>
      <c r="Q501" s="183">
        <v>0.111</v>
      </c>
      <c r="R501" s="183">
        <f>Q501*H501</f>
        <v>1.2210000000000001</v>
      </c>
      <c r="S501" s="183">
        <v>0</v>
      </c>
      <c r="T501" s="184">
        <f>S501*H501</f>
        <v>0</v>
      </c>
      <c r="AR501" s="17" t="s">
        <v>157</v>
      </c>
      <c r="AT501" s="17" t="s">
        <v>337</v>
      </c>
      <c r="AU501" s="17" t="s">
        <v>74</v>
      </c>
      <c r="AY501" s="17" t="s">
        <v>119</v>
      </c>
      <c r="BE501" s="185">
        <f>IF(N501="základní",J501,0)</f>
        <v>0</v>
      </c>
      <c r="BF501" s="185">
        <f>IF(N501="snížená",J501,0)</f>
        <v>0</v>
      </c>
      <c r="BG501" s="185">
        <f>IF(N501="zákl. přenesená",J501,0)</f>
        <v>0</v>
      </c>
      <c r="BH501" s="185">
        <f>IF(N501="sníž. přenesená",J501,0)</f>
        <v>0</v>
      </c>
      <c r="BI501" s="185">
        <f>IF(N501="nulová",J501,0)</f>
        <v>0</v>
      </c>
      <c r="BJ501" s="17" t="s">
        <v>77</v>
      </c>
      <c r="BK501" s="185">
        <f>ROUND(I501*H501,2)</f>
        <v>0</v>
      </c>
      <c r="BL501" s="17" t="s">
        <v>138</v>
      </c>
      <c r="BM501" s="17" t="s">
        <v>611</v>
      </c>
    </row>
    <row r="502" spans="2:65" s="1" customFormat="1" ht="11.25">
      <c r="B502" s="34"/>
      <c r="C502" s="35"/>
      <c r="D502" s="186" t="s">
        <v>126</v>
      </c>
      <c r="E502" s="35"/>
      <c r="F502" s="187" t="s">
        <v>610</v>
      </c>
      <c r="G502" s="35"/>
      <c r="H502" s="35"/>
      <c r="I502" s="112"/>
      <c r="J502" s="35"/>
      <c r="K502" s="35"/>
      <c r="L502" s="38"/>
      <c r="M502" s="188"/>
      <c r="N502" s="60"/>
      <c r="O502" s="60"/>
      <c r="P502" s="60"/>
      <c r="Q502" s="60"/>
      <c r="R502" s="60"/>
      <c r="S502" s="60"/>
      <c r="T502" s="61"/>
      <c r="AT502" s="17" t="s">
        <v>126</v>
      </c>
      <c r="AU502" s="17" t="s">
        <v>74</v>
      </c>
    </row>
    <row r="503" spans="2:65" s="1" customFormat="1" ht="16.5" customHeight="1">
      <c r="B503" s="34"/>
      <c r="C503" s="233" t="s">
        <v>612</v>
      </c>
      <c r="D503" s="233" t="s">
        <v>337</v>
      </c>
      <c r="E503" s="234" t="s">
        <v>613</v>
      </c>
      <c r="F503" s="235" t="s">
        <v>614</v>
      </c>
      <c r="G503" s="236" t="s">
        <v>177</v>
      </c>
      <c r="H503" s="237">
        <v>11</v>
      </c>
      <c r="I503" s="238"/>
      <c r="J503" s="239">
        <f>ROUND(I503*H503,2)</f>
        <v>0</v>
      </c>
      <c r="K503" s="235" t="s">
        <v>155</v>
      </c>
      <c r="L503" s="240"/>
      <c r="M503" s="241" t="s">
        <v>19</v>
      </c>
      <c r="N503" s="242" t="s">
        <v>41</v>
      </c>
      <c r="O503" s="60"/>
      <c r="P503" s="183">
        <f>O503*H503</f>
        <v>0</v>
      </c>
      <c r="Q503" s="183">
        <v>5.8000000000000003E-2</v>
      </c>
      <c r="R503" s="183">
        <f>Q503*H503</f>
        <v>0.63800000000000001</v>
      </c>
      <c r="S503" s="183">
        <v>0</v>
      </c>
      <c r="T503" s="184">
        <f>S503*H503</f>
        <v>0</v>
      </c>
      <c r="AR503" s="17" t="s">
        <v>157</v>
      </c>
      <c r="AT503" s="17" t="s">
        <v>337</v>
      </c>
      <c r="AU503" s="17" t="s">
        <v>74</v>
      </c>
      <c r="AY503" s="17" t="s">
        <v>119</v>
      </c>
      <c r="BE503" s="185">
        <f>IF(N503="základní",J503,0)</f>
        <v>0</v>
      </c>
      <c r="BF503" s="185">
        <f>IF(N503="snížená",J503,0)</f>
        <v>0</v>
      </c>
      <c r="BG503" s="185">
        <f>IF(N503="zákl. přenesená",J503,0)</f>
        <v>0</v>
      </c>
      <c r="BH503" s="185">
        <f>IF(N503="sníž. přenesená",J503,0)</f>
        <v>0</v>
      </c>
      <c r="BI503" s="185">
        <f>IF(N503="nulová",J503,0)</f>
        <v>0</v>
      </c>
      <c r="BJ503" s="17" t="s">
        <v>77</v>
      </c>
      <c r="BK503" s="185">
        <f>ROUND(I503*H503,2)</f>
        <v>0</v>
      </c>
      <c r="BL503" s="17" t="s">
        <v>138</v>
      </c>
      <c r="BM503" s="17" t="s">
        <v>615</v>
      </c>
    </row>
    <row r="504" spans="2:65" s="1" customFormat="1" ht="11.25">
      <c r="B504" s="34"/>
      <c r="C504" s="35"/>
      <c r="D504" s="186" t="s">
        <v>126</v>
      </c>
      <c r="E504" s="35"/>
      <c r="F504" s="187" t="s">
        <v>614</v>
      </c>
      <c r="G504" s="35"/>
      <c r="H504" s="35"/>
      <c r="I504" s="112"/>
      <c r="J504" s="35"/>
      <c r="K504" s="35"/>
      <c r="L504" s="38"/>
      <c r="M504" s="188"/>
      <c r="N504" s="60"/>
      <c r="O504" s="60"/>
      <c r="P504" s="60"/>
      <c r="Q504" s="60"/>
      <c r="R504" s="60"/>
      <c r="S504" s="60"/>
      <c r="T504" s="61"/>
      <c r="AT504" s="17" t="s">
        <v>126</v>
      </c>
      <c r="AU504" s="17" t="s">
        <v>74</v>
      </c>
    </row>
    <row r="505" spans="2:65" s="1" customFormat="1" ht="16.5" customHeight="1">
      <c r="B505" s="34"/>
      <c r="C505" s="233" t="s">
        <v>616</v>
      </c>
      <c r="D505" s="233" t="s">
        <v>337</v>
      </c>
      <c r="E505" s="234" t="s">
        <v>617</v>
      </c>
      <c r="F505" s="235" t="s">
        <v>618</v>
      </c>
      <c r="G505" s="236" t="s">
        <v>177</v>
      </c>
      <c r="H505" s="237">
        <v>110</v>
      </c>
      <c r="I505" s="238"/>
      <c r="J505" s="239">
        <f>ROUND(I505*H505,2)</f>
        <v>0</v>
      </c>
      <c r="K505" s="235" t="s">
        <v>155</v>
      </c>
      <c r="L505" s="240"/>
      <c r="M505" s="241" t="s">
        <v>19</v>
      </c>
      <c r="N505" s="242" t="s">
        <v>41</v>
      </c>
      <c r="O505" s="60"/>
      <c r="P505" s="183">
        <f>O505*H505</f>
        <v>0</v>
      </c>
      <c r="Q505" s="183">
        <v>2.7E-2</v>
      </c>
      <c r="R505" s="183">
        <f>Q505*H505</f>
        <v>2.9699999999999998</v>
      </c>
      <c r="S505" s="183">
        <v>0</v>
      </c>
      <c r="T505" s="184">
        <f>S505*H505</f>
        <v>0</v>
      </c>
      <c r="AR505" s="17" t="s">
        <v>157</v>
      </c>
      <c r="AT505" s="17" t="s">
        <v>337</v>
      </c>
      <c r="AU505" s="17" t="s">
        <v>74</v>
      </c>
      <c r="AY505" s="17" t="s">
        <v>119</v>
      </c>
      <c r="BE505" s="185">
        <f>IF(N505="základní",J505,0)</f>
        <v>0</v>
      </c>
      <c r="BF505" s="185">
        <f>IF(N505="snížená",J505,0)</f>
        <v>0</v>
      </c>
      <c r="BG505" s="185">
        <f>IF(N505="zákl. přenesená",J505,0)</f>
        <v>0</v>
      </c>
      <c r="BH505" s="185">
        <f>IF(N505="sníž. přenesená",J505,0)</f>
        <v>0</v>
      </c>
      <c r="BI505" s="185">
        <f>IF(N505="nulová",J505,0)</f>
        <v>0</v>
      </c>
      <c r="BJ505" s="17" t="s">
        <v>77</v>
      </c>
      <c r="BK505" s="185">
        <f>ROUND(I505*H505,2)</f>
        <v>0</v>
      </c>
      <c r="BL505" s="17" t="s">
        <v>138</v>
      </c>
      <c r="BM505" s="17" t="s">
        <v>619</v>
      </c>
    </row>
    <row r="506" spans="2:65" s="1" customFormat="1" ht="11.25">
      <c r="B506" s="34"/>
      <c r="C506" s="35"/>
      <c r="D506" s="186" t="s">
        <v>126</v>
      </c>
      <c r="E506" s="35"/>
      <c r="F506" s="187" t="s">
        <v>618</v>
      </c>
      <c r="G506" s="35"/>
      <c r="H506" s="35"/>
      <c r="I506" s="112"/>
      <c r="J506" s="35"/>
      <c r="K506" s="35"/>
      <c r="L506" s="38"/>
      <c r="M506" s="188"/>
      <c r="N506" s="60"/>
      <c r="O506" s="60"/>
      <c r="P506" s="60"/>
      <c r="Q506" s="60"/>
      <c r="R506" s="60"/>
      <c r="S506" s="60"/>
      <c r="T506" s="61"/>
      <c r="AT506" s="17" t="s">
        <v>126</v>
      </c>
      <c r="AU506" s="17" t="s">
        <v>74</v>
      </c>
    </row>
    <row r="507" spans="2:65" s="1" customFormat="1" ht="16.5" customHeight="1">
      <c r="B507" s="34"/>
      <c r="C507" s="174" t="s">
        <v>620</v>
      </c>
      <c r="D507" s="174" t="s">
        <v>120</v>
      </c>
      <c r="E507" s="175" t="s">
        <v>621</v>
      </c>
      <c r="F507" s="176" t="s">
        <v>622</v>
      </c>
      <c r="G507" s="177" t="s">
        <v>177</v>
      </c>
      <c r="H507" s="178">
        <v>11</v>
      </c>
      <c r="I507" s="179"/>
      <c r="J507" s="180">
        <f>ROUND(I507*H507,2)</f>
        <v>0</v>
      </c>
      <c r="K507" s="176" t="s">
        <v>19</v>
      </c>
      <c r="L507" s="38"/>
      <c r="M507" s="181" t="s">
        <v>19</v>
      </c>
      <c r="N507" s="182" t="s">
        <v>41</v>
      </c>
      <c r="O507" s="60"/>
      <c r="P507" s="183">
        <f>O507*H507</f>
        <v>0</v>
      </c>
      <c r="Q507" s="183">
        <v>4.6800000000000001E-3</v>
      </c>
      <c r="R507" s="183">
        <f>Q507*H507</f>
        <v>5.1479999999999998E-2</v>
      </c>
      <c r="S507" s="183">
        <v>0</v>
      </c>
      <c r="T507" s="184">
        <f>S507*H507</f>
        <v>0</v>
      </c>
      <c r="AR507" s="17" t="s">
        <v>138</v>
      </c>
      <c r="AT507" s="17" t="s">
        <v>120</v>
      </c>
      <c r="AU507" s="17" t="s">
        <v>74</v>
      </c>
      <c r="AY507" s="17" t="s">
        <v>119</v>
      </c>
      <c r="BE507" s="185">
        <f>IF(N507="základní",J507,0)</f>
        <v>0</v>
      </c>
      <c r="BF507" s="185">
        <f>IF(N507="snížená",J507,0)</f>
        <v>0</v>
      </c>
      <c r="BG507" s="185">
        <f>IF(N507="zákl. přenesená",J507,0)</f>
        <v>0</v>
      </c>
      <c r="BH507" s="185">
        <f>IF(N507="sníž. přenesená",J507,0)</f>
        <v>0</v>
      </c>
      <c r="BI507" s="185">
        <f>IF(N507="nulová",J507,0)</f>
        <v>0</v>
      </c>
      <c r="BJ507" s="17" t="s">
        <v>77</v>
      </c>
      <c r="BK507" s="185">
        <f>ROUND(I507*H507,2)</f>
        <v>0</v>
      </c>
      <c r="BL507" s="17" t="s">
        <v>138</v>
      </c>
      <c r="BM507" s="17" t="s">
        <v>623</v>
      </c>
    </row>
    <row r="508" spans="2:65" s="1" customFormat="1" ht="11.25">
      <c r="B508" s="34"/>
      <c r="C508" s="35"/>
      <c r="D508" s="186" t="s">
        <v>126</v>
      </c>
      <c r="E508" s="35"/>
      <c r="F508" s="187" t="s">
        <v>622</v>
      </c>
      <c r="G508" s="35"/>
      <c r="H508" s="35"/>
      <c r="I508" s="112"/>
      <c r="J508" s="35"/>
      <c r="K508" s="35"/>
      <c r="L508" s="38"/>
      <c r="M508" s="188"/>
      <c r="N508" s="60"/>
      <c r="O508" s="60"/>
      <c r="P508" s="60"/>
      <c r="Q508" s="60"/>
      <c r="R508" s="60"/>
      <c r="S508" s="60"/>
      <c r="T508" s="61"/>
      <c r="AT508" s="17" t="s">
        <v>126</v>
      </c>
      <c r="AU508" s="17" t="s">
        <v>74</v>
      </c>
    </row>
    <row r="509" spans="2:65" s="1" customFormat="1" ht="19.5">
      <c r="B509" s="34"/>
      <c r="C509" s="35"/>
      <c r="D509" s="186" t="s">
        <v>130</v>
      </c>
      <c r="E509" s="35"/>
      <c r="F509" s="189" t="s">
        <v>389</v>
      </c>
      <c r="G509" s="35"/>
      <c r="H509" s="35"/>
      <c r="I509" s="112"/>
      <c r="J509" s="35"/>
      <c r="K509" s="35"/>
      <c r="L509" s="38"/>
      <c r="M509" s="188"/>
      <c r="N509" s="60"/>
      <c r="O509" s="60"/>
      <c r="P509" s="60"/>
      <c r="Q509" s="60"/>
      <c r="R509" s="60"/>
      <c r="S509" s="60"/>
      <c r="T509" s="61"/>
      <c r="AT509" s="17" t="s">
        <v>130</v>
      </c>
      <c r="AU509" s="17" t="s">
        <v>74</v>
      </c>
    </row>
    <row r="510" spans="2:65" s="1" customFormat="1" ht="16.5" customHeight="1">
      <c r="B510" s="34"/>
      <c r="C510" s="233" t="s">
        <v>624</v>
      </c>
      <c r="D510" s="233" t="s">
        <v>337</v>
      </c>
      <c r="E510" s="234" t="s">
        <v>625</v>
      </c>
      <c r="F510" s="235" t="s">
        <v>626</v>
      </c>
      <c r="G510" s="236" t="s">
        <v>177</v>
      </c>
      <c r="H510" s="237">
        <v>11</v>
      </c>
      <c r="I510" s="238"/>
      <c r="J510" s="239">
        <f>ROUND(I510*H510,2)</f>
        <v>0</v>
      </c>
      <c r="K510" s="235" t="s">
        <v>19</v>
      </c>
      <c r="L510" s="240"/>
      <c r="M510" s="241" t="s">
        <v>19</v>
      </c>
      <c r="N510" s="242" t="s">
        <v>41</v>
      </c>
      <c r="O510" s="60"/>
      <c r="P510" s="183">
        <f>O510*H510</f>
        <v>0</v>
      </c>
      <c r="Q510" s="183">
        <v>0.06</v>
      </c>
      <c r="R510" s="183">
        <f>Q510*H510</f>
        <v>0.65999999999999992</v>
      </c>
      <c r="S510" s="183">
        <v>0</v>
      </c>
      <c r="T510" s="184">
        <f>S510*H510</f>
        <v>0</v>
      </c>
      <c r="AR510" s="17" t="s">
        <v>157</v>
      </c>
      <c r="AT510" s="17" t="s">
        <v>337</v>
      </c>
      <c r="AU510" s="17" t="s">
        <v>74</v>
      </c>
      <c r="AY510" s="17" t="s">
        <v>119</v>
      </c>
      <c r="BE510" s="185">
        <f>IF(N510="základní",J510,0)</f>
        <v>0</v>
      </c>
      <c r="BF510" s="185">
        <f>IF(N510="snížená",J510,0)</f>
        <v>0</v>
      </c>
      <c r="BG510" s="185">
        <f>IF(N510="zákl. přenesená",J510,0)</f>
        <v>0</v>
      </c>
      <c r="BH510" s="185">
        <f>IF(N510="sníž. přenesená",J510,0)</f>
        <v>0</v>
      </c>
      <c r="BI510" s="185">
        <f>IF(N510="nulová",J510,0)</f>
        <v>0</v>
      </c>
      <c r="BJ510" s="17" t="s">
        <v>77</v>
      </c>
      <c r="BK510" s="185">
        <f>ROUND(I510*H510,2)</f>
        <v>0</v>
      </c>
      <c r="BL510" s="17" t="s">
        <v>138</v>
      </c>
      <c r="BM510" s="17" t="s">
        <v>627</v>
      </c>
    </row>
    <row r="511" spans="2:65" s="1" customFormat="1" ht="11.25">
      <c r="B511" s="34"/>
      <c r="C511" s="35"/>
      <c r="D511" s="186" t="s">
        <v>126</v>
      </c>
      <c r="E511" s="35"/>
      <c r="F511" s="187" t="s">
        <v>626</v>
      </c>
      <c r="G511" s="35"/>
      <c r="H511" s="35"/>
      <c r="I511" s="112"/>
      <c r="J511" s="35"/>
      <c r="K511" s="35"/>
      <c r="L511" s="38"/>
      <c r="M511" s="188"/>
      <c r="N511" s="60"/>
      <c r="O511" s="60"/>
      <c r="P511" s="60"/>
      <c r="Q511" s="60"/>
      <c r="R511" s="60"/>
      <c r="S511" s="60"/>
      <c r="T511" s="61"/>
      <c r="AT511" s="17" t="s">
        <v>126</v>
      </c>
      <c r="AU511" s="17" t="s">
        <v>74</v>
      </c>
    </row>
    <row r="512" spans="2:65" s="1" customFormat="1" ht="16.5" customHeight="1">
      <c r="B512" s="34"/>
      <c r="C512" s="233" t="s">
        <v>628</v>
      </c>
      <c r="D512" s="233" t="s">
        <v>337</v>
      </c>
      <c r="E512" s="234" t="s">
        <v>629</v>
      </c>
      <c r="F512" s="235" t="s">
        <v>630</v>
      </c>
      <c r="G512" s="236" t="s">
        <v>177</v>
      </c>
      <c r="H512" s="237">
        <v>11</v>
      </c>
      <c r="I512" s="238"/>
      <c r="J512" s="239">
        <f>ROUND(I512*H512,2)</f>
        <v>0</v>
      </c>
      <c r="K512" s="235" t="s">
        <v>19</v>
      </c>
      <c r="L512" s="240"/>
      <c r="M512" s="241" t="s">
        <v>19</v>
      </c>
      <c r="N512" s="242" t="s">
        <v>41</v>
      </c>
      <c r="O512" s="60"/>
      <c r="P512" s="183">
        <f>O512*H512</f>
        <v>0</v>
      </c>
      <c r="Q512" s="183">
        <v>5.8000000000000003E-2</v>
      </c>
      <c r="R512" s="183">
        <f>Q512*H512</f>
        <v>0.63800000000000001</v>
      </c>
      <c r="S512" s="183">
        <v>0</v>
      </c>
      <c r="T512" s="184">
        <f>S512*H512</f>
        <v>0</v>
      </c>
      <c r="AR512" s="17" t="s">
        <v>157</v>
      </c>
      <c r="AT512" s="17" t="s">
        <v>337</v>
      </c>
      <c r="AU512" s="17" t="s">
        <v>74</v>
      </c>
      <c r="AY512" s="17" t="s">
        <v>119</v>
      </c>
      <c r="BE512" s="185">
        <f>IF(N512="základní",J512,0)</f>
        <v>0</v>
      </c>
      <c r="BF512" s="185">
        <f>IF(N512="snížená",J512,0)</f>
        <v>0</v>
      </c>
      <c r="BG512" s="185">
        <f>IF(N512="zákl. přenesená",J512,0)</f>
        <v>0</v>
      </c>
      <c r="BH512" s="185">
        <f>IF(N512="sníž. přenesená",J512,0)</f>
        <v>0</v>
      </c>
      <c r="BI512" s="185">
        <f>IF(N512="nulová",J512,0)</f>
        <v>0</v>
      </c>
      <c r="BJ512" s="17" t="s">
        <v>77</v>
      </c>
      <c r="BK512" s="185">
        <f>ROUND(I512*H512,2)</f>
        <v>0</v>
      </c>
      <c r="BL512" s="17" t="s">
        <v>138</v>
      </c>
      <c r="BM512" s="17" t="s">
        <v>631</v>
      </c>
    </row>
    <row r="513" spans="2:65" s="1" customFormat="1" ht="11.25">
      <c r="B513" s="34"/>
      <c r="C513" s="35"/>
      <c r="D513" s="186" t="s">
        <v>126</v>
      </c>
      <c r="E513" s="35"/>
      <c r="F513" s="187" t="s">
        <v>630</v>
      </c>
      <c r="G513" s="35"/>
      <c r="H513" s="35"/>
      <c r="I513" s="112"/>
      <c r="J513" s="35"/>
      <c r="K513" s="35"/>
      <c r="L513" s="38"/>
      <c r="M513" s="188"/>
      <c r="N513" s="60"/>
      <c r="O513" s="60"/>
      <c r="P513" s="60"/>
      <c r="Q513" s="60"/>
      <c r="R513" s="60"/>
      <c r="S513" s="60"/>
      <c r="T513" s="61"/>
      <c r="AT513" s="17" t="s">
        <v>126</v>
      </c>
      <c r="AU513" s="17" t="s">
        <v>74</v>
      </c>
    </row>
    <row r="514" spans="2:65" s="1" customFormat="1" ht="16.5" customHeight="1">
      <c r="B514" s="34"/>
      <c r="C514" s="233" t="s">
        <v>632</v>
      </c>
      <c r="D514" s="233" t="s">
        <v>337</v>
      </c>
      <c r="E514" s="234" t="s">
        <v>633</v>
      </c>
      <c r="F514" s="235" t="s">
        <v>634</v>
      </c>
      <c r="G514" s="236" t="s">
        <v>177</v>
      </c>
      <c r="H514" s="237">
        <v>1</v>
      </c>
      <c r="I514" s="238"/>
      <c r="J514" s="239">
        <f>ROUND(I514*H514,2)</f>
        <v>0</v>
      </c>
      <c r="K514" s="235" t="s">
        <v>19</v>
      </c>
      <c r="L514" s="240"/>
      <c r="M514" s="241" t="s">
        <v>19</v>
      </c>
      <c r="N514" s="242" t="s">
        <v>41</v>
      </c>
      <c r="O514" s="60"/>
      <c r="P514" s="183">
        <f>O514*H514</f>
        <v>0</v>
      </c>
      <c r="Q514" s="183">
        <v>5.8000000000000003E-2</v>
      </c>
      <c r="R514" s="183">
        <f>Q514*H514</f>
        <v>5.8000000000000003E-2</v>
      </c>
      <c r="S514" s="183">
        <v>0</v>
      </c>
      <c r="T514" s="184">
        <f>S514*H514</f>
        <v>0</v>
      </c>
      <c r="AR514" s="17" t="s">
        <v>157</v>
      </c>
      <c r="AT514" s="17" t="s">
        <v>337</v>
      </c>
      <c r="AU514" s="17" t="s">
        <v>74</v>
      </c>
      <c r="AY514" s="17" t="s">
        <v>119</v>
      </c>
      <c r="BE514" s="185">
        <f>IF(N514="základní",J514,0)</f>
        <v>0</v>
      </c>
      <c r="BF514" s="185">
        <f>IF(N514="snížená",J514,0)</f>
        <v>0</v>
      </c>
      <c r="BG514" s="185">
        <f>IF(N514="zákl. přenesená",J514,0)</f>
        <v>0</v>
      </c>
      <c r="BH514" s="185">
        <f>IF(N514="sníž. přenesená",J514,0)</f>
        <v>0</v>
      </c>
      <c r="BI514" s="185">
        <f>IF(N514="nulová",J514,0)</f>
        <v>0</v>
      </c>
      <c r="BJ514" s="17" t="s">
        <v>77</v>
      </c>
      <c r="BK514" s="185">
        <f>ROUND(I514*H514,2)</f>
        <v>0</v>
      </c>
      <c r="BL514" s="17" t="s">
        <v>138</v>
      </c>
      <c r="BM514" s="17" t="s">
        <v>635</v>
      </c>
    </row>
    <row r="515" spans="2:65" s="1" customFormat="1" ht="11.25">
      <c r="B515" s="34"/>
      <c r="C515" s="35"/>
      <c r="D515" s="186" t="s">
        <v>126</v>
      </c>
      <c r="E515" s="35"/>
      <c r="F515" s="187" t="s">
        <v>634</v>
      </c>
      <c r="G515" s="35"/>
      <c r="H515" s="35"/>
      <c r="I515" s="112"/>
      <c r="J515" s="35"/>
      <c r="K515" s="35"/>
      <c r="L515" s="38"/>
      <c r="M515" s="188"/>
      <c r="N515" s="60"/>
      <c r="O515" s="60"/>
      <c r="P515" s="60"/>
      <c r="Q515" s="60"/>
      <c r="R515" s="60"/>
      <c r="S515" s="60"/>
      <c r="T515" s="61"/>
      <c r="AT515" s="17" t="s">
        <v>126</v>
      </c>
      <c r="AU515" s="17" t="s">
        <v>74</v>
      </c>
    </row>
    <row r="516" spans="2:65" s="1" customFormat="1" ht="16.5" customHeight="1">
      <c r="B516" s="34"/>
      <c r="C516" s="233" t="s">
        <v>636</v>
      </c>
      <c r="D516" s="233" t="s">
        <v>337</v>
      </c>
      <c r="E516" s="234" t="s">
        <v>637</v>
      </c>
      <c r="F516" s="235" t="s">
        <v>638</v>
      </c>
      <c r="G516" s="236" t="s">
        <v>177</v>
      </c>
      <c r="H516" s="237">
        <v>11</v>
      </c>
      <c r="I516" s="238"/>
      <c r="J516" s="239">
        <f>ROUND(I516*H516,2)</f>
        <v>0</v>
      </c>
      <c r="K516" s="235" t="s">
        <v>155</v>
      </c>
      <c r="L516" s="240"/>
      <c r="M516" s="241" t="s">
        <v>19</v>
      </c>
      <c r="N516" s="242" t="s">
        <v>41</v>
      </c>
      <c r="O516" s="60"/>
      <c r="P516" s="183">
        <f>O516*H516</f>
        <v>0</v>
      </c>
      <c r="Q516" s="183">
        <v>4.0000000000000001E-3</v>
      </c>
      <c r="R516" s="183">
        <f>Q516*H516</f>
        <v>4.3999999999999997E-2</v>
      </c>
      <c r="S516" s="183">
        <v>0</v>
      </c>
      <c r="T516" s="184">
        <f>S516*H516</f>
        <v>0</v>
      </c>
      <c r="AR516" s="17" t="s">
        <v>157</v>
      </c>
      <c r="AT516" s="17" t="s">
        <v>337</v>
      </c>
      <c r="AU516" s="17" t="s">
        <v>74</v>
      </c>
      <c r="AY516" s="17" t="s">
        <v>119</v>
      </c>
      <c r="BE516" s="185">
        <f>IF(N516="základní",J516,0)</f>
        <v>0</v>
      </c>
      <c r="BF516" s="185">
        <f>IF(N516="snížená",J516,0)</f>
        <v>0</v>
      </c>
      <c r="BG516" s="185">
        <f>IF(N516="zákl. přenesená",J516,0)</f>
        <v>0</v>
      </c>
      <c r="BH516" s="185">
        <f>IF(N516="sníž. přenesená",J516,0)</f>
        <v>0</v>
      </c>
      <c r="BI516" s="185">
        <f>IF(N516="nulová",J516,0)</f>
        <v>0</v>
      </c>
      <c r="BJ516" s="17" t="s">
        <v>77</v>
      </c>
      <c r="BK516" s="185">
        <f>ROUND(I516*H516,2)</f>
        <v>0</v>
      </c>
      <c r="BL516" s="17" t="s">
        <v>138</v>
      </c>
      <c r="BM516" s="17" t="s">
        <v>639</v>
      </c>
    </row>
    <row r="517" spans="2:65" s="1" customFormat="1" ht="11.25">
      <c r="B517" s="34"/>
      <c r="C517" s="35"/>
      <c r="D517" s="186" t="s">
        <v>126</v>
      </c>
      <c r="E517" s="35"/>
      <c r="F517" s="187" t="s">
        <v>638</v>
      </c>
      <c r="G517" s="35"/>
      <c r="H517" s="35"/>
      <c r="I517" s="112"/>
      <c r="J517" s="35"/>
      <c r="K517" s="35"/>
      <c r="L517" s="38"/>
      <c r="M517" s="188"/>
      <c r="N517" s="60"/>
      <c r="O517" s="60"/>
      <c r="P517" s="60"/>
      <c r="Q517" s="60"/>
      <c r="R517" s="60"/>
      <c r="S517" s="60"/>
      <c r="T517" s="61"/>
      <c r="AT517" s="17" t="s">
        <v>126</v>
      </c>
      <c r="AU517" s="17" t="s">
        <v>74</v>
      </c>
    </row>
    <row r="518" spans="2:65" s="1" customFormat="1" ht="16.5" customHeight="1">
      <c r="B518" s="34"/>
      <c r="C518" s="174" t="s">
        <v>640</v>
      </c>
      <c r="D518" s="174" t="s">
        <v>120</v>
      </c>
      <c r="E518" s="175" t="s">
        <v>641</v>
      </c>
      <c r="F518" s="176" t="s">
        <v>642</v>
      </c>
      <c r="G518" s="177" t="s">
        <v>177</v>
      </c>
      <c r="H518" s="178">
        <v>12</v>
      </c>
      <c r="I518" s="179"/>
      <c r="J518" s="180">
        <f>ROUND(I518*H518,2)</f>
        <v>0</v>
      </c>
      <c r="K518" s="176" t="s">
        <v>155</v>
      </c>
      <c r="L518" s="38"/>
      <c r="M518" s="181" t="s">
        <v>19</v>
      </c>
      <c r="N518" s="182" t="s">
        <v>41</v>
      </c>
      <c r="O518" s="60"/>
      <c r="P518" s="183">
        <f>O518*H518</f>
        <v>0</v>
      </c>
      <c r="Q518" s="183">
        <v>0.42080000000000001</v>
      </c>
      <c r="R518" s="183">
        <f>Q518*H518</f>
        <v>5.0495999999999999</v>
      </c>
      <c r="S518" s="183">
        <v>0</v>
      </c>
      <c r="T518" s="184">
        <f>S518*H518</f>
        <v>0</v>
      </c>
      <c r="AR518" s="17" t="s">
        <v>138</v>
      </c>
      <c r="AT518" s="17" t="s">
        <v>120</v>
      </c>
      <c r="AU518" s="17" t="s">
        <v>74</v>
      </c>
      <c r="AY518" s="17" t="s">
        <v>119</v>
      </c>
      <c r="BE518" s="185">
        <f>IF(N518="základní",J518,0)</f>
        <v>0</v>
      </c>
      <c r="BF518" s="185">
        <f>IF(N518="snížená",J518,0)</f>
        <v>0</v>
      </c>
      <c r="BG518" s="185">
        <f>IF(N518="zákl. přenesená",J518,0)</f>
        <v>0</v>
      </c>
      <c r="BH518" s="185">
        <f>IF(N518="sníž. přenesená",J518,0)</f>
        <v>0</v>
      </c>
      <c r="BI518" s="185">
        <f>IF(N518="nulová",J518,0)</f>
        <v>0</v>
      </c>
      <c r="BJ518" s="17" t="s">
        <v>77</v>
      </c>
      <c r="BK518" s="185">
        <f>ROUND(I518*H518,2)</f>
        <v>0</v>
      </c>
      <c r="BL518" s="17" t="s">
        <v>138</v>
      </c>
      <c r="BM518" s="17" t="s">
        <v>643</v>
      </c>
    </row>
    <row r="519" spans="2:65" s="1" customFormat="1" ht="11.25">
      <c r="B519" s="34"/>
      <c r="C519" s="35"/>
      <c r="D519" s="186" t="s">
        <v>126</v>
      </c>
      <c r="E519" s="35"/>
      <c r="F519" s="187" t="s">
        <v>642</v>
      </c>
      <c r="G519" s="35"/>
      <c r="H519" s="35"/>
      <c r="I519" s="112"/>
      <c r="J519" s="35"/>
      <c r="K519" s="35"/>
      <c r="L519" s="38"/>
      <c r="M519" s="188"/>
      <c r="N519" s="60"/>
      <c r="O519" s="60"/>
      <c r="P519" s="60"/>
      <c r="Q519" s="60"/>
      <c r="R519" s="60"/>
      <c r="S519" s="60"/>
      <c r="T519" s="61"/>
      <c r="AT519" s="17" t="s">
        <v>126</v>
      </c>
      <c r="AU519" s="17" t="s">
        <v>74</v>
      </c>
    </row>
    <row r="520" spans="2:65" s="1" customFormat="1" ht="19.5">
      <c r="B520" s="34"/>
      <c r="C520" s="35"/>
      <c r="D520" s="186" t="s">
        <v>130</v>
      </c>
      <c r="E520" s="35"/>
      <c r="F520" s="189" t="s">
        <v>193</v>
      </c>
      <c r="G520" s="35"/>
      <c r="H520" s="35"/>
      <c r="I520" s="112"/>
      <c r="J520" s="35"/>
      <c r="K520" s="35"/>
      <c r="L520" s="38"/>
      <c r="M520" s="188"/>
      <c r="N520" s="60"/>
      <c r="O520" s="60"/>
      <c r="P520" s="60"/>
      <c r="Q520" s="60"/>
      <c r="R520" s="60"/>
      <c r="S520" s="60"/>
      <c r="T520" s="61"/>
      <c r="AT520" s="17" t="s">
        <v>130</v>
      </c>
      <c r="AU520" s="17" t="s">
        <v>74</v>
      </c>
    </row>
    <row r="521" spans="2:65" s="11" customFormat="1" ht="11.25">
      <c r="B521" s="190"/>
      <c r="C521" s="191"/>
      <c r="D521" s="186" t="s">
        <v>136</v>
      </c>
      <c r="E521" s="192" t="s">
        <v>19</v>
      </c>
      <c r="F521" s="193" t="s">
        <v>644</v>
      </c>
      <c r="G521" s="191"/>
      <c r="H521" s="194">
        <v>12</v>
      </c>
      <c r="I521" s="195"/>
      <c r="J521" s="191"/>
      <c r="K521" s="191"/>
      <c r="L521" s="196"/>
      <c r="M521" s="197"/>
      <c r="N521" s="198"/>
      <c r="O521" s="198"/>
      <c r="P521" s="198"/>
      <c r="Q521" s="198"/>
      <c r="R521" s="198"/>
      <c r="S521" s="198"/>
      <c r="T521" s="199"/>
      <c r="AT521" s="200" t="s">
        <v>136</v>
      </c>
      <c r="AU521" s="200" t="s">
        <v>74</v>
      </c>
      <c r="AV521" s="11" t="s">
        <v>74</v>
      </c>
      <c r="AW521" s="11" t="s">
        <v>32</v>
      </c>
      <c r="AX521" s="11" t="s">
        <v>77</v>
      </c>
      <c r="AY521" s="200" t="s">
        <v>119</v>
      </c>
    </row>
    <row r="522" spans="2:65" s="1" customFormat="1" ht="16.5" customHeight="1">
      <c r="B522" s="34"/>
      <c r="C522" s="174" t="s">
        <v>645</v>
      </c>
      <c r="D522" s="174" t="s">
        <v>120</v>
      </c>
      <c r="E522" s="175" t="s">
        <v>646</v>
      </c>
      <c r="F522" s="176" t="s">
        <v>647</v>
      </c>
      <c r="G522" s="177" t="s">
        <v>177</v>
      </c>
      <c r="H522" s="178">
        <v>16</v>
      </c>
      <c r="I522" s="179"/>
      <c r="J522" s="180">
        <f>ROUND(I522*H522,2)</f>
        <v>0</v>
      </c>
      <c r="K522" s="176" t="s">
        <v>155</v>
      </c>
      <c r="L522" s="38"/>
      <c r="M522" s="181" t="s">
        <v>19</v>
      </c>
      <c r="N522" s="182" t="s">
        <v>41</v>
      </c>
      <c r="O522" s="60"/>
      <c r="P522" s="183">
        <f>O522*H522</f>
        <v>0</v>
      </c>
      <c r="Q522" s="183">
        <v>0.31108000000000002</v>
      </c>
      <c r="R522" s="183">
        <f>Q522*H522</f>
        <v>4.9772800000000004</v>
      </c>
      <c r="S522" s="183">
        <v>0</v>
      </c>
      <c r="T522" s="184">
        <f>S522*H522</f>
        <v>0</v>
      </c>
      <c r="AR522" s="17" t="s">
        <v>138</v>
      </c>
      <c r="AT522" s="17" t="s">
        <v>120</v>
      </c>
      <c r="AU522" s="17" t="s">
        <v>74</v>
      </c>
      <c r="AY522" s="17" t="s">
        <v>119</v>
      </c>
      <c r="BE522" s="185">
        <f>IF(N522="základní",J522,0)</f>
        <v>0</v>
      </c>
      <c r="BF522" s="185">
        <f>IF(N522="snížená",J522,0)</f>
        <v>0</v>
      </c>
      <c r="BG522" s="185">
        <f>IF(N522="zákl. přenesená",J522,0)</f>
        <v>0</v>
      </c>
      <c r="BH522" s="185">
        <f>IF(N522="sníž. přenesená",J522,0)</f>
        <v>0</v>
      </c>
      <c r="BI522" s="185">
        <f>IF(N522="nulová",J522,0)</f>
        <v>0</v>
      </c>
      <c r="BJ522" s="17" t="s">
        <v>77</v>
      </c>
      <c r="BK522" s="185">
        <f>ROUND(I522*H522,2)</f>
        <v>0</v>
      </c>
      <c r="BL522" s="17" t="s">
        <v>138</v>
      </c>
      <c r="BM522" s="17" t="s">
        <v>648</v>
      </c>
    </row>
    <row r="523" spans="2:65" s="1" customFormat="1" ht="11.25">
      <c r="B523" s="34"/>
      <c r="C523" s="35"/>
      <c r="D523" s="186" t="s">
        <v>126</v>
      </c>
      <c r="E523" s="35"/>
      <c r="F523" s="187" t="s">
        <v>649</v>
      </c>
      <c r="G523" s="35"/>
      <c r="H523" s="35"/>
      <c r="I523" s="112"/>
      <c r="J523" s="35"/>
      <c r="K523" s="35"/>
      <c r="L523" s="38"/>
      <c r="M523" s="188"/>
      <c r="N523" s="60"/>
      <c r="O523" s="60"/>
      <c r="P523" s="60"/>
      <c r="Q523" s="60"/>
      <c r="R523" s="60"/>
      <c r="S523" s="60"/>
      <c r="T523" s="61"/>
      <c r="AT523" s="17" t="s">
        <v>126</v>
      </c>
      <c r="AU523" s="17" t="s">
        <v>74</v>
      </c>
    </row>
    <row r="524" spans="2:65" s="1" customFormat="1" ht="19.5">
      <c r="B524" s="34"/>
      <c r="C524" s="35"/>
      <c r="D524" s="186" t="s">
        <v>130</v>
      </c>
      <c r="E524" s="35"/>
      <c r="F524" s="189" t="s">
        <v>193</v>
      </c>
      <c r="G524" s="35"/>
      <c r="H524" s="35"/>
      <c r="I524" s="112"/>
      <c r="J524" s="35"/>
      <c r="K524" s="35"/>
      <c r="L524" s="38"/>
      <c r="M524" s="188"/>
      <c r="N524" s="60"/>
      <c r="O524" s="60"/>
      <c r="P524" s="60"/>
      <c r="Q524" s="60"/>
      <c r="R524" s="60"/>
      <c r="S524" s="60"/>
      <c r="T524" s="61"/>
      <c r="AT524" s="17" t="s">
        <v>130</v>
      </c>
      <c r="AU524" s="17" t="s">
        <v>74</v>
      </c>
    </row>
    <row r="525" spans="2:65" s="11" customFormat="1" ht="11.25">
      <c r="B525" s="190"/>
      <c r="C525" s="191"/>
      <c r="D525" s="186" t="s">
        <v>136</v>
      </c>
      <c r="E525" s="192" t="s">
        <v>19</v>
      </c>
      <c r="F525" s="193" t="s">
        <v>650</v>
      </c>
      <c r="G525" s="191"/>
      <c r="H525" s="194">
        <v>16</v>
      </c>
      <c r="I525" s="195"/>
      <c r="J525" s="191"/>
      <c r="K525" s="191"/>
      <c r="L525" s="196"/>
      <c r="M525" s="197"/>
      <c r="N525" s="198"/>
      <c r="O525" s="198"/>
      <c r="P525" s="198"/>
      <c r="Q525" s="198"/>
      <c r="R525" s="198"/>
      <c r="S525" s="198"/>
      <c r="T525" s="199"/>
      <c r="AT525" s="200" t="s">
        <v>136</v>
      </c>
      <c r="AU525" s="200" t="s">
        <v>74</v>
      </c>
      <c r="AV525" s="11" t="s">
        <v>74</v>
      </c>
      <c r="AW525" s="11" t="s">
        <v>32</v>
      </c>
      <c r="AX525" s="11" t="s">
        <v>77</v>
      </c>
      <c r="AY525" s="200" t="s">
        <v>119</v>
      </c>
    </row>
    <row r="526" spans="2:65" s="10" customFormat="1" ht="22.9" customHeight="1">
      <c r="B526" s="160"/>
      <c r="C526" s="161"/>
      <c r="D526" s="162" t="s">
        <v>69</v>
      </c>
      <c r="E526" s="210" t="s">
        <v>222</v>
      </c>
      <c r="F526" s="210" t="s">
        <v>651</v>
      </c>
      <c r="G526" s="161"/>
      <c r="H526" s="161"/>
      <c r="I526" s="164"/>
      <c r="J526" s="211">
        <f>BK526</f>
        <v>0</v>
      </c>
      <c r="K526" s="161"/>
      <c r="L526" s="166"/>
      <c r="M526" s="167"/>
      <c r="N526" s="168"/>
      <c r="O526" s="168"/>
      <c r="P526" s="169">
        <f>SUM(P527:P657)</f>
        <v>0</v>
      </c>
      <c r="Q526" s="168"/>
      <c r="R526" s="169">
        <f>SUM(R527:R657)</f>
        <v>582.01971305999996</v>
      </c>
      <c r="S526" s="168"/>
      <c r="T526" s="170">
        <f>SUM(T527:T657)</f>
        <v>25.942</v>
      </c>
      <c r="AR526" s="171" t="s">
        <v>77</v>
      </c>
      <c r="AT526" s="172" t="s">
        <v>69</v>
      </c>
      <c r="AU526" s="172" t="s">
        <v>77</v>
      </c>
      <c r="AY526" s="171" t="s">
        <v>119</v>
      </c>
      <c r="BK526" s="173">
        <f>SUM(BK527:BK657)</f>
        <v>0</v>
      </c>
    </row>
    <row r="527" spans="2:65" s="1" customFormat="1" ht="16.5" customHeight="1">
      <c r="B527" s="34"/>
      <c r="C527" s="174" t="s">
        <v>652</v>
      </c>
      <c r="D527" s="174" t="s">
        <v>120</v>
      </c>
      <c r="E527" s="175" t="s">
        <v>653</v>
      </c>
      <c r="F527" s="176" t="s">
        <v>654</v>
      </c>
      <c r="G527" s="177" t="s">
        <v>177</v>
      </c>
      <c r="H527" s="178">
        <v>12</v>
      </c>
      <c r="I527" s="179"/>
      <c r="J527" s="180">
        <f>ROUND(I527*H527,2)</f>
        <v>0</v>
      </c>
      <c r="K527" s="176" t="s">
        <v>155</v>
      </c>
      <c r="L527" s="38"/>
      <c r="M527" s="181" t="s">
        <v>19</v>
      </c>
      <c r="N527" s="182" t="s">
        <v>41</v>
      </c>
      <c r="O527" s="60"/>
      <c r="P527" s="183">
        <f>O527*H527</f>
        <v>0</v>
      </c>
      <c r="Q527" s="183">
        <v>6.9999999999999999E-4</v>
      </c>
      <c r="R527" s="183">
        <f>Q527*H527</f>
        <v>8.3999999999999995E-3</v>
      </c>
      <c r="S527" s="183">
        <v>0</v>
      </c>
      <c r="T527" s="184">
        <f>S527*H527</f>
        <v>0</v>
      </c>
      <c r="AR527" s="17" t="s">
        <v>138</v>
      </c>
      <c r="AT527" s="17" t="s">
        <v>120</v>
      </c>
      <c r="AU527" s="17" t="s">
        <v>74</v>
      </c>
      <c r="AY527" s="17" t="s">
        <v>119</v>
      </c>
      <c r="BE527" s="185">
        <f>IF(N527="základní",J527,0)</f>
        <v>0</v>
      </c>
      <c r="BF527" s="185">
        <f>IF(N527="snížená",J527,0)</f>
        <v>0</v>
      </c>
      <c r="BG527" s="185">
        <f>IF(N527="zákl. přenesená",J527,0)</f>
        <v>0</v>
      </c>
      <c r="BH527" s="185">
        <f>IF(N527="sníž. přenesená",J527,0)</f>
        <v>0</v>
      </c>
      <c r="BI527" s="185">
        <f>IF(N527="nulová",J527,0)</f>
        <v>0</v>
      </c>
      <c r="BJ527" s="17" t="s">
        <v>77</v>
      </c>
      <c r="BK527" s="185">
        <f>ROUND(I527*H527,2)</f>
        <v>0</v>
      </c>
      <c r="BL527" s="17" t="s">
        <v>138</v>
      </c>
      <c r="BM527" s="17" t="s">
        <v>655</v>
      </c>
    </row>
    <row r="528" spans="2:65" s="1" customFormat="1" ht="11.25">
      <c r="B528" s="34"/>
      <c r="C528" s="35"/>
      <c r="D528" s="186" t="s">
        <v>126</v>
      </c>
      <c r="E528" s="35"/>
      <c r="F528" s="187" t="s">
        <v>656</v>
      </c>
      <c r="G528" s="35"/>
      <c r="H528" s="35"/>
      <c r="I528" s="112"/>
      <c r="J528" s="35"/>
      <c r="K528" s="35"/>
      <c r="L528" s="38"/>
      <c r="M528" s="188"/>
      <c r="N528" s="60"/>
      <c r="O528" s="60"/>
      <c r="P528" s="60"/>
      <c r="Q528" s="60"/>
      <c r="R528" s="60"/>
      <c r="S528" s="60"/>
      <c r="T528" s="61"/>
      <c r="AT528" s="17" t="s">
        <v>126</v>
      </c>
      <c r="AU528" s="17" t="s">
        <v>74</v>
      </c>
    </row>
    <row r="529" spans="2:65" s="1" customFormat="1" ht="19.5">
      <c r="B529" s="34"/>
      <c r="C529" s="35"/>
      <c r="D529" s="186" t="s">
        <v>130</v>
      </c>
      <c r="E529" s="35"/>
      <c r="F529" s="189" t="s">
        <v>389</v>
      </c>
      <c r="G529" s="35"/>
      <c r="H529" s="35"/>
      <c r="I529" s="112"/>
      <c r="J529" s="35"/>
      <c r="K529" s="35"/>
      <c r="L529" s="38"/>
      <c r="M529" s="188"/>
      <c r="N529" s="60"/>
      <c r="O529" s="60"/>
      <c r="P529" s="60"/>
      <c r="Q529" s="60"/>
      <c r="R529" s="60"/>
      <c r="S529" s="60"/>
      <c r="T529" s="61"/>
      <c r="AT529" s="17" t="s">
        <v>130</v>
      </c>
      <c r="AU529" s="17" t="s">
        <v>74</v>
      </c>
    </row>
    <row r="530" spans="2:65" s="1" customFormat="1" ht="16.5" customHeight="1">
      <c r="B530" s="34"/>
      <c r="C530" s="233" t="s">
        <v>657</v>
      </c>
      <c r="D530" s="233" t="s">
        <v>337</v>
      </c>
      <c r="E530" s="234" t="s">
        <v>658</v>
      </c>
      <c r="F530" s="235" t="s">
        <v>659</v>
      </c>
      <c r="G530" s="236" t="s">
        <v>177</v>
      </c>
      <c r="H530" s="237">
        <v>12</v>
      </c>
      <c r="I530" s="238"/>
      <c r="J530" s="239">
        <f>ROUND(I530*H530,2)</f>
        <v>0</v>
      </c>
      <c r="K530" s="235" t="s">
        <v>19</v>
      </c>
      <c r="L530" s="240"/>
      <c r="M530" s="241" t="s">
        <v>19</v>
      </c>
      <c r="N530" s="242" t="s">
        <v>41</v>
      </c>
      <c r="O530" s="60"/>
      <c r="P530" s="183">
        <f>O530*H530</f>
        <v>0</v>
      </c>
      <c r="Q530" s="183">
        <v>4.0000000000000001E-3</v>
      </c>
      <c r="R530" s="183">
        <f>Q530*H530</f>
        <v>4.8000000000000001E-2</v>
      </c>
      <c r="S530" s="183">
        <v>0</v>
      </c>
      <c r="T530" s="184">
        <f>S530*H530</f>
        <v>0</v>
      </c>
      <c r="AR530" s="17" t="s">
        <v>157</v>
      </c>
      <c r="AT530" s="17" t="s">
        <v>337</v>
      </c>
      <c r="AU530" s="17" t="s">
        <v>74</v>
      </c>
      <c r="AY530" s="17" t="s">
        <v>119</v>
      </c>
      <c r="BE530" s="185">
        <f>IF(N530="základní",J530,0)</f>
        <v>0</v>
      </c>
      <c r="BF530" s="185">
        <f>IF(N530="snížená",J530,0)</f>
        <v>0</v>
      </c>
      <c r="BG530" s="185">
        <f>IF(N530="zákl. přenesená",J530,0)</f>
        <v>0</v>
      </c>
      <c r="BH530" s="185">
        <f>IF(N530="sníž. přenesená",J530,0)</f>
        <v>0</v>
      </c>
      <c r="BI530" s="185">
        <f>IF(N530="nulová",J530,0)</f>
        <v>0</v>
      </c>
      <c r="BJ530" s="17" t="s">
        <v>77</v>
      </c>
      <c r="BK530" s="185">
        <f>ROUND(I530*H530,2)</f>
        <v>0</v>
      </c>
      <c r="BL530" s="17" t="s">
        <v>138</v>
      </c>
      <c r="BM530" s="17" t="s">
        <v>660</v>
      </c>
    </row>
    <row r="531" spans="2:65" s="1" customFormat="1" ht="11.25">
      <c r="B531" s="34"/>
      <c r="C531" s="35"/>
      <c r="D531" s="186" t="s">
        <v>126</v>
      </c>
      <c r="E531" s="35"/>
      <c r="F531" s="187" t="s">
        <v>659</v>
      </c>
      <c r="G531" s="35"/>
      <c r="H531" s="35"/>
      <c r="I531" s="112"/>
      <c r="J531" s="35"/>
      <c r="K531" s="35"/>
      <c r="L531" s="38"/>
      <c r="M531" s="188"/>
      <c r="N531" s="60"/>
      <c r="O531" s="60"/>
      <c r="P531" s="60"/>
      <c r="Q531" s="60"/>
      <c r="R531" s="60"/>
      <c r="S531" s="60"/>
      <c r="T531" s="61"/>
      <c r="AT531" s="17" t="s">
        <v>126</v>
      </c>
      <c r="AU531" s="17" t="s">
        <v>74</v>
      </c>
    </row>
    <row r="532" spans="2:65" s="11" customFormat="1" ht="11.25">
      <c r="B532" s="190"/>
      <c r="C532" s="191"/>
      <c r="D532" s="186" t="s">
        <v>136</v>
      </c>
      <c r="E532" s="192" t="s">
        <v>19</v>
      </c>
      <c r="F532" s="193" t="s">
        <v>661</v>
      </c>
      <c r="G532" s="191"/>
      <c r="H532" s="194">
        <v>1</v>
      </c>
      <c r="I532" s="195"/>
      <c r="J532" s="191"/>
      <c r="K532" s="191"/>
      <c r="L532" s="196"/>
      <c r="M532" s="197"/>
      <c r="N532" s="198"/>
      <c r="O532" s="198"/>
      <c r="P532" s="198"/>
      <c r="Q532" s="198"/>
      <c r="R532" s="198"/>
      <c r="S532" s="198"/>
      <c r="T532" s="199"/>
      <c r="AT532" s="200" t="s">
        <v>136</v>
      </c>
      <c r="AU532" s="200" t="s">
        <v>74</v>
      </c>
      <c r="AV532" s="11" t="s">
        <v>74</v>
      </c>
      <c r="AW532" s="11" t="s">
        <v>32</v>
      </c>
      <c r="AX532" s="11" t="s">
        <v>70</v>
      </c>
      <c r="AY532" s="200" t="s">
        <v>119</v>
      </c>
    </row>
    <row r="533" spans="2:65" s="11" customFormat="1" ht="11.25">
      <c r="B533" s="190"/>
      <c r="C533" s="191"/>
      <c r="D533" s="186" t="s">
        <v>136</v>
      </c>
      <c r="E533" s="192" t="s">
        <v>19</v>
      </c>
      <c r="F533" s="193" t="s">
        <v>662</v>
      </c>
      <c r="G533" s="191"/>
      <c r="H533" s="194">
        <v>2</v>
      </c>
      <c r="I533" s="195"/>
      <c r="J533" s="191"/>
      <c r="K533" s="191"/>
      <c r="L533" s="196"/>
      <c r="M533" s="197"/>
      <c r="N533" s="198"/>
      <c r="O533" s="198"/>
      <c r="P533" s="198"/>
      <c r="Q533" s="198"/>
      <c r="R533" s="198"/>
      <c r="S533" s="198"/>
      <c r="T533" s="199"/>
      <c r="AT533" s="200" t="s">
        <v>136</v>
      </c>
      <c r="AU533" s="200" t="s">
        <v>74</v>
      </c>
      <c r="AV533" s="11" t="s">
        <v>74</v>
      </c>
      <c r="AW533" s="11" t="s">
        <v>32</v>
      </c>
      <c r="AX533" s="11" t="s">
        <v>70</v>
      </c>
      <c r="AY533" s="200" t="s">
        <v>119</v>
      </c>
    </row>
    <row r="534" spans="2:65" s="11" customFormat="1" ht="11.25">
      <c r="B534" s="190"/>
      <c r="C534" s="191"/>
      <c r="D534" s="186" t="s">
        <v>136</v>
      </c>
      <c r="E534" s="192" t="s">
        <v>19</v>
      </c>
      <c r="F534" s="193" t="s">
        <v>663</v>
      </c>
      <c r="G534" s="191"/>
      <c r="H534" s="194">
        <v>1</v>
      </c>
      <c r="I534" s="195"/>
      <c r="J534" s="191"/>
      <c r="K534" s="191"/>
      <c r="L534" s="196"/>
      <c r="M534" s="197"/>
      <c r="N534" s="198"/>
      <c r="O534" s="198"/>
      <c r="P534" s="198"/>
      <c r="Q534" s="198"/>
      <c r="R534" s="198"/>
      <c r="S534" s="198"/>
      <c r="T534" s="199"/>
      <c r="AT534" s="200" t="s">
        <v>136</v>
      </c>
      <c r="AU534" s="200" t="s">
        <v>74</v>
      </c>
      <c r="AV534" s="11" t="s">
        <v>74</v>
      </c>
      <c r="AW534" s="11" t="s">
        <v>32</v>
      </c>
      <c r="AX534" s="11" t="s">
        <v>70</v>
      </c>
      <c r="AY534" s="200" t="s">
        <v>119</v>
      </c>
    </row>
    <row r="535" spans="2:65" s="11" customFormat="1" ht="11.25">
      <c r="B535" s="190"/>
      <c r="C535" s="191"/>
      <c r="D535" s="186" t="s">
        <v>136</v>
      </c>
      <c r="E535" s="192" t="s">
        <v>19</v>
      </c>
      <c r="F535" s="193" t="s">
        <v>664</v>
      </c>
      <c r="G535" s="191"/>
      <c r="H535" s="194">
        <v>2</v>
      </c>
      <c r="I535" s="195"/>
      <c r="J535" s="191"/>
      <c r="K535" s="191"/>
      <c r="L535" s="196"/>
      <c r="M535" s="197"/>
      <c r="N535" s="198"/>
      <c r="O535" s="198"/>
      <c r="P535" s="198"/>
      <c r="Q535" s="198"/>
      <c r="R535" s="198"/>
      <c r="S535" s="198"/>
      <c r="T535" s="199"/>
      <c r="AT535" s="200" t="s">
        <v>136</v>
      </c>
      <c r="AU535" s="200" t="s">
        <v>74</v>
      </c>
      <c r="AV535" s="11" t="s">
        <v>74</v>
      </c>
      <c r="AW535" s="11" t="s">
        <v>32</v>
      </c>
      <c r="AX535" s="11" t="s">
        <v>70</v>
      </c>
      <c r="AY535" s="200" t="s">
        <v>119</v>
      </c>
    </row>
    <row r="536" spans="2:65" s="11" customFormat="1" ht="11.25">
      <c r="B536" s="190"/>
      <c r="C536" s="191"/>
      <c r="D536" s="186" t="s">
        <v>136</v>
      </c>
      <c r="E536" s="192" t="s">
        <v>19</v>
      </c>
      <c r="F536" s="193" t="s">
        <v>665</v>
      </c>
      <c r="G536" s="191"/>
      <c r="H536" s="194">
        <v>1</v>
      </c>
      <c r="I536" s="195"/>
      <c r="J536" s="191"/>
      <c r="K536" s="191"/>
      <c r="L536" s="196"/>
      <c r="M536" s="197"/>
      <c r="N536" s="198"/>
      <c r="O536" s="198"/>
      <c r="P536" s="198"/>
      <c r="Q536" s="198"/>
      <c r="R536" s="198"/>
      <c r="S536" s="198"/>
      <c r="T536" s="199"/>
      <c r="AT536" s="200" t="s">
        <v>136</v>
      </c>
      <c r="AU536" s="200" t="s">
        <v>74</v>
      </c>
      <c r="AV536" s="11" t="s">
        <v>74</v>
      </c>
      <c r="AW536" s="11" t="s">
        <v>32</v>
      </c>
      <c r="AX536" s="11" t="s">
        <v>70</v>
      </c>
      <c r="AY536" s="200" t="s">
        <v>119</v>
      </c>
    </row>
    <row r="537" spans="2:65" s="11" customFormat="1" ht="11.25">
      <c r="B537" s="190"/>
      <c r="C537" s="191"/>
      <c r="D537" s="186" t="s">
        <v>136</v>
      </c>
      <c r="E537" s="192" t="s">
        <v>19</v>
      </c>
      <c r="F537" s="193" t="s">
        <v>666</v>
      </c>
      <c r="G537" s="191"/>
      <c r="H537" s="194">
        <v>3</v>
      </c>
      <c r="I537" s="195"/>
      <c r="J537" s="191"/>
      <c r="K537" s="191"/>
      <c r="L537" s="196"/>
      <c r="M537" s="197"/>
      <c r="N537" s="198"/>
      <c r="O537" s="198"/>
      <c r="P537" s="198"/>
      <c r="Q537" s="198"/>
      <c r="R537" s="198"/>
      <c r="S537" s="198"/>
      <c r="T537" s="199"/>
      <c r="AT537" s="200" t="s">
        <v>136</v>
      </c>
      <c r="AU537" s="200" t="s">
        <v>74</v>
      </c>
      <c r="AV537" s="11" t="s">
        <v>74</v>
      </c>
      <c r="AW537" s="11" t="s">
        <v>32</v>
      </c>
      <c r="AX537" s="11" t="s">
        <v>70</v>
      </c>
      <c r="AY537" s="200" t="s">
        <v>119</v>
      </c>
    </row>
    <row r="538" spans="2:65" s="11" customFormat="1" ht="11.25">
      <c r="B538" s="190"/>
      <c r="C538" s="191"/>
      <c r="D538" s="186" t="s">
        <v>136</v>
      </c>
      <c r="E538" s="192" t="s">
        <v>19</v>
      </c>
      <c r="F538" s="193" t="s">
        <v>667</v>
      </c>
      <c r="G538" s="191"/>
      <c r="H538" s="194">
        <v>1</v>
      </c>
      <c r="I538" s="195"/>
      <c r="J538" s="191"/>
      <c r="K538" s="191"/>
      <c r="L538" s="196"/>
      <c r="M538" s="197"/>
      <c r="N538" s="198"/>
      <c r="O538" s="198"/>
      <c r="P538" s="198"/>
      <c r="Q538" s="198"/>
      <c r="R538" s="198"/>
      <c r="S538" s="198"/>
      <c r="T538" s="199"/>
      <c r="AT538" s="200" t="s">
        <v>136</v>
      </c>
      <c r="AU538" s="200" t="s">
        <v>74</v>
      </c>
      <c r="AV538" s="11" t="s">
        <v>74</v>
      </c>
      <c r="AW538" s="11" t="s">
        <v>32</v>
      </c>
      <c r="AX538" s="11" t="s">
        <v>70</v>
      </c>
      <c r="AY538" s="200" t="s">
        <v>119</v>
      </c>
    </row>
    <row r="539" spans="2:65" s="11" customFormat="1" ht="11.25">
      <c r="B539" s="190"/>
      <c r="C539" s="191"/>
      <c r="D539" s="186" t="s">
        <v>136</v>
      </c>
      <c r="E539" s="192" t="s">
        <v>19</v>
      </c>
      <c r="F539" s="193" t="s">
        <v>668</v>
      </c>
      <c r="G539" s="191"/>
      <c r="H539" s="194">
        <v>1</v>
      </c>
      <c r="I539" s="195"/>
      <c r="J539" s="191"/>
      <c r="K539" s="191"/>
      <c r="L539" s="196"/>
      <c r="M539" s="197"/>
      <c r="N539" s="198"/>
      <c r="O539" s="198"/>
      <c r="P539" s="198"/>
      <c r="Q539" s="198"/>
      <c r="R539" s="198"/>
      <c r="S539" s="198"/>
      <c r="T539" s="199"/>
      <c r="AT539" s="200" t="s">
        <v>136</v>
      </c>
      <c r="AU539" s="200" t="s">
        <v>74</v>
      </c>
      <c r="AV539" s="11" t="s">
        <v>74</v>
      </c>
      <c r="AW539" s="11" t="s">
        <v>32</v>
      </c>
      <c r="AX539" s="11" t="s">
        <v>70</v>
      </c>
      <c r="AY539" s="200" t="s">
        <v>119</v>
      </c>
    </row>
    <row r="540" spans="2:65" s="13" customFormat="1" ht="11.25">
      <c r="B540" s="212"/>
      <c r="C540" s="213"/>
      <c r="D540" s="186" t="s">
        <v>136</v>
      </c>
      <c r="E540" s="214" t="s">
        <v>19</v>
      </c>
      <c r="F540" s="215" t="s">
        <v>188</v>
      </c>
      <c r="G540" s="213"/>
      <c r="H540" s="216">
        <v>12</v>
      </c>
      <c r="I540" s="217"/>
      <c r="J540" s="213"/>
      <c r="K540" s="213"/>
      <c r="L540" s="218"/>
      <c r="M540" s="219"/>
      <c r="N540" s="220"/>
      <c r="O540" s="220"/>
      <c r="P540" s="220"/>
      <c r="Q540" s="220"/>
      <c r="R540" s="220"/>
      <c r="S540" s="220"/>
      <c r="T540" s="221"/>
      <c r="AT540" s="222" t="s">
        <v>136</v>
      </c>
      <c r="AU540" s="222" t="s">
        <v>74</v>
      </c>
      <c r="AV540" s="13" t="s">
        <v>138</v>
      </c>
      <c r="AW540" s="13" t="s">
        <v>32</v>
      </c>
      <c r="AX540" s="13" t="s">
        <v>77</v>
      </c>
      <c r="AY540" s="222" t="s">
        <v>119</v>
      </c>
    </row>
    <row r="541" spans="2:65" s="1" customFormat="1" ht="16.5" customHeight="1">
      <c r="B541" s="34"/>
      <c r="C541" s="174" t="s">
        <v>669</v>
      </c>
      <c r="D541" s="174" t="s">
        <v>120</v>
      </c>
      <c r="E541" s="175" t="s">
        <v>670</v>
      </c>
      <c r="F541" s="176" t="s">
        <v>671</v>
      </c>
      <c r="G541" s="177" t="s">
        <v>230</v>
      </c>
      <c r="H541" s="178">
        <v>113.53</v>
      </c>
      <c r="I541" s="179"/>
      <c r="J541" s="180">
        <f>ROUND(I541*H541,2)</f>
        <v>0</v>
      </c>
      <c r="K541" s="176" t="s">
        <v>155</v>
      </c>
      <c r="L541" s="38"/>
      <c r="M541" s="181" t="s">
        <v>19</v>
      </c>
      <c r="N541" s="182" t="s">
        <v>41</v>
      </c>
      <c r="O541" s="60"/>
      <c r="P541" s="183">
        <f>O541*H541</f>
        <v>0</v>
      </c>
      <c r="Q541" s="183">
        <v>8.0000000000000007E-5</v>
      </c>
      <c r="R541" s="183">
        <f>Q541*H541</f>
        <v>9.0824000000000009E-3</v>
      </c>
      <c r="S541" s="183">
        <v>0</v>
      </c>
      <c r="T541" s="184">
        <f>S541*H541</f>
        <v>0</v>
      </c>
      <c r="AR541" s="17" t="s">
        <v>138</v>
      </c>
      <c r="AT541" s="17" t="s">
        <v>120</v>
      </c>
      <c r="AU541" s="17" t="s">
        <v>74</v>
      </c>
      <c r="AY541" s="17" t="s">
        <v>119</v>
      </c>
      <c r="BE541" s="185">
        <f>IF(N541="základní",J541,0)</f>
        <v>0</v>
      </c>
      <c r="BF541" s="185">
        <f>IF(N541="snížená",J541,0)</f>
        <v>0</v>
      </c>
      <c r="BG541" s="185">
        <f>IF(N541="zákl. přenesená",J541,0)</f>
        <v>0</v>
      </c>
      <c r="BH541" s="185">
        <f>IF(N541="sníž. přenesená",J541,0)</f>
        <v>0</v>
      </c>
      <c r="BI541" s="185">
        <f>IF(N541="nulová",J541,0)</f>
        <v>0</v>
      </c>
      <c r="BJ541" s="17" t="s">
        <v>77</v>
      </c>
      <c r="BK541" s="185">
        <f>ROUND(I541*H541,2)</f>
        <v>0</v>
      </c>
      <c r="BL541" s="17" t="s">
        <v>138</v>
      </c>
      <c r="BM541" s="17" t="s">
        <v>672</v>
      </c>
    </row>
    <row r="542" spans="2:65" s="1" customFormat="1" ht="11.25">
      <c r="B542" s="34"/>
      <c r="C542" s="35"/>
      <c r="D542" s="186" t="s">
        <v>126</v>
      </c>
      <c r="E542" s="35"/>
      <c r="F542" s="187" t="s">
        <v>673</v>
      </c>
      <c r="G542" s="35"/>
      <c r="H542" s="35"/>
      <c r="I542" s="112"/>
      <c r="J542" s="35"/>
      <c r="K542" s="35"/>
      <c r="L542" s="38"/>
      <c r="M542" s="188"/>
      <c r="N542" s="60"/>
      <c r="O542" s="60"/>
      <c r="P542" s="60"/>
      <c r="Q542" s="60"/>
      <c r="R542" s="60"/>
      <c r="S542" s="60"/>
      <c r="T542" s="61"/>
      <c r="AT542" s="17" t="s">
        <v>126</v>
      </c>
      <c r="AU542" s="17" t="s">
        <v>74</v>
      </c>
    </row>
    <row r="543" spans="2:65" s="1" customFormat="1" ht="19.5">
      <c r="B543" s="34"/>
      <c r="C543" s="35"/>
      <c r="D543" s="186" t="s">
        <v>130</v>
      </c>
      <c r="E543" s="35"/>
      <c r="F543" s="189" t="s">
        <v>389</v>
      </c>
      <c r="G543" s="35"/>
      <c r="H543" s="35"/>
      <c r="I543" s="112"/>
      <c r="J543" s="35"/>
      <c r="K543" s="35"/>
      <c r="L543" s="38"/>
      <c r="M543" s="188"/>
      <c r="N543" s="60"/>
      <c r="O543" s="60"/>
      <c r="P543" s="60"/>
      <c r="Q543" s="60"/>
      <c r="R543" s="60"/>
      <c r="S543" s="60"/>
      <c r="T543" s="61"/>
      <c r="AT543" s="17" t="s">
        <v>130</v>
      </c>
      <c r="AU543" s="17" t="s">
        <v>74</v>
      </c>
    </row>
    <row r="544" spans="2:65" s="11" customFormat="1" ht="11.25">
      <c r="B544" s="190"/>
      <c r="C544" s="191"/>
      <c r="D544" s="186" t="s">
        <v>136</v>
      </c>
      <c r="E544" s="192" t="s">
        <v>19</v>
      </c>
      <c r="F544" s="193" t="s">
        <v>674</v>
      </c>
      <c r="G544" s="191"/>
      <c r="H544" s="194">
        <v>113.53</v>
      </c>
      <c r="I544" s="195"/>
      <c r="J544" s="191"/>
      <c r="K544" s="191"/>
      <c r="L544" s="196"/>
      <c r="M544" s="197"/>
      <c r="N544" s="198"/>
      <c r="O544" s="198"/>
      <c r="P544" s="198"/>
      <c r="Q544" s="198"/>
      <c r="R544" s="198"/>
      <c r="S544" s="198"/>
      <c r="T544" s="199"/>
      <c r="AT544" s="200" t="s">
        <v>136</v>
      </c>
      <c r="AU544" s="200" t="s">
        <v>74</v>
      </c>
      <c r="AV544" s="11" t="s">
        <v>74</v>
      </c>
      <c r="AW544" s="11" t="s">
        <v>32</v>
      </c>
      <c r="AX544" s="11" t="s">
        <v>77</v>
      </c>
      <c r="AY544" s="200" t="s">
        <v>119</v>
      </c>
    </row>
    <row r="545" spans="2:65" s="1" customFormat="1" ht="16.5" customHeight="1">
      <c r="B545" s="34"/>
      <c r="C545" s="174" t="s">
        <v>675</v>
      </c>
      <c r="D545" s="174" t="s">
        <v>120</v>
      </c>
      <c r="E545" s="175" t="s">
        <v>676</v>
      </c>
      <c r="F545" s="176" t="s">
        <v>677</v>
      </c>
      <c r="G545" s="177" t="s">
        <v>230</v>
      </c>
      <c r="H545" s="178">
        <v>38.25</v>
      </c>
      <c r="I545" s="179"/>
      <c r="J545" s="180">
        <f>ROUND(I545*H545,2)</f>
        <v>0</v>
      </c>
      <c r="K545" s="176" t="s">
        <v>155</v>
      </c>
      <c r="L545" s="38"/>
      <c r="M545" s="181" t="s">
        <v>19</v>
      </c>
      <c r="N545" s="182" t="s">
        <v>41</v>
      </c>
      <c r="O545" s="60"/>
      <c r="P545" s="183">
        <f>O545*H545</f>
        <v>0</v>
      </c>
      <c r="Q545" s="183">
        <v>3.0000000000000001E-5</v>
      </c>
      <c r="R545" s="183">
        <f>Q545*H545</f>
        <v>1.1475000000000001E-3</v>
      </c>
      <c r="S545" s="183">
        <v>0</v>
      </c>
      <c r="T545" s="184">
        <f>S545*H545</f>
        <v>0</v>
      </c>
      <c r="AR545" s="17" t="s">
        <v>138</v>
      </c>
      <c r="AT545" s="17" t="s">
        <v>120</v>
      </c>
      <c r="AU545" s="17" t="s">
        <v>74</v>
      </c>
      <c r="AY545" s="17" t="s">
        <v>119</v>
      </c>
      <c r="BE545" s="185">
        <f>IF(N545="základní",J545,0)</f>
        <v>0</v>
      </c>
      <c r="BF545" s="185">
        <f>IF(N545="snížená",J545,0)</f>
        <v>0</v>
      </c>
      <c r="BG545" s="185">
        <f>IF(N545="zákl. přenesená",J545,0)</f>
        <v>0</v>
      </c>
      <c r="BH545" s="185">
        <f>IF(N545="sníž. přenesená",J545,0)</f>
        <v>0</v>
      </c>
      <c r="BI545" s="185">
        <f>IF(N545="nulová",J545,0)</f>
        <v>0</v>
      </c>
      <c r="BJ545" s="17" t="s">
        <v>77</v>
      </c>
      <c r="BK545" s="185">
        <f>ROUND(I545*H545,2)</f>
        <v>0</v>
      </c>
      <c r="BL545" s="17" t="s">
        <v>138</v>
      </c>
      <c r="BM545" s="17" t="s">
        <v>678</v>
      </c>
    </row>
    <row r="546" spans="2:65" s="1" customFormat="1" ht="11.25">
      <c r="B546" s="34"/>
      <c r="C546" s="35"/>
      <c r="D546" s="186" t="s">
        <v>126</v>
      </c>
      <c r="E546" s="35"/>
      <c r="F546" s="187" t="s">
        <v>679</v>
      </c>
      <c r="G546" s="35"/>
      <c r="H546" s="35"/>
      <c r="I546" s="112"/>
      <c r="J546" s="35"/>
      <c r="K546" s="35"/>
      <c r="L546" s="38"/>
      <c r="M546" s="188"/>
      <c r="N546" s="60"/>
      <c r="O546" s="60"/>
      <c r="P546" s="60"/>
      <c r="Q546" s="60"/>
      <c r="R546" s="60"/>
      <c r="S546" s="60"/>
      <c r="T546" s="61"/>
      <c r="AT546" s="17" t="s">
        <v>126</v>
      </c>
      <c r="AU546" s="17" t="s">
        <v>74</v>
      </c>
    </row>
    <row r="547" spans="2:65" s="1" customFormat="1" ht="19.5">
      <c r="B547" s="34"/>
      <c r="C547" s="35"/>
      <c r="D547" s="186" t="s">
        <v>130</v>
      </c>
      <c r="E547" s="35"/>
      <c r="F547" s="189" t="s">
        <v>389</v>
      </c>
      <c r="G547" s="35"/>
      <c r="H547" s="35"/>
      <c r="I547" s="112"/>
      <c r="J547" s="35"/>
      <c r="K547" s="35"/>
      <c r="L547" s="38"/>
      <c r="M547" s="188"/>
      <c r="N547" s="60"/>
      <c r="O547" s="60"/>
      <c r="P547" s="60"/>
      <c r="Q547" s="60"/>
      <c r="R547" s="60"/>
      <c r="S547" s="60"/>
      <c r="T547" s="61"/>
      <c r="AT547" s="17" t="s">
        <v>130</v>
      </c>
      <c r="AU547" s="17" t="s">
        <v>74</v>
      </c>
    </row>
    <row r="548" spans="2:65" s="11" customFormat="1" ht="11.25">
      <c r="B548" s="190"/>
      <c r="C548" s="191"/>
      <c r="D548" s="186" t="s">
        <v>136</v>
      </c>
      <c r="E548" s="192" t="s">
        <v>19</v>
      </c>
      <c r="F548" s="193" t="s">
        <v>680</v>
      </c>
      <c r="G548" s="191"/>
      <c r="H548" s="194">
        <v>38.25</v>
      </c>
      <c r="I548" s="195"/>
      <c r="J548" s="191"/>
      <c r="K548" s="191"/>
      <c r="L548" s="196"/>
      <c r="M548" s="197"/>
      <c r="N548" s="198"/>
      <c r="O548" s="198"/>
      <c r="P548" s="198"/>
      <c r="Q548" s="198"/>
      <c r="R548" s="198"/>
      <c r="S548" s="198"/>
      <c r="T548" s="199"/>
      <c r="AT548" s="200" t="s">
        <v>136</v>
      </c>
      <c r="AU548" s="200" t="s">
        <v>74</v>
      </c>
      <c r="AV548" s="11" t="s">
        <v>74</v>
      </c>
      <c r="AW548" s="11" t="s">
        <v>32</v>
      </c>
      <c r="AX548" s="11" t="s">
        <v>77</v>
      </c>
      <c r="AY548" s="200" t="s">
        <v>119</v>
      </c>
    </row>
    <row r="549" spans="2:65" s="1" customFormat="1" ht="16.5" customHeight="1">
      <c r="B549" s="34"/>
      <c r="C549" s="174" t="s">
        <v>681</v>
      </c>
      <c r="D549" s="174" t="s">
        <v>120</v>
      </c>
      <c r="E549" s="175" t="s">
        <v>682</v>
      </c>
      <c r="F549" s="176" t="s">
        <v>683</v>
      </c>
      <c r="G549" s="177" t="s">
        <v>182</v>
      </c>
      <c r="H549" s="178">
        <v>2</v>
      </c>
      <c r="I549" s="179"/>
      <c r="J549" s="180">
        <f>ROUND(I549*H549,2)</f>
        <v>0</v>
      </c>
      <c r="K549" s="176" t="s">
        <v>155</v>
      </c>
      <c r="L549" s="38"/>
      <c r="M549" s="181" t="s">
        <v>19</v>
      </c>
      <c r="N549" s="182" t="s">
        <v>41</v>
      </c>
      <c r="O549" s="60"/>
      <c r="P549" s="183">
        <f>O549*H549</f>
        <v>0</v>
      </c>
      <c r="Q549" s="183">
        <v>5.9999999999999995E-4</v>
      </c>
      <c r="R549" s="183">
        <f>Q549*H549</f>
        <v>1.1999999999999999E-3</v>
      </c>
      <c r="S549" s="183">
        <v>0</v>
      </c>
      <c r="T549" s="184">
        <f>S549*H549</f>
        <v>0</v>
      </c>
      <c r="AR549" s="17" t="s">
        <v>138</v>
      </c>
      <c r="AT549" s="17" t="s">
        <v>120</v>
      </c>
      <c r="AU549" s="17" t="s">
        <v>74</v>
      </c>
      <c r="AY549" s="17" t="s">
        <v>119</v>
      </c>
      <c r="BE549" s="185">
        <f>IF(N549="základní",J549,0)</f>
        <v>0</v>
      </c>
      <c r="BF549" s="185">
        <f>IF(N549="snížená",J549,0)</f>
        <v>0</v>
      </c>
      <c r="BG549" s="185">
        <f>IF(N549="zákl. přenesená",J549,0)</f>
        <v>0</v>
      </c>
      <c r="BH549" s="185">
        <f>IF(N549="sníž. přenesená",J549,0)</f>
        <v>0</v>
      </c>
      <c r="BI549" s="185">
        <f>IF(N549="nulová",J549,0)</f>
        <v>0</v>
      </c>
      <c r="BJ549" s="17" t="s">
        <v>77</v>
      </c>
      <c r="BK549" s="185">
        <f>ROUND(I549*H549,2)</f>
        <v>0</v>
      </c>
      <c r="BL549" s="17" t="s">
        <v>138</v>
      </c>
      <c r="BM549" s="17" t="s">
        <v>684</v>
      </c>
    </row>
    <row r="550" spans="2:65" s="1" customFormat="1" ht="11.25">
      <c r="B550" s="34"/>
      <c r="C550" s="35"/>
      <c r="D550" s="186" t="s">
        <v>126</v>
      </c>
      <c r="E550" s="35"/>
      <c r="F550" s="187" t="s">
        <v>685</v>
      </c>
      <c r="G550" s="35"/>
      <c r="H550" s="35"/>
      <c r="I550" s="112"/>
      <c r="J550" s="35"/>
      <c r="K550" s="35"/>
      <c r="L550" s="38"/>
      <c r="M550" s="188"/>
      <c r="N550" s="60"/>
      <c r="O550" s="60"/>
      <c r="P550" s="60"/>
      <c r="Q550" s="60"/>
      <c r="R550" s="60"/>
      <c r="S550" s="60"/>
      <c r="T550" s="61"/>
      <c r="AT550" s="17" t="s">
        <v>126</v>
      </c>
      <c r="AU550" s="17" t="s">
        <v>74</v>
      </c>
    </row>
    <row r="551" spans="2:65" s="1" customFormat="1" ht="19.5">
      <c r="B551" s="34"/>
      <c r="C551" s="35"/>
      <c r="D551" s="186" t="s">
        <v>130</v>
      </c>
      <c r="E551" s="35"/>
      <c r="F551" s="189" t="s">
        <v>389</v>
      </c>
      <c r="G551" s="35"/>
      <c r="H551" s="35"/>
      <c r="I551" s="112"/>
      <c r="J551" s="35"/>
      <c r="K551" s="35"/>
      <c r="L551" s="38"/>
      <c r="M551" s="188"/>
      <c r="N551" s="60"/>
      <c r="O551" s="60"/>
      <c r="P551" s="60"/>
      <c r="Q551" s="60"/>
      <c r="R551" s="60"/>
      <c r="S551" s="60"/>
      <c r="T551" s="61"/>
      <c r="AT551" s="17" t="s">
        <v>130</v>
      </c>
      <c r="AU551" s="17" t="s">
        <v>74</v>
      </c>
    </row>
    <row r="552" spans="2:65" s="11" customFormat="1" ht="11.25">
      <c r="B552" s="190"/>
      <c r="C552" s="191"/>
      <c r="D552" s="186" t="s">
        <v>136</v>
      </c>
      <c r="E552" s="192" t="s">
        <v>19</v>
      </c>
      <c r="F552" s="193" t="s">
        <v>686</v>
      </c>
      <c r="G552" s="191"/>
      <c r="H552" s="194">
        <v>2</v>
      </c>
      <c r="I552" s="195"/>
      <c r="J552" s="191"/>
      <c r="K552" s="191"/>
      <c r="L552" s="196"/>
      <c r="M552" s="197"/>
      <c r="N552" s="198"/>
      <c r="O552" s="198"/>
      <c r="P552" s="198"/>
      <c r="Q552" s="198"/>
      <c r="R552" s="198"/>
      <c r="S552" s="198"/>
      <c r="T552" s="199"/>
      <c r="AT552" s="200" t="s">
        <v>136</v>
      </c>
      <c r="AU552" s="200" t="s">
        <v>74</v>
      </c>
      <c r="AV552" s="11" t="s">
        <v>74</v>
      </c>
      <c r="AW552" s="11" t="s">
        <v>32</v>
      </c>
      <c r="AX552" s="11" t="s">
        <v>77</v>
      </c>
      <c r="AY552" s="200" t="s">
        <v>119</v>
      </c>
    </row>
    <row r="553" spans="2:65" s="1" customFormat="1" ht="16.5" customHeight="1">
      <c r="B553" s="34"/>
      <c r="C553" s="174" t="s">
        <v>687</v>
      </c>
      <c r="D553" s="174" t="s">
        <v>120</v>
      </c>
      <c r="E553" s="175" t="s">
        <v>688</v>
      </c>
      <c r="F553" s="176" t="s">
        <v>689</v>
      </c>
      <c r="G553" s="177" t="s">
        <v>230</v>
      </c>
      <c r="H553" s="178">
        <v>151.78</v>
      </c>
      <c r="I553" s="179"/>
      <c r="J553" s="180">
        <f>ROUND(I553*H553,2)</f>
        <v>0</v>
      </c>
      <c r="K553" s="176" t="s">
        <v>155</v>
      </c>
      <c r="L553" s="38"/>
      <c r="M553" s="181" t="s">
        <v>19</v>
      </c>
      <c r="N553" s="182" t="s">
        <v>41</v>
      </c>
      <c r="O553" s="60"/>
      <c r="P553" s="183">
        <f>O553*H553</f>
        <v>0</v>
      </c>
      <c r="Q553" s="183">
        <v>0</v>
      </c>
      <c r="R553" s="183">
        <f>Q553*H553</f>
        <v>0</v>
      </c>
      <c r="S553" s="183">
        <v>0</v>
      </c>
      <c r="T553" s="184">
        <f>S553*H553</f>
        <v>0</v>
      </c>
      <c r="AR553" s="17" t="s">
        <v>138</v>
      </c>
      <c r="AT553" s="17" t="s">
        <v>120</v>
      </c>
      <c r="AU553" s="17" t="s">
        <v>74</v>
      </c>
      <c r="AY553" s="17" t="s">
        <v>119</v>
      </c>
      <c r="BE553" s="185">
        <f>IF(N553="základní",J553,0)</f>
        <v>0</v>
      </c>
      <c r="BF553" s="185">
        <f>IF(N553="snížená",J553,0)</f>
        <v>0</v>
      </c>
      <c r="BG553" s="185">
        <f>IF(N553="zákl. přenesená",J553,0)</f>
        <v>0</v>
      </c>
      <c r="BH553" s="185">
        <f>IF(N553="sníž. přenesená",J553,0)</f>
        <v>0</v>
      </c>
      <c r="BI553" s="185">
        <f>IF(N553="nulová",J553,0)</f>
        <v>0</v>
      </c>
      <c r="BJ553" s="17" t="s">
        <v>77</v>
      </c>
      <c r="BK553" s="185">
        <f>ROUND(I553*H553,2)</f>
        <v>0</v>
      </c>
      <c r="BL553" s="17" t="s">
        <v>138</v>
      </c>
      <c r="BM553" s="17" t="s">
        <v>690</v>
      </c>
    </row>
    <row r="554" spans="2:65" s="1" customFormat="1" ht="11.25">
      <c r="B554" s="34"/>
      <c r="C554" s="35"/>
      <c r="D554" s="186" t="s">
        <v>126</v>
      </c>
      <c r="E554" s="35"/>
      <c r="F554" s="187" t="s">
        <v>691</v>
      </c>
      <c r="G554" s="35"/>
      <c r="H554" s="35"/>
      <c r="I554" s="112"/>
      <c r="J554" s="35"/>
      <c r="K554" s="35"/>
      <c r="L554" s="38"/>
      <c r="M554" s="188"/>
      <c r="N554" s="60"/>
      <c r="O554" s="60"/>
      <c r="P554" s="60"/>
      <c r="Q554" s="60"/>
      <c r="R554" s="60"/>
      <c r="S554" s="60"/>
      <c r="T554" s="61"/>
      <c r="AT554" s="17" t="s">
        <v>126</v>
      </c>
      <c r="AU554" s="17" t="s">
        <v>74</v>
      </c>
    </row>
    <row r="555" spans="2:65" s="11" customFormat="1" ht="11.25">
      <c r="B555" s="190"/>
      <c r="C555" s="191"/>
      <c r="D555" s="186" t="s">
        <v>136</v>
      </c>
      <c r="E555" s="192" t="s">
        <v>19</v>
      </c>
      <c r="F555" s="193" t="s">
        <v>680</v>
      </c>
      <c r="G555" s="191"/>
      <c r="H555" s="194">
        <v>38.25</v>
      </c>
      <c r="I555" s="195"/>
      <c r="J555" s="191"/>
      <c r="K555" s="191"/>
      <c r="L555" s="196"/>
      <c r="M555" s="197"/>
      <c r="N555" s="198"/>
      <c r="O555" s="198"/>
      <c r="P555" s="198"/>
      <c r="Q555" s="198"/>
      <c r="R555" s="198"/>
      <c r="S555" s="198"/>
      <c r="T555" s="199"/>
      <c r="AT555" s="200" t="s">
        <v>136</v>
      </c>
      <c r="AU555" s="200" t="s">
        <v>74</v>
      </c>
      <c r="AV555" s="11" t="s">
        <v>74</v>
      </c>
      <c r="AW555" s="11" t="s">
        <v>32</v>
      </c>
      <c r="AX555" s="11" t="s">
        <v>70</v>
      </c>
      <c r="AY555" s="200" t="s">
        <v>119</v>
      </c>
    </row>
    <row r="556" spans="2:65" s="11" customFormat="1" ht="11.25">
      <c r="B556" s="190"/>
      <c r="C556" s="191"/>
      <c r="D556" s="186" t="s">
        <v>136</v>
      </c>
      <c r="E556" s="192" t="s">
        <v>19</v>
      </c>
      <c r="F556" s="193" t="s">
        <v>674</v>
      </c>
      <c r="G556" s="191"/>
      <c r="H556" s="194">
        <v>113.53</v>
      </c>
      <c r="I556" s="195"/>
      <c r="J556" s="191"/>
      <c r="K556" s="191"/>
      <c r="L556" s="196"/>
      <c r="M556" s="197"/>
      <c r="N556" s="198"/>
      <c r="O556" s="198"/>
      <c r="P556" s="198"/>
      <c r="Q556" s="198"/>
      <c r="R556" s="198"/>
      <c r="S556" s="198"/>
      <c r="T556" s="199"/>
      <c r="AT556" s="200" t="s">
        <v>136</v>
      </c>
      <c r="AU556" s="200" t="s">
        <v>74</v>
      </c>
      <c r="AV556" s="11" t="s">
        <v>74</v>
      </c>
      <c r="AW556" s="11" t="s">
        <v>32</v>
      </c>
      <c r="AX556" s="11" t="s">
        <v>70</v>
      </c>
      <c r="AY556" s="200" t="s">
        <v>119</v>
      </c>
    </row>
    <row r="557" spans="2:65" s="13" customFormat="1" ht="11.25">
      <c r="B557" s="212"/>
      <c r="C557" s="213"/>
      <c r="D557" s="186" t="s">
        <v>136</v>
      </c>
      <c r="E557" s="214" t="s">
        <v>19</v>
      </c>
      <c r="F557" s="215" t="s">
        <v>188</v>
      </c>
      <c r="G557" s="213"/>
      <c r="H557" s="216">
        <v>151.78</v>
      </c>
      <c r="I557" s="217"/>
      <c r="J557" s="213"/>
      <c r="K557" s="213"/>
      <c r="L557" s="218"/>
      <c r="M557" s="219"/>
      <c r="N557" s="220"/>
      <c r="O557" s="220"/>
      <c r="P557" s="220"/>
      <c r="Q557" s="220"/>
      <c r="R557" s="220"/>
      <c r="S557" s="220"/>
      <c r="T557" s="221"/>
      <c r="AT557" s="222" t="s">
        <v>136</v>
      </c>
      <c r="AU557" s="222" t="s">
        <v>74</v>
      </c>
      <c r="AV557" s="13" t="s">
        <v>138</v>
      </c>
      <c r="AW557" s="13" t="s">
        <v>32</v>
      </c>
      <c r="AX557" s="13" t="s">
        <v>77</v>
      </c>
      <c r="AY557" s="222" t="s">
        <v>119</v>
      </c>
    </row>
    <row r="558" spans="2:65" s="1" customFormat="1" ht="16.5" customHeight="1">
      <c r="B558" s="34"/>
      <c r="C558" s="174" t="s">
        <v>692</v>
      </c>
      <c r="D558" s="174" t="s">
        <v>120</v>
      </c>
      <c r="E558" s="175" t="s">
        <v>693</v>
      </c>
      <c r="F558" s="176" t="s">
        <v>694</v>
      </c>
      <c r="G558" s="177" t="s">
        <v>182</v>
      </c>
      <c r="H558" s="178">
        <v>2</v>
      </c>
      <c r="I558" s="179"/>
      <c r="J558" s="180">
        <f>ROUND(I558*H558,2)</f>
        <v>0</v>
      </c>
      <c r="K558" s="176" t="s">
        <v>155</v>
      </c>
      <c r="L558" s="38"/>
      <c r="M558" s="181" t="s">
        <v>19</v>
      </c>
      <c r="N558" s="182" t="s">
        <v>41</v>
      </c>
      <c r="O558" s="60"/>
      <c r="P558" s="183">
        <f>O558*H558</f>
        <v>0</v>
      </c>
      <c r="Q558" s="183">
        <v>1.0000000000000001E-5</v>
      </c>
      <c r="R558" s="183">
        <f>Q558*H558</f>
        <v>2.0000000000000002E-5</v>
      </c>
      <c r="S558" s="183">
        <v>0</v>
      </c>
      <c r="T558" s="184">
        <f>S558*H558</f>
        <v>0</v>
      </c>
      <c r="AR558" s="17" t="s">
        <v>138</v>
      </c>
      <c r="AT558" s="17" t="s">
        <v>120</v>
      </c>
      <c r="AU558" s="17" t="s">
        <v>74</v>
      </c>
      <c r="AY558" s="17" t="s">
        <v>119</v>
      </c>
      <c r="BE558" s="185">
        <f>IF(N558="základní",J558,0)</f>
        <v>0</v>
      </c>
      <c r="BF558" s="185">
        <f>IF(N558="snížená",J558,0)</f>
        <v>0</v>
      </c>
      <c r="BG558" s="185">
        <f>IF(N558="zákl. přenesená",J558,0)</f>
        <v>0</v>
      </c>
      <c r="BH558" s="185">
        <f>IF(N558="sníž. přenesená",J558,0)</f>
        <v>0</v>
      </c>
      <c r="BI558" s="185">
        <f>IF(N558="nulová",J558,0)</f>
        <v>0</v>
      </c>
      <c r="BJ558" s="17" t="s">
        <v>77</v>
      </c>
      <c r="BK558" s="185">
        <f>ROUND(I558*H558,2)</f>
        <v>0</v>
      </c>
      <c r="BL558" s="17" t="s">
        <v>138</v>
      </c>
      <c r="BM558" s="17" t="s">
        <v>695</v>
      </c>
    </row>
    <row r="559" spans="2:65" s="1" customFormat="1" ht="11.25">
      <c r="B559" s="34"/>
      <c r="C559" s="35"/>
      <c r="D559" s="186" t="s">
        <v>126</v>
      </c>
      <c r="E559" s="35"/>
      <c r="F559" s="187" t="s">
        <v>696</v>
      </c>
      <c r="G559" s="35"/>
      <c r="H559" s="35"/>
      <c r="I559" s="112"/>
      <c r="J559" s="35"/>
      <c r="K559" s="35"/>
      <c r="L559" s="38"/>
      <c r="M559" s="188"/>
      <c r="N559" s="60"/>
      <c r="O559" s="60"/>
      <c r="P559" s="60"/>
      <c r="Q559" s="60"/>
      <c r="R559" s="60"/>
      <c r="S559" s="60"/>
      <c r="T559" s="61"/>
      <c r="AT559" s="17" t="s">
        <v>126</v>
      </c>
      <c r="AU559" s="17" t="s">
        <v>74</v>
      </c>
    </row>
    <row r="560" spans="2:65" s="11" customFormat="1" ht="11.25">
      <c r="B560" s="190"/>
      <c r="C560" s="191"/>
      <c r="D560" s="186" t="s">
        <v>136</v>
      </c>
      <c r="E560" s="192" t="s">
        <v>19</v>
      </c>
      <c r="F560" s="193" t="s">
        <v>686</v>
      </c>
      <c r="G560" s="191"/>
      <c r="H560" s="194">
        <v>2</v>
      </c>
      <c r="I560" s="195"/>
      <c r="J560" s="191"/>
      <c r="K560" s="191"/>
      <c r="L560" s="196"/>
      <c r="M560" s="197"/>
      <c r="N560" s="198"/>
      <c r="O560" s="198"/>
      <c r="P560" s="198"/>
      <c r="Q560" s="198"/>
      <c r="R560" s="198"/>
      <c r="S560" s="198"/>
      <c r="T560" s="199"/>
      <c r="AT560" s="200" t="s">
        <v>136</v>
      </c>
      <c r="AU560" s="200" t="s">
        <v>74</v>
      </c>
      <c r="AV560" s="11" t="s">
        <v>74</v>
      </c>
      <c r="AW560" s="11" t="s">
        <v>32</v>
      </c>
      <c r="AX560" s="11" t="s">
        <v>77</v>
      </c>
      <c r="AY560" s="200" t="s">
        <v>119</v>
      </c>
    </row>
    <row r="561" spans="2:65" s="1" customFormat="1" ht="16.5" customHeight="1">
      <c r="B561" s="34"/>
      <c r="C561" s="174" t="s">
        <v>697</v>
      </c>
      <c r="D561" s="174" t="s">
        <v>120</v>
      </c>
      <c r="E561" s="175" t="s">
        <v>698</v>
      </c>
      <c r="F561" s="176" t="s">
        <v>699</v>
      </c>
      <c r="G561" s="177" t="s">
        <v>230</v>
      </c>
      <c r="H561" s="178">
        <v>972</v>
      </c>
      <c r="I561" s="179"/>
      <c r="J561" s="180">
        <f>ROUND(I561*H561,2)</f>
        <v>0</v>
      </c>
      <c r="K561" s="176" t="s">
        <v>155</v>
      </c>
      <c r="L561" s="38"/>
      <c r="M561" s="181" t="s">
        <v>19</v>
      </c>
      <c r="N561" s="182" t="s">
        <v>41</v>
      </c>
      <c r="O561" s="60"/>
      <c r="P561" s="183">
        <f>O561*H561</f>
        <v>0</v>
      </c>
      <c r="Q561" s="183">
        <v>7.1900000000000006E-2</v>
      </c>
      <c r="R561" s="183">
        <f>Q561*H561</f>
        <v>69.886800000000008</v>
      </c>
      <c r="S561" s="183">
        <v>0</v>
      </c>
      <c r="T561" s="184">
        <f>S561*H561</f>
        <v>0</v>
      </c>
      <c r="AR561" s="17" t="s">
        <v>138</v>
      </c>
      <c r="AT561" s="17" t="s">
        <v>120</v>
      </c>
      <c r="AU561" s="17" t="s">
        <v>74</v>
      </c>
      <c r="AY561" s="17" t="s">
        <v>119</v>
      </c>
      <c r="BE561" s="185">
        <f>IF(N561="základní",J561,0)</f>
        <v>0</v>
      </c>
      <c r="BF561" s="185">
        <f>IF(N561="snížená",J561,0)</f>
        <v>0</v>
      </c>
      <c r="BG561" s="185">
        <f>IF(N561="zákl. přenesená",J561,0)</f>
        <v>0</v>
      </c>
      <c r="BH561" s="185">
        <f>IF(N561="sníž. přenesená",J561,0)</f>
        <v>0</v>
      </c>
      <c r="BI561" s="185">
        <f>IF(N561="nulová",J561,0)</f>
        <v>0</v>
      </c>
      <c r="BJ561" s="17" t="s">
        <v>77</v>
      </c>
      <c r="BK561" s="185">
        <f>ROUND(I561*H561,2)</f>
        <v>0</v>
      </c>
      <c r="BL561" s="17" t="s">
        <v>138</v>
      </c>
      <c r="BM561" s="17" t="s">
        <v>700</v>
      </c>
    </row>
    <row r="562" spans="2:65" s="1" customFormat="1" ht="19.5">
      <c r="B562" s="34"/>
      <c r="C562" s="35"/>
      <c r="D562" s="186" t="s">
        <v>126</v>
      </c>
      <c r="E562" s="35"/>
      <c r="F562" s="187" t="s">
        <v>701</v>
      </c>
      <c r="G562" s="35"/>
      <c r="H562" s="35"/>
      <c r="I562" s="112"/>
      <c r="J562" s="35"/>
      <c r="K562" s="35"/>
      <c r="L562" s="38"/>
      <c r="M562" s="188"/>
      <c r="N562" s="60"/>
      <c r="O562" s="60"/>
      <c r="P562" s="60"/>
      <c r="Q562" s="60"/>
      <c r="R562" s="60"/>
      <c r="S562" s="60"/>
      <c r="T562" s="61"/>
      <c r="AT562" s="17" t="s">
        <v>126</v>
      </c>
      <c r="AU562" s="17" t="s">
        <v>74</v>
      </c>
    </row>
    <row r="563" spans="2:65" s="1" customFormat="1" ht="19.5">
      <c r="B563" s="34"/>
      <c r="C563" s="35"/>
      <c r="D563" s="186" t="s">
        <v>130</v>
      </c>
      <c r="E563" s="35"/>
      <c r="F563" s="189" t="s">
        <v>414</v>
      </c>
      <c r="G563" s="35"/>
      <c r="H563" s="35"/>
      <c r="I563" s="112"/>
      <c r="J563" s="35"/>
      <c r="K563" s="35"/>
      <c r="L563" s="38"/>
      <c r="M563" s="188"/>
      <c r="N563" s="60"/>
      <c r="O563" s="60"/>
      <c r="P563" s="60"/>
      <c r="Q563" s="60"/>
      <c r="R563" s="60"/>
      <c r="S563" s="60"/>
      <c r="T563" s="61"/>
      <c r="AT563" s="17" t="s">
        <v>130</v>
      </c>
      <c r="AU563" s="17" t="s">
        <v>74</v>
      </c>
    </row>
    <row r="564" spans="2:65" s="14" customFormat="1" ht="11.25">
      <c r="B564" s="223"/>
      <c r="C564" s="224"/>
      <c r="D564" s="186" t="s">
        <v>136</v>
      </c>
      <c r="E564" s="225" t="s">
        <v>19</v>
      </c>
      <c r="F564" s="226" t="s">
        <v>531</v>
      </c>
      <c r="G564" s="224"/>
      <c r="H564" s="225" t="s">
        <v>19</v>
      </c>
      <c r="I564" s="227"/>
      <c r="J564" s="224"/>
      <c r="K564" s="224"/>
      <c r="L564" s="228"/>
      <c r="M564" s="229"/>
      <c r="N564" s="230"/>
      <c r="O564" s="230"/>
      <c r="P564" s="230"/>
      <c r="Q564" s="230"/>
      <c r="R564" s="230"/>
      <c r="S564" s="230"/>
      <c r="T564" s="231"/>
      <c r="AT564" s="232" t="s">
        <v>136</v>
      </c>
      <c r="AU564" s="232" t="s">
        <v>74</v>
      </c>
      <c r="AV564" s="14" t="s">
        <v>77</v>
      </c>
      <c r="AW564" s="14" t="s">
        <v>32</v>
      </c>
      <c r="AX564" s="14" t="s">
        <v>70</v>
      </c>
      <c r="AY564" s="232" t="s">
        <v>119</v>
      </c>
    </row>
    <row r="565" spans="2:65" s="11" customFormat="1" ht="11.25">
      <c r="B565" s="190"/>
      <c r="C565" s="191"/>
      <c r="D565" s="186" t="s">
        <v>136</v>
      </c>
      <c r="E565" s="192" t="s">
        <v>19</v>
      </c>
      <c r="F565" s="193" t="s">
        <v>702</v>
      </c>
      <c r="G565" s="191"/>
      <c r="H565" s="194">
        <v>365.9</v>
      </c>
      <c r="I565" s="195"/>
      <c r="J565" s="191"/>
      <c r="K565" s="191"/>
      <c r="L565" s="196"/>
      <c r="M565" s="197"/>
      <c r="N565" s="198"/>
      <c r="O565" s="198"/>
      <c r="P565" s="198"/>
      <c r="Q565" s="198"/>
      <c r="R565" s="198"/>
      <c r="S565" s="198"/>
      <c r="T565" s="199"/>
      <c r="AT565" s="200" t="s">
        <v>136</v>
      </c>
      <c r="AU565" s="200" t="s">
        <v>74</v>
      </c>
      <c r="AV565" s="11" t="s">
        <v>74</v>
      </c>
      <c r="AW565" s="11" t="s">
        <v>32</v>
      </c>
      <c r="AX565" s="11" t="s">
        <v>70</v>
      </c>
      <c r="AY565" s="200" t="s">
        <v>119</v>
      </c>
    </row>
    <row r="566" spans="2:65" s="11" customFormat="1" ht="11.25">
      <c r="B566" s="190"/>
      <c r="C566" s="191"/>
      <c r="D566" s="186" t="s">
        <v>136</v>
      </c>
      <c r="E566" s="192" t="s">
        <v>19</v>
      </c>
      <c r="F566" s="193" t="s">
        <v>703</v>
      </c>
      <c r="G566" s="191"/>
      <c r="H566" s="194">
        <v>352.3</v>
      </c>
      <c r="I566" s="195"/>
      <c r="J566" s="191"/>
      <c r="K566" s="191"/>
      <c r="L566" s="196"/>
      <c r="M566" s="197"/>
      <c r="N566" s="198"/>
      <c r="O566" s="198"/>
      <c r="P566" s="198"/>
      <c r="Q566" s="198"/>
      <c r="R566" s="198"/>
      <c r="S566" s="198"/>
      <c r="T566" s="199"/>
      <c r="AT566" s="200" t="s">
        <v>136</v>
      </c>
      <c r="AU566" s="200" t="s">
        <v>74</v>
      </c>
      <c r="AV566" s="11" t="s">
        <v>74</v>
      </c>
      <c r="AW566" s="11" t="s">
        <v>32</v>
      </c>
      <c r="AX566" s="11" t="s">
        <v>70</v>
      </c>
      <c r="AY566" s="200" t="s">
        <v>119</v>
      </c>
    </row>
    <row r="567" spans="2:65" s="11" customFormat="1" ht="11.25">
      <c r="B567" s="190"/>
      <c r="C567" s="191"/>
      <c r="D567" s="186" t="s">
        <v>136</v>
      </c>
      <c r="E567" s="192" t="s">
        <v>19</v>
      </c>
      <c r="F567" s="193" t="s">
        <v>704</v>
      </c>
      <c r="G567" s="191"/>
      <c r="H567" s="194">
        <v>21.7</v>
      </c>
      <c r="I567" s="195"/>
      <c r="J567" s="191"/>
      <c r="K567" s="191"/>
      <c r="L567" s="196"/>
      <c r="M567" s="197"/>
      <c r="N567" s="198"/>
      <c r="O567" s="198"/>
      <c r="P567" s="198"/>
      <c r="Q567" s="198"/>
      <c r="R567" s="198"/>
      <c r="S567" s="198"/>
      <c r="T567" s="199"/>
      <c r="AT567" s="200" t="s">
        <v>136</v>
      </c>
      <c r="AU567" s="200" t="s">
        <v>74</v>
      </c>
      <c r="AV567" s="11" t="s">
        <v>74</v>
      </c>
      <c r="AW567" s="11" t="s">
        <v>32</v>
      </c>
      <c r="AX567" s="11" t="s">
        <v>70</v>
      </c>
      <c r="AY567" s="200" t="s">
        <v>119</v>
      </c>
    </row>
    <row r="568" spans="2:65" s="11" customFormat="1" ht="11.25">
      <c r="B568" s="190"/>
      <c r="C568" s="191"/>
      <c r="D568" s="186" t="s">
        <v>136</v>
      </c>
      <c r="E568" s="192" t="s">
        <v>19</v>
      </c>
      <c r="F568" s="193" t="s">
        <v>705</v>
      </c>
      <c r="G568" s="191"/>
      <c r="H568" s="194">
        <v>22</v>
      </c>
      <c r="I568" s="195"/>
      <c r="J568" s="191"/>
      <c r="K568" s="191"/>
      <c r="L568" s="196"/>
      <c r="M568" s="197"/>
      <c r="N568" s="198"/>
      <c r="O568" s="198"/>
      <c r="P568" s="198"/>
      <c r="Q568" s="198"/>
      <c r="R568" s="198"/>
      <c r="S568" s="198"/>
      <c r="T568" s="199"/>
      <c r="AT568" s="200" t="s">
        <v>136</v>
      </c>
      <c r="AU568" s="200" t="s">
        <v>74</v>
      </c>
      <c r="AV568" s="11" t="s">
        <v>74</v>
      </c>
      <c r="AW568" s="11" t="s">
        <v>32</v>
      </c>
      <c r="AX568" s="11" t="s">
        <v>70</v>
      </c>
      <c r="AY568" s="200" t="s">
        <v>119</v>
      </c>
    </row>
    <row r="569" spans="2:65" s="11" customFormat="1" ht="11.25">
      <c r="B569" s="190"/>
      <c r="C569" s="191"/>
      <c r="D569" s="186" t="s">
        <v>136</v>
      </c>
      <c r="E569" s="192" t="s">
        <v>19</v>
      </c>
      <c r="F569" s="193" t="s">
        <v>706</v>
      </c>
      <c r="G569" s="191"/>
      <c r="H569" s="194">
        <v>46</v>
      </c>
      <c r="I569" s="195"/>
      <c r="J569" s="191"/>
      <c r="K569" s="191"/>
      <c r="L569" s="196"/>
      <c r="M569" s="197"/>
      <c r="N569" s="198"/>
      <c r="O569" s="198"/>
      <c r="P569" s="198"/>
      <c r="Q569" s="198"/>
      <c r="R569" s="198"/>
      <c r="S569" s="198"/>
      <c r="T569" s="199"/>
      <c r="AT569" s="200" t="s">
        <v>136</v>
      </c>
      <c r="AU569" s="200" t="s">
        <v>74</v>
      </c>
      <c r="AV569" s="11" t="s">
        <v>74</v>
      </c>
      <c r="AW569" s="11" t="s">
        <v>32</v>
      </c>
      <c r="AX569" s="11" t="s">
        <v>70</v>
      </c>
      <c r="AY569" s="200" t="s">
        <v>119</v>
      </c>
    </row>
    <row r="570" spans="2:65" s="11" customFormat="1" ht="22.5">
      <c r="B570" s="190"/>
      <c r="C570" s="191"/>
      <c r="D570" s="186" t="s">
        <v>136</v>
      </c>
      <c r="E570" s="192" t="s">
        <v>19</v>
      </c>
      <c r="F570" s="193" t="s">
        <v>707</v>
      </c>
      <c r="G570" s="191"/>
      <c r="H570" s="194">
        <v>164.1</v>
      </c>
      <c r="I570" s="195"/>
      <c r="J570" s="191"/>
      <c r="K570" s="191"/>
      <c r="L570" s="196"/>
      <c r="M570" s="197"/>
      <c r="N570" s="198"/>
      <c r="O570" s="198"/>
      <c r="P570" s="198"/>
      <c r="Q570" s="198"/>
      <c r="R570" s="198"/>
      <c r="S570" s="198"/>
      <c r="T570" s="199"/>
      <c r="AT570" s="200" t="s">
        <v>136</v>
      </c>
      <c r="AU570" s="200" t="s">
        <v>74</v>
      </c>
      <c r="AV570" s="11" t="s">
        <v>74</v>
      </c>
      <c r="AW570" s="11" t="s">
        <v>32</v>
      </c>
      <c r="AX570" s="11" t="s">
        <v>70</v>
      </c>
      <c r="AY570" s="200" t="s">
        <v>119</v>
      </c>
    </row>
    <row r="571" spans="2:65" s="13" customFormat="1" ht="11.25">
      <c r="B571" s="212"/>
      <c r="C571" s="213"/>
      <c r="D571" s="186" t="s">
        <v>136</v>
      </c>
      <c r="E571" s="214" t="s">
        <v>19</v>
      </c>
      <c r="F571" s="215" t="s">
        <v>188</v>
      </c>
      <c r="G571" s="213"/>
      <c r="H571" s="216">
        <v>972.00000000000011</v>
      </c>
      <c r="I571" s="217"/>
      <c r="J571" s="213"/>
      <c r="K571" s="213"/>
      <c r="L571" s="218"/>
      <c r="M571" s="219"/>
      <c r="N571" s="220"/>
      <c r="O571" s="220"/>
      <c r="P571" s="220"/>
      <c r="Q571" s="220"/>
      <c r="R571" s="220"/>
      <c r="S571" s="220"/>
      <c r="T571" s="221"/>
      <c r="AT571" s="222" t="s">
        <v>136</v>
      </c>
      <c r="AU571" s="222" t="s">
        <v>74</v>
      </c>
      <c r="AV571" s="13" t="s">
        <v>138</v>
      </c>
      <c r="AW571" s="13" t="s">
        <v>32</v>
      </c>
      <c r="AX571" s="13" t="s">
        <v>77</v>
      </c>
      <c r="AY571" s="222" t="s">
        <v>119</v>
      </c>
    </row>
    <row r="572" spans="2:65" s="1" customFormat="1" ht="16.5" customHeight="1">
      <c r="B572" s="34"/>
      <c r="C572" s="174" t="s">
        <v>708</v>
      </c>
      <c r="D572" s="174" t="s">
        <v>120</v>
      </c>
      <c r="E572" s="175" t="s">
        <v>709</v>
      </c>
      <c r="F572" s="176" t="s">
        <v>710</v>
      </c>
      <c r="G572" s="177" t="s">
        <v>230</v>
      </c>
      <c r="H572" s="178">
        <v>972</v>
      </c>
      <c r="I572" s="179"/>
      <c r="J572" s="180">
        <f>ROUND(I572*H572,2)</f>
        <v>0</v>
      </c>
      <c r="K572" s="176" t="s">
        <v>155</v>
      </c>
      <c r="L572" s="38"/>
      <c r="M572" s="181" t="s">
        <v>19</v>
      </c>
      <c r="N572" s="182" t="s">
        <v>41</v>
      </c>
      <c r="O572" s="60"/>
      <c r="P572" s="183">
        <f>O572*H572</f>
        <v>0</v>
      </c>
      <c r="Q572" s="183">
        <v>8.9779999999999999E-2</v>
      </c>
      <c r="R572" s="183">
        <f>Q572*H572</f>
        <v>87.266159999999999</v>
      </c>
      <c r="S572" s="183">
        <v>0</v>
      </c>
      <c r="T572" s="184">
        <f>S572*H572</f>
        <v>0</v>
      </c>
      <c r="AR572" s="17" t="s">
        <v>138</v>
      </c>
      <c r="AT572" s="17" t="s">
        <v>120</v>
      </c>
      <c r="AU572" s="17" t="s">
        <v>74</v>
      </c>
      <c r="AY572" s="17" t="s">
        <v>119</v>
      </c>
      <c r="BE572" s="185">
        <f>IF(N572="základní",J572,0)</f>
        <v>0</v>
      </c>
      <c r="BF572" s="185">
        <f>IF(N572="snížená",J572,0)</f>
        <v>0</v>
      </c>
      <c r="BG572" s="185">
        <f>IF(N572="zákl. přenesená",J572,0)</f>
        <v>0</v>
      </c>
      <c r="BH572" s="185">
        <f>IF(N572="sníž. přenesená",J572,0)</f>
        <v>0</v>
      </c>
      <c r="BI572" s="185">
        <f>IF(N572="nulová",J572,0)</f>
        <v>0</v>
      </c>
      <c r="BJ572" s="17" t="s">
        <v>77</v>
      </c>
      <c r="BK572" s="185">
        <f>ROUND(I572*H572,2)</f>
        <v>0</v>
      </c>
      <c r="BL572" s="17" t="s">
        <v>138</v>
      </c>
      <c r="BM572" s="17" t="s">
        <v>711</v>
      </c>
    </row>
    <row r="573" spans="2:65" s="1" customFormat="1" ht="19.5">
      <c r="B573" s="34"/>
      <c r="C573" s="35"/>
      <c r="D573" s="186" t="s">
        <v>126</v>
      </c>
      <c r="E573" s="35"/>
      <c r="F573" s="187" t="s">
        <v>712</v>
      </c>
      <c r="G573" s="35"/>
      <c r="H573" s="35"/>
      <c r="I573" s="112"/>
      <c r="J573" s="35"/>
      <c r="K573" s="35"/>
      <c r="L573" s="38"/>
      <c r="M573" s="188"/>
      <c r="N573" s="60"/>
      <c r="O573" s="60"/>
      <c r="P573" s="60"/>
      <c r="Q573" s="60"/>
      <c r="R573" s="60"/>
      <c r="S573" s="60"/>
      <c r="T573" s="61"/>
      <c r="AT573" s="17" t="s">
        <v>126</v>
      </c>
      <c r="AU573" s="17" t="s">
        <v>74</v>
      </c>
    </row>
    <row r="574" spans="2:65" s="1" customFormat="1" ht="19.5">
      <c r="B574" s="34"/>
      <c r="C574" s="35"/>
      <c r="D574" s="186" t="s">
        <v>130</v>
      </c>
      <c r="E574" s="35"/>
      <c r="F574" s="189" t="s">
        <v>414</v>
      </c>
      <c r="G574" s="35"/>
      <c r="H574" s="35"/>
      <c r="I574" s="112"/>
      <c r="J574" s="35"/>
      <c r="K574" s="35"/>
      <c r="L574" s="38"/>
      <c r="M574" s="188"/>
      <c r="N574" s="60"/>
      <c r="O574" s="60"/>
      <c r="P574" s="60"/>
      <c r="Q574" s="60"/>
      <c r="R574" s="60"/>
      <c r="S574" s="60"/>
      <c r="T574" s="61"/>
      <c r="AT574" s="17" t="s">
        <v>130</v>
      </c>
      <c r="AU574" s="17" t="s">
        <v>74</v>
      </c>
    </row>
    <row r="575" spans="2:65" s="14" customFormat="1" ht="11.25">
      <c r="B575" s="223"/>
      <c r="C575" s="224"/>
      <c r="D575" s="186" t="s">
        <v>136</v>
      </c>
      <c r="E575" s="225" t="s">
        <v>19</v>
      </c>
      <c r="F575" s="226" t="s">
        <v>531</v>
      </c>
      <c r="G575" s="224"/>
      <c r="H575" s="225" t="s">
        <v>19</v>
      </c>
      <c r="I575" s="227"/>
      <c r="J575" s="224"/>
      <c r="K575" s="224"/>
      <c r="L575" s="228"/>
      <c r="M575" s="229"/>
      <c r="N575" s="230"/>
      <c r="O575" s="230"/>
      <c r="P575" s="230"/>
      <c r="Q575" s="230"/>
      <c r="R575" s="230"/>
      <c r="S575" s="230"/>
      <c r="T575" s="231"/>
      <c r="AT575" s="232" t="s">
        <v>136</v>
      </c>
      <c r="AU575" s="232" t="s">
        <v>74</v>
      </c>
      <c r="AV575" s="14" t="s">
        <v>77</v>
      </c>
      <c r="AW575" s="14" t="s">
        <v>32</v>
      </c>
      <c r="AX575" s="14" t="s">
        <v>70</v>
      </c>
      <c r="AY575" s="232" t="s">
        <v>119</v>
      </c>
    </row>
    <row r="576" spans="2:65" s="11" customFormat="1" ht="11.25">
      <c r="B576" s="190"/>
      <c r="C576" s="191"/>
      <c r="D576" s="186" t="s">
        <v>136</v>
      </c>
      <c r="E576" s="192" t="s">
        <v>19</v>
      </c>
      <c r="F576" s="193" t="s">
        <v>702</v>
      </c>
      <c r="G576" s="191"/>
      <c r="H576" s="194">
        <v>365.9</v>
      </c>
      <c r="I576" s="195"/>
      <c r="J576" s="191"/>
      <c r="K576" s="191"/>
      <c r="L576" s="196"/>
      <c r="M576" s="197"/>
      <c r="N576" s="198"/>
      <c r="O576" s="198"/>
      <c r="P576" s="198"/>
      <c r="Q576" s="198"/>
      <c r="R576" s="198"/>
      <c r="S576" s="198"/>
      <c r="T576" s="199"/>
      <c r="AT576" s="200" t="s">
        <v>136</v>
      </c>
      <c r="AU576" s="200" t="s">
        <v>74</v>
      </c>
      <c r="AV576" s="11" t="s">
        <v>74</v>
      </c>
      <c r="AW576" s="11" t="s">
        <v>32</v>
      </c>
      <c r="AX576" s="11" t="s">
        <v>70</v>
      </c>
      <c r="AY576" s="200" t="s">
        <v>119</v>
      </c>
    </row>
    <row r="577" spans="2:65" s="11" customFormat="1" ht="11.25">
      <c r="B577" s="190"/>
      <c r="C577" s="191"/>
      <c r="D577" s="186" t="s">
        <v>136</v>
      </c>
      <c r="E577" s="192" t="s">
        <v>19</v>
      </c>
      <c r="F577" s="193" t="s">
        <v>703</v>
      </c>
      <c r="G577" s="191"/>
      <c r="H577" s="194">
        <v>352.3</v>
      </c>
      <c r="I577" s="195"/>
      <c r="J577" s="191"/>
      <c r="K577" s="191"/>
      <c r="L577" s="196"/>
      <c r="M577" s="197"/>
      <c r="N577" s="198"/>
      <c r="O577" s="198"/>
      <c r="P577" s="198"/>
      <c r="Q577" s="198"/>
      <c r="R577" s="198"/>
      <c r="S577" s="198"/>
      <c r="T577" s="199"/>
      <c r="AT577" s="200" t="s">
        <v>136</v>
      </c>
      <c r="AU577" s="200" t="s">
        <v>74</v>
      </c>
      <c r="AV577" s="11" t="s">
        <v>74</v>
      </c>
      <c r="AW577" s="11" t="s">
        <v>32</v>
      </c>
      <c r="AX577" s="11" t="s">
        <v>70</v>
      </c>
      <c r="AY577" s="200" t="s">
        <v>119</v>
      </c>
    </row>
    <row r="578" spans="2:65" s="11" customFormat="1" ht="11.25">
      <c r="B578" s="190"/>
      <c r="C578" s="191"/>
      <c r="D578" s="186" t="s">
        <v>136</v>
      </c>
      <c r="E578" s="192" t="s">
        <v>19</v>
      </c>
      <c r="F578" s="193" t="s">
        <v>704</v>
      </c>
      <c r="G578" s="191"/>
      <c r="H578" s="194">
        <v>21.7</v>
      </c>
      <c r="I578" s="195"/>
      <c r="J578" s="191"/>
      <c r="K578" s="191"/>
      <c r="L578" s="196"/>
      <c r="M578" s="197"/>
      <c r="N578" s="198"/>
      <c r="O578" s="198"/>
      <c r="P578" s="198"/>
      <c r="Q578" s="198"/>
      <c r="R578" s="198"/>
      <c r="S578" s="198"/>
      <c r="T578" s="199"/>
      <c r="AT578" s="200" t="s">
        <v>136</v>
      </c>
      <c r="AU578" s="200" t="s">
        <v>74</v>
      </c>
      <c r="AV578" s="11" t="s">
        <v>74</v>
      </c>
      <c r="AW578" s="11" t="s">
        <v>32</v>
      </c>
      <c r="AX578" s="11" t="s">
        <v>70</v>
      </c>
      <c r="AY578" s="200" t="s">
        <v>119</v>
      </c>
    </row>
    <row r="579" spans="2:65" s="11" customFormat="1" ht="11.25">
      <c r="B579" s="190"/>
      <c r="C579" s="191"/>
      <c r="D579" s="186" t="s">
        <v>136</v>
      </c>
      <c r="E579" s="192" t="s">
        <v>19</v>
      </c>
      <c r="F579" s="193" t="s">
        <v>705</v>
      </c>
      <c r="G579" s="191"/>
      <c r="H579" s="194">
        <v>22</v>
      </c>
      <c r="I579" s="195"/>
      <c r="J579" s="191"/>
      <c r="K579" s="191"/>
      <c r="L579" s="196"/>
      <c r="M579" s="197"/>
      <c r="N579" s="198"/>
      <c r="O579" s="198"/>
      <c r="P579" s="198"/>
      <c r="Q579" s="198"/>
      <c r="R579" s="198"/>
      <c r="S579" s="198"/>
      <c r="T579" s="199"/>
      <c r="AT579" s="200" t="s">
        <v>136</v>
      </c>
      <c r="AU579" s="200" t="s">
        <v>74</v>
      </c>
      <c r="AV579" s="11" t="s">
        <v>74</v>
      </c>
      <c r="AW579" s="11" t="s">
        <v>32</v>
      </c>
      <c r="AX579" s="11" t="s">
        <v>70</v>
      </c>
      <c r="AY579" s="200" t="s">
        <v>119</v>
      </c>
    </row>
    <row r="580" spans="2:65" s="11" customFormat="1" ht="11.25">
      <c r="B580" s="190"/>
      <c r="C580" s="191"/>
      <c r="D580" s="186" t="s">
        <v>136</v>
      </c>
      <c r="E580" s="192" t="s">
        <v>19</v>
      </c>
      <c r="F580" s="193" t="s">
        <v>706</v>
      </c>
      <c r="G580" s="191"/>
      <c r="H580" s="194">
        <v>46</v>
      </c>
      <c r="I580" s="195"/>
      <c r="J580" s="191"/>
      <c r="K580" s="191"/>
      <c r="L580" s="196"/>
      <c r="M580" s="197"/>
      <c r="N580" s="198"/>
      <c r="O580" s="198"/>
      <c r="P580" s="198"/>
      <c r="Q580" s="198"/>
      <c r="R580" s="198"/>
      <c r="S580" s="198"/>
      <c r="T580" s="199"/>
      <c r="AT580" s="200" t="s">
        <v>136</v>
      </c>
      <c r="AU580" s="200" t="s">
        <v>74</v>
      </c>
      <c r="AV580" s="11" t="s">
        <v>74</v>
      </c>
      <c r="AW580" s="11" t="s">
        <v>32</v>
      </c>
      <c r="AX580" s="11" t="s">
        <v>70</v>
      </c>
      <c r="AY580" s="200" t="s">
        <v>119</v>
      </c>
    </row>
    <row r="581" spans="2:65" s="11" customFormat="1" ht="22.5">
      <c r="B581" s="190"/>
      <c r="C581" s="191"/>
      <c r="D581" s="186" t="s">
        <v>136</v>
      </c>
      <c r="E581" s="192" t="s">
        <v>19</v>
      </c>
      <c r="F581" s="193" t="s">
        <v>707</v>
      </c>
      <c r="G581" s="191"/>
      <c r="H581" s="194">
        <v>164.1</v>
      </c>
      <c r="I581" s="195"/>
      <c r="J581" s="191"/>
      <c r="K581" s="191"/>
      <c r="L581" s="196"/>
      <c r="M581" s="197"/>
      <c r="N581" s="198"/>
      <c r="O581" s="198"/>
      <c r="P581" s="198"/>
      <c r="Q581" s="198"/>
      <c r="R581" s="198"/>
      <c r="S581" s="198"/>
      <c r="T581" s="199"/>
      <c r="AT581" s="200" t="s">
        <v>136</v>
      </c>
      <c r="AU581" s="200" t="s">
        <v>74</v>
      </c>
      <c r="AV581" s="11" t="s">
        <v>74</v>
      </c>
      <c r="AW581" s="11" t="s">
        <v>32</v>
      </c>
      <c r="AX581" s="11" t="s">
        <v>70</v>
      </c>
      <c r="AY581" s="200" t="s">
        <v>119</v>
      </c>
    </row>
    <row r="582" spans="2:65" s="13" customFormat="1" ht="11.25">
      <c r="B582" s="212"/>
      <c r="C582" s="213"/>
      <c r="D582" s="186" t="s">
        <v>136</v>
      </c>
      <c r="E582" s="214" t="s">
        <v>19</v>
      </c>
      <c r="F582" s="215" t="s">
        <v>188</v>
      </c>
      <c r="G582" s="213"/>
      <c r="H582" s="216">
        <v>972.00000000000011</v>
      </c>
      <c r="I582" s="217"/>
      <c r="J582" s="213"/>
      <c r="K582" s="213"/>
      <c r="L582" s="218"/>
      <c r="M582" s="219"/>
      <c r="N582" s="220"/>
      <c r="O582" s="220"/>
      <c r="P582" s="220"/>
      <c r="Q582" s="220"/>
      <c r="R582" s="220"/>
      <c r="S582" s="220"/>
      <c r="T582" s="221"/>
      <c r="AT582" s="222" t="s">
        <v>136</v>
      </c>
      <c r="AU582" s="222" t="s">
        <v>74</v>
      </c>
      <c r="AV582" s="13" t="s">
        <v>138</v>
      </c>
      <c r="AW582" s="13" t="s">
        <v>32</v>
      </c>
      <c r="AX582" s="13" t="s">
        <v>77</v>
      </c>
      <c r="AY582" s="222" t="s">
        <v>119</v>
      </c>
    </row>
    <row r="583" spans="2:65" s="1" customFormat="1" ht="16.5" customHeight="1">
      <c r="B583" s="34"/>
      <c r="C583" s="174" t="s">
        <v>713</v>
      </c>
      <c r="D583" s="174" t="s">
        <v>120</v>
      </c>
      <c r="E583" s="175" t="s">
        <v>714</v>
      </c>
      <c r="F583" s="176" t="s">
        <v>715</v>
      </c>
      <c r="G583" s="177" t="s">
        <v>230</v>
      </c>
      <c r="H583" s="178">
        <v>739.9</v>
      </c>
      <c r="I583" s="179"/>
      <c r="J583" s="180">
        <f>ROUND(I583*H583,2)</f>
        <v>0</v>
      </c>
      <c r="K583" s="176" t="s">
        <v>155</v>
      </c>
      <c r="L583" s="38"/>
      <c r="M583" s="181" t="s">
        <v>19</v>
      </c>
      <c r="N583" s="182" t="s">
        <v>41</v>
      </c>
      <c r="O583" s="60"/>
      <c r="P583" s="183">
        <f>O583*H583</f>
        <v>0</v>
      </c>
      <c r="Q583" s="183">
        <v>0.15540000000000001</v>
      </c>
      <c r="R583" s="183">
        <f>Q583*H583</f>
        <v>114.98046000000001</v>
      </c>
      <c r="S583" s="183">
        <v>0</v>
      </c>
      <c r="T583" s="184">
        <f>S583*H583</f>
        <v>0</v>
      </c>
      <c r="AR583" s="17" t="s">
        <v>138</v>
      </c>
      <c r="AT583" s="17" t="s">
        <v>120</v>
      </c>
      <c r="AU583" s="17" t="s">
        <v>74</v>
      </c>
      <c r="AY583" s="17" t="s">
        <v>119</v>
      </c>
      <c r="BE583" s="185">
        <f>IF(N583="základní",J583,0)</f>
        <v>0</v>
      </c>
      <c r="BF583" s="185">
        <f>IF(N583="snížená",J583,0)</f>
        <v>0</v>
      </c>
      <c r="BG583" s="185">
        <f>IF(N583="zákl. přenesená",J583,0)</f>
        <v>0</v>
      </c>
      <c r="BH583" s="185">
        <f>IF(N583="sníž. přenesená",J583,0)</f>
        <v>0</v>
      </c>
      <c r="BI583" s="185">
        <f>IF(N583="nulová",J583,0)</f>
        <v>0</v>
      </c>
      <c r="BJ583" s="17" t="s">
        <v>77</v>
      </c>
      <c r="BK583" s="185">
        <f>ROUND(I583*H583,2)</f>
        <v>0</v>
      </c>
      <c r="BL583" s="17" t="s">
        <v>138</v>
      </c>
      <c r="BM583" s="17" t="s">
        <v>716</v>
      </c>
    </row>
    <row r="584" spans="2:65" s="1" customFormat="1" ht="19.5">
      <c r="B584" s="34"/>
      <c r="C584" s="35"/>
      <c r="D584" s="186" t="s">
        <v>126</v>
      </c>
      <c r="E584" s="35"/>
      <c r="F584" s="187" t="s">
        <v>717</v>
      </c>
      <c r="G584" s="35"/>
      <c r="H584" s="35"/>
      <c r="I584" s="112"/>
      <c r="J584" s="35"/>
      <c r="K584" s="35"/>
      <c r="L584" s="38"/>
      <c r="M584" s="188"/>
      <c r="N584" s="60"/>
      <c r="O584" s="60"/>
      <c r="P584" s="60"/>
      <c r="Q584" s="60"/>
      <c r="R584" s="60"/>
      <c r="S584" s="60"/>
      <c r="T584" s="61"/>
      <c r="AT584" s="17" t="s">
        <v>126</v>
      </c>
      <c r="AU584" s="17" t="s">
        <v>74</v>
      </c>
    </row>
    <row r="585" spans="2:65" s="1" customFormat="1" ht="19.5">
      <c r="B585" s="34"/>
      <c r="C585" s="35"/>
      <c r="D585" s="186" t="s">
        <v>130</v>
      </c>
      <c r="E585" s="35"/>
      <c r="F585" s="189" t="s">
        <v>316</v>
      </c>
      <c r="G585" s="35"/>
      <c r="H585" s="35"/>
      <c r="I585" s="112"/>
      <c r="J585" s="35"/>
      <c r="K585" s="35"/>
      <c r="L585" s="38"/>
      <c r="M585" s="188"/>
      <c r="N585" s="60"/>
      <c r="O585" s="60"/>
      <c r="P585" s="60"/>
      <c r="Q585" s="60"/>
      <c r="R585" s="60"/>
      <c r="S585" s="60"/>
      <c r="T585" s="61"/>
      <c r="AT585" s="17" t="s">
        <v>130</v>
      </c>
      <c r="AU585" s="17" t="s">
        <v>74</v>
      </c>
    </row>
    <row r="586" spans="2:65" s="11" customFormat="1" ht="11.25">
      <c r="B586" s="190"/>
      <c r="C586" s="191"/>
      <c r="D586" s="186" t="s">
        <v>136</v>
      </c>
      <c r="E586" s="192" t="s">
        <v>19</v>
      </c>
      <c r="F586" s="193" t="s">
        <v>702</v>
      </c>
      <c r="G586" s="191"/>
      <c r="H586" s="194">
        <v>365.9</v>
      </c>
      <c r="I586" s="195"/>
      <c r="J586" s="191"/>
      <c r="K586" s="191"/>
      <c r="L586" s="196"/>
      <c r="M586" s="197"/>
      <c r="N586" s="198"/>
      <c r="O586" s="198"/>
      <c r="P586" s="198"/>
      <c r="Q586" s="198"/>
      <c r="R586" s="198"/>
      <c r="S586" s="198"/>
      <c r="T586" s="199"/>
      <c r="AT586" s="200" t="s">
        <v>136</v>
      </c>
      <c r="AU586" s="200" t="s">
        <v>74</v>
      </c>
      <c r="AV586" s="11" t="s">
        <v>74</v>
      </c>
      <c r="AW586" s="11" t="s">
        <v>32</v>
      </c>
      <c r="AX586" s="11" t="s">
        <v>70</v>
      </c>
      <c r="AY586" s="200" t="s">
        <v>119</v>
      </c>
    </row>
    <row r="587" spans="2:65" s="11" customFormat="1" ht="11.25">
      <c r="B587" s="190"/>
      <c r="C587" s="191"/>
      <c r="D587" s="186" t="s">
        <v>136</v>
      </c>
      <c r="E587" s="192" t="s">
        <v>19</v>
      </c>
      <c r="F587" s="193" t="s">
        <v>703</v>
      </c>
      <c r="G587" s="191"/>
      <c r="H587" s="194">
        <v>352.3</v>
      </c>
      <c r="I587" s="195"/>
      <c r="J587" s="191"/>
      <c r="K587" s="191"/>
      <c r="L587" s="196"/>
      <c r="M587" s="197"/>
      <c r="N587" s="198"/>
      <c r="O587" s="198"/>
      <c r="P587" s="198"/>
      <c r="Q587" s="198"/>
      <c r="R587" s="198"/>
      <c r="S587" s="198"/>
      <c r="T587" s="199"/>
      <c r="AT587" s="200" t="s">
        <v>136</v>
      </c>
      <c r="AU587" s="200" t="s">
        <v>74</v>
      </c>
      <c r="AV587" s="11" t="s">
        <v>74</v>
      </c>
      <c r="AW587" s="11" t="s">
        <v>32</v>
      </c>
      <c r="AX587" s="11" t="s">
        <v>70</v>
      </c>
      <c r="AY587" s="200" t="s">
        <v>119</v>
      </c>
    </row>
    <row r="588" spans="2:65" s="11" customFormat="1" ht="11.25">
      <c r="B588" s="190"/>
      <c r="C588" s="191"/>
      <c r="D588" s="186" t="s">
        <v>136</v>
      </c>
      <c r="E588" s="192" t="s">
        <v>19</v>
      </c>
      <c r="F588" s="193" t="s">
        <v>704</v>
      </c>
      <c r="G588" s="191"/>
      <c r="H588" s="194">
        <v>21.7</v>
      </c>
      <c r="I588" s="195"/>
      <c r="J588" s="191"/>
      <c r="K588" s="191"/>
      <c r="L588" s="196"/>
      <c r="M588" s="197"/>
      <c r="N588" s="198"/>
      <c r="O588" s="198"/>
      <c r="P588" s="198"/>
      <c r="Q588" s="198"/>
      <c r="R588" s="198"/>
      <c r="S588" s="198"/>
      <c r="T588" s="199"/>
      <c r="AT588" s="200" t="s">
        <v>136</v>
      </c>
      <c r="AU588" s="200" t="s">
        <v>74</v>
      </c>
      <c r="AV588" s="11" t="s">
        <v>74</v>
      </c>
      <c r="AW588" s="11" t="s">
        <v>32</v>
      </c>
      <c r="AX588" s="11" t="s">
        <v>70</v>
      </c>
      <c r="AY588" s="200" t="s">
        <v>119</v>
      </c>
    </row>
    <row r="589" spans="2:65" s="13" customFormat="1" ht="11.25">
      <c r="B589" s="212"/>
      <c r="C589" s="213"/>
      <c r="D589" s="186" t="s">
        <v>136</v>
      </c>
      <c r="E589" s="214" t="s">
        <v>19</v>
      </c>
      <c r="F589" s="215" t="s">
        <v>188</v>
      </c>
      <c r="G589" s="213"/>
      <c r="H589" s="216">
        <v>739.90000000000009</v>
      </c>
      <c r="I589" s="217"/>
      <c r="J589" s="213"/>
      <c r="K589" s="213"/>
      <c r="L589" s="218"/>
      <c r="M589" s="219"/>
      <c r="N589" s="220"/>
      <c r="O589" s="220"/>
      <c r="P589" s="220"/>
      <c r="Q589" s="220"/>
      <c r="R589" s="220"/>
      <c r="S589" s="220"/>
      <c r="T589" s="221"/>
      <c r="AT589" s="222" t="s">
        <v>136</v>
      </c>
      <c r="AU589" s="222" t="s">
        <v>74</v>
      </c>
      <c r="AV589" s="13" t="s">
        <v>138</v>
      </c>
      <c r="AW589" s="13" t="s">
        <v>32</v>
      </c>
      <c r="AX589" s="13" t="s">
        <v>77</v>
      </c>
      <c r="AY589" s="222" t="s">
        <v>119</v>
      </c>
    </row>
    <row r="590" spans="2:65" s="1" customFormat="1" ht="16.5" customHeight="1">
      <c r="B590" s="34"/>
      <c r="C590" s="233" t="s">
        <v>718</v>
      </c>
      <c r="D590" s="233" t="s">
        <v>337</v>
      </c>
      <c r="E590" s="234" t="s">
        <v>719</v>
      </c>
      <c r="F590" s="235" t="s">
        <v>720</v>
      </c>
      <c r="G590" s="236" t="s">
        <v>177</v>
      </c>
      <c r="H590" s="237">
        <v>747.29899999999998</v>
      </c>
      <c r="I590" s="238"/>
      <c r="J590" s="239">
        <f>ROUND(I590*H590,2)</f>
        <v>0</v>
      </c>
      <c r="K590" s="235" t="s">
        <v>19</v>
      </c>
      <c r="L590" s="240"/>
      <c r="M590" s="241" t="s">
        <v>19</v>
      </c>
      <c r="N590" s="242" t="s">
        <v>41</v>
      </c>
      <c r="O590" s="60"/>
      <c r="P590" s="183">
        <f>O590*H590</f>
        <v>0</v>
      </c>
      <c r="Q590" s="183">
        <v>8.5999999999999993E-2</v>
      </c>
      <c r="R590" s="183">
        <f>Q590*H590</f>
        <v>64.267713999999998</v>
      </c>
      <c r="S590" s="183">
        <v>0</v>
      </c>
      <c r="T590" s="184">
        <f>S590*H590</f>
        <v>0</v>
      </c>
      <c r="AR590" s="17" t="s">
        <v>157</v>
      </c>
      <c r="AT590" s="17" t="s">
        <v>337</v>
      </c>
      <c r="AU590" s="17" t="s">
        <v>74</v>
      </c>
      <c r="AY590" s="17" t="s">
        <v>119</v>
      </c>
      <c r="BE590" s="185">
        <f>IF(N590="základní",J590,0)</f>
        <v>0</v>
      </c>
      <c r="BF590" s="185">
        <f>IF(N590="snížená",J590,0)</f>
        <v>0</v>
      </c>
      <c r="BG590" s="185">
        <f>IF(N590="zákl. přenesená",J590,0)</f>
        <v>0</v>
      </c>
      <c r="BH590" s="185">
        <f>IF(N590="sníž. přenesená",J590,0)</f>
        <v>0</v>
      </c>
      <c r="BI590" s="185">
        <f>IF(N590="nulová",J590,0)</f>
        <v>0</v>
      </c>
      <c r="BJ590" s="17" t="s">
        <v>77</v>
      </c>
      <c r="BK590" s="185">
        <f>ROUND(I590*H590,2)</f>
        <v>0</v>
      </c>
      <c r="BL590" s="17" t="s">
        <v>138</v>
      </c>
      <c r="BM590" s="17" t="s">
        <v>721</v>
      </c>
    </row>
    <row r="591" spans="2:65" s="1" customFormat="1" ht="11.25">
      <c r="B591" s="34"/>
      <c r="C591" s="35"/>
      <c r="D591" s="186" t="s">
        <v>126</v>
      </c>
      <c r="E591" s="35"/>
      <c r="F591" s="187" t="s">
        <v>720</v>
      </c>
      <c r="G591" s="35"/>
      <c r="H591" s="35"/>
      <c r="I591" s="112"/>
      <c r="J591" s="35"/>
      <c r="K591" s="35"/>
      <c r="L591" s="38"/>
      <c r="M591" s="188"/>
      <c r="N591" s="60"/>
      <c r="O591" s="60"/>
      <c r="P591" s="60"/>
      <c r="Q591" s="60"/>
      <c r="R591" s="60"/>
      <c r="S591" s="60"/>
      <c r="T591" s="61"/>
      <c r="AT591" s="17" t="s">
        <v>126</v>
      </c>
      <c r="AU591" s="17" t="s">
        <v>74</v>
      </c>
    </row>
    <row r="592" spans="2:65" s="11" customFormat="1" ht="11.25">
      <c r="B592" s="190"/>
      <c r="C592" s="191"/>
      <c r="D592" s="186" t="s">
        <v>136</v>
      </c>
      <c r="E592" s="192" t="s">
        <v>19</v>
      </c>
      <c r="F592" s="193" t="s">
        <v>722</v>
      </c>
      <c r="G592" s="191"/>
      <c r="H592" s="194">
        <v>747.29899999999998</v>
      </c>
      <c r="I592" s="195"/>
      <c r="J592" s="191"/>
      <c r="K592" s="191"/>
      <c r="L592" s="196"/>
      <c r="M592" s="197"/>
      <c r="N592" s="198"/>
      <c r="O592" s="198"/>
      <c r="P592" s="198"/>
      <c r="Q592" s="198"/>
      <c r="R592" s="198"/>
      <c r="S592" s="198"/>
      <c r="T592" s="199"/>
      <c r="AT592" s="200" t="s">
        <v>136</v>
      </c>
      <c r="AU592" s="200" t="s">
        <v>74</v>
      </c>
      <c r="AV592" s="11" t="s">
        <v>74</v>
      </c>
      <c r="AW592" s="11" t="s">
        <v>32</v>
      </c>
      <c r="AX592" s="11" t="s">
        <v>77</v>
      </c>
      <c r="AY592" s="200" t="s">
        <v>119</v>
      </c>
    </row>
    <row r="593" spans="2:65" s="1" customFormat="1" ht="16.5" customHeight="1">
      <c r="B593" s="34"/>
      <c r="C593" s="174" t="s">
        <v>723</v>
      </c>
      <c r="D593" s="174" t="s">
        <v>120</v>
      </c>
      <c r="E593" s="175" t="s">
        <v>724</v>
      </c>
      <c r="F593" s="176" t="s">
        <v>725</v>
      </c>
      <c r="G593" s="177" t="s">
        <v>230</v>
      </c>
      <c r="H593" s="178">
        <v>22</v>
      </c>
      <c r="I593" s="179"/>
      <c r="J593" s="180">
        <f>ROUND(I593*H593,2)</f>
        <v>0</v>
      </c>
      <c r="K593" s="176" t="s">
        <v>155</v>
      </c>
      <c r="L593" s="38"/>
      <c r="M593" s="181" t="s">
        <v>19</v>
      </c>
      <c r="N593" s="182" t="s">
        <v>41</v>
      </c>
      <c r="O593" s="60"/>
      <c r="P593" s="183">
        <f>O593*H593</f>
        <v>0</v>
      </c>
      <c r="Q593" s="183">
        <v>0.16849</v>
      </c>
      <c r="R593" s="183">
        <f>Q593*H593</f>
        <v>3.7067800000000002</v>
      </c>
      <c r="S593" s="183">
        <v>0</v>
      </c>
      <c r="T593" s="184">
        <f>S593*H593</f>
        <v>0</v>
      </c>
      <c r="AR593" s="17" t="s">
        <v>138</v>
      </c>
      <c r="AT593" s="17" t="s">
        <v>120</v>
      </c>
      <c r="AU593" s="17" t="s">
        <v>74</v>
      </c>
      <c r="AY593" s="17" t="s">
        <v>119</v>
      </c>
      <c r="BE593" s="185">
        <f>IF(N593="základní",J593,0)</f>
        <v>0</v>
      </c>
      <c r="BF593" s="185">
        <f>IF(N593="snížená",J593,0)</f>
        <v>0</v>
      </c>
      <c r="BG593" s="185">
        <f>IF(N593="zákl. přenesená",J593,0)</f>
        <v>0</v>
      </c>
      <c r="BH593" s="185">
        <f>IF(N593="sníž. přenesená",J593,0)</f>
        <v>0</v>
      </c>
      <c r="BI593" s="185">
        <f>IF(N593="nulová",J593,0)</f>
        <v>0</v>
      </c>
      <c r="BJ593" s="17" t="s">
        <v>77</v>
      </c>
      <c r="BK593" s="185">
        <f>ROUND(I593*H593,2)</f>
        <v>0</v>
      </c>
      <c r="BL593" s="17" t="s">
        <v>138</v>
      </c>
      <c r="BM593" s="17" t="s">
        <v>726</v>
      </c>
    </row>
    <row r="594" spans="2:65" s="1" customFormat="1" ht="19.5">
      <c r="B594" s="34"/>
      <c r="C594" s="35"/>
      <c r="D594" s="186" t="s">
        <v>126</v>
      </c>
      <c r="E594" s="35"/>
      <c r="F594" s="187" t="s">
        <v>727</v>
      </c>
      <c r="G594" s="35"/>
      <c r="H594" s="35"/>
      <c r="I594" s="112"/>
      <c r="J594" s="35"/>
      <c r="K594" s="35"/>
      <c r="L594" s="38"/>
      <c r="M594" s="188"/>
      <c r="N594" s="60"/>
      <c r="O594" s="60"/>
      <c r="P594" s="60"/>
      <c r="Q594" s="60"/>
      <c r="R594" s="60"/>
      <c r="S594" s="60"/>
      <c r="T594" s="61"/>
      <c r="AT594" s="17" t="s">
        <v>126</v>
      </c>
      <c r="AU594" s="17" t="s">
        <v>74</v>
      </c>
    </row>
    <row r="595" spans="2:65" s="1" customFormat="1" ht="19.5">
      <c r="B595" s="34"/>
      <c r="C595" s="35"/>
      <c r="D595" s="186" t="s">
        <v>130</v>
      </c>
      <c r="E595" s="35"/>
      <c r="F595" s="189" t="s">
        <v>414</v>
      </c>
      <c r="G595" s="35"/>
      <c r="H595" s="35"/>
      <c r="I595" s="112"/>
      <c r="J595" s="35"/>
      <c r="K595" s="35"/>
      <c r="L595" s="38"/>
      <c r="M595" s="188"/>
      <c r="N595" s="60"/>
      <c r="O595" s="60"/>
      <c r="P595" s="60"/>
      <c r="Q595" s="60"/>
      <c r="R595" s="60"/>
      <c r="S595" s="60"/>
      <c r="T595" s="61"/>
      <c r="AT595" s="17" t="s">
        <v>130</v>
      </c>
      <c r="AU595" s="17" t="s">
        <v>74</v>
      </c>
    </row>
    <row r="596" spans="2:65" s="11" customFormat="1" ht="11.25">
      <c r="B596" s="190"/>
      <c r="C596" s="191"/>
      <c r="D596" s="186" t="s">
        <v>136</v>
      </c>
      <c r="E596" s="192" t="s">
        <v>19</v>
      </c>
      <c r="F596" s="193" t="s">
        <v>728</v>
      </c>
      <c r="G596" s="191"/>
      <c r="H596" s="194">
        <v>22</v>
      </c>
      <c r="I596" s="195"/>
      <c r="J596" s="191"/>
      <c r="K596" s="191"/>
      <c r="L596" s="196"/>
      <c r="M596" s="197"/>
      <c r="N596" s="198"/>
      <c r="O596" s="198"/>
      <c r="P596" s="198"/>
      <c r="Q596" s="198"/>
      <c r="R596" s="198"/>
      <c r="S596" s="198"/>
      <c r="T596" s="199"/>
      <c r="AT596" s="200" t="s">
        <v>136</v>
      </c>
      <c r="AU596" s="200" t="s">
        <v>74</v>
      </c>
      <c r="AV596" s="11" t="s">
        <v>74</v>
      </c>
      <c r="AW596" s="11" t="s">
        <v>32</v>
      </c>
      <c r="AX596" s="11" t="s">
        <v>77</v>
      </c>
      <c r="AY596" s="200" t="s">
        <v>119</v>
      </c>
    </row>
    <row r="597" spans="2:65" s="1" customFormat="1" ht="16.5" customHeight="1">
      <c r="B597" s="34"/>
      <c r="C597" s="233" t="s">
        <v>729</v>
      </c>
      <c r="D597" s="233" t="s">
        <v>337</v>
      </c>
      <c r="E597" s="234" t="s">
        <v>730</v>
      </c>
      <c r="F597" s="235" t="s">
        <v>731</v>
      </c>
      <c r="G597" s="236" t="s">
        <v>230</v>
      </c>
      <c r="H597" s="237">
        <v>22.66</v>
      </c>
      <c r="I597" s="238"/>
      <c r="J597" s="239">
        <f>ROUND(I597*H597,2)</f>
        <v>0</v>
      </c>
      <c r="K597" s="235" t="s">
        <v>155</v>
      </c>
      <c r="L597" s="240"/>
      <c r="M597" s="241" t="s">
        <v>19</v>
      </c>
      <c r="N597" s="242" t="s">
        <v>41</v>
      </c>
      <c r="O597" s="60"/>
      <c r="P597" s="183">
        <f>O597*H597</f>
        <v>0</v>
      </c>
      <c r="Q597" s="183">
        <v>0.15</v>
      </c>
      <c r="R597" s="183">
        <f>Q597*H597</f>
        <v>3.399</v>
      </c>
      <c r="S597" s="183">
        <v>0</v>
      </c>
      <c r="T597" s="184">
        <f>S597*H597</f>
        <v>0</v>
      </c>
      <c r="AR597" s="17" t="s">
        <v>157</v>
      </c>
      <c r="AT597" s="17" t="s">
        <v>337</v>
      </c>
      <c r="AU597" s="17" t="s">
        <v>74</v>
      </c>
      <c r="AY597" s="17" t="s">
        <v>119</v>
      </c>
      <c r="BE597" s="185">
        <f>IF(N597="základní",J597,0)</f>
        <v>0</v>
      </c>
      <c r="BF597" s="185">
        <f>IF(N597="snížená",J597,0)</f>
        <v>0</v>
      </c>
      <c r="BG597" s="185">
        <f>IF(N597="zákl. přenesená",J597,0)</f>
        <v>0</v>
      </c>
      <c r="BH597" s="185">
        <f>IF(N597="sníž. přenesená",J597,0)</f>
        <v>0</v>
      </c>
      <c r="BI597" s="185">
        <f>IF(N597="nulová",J597,0)</f>
        <v>0</v>
      </c>
      <c r="BJ597" s="17" t="s">
        <v>77</v>
      </c>
      <c r="BK597" s="185">
        <f>ROUND(I597*H597,2)</f>
        <v>0</v>
      </c>
      <c r="BL597" s="17" t="s">
        <v>138</v>
      </c>
      <c r="BM597" s="17" t="s">
        <v>732</v>
      </c>
    </row>
    <row r="598" spans="2:65" s="1" customFormat="1" ht="11.25">
      <c r="B598" s="34"/>
      <c r="C598" s="35"/>
      <c r="D598" s="186" t="s">
        <v>126</v>
      </c>
      <c r="E598" s="35"/>
      <c r="F598" s="187" t="s">
        <v>731</v>
      </c>
      <c r="G598" s="35"/>
      <c r="H598" s="35"/>
      <c r="I598" s="112"/>
      <c r="J598" s="35"/>
      <c r="K598" s="35"/>
      <c r="L598" s="38"/>
      <c r="M598" s="188"/>
      <c r="N598" s="60"/>
      <c r="O598" s="60"/>
      <c r="P598" s="60"/>
      <c r="Q598" s="60"/>
      <c r="R598" s="60"/>
      <c r="S598" s="60"/>
      <c r="T598" s="61"/>
      <c r="AT598" s="17" t="s">
        <v>126</v>
      </c>
      <c r="AU598" s="17" t="s">
        <v>74</v>
      </c>
    </row>
    <row r="599" spans="2:65" s="11" customFormat="1" ht="11.25">
      <c r="B599" s="190"/>
      <c r="C599" s="191"/>
      <c r="D599" s="186" t="s">
        <v>136</v>
      </c>
      <c r="E599" s="192" t="s">
        <v>19</v>
      </c>
      <c r="F599" s="193" t="s">
        <v>733</v>
      </c>
      <c r="G599" s="191"/>
      <c r="H599" s="194">
        <v>22.66</v>
      </c>
      <c r="I599" s="195"/>
      <c r="J599" s="191"/>
      <c r="K599" s="191"/>
      <c r="L599" s="196"/>
      <c r="M599" s="197"/>
      <c r="N599" s="198"/>
      <c r="O599" s="198"/>
      <c r="P599" s="198"/>
      <c r="Q599" s="198"/>
      <c r="R599" s="198"/>
      <c r="S599" s="198"/>
      <c r="T599" s="199"/>
      <c r="AT599" s="200" t="s">
        <v>136</v>
      </c>
      <c r="AU599" s="200" t="s">
        <v>74</v>
      </c>
      <c r="AV599" s="11" t="s">
        <v>74</v>
      </c>
      <c r="AW599" s="11" t="s">
        <v>32</v>
      </c>
      <c r="AX599" s="11" t="s">
        <v>77</v>
      </c>
      <c r="AY599" s="200" t="s">
        <v>119</v>
      </c>
    </row>
    <row r="600" spans="2:65" s="1" customFormat="1" ht="16.5" customHeight="1">
      <c r="B600" s="34"/>
      <c r="C600" s="174" t="s">
        <v>734</v>
      </c>
      <c r="D600" s="174" t="s">
        <v>120</v>
      </c>
      <c r="E600" s="175" t="s">
        <v>735</v>
      </c>
      <c r="F600" s="176" t="s">
        <v>736</v>
      </c>
      <c r="G600" s="177" t="s">
        <v>230</v>
      </c>
      <c r="H600" s="178">
        <v>310.39999999999998</v>
      </c>
      <c r="I600" s="179"/>
      <c r="J600" s="180">
        <f>ROUND(I600*H600,2)</f>
        <v>0</v>
      </c>
      <c r="K600" s="176" t="s">
        <v>155</v>
      </c>
      <c r="L600" s="38"/>
      <c r="M600" s="181" t="s">
        <v>19</v>
      </c>
      <c r="N600" s="182" t="s">
        <v>41</v>
      </c>
      <c r="O600" s="60"/>
      <c r="P600" s="183">
        <f>O600*H600</f>
        <v>0</v>
      </c>
      <c r="Q600" s="183">
        <v>0.10095</v>
      </c>
      <c r="R600" s="183">
        <f>Q600*H600</f>
        <v>31.334879999999998</v>
      </c>
      <c r="S600" s="183">
        <v>0</v>
      </c>
      <c r="T600" s="184">
        <f>S600*H600</f>
        <v>0</v>
      </c>
      <c r="AR600" s="17" t="s">
        <v>138</v>
      </c>
      <c r="AT600" s="17" t="s">
        <v>120</v>
      </c>
      <c r="AU600" s="17" t="s">
        <v>74</v>
      </c>
      <c r="AY600" s="17" t="s">
        <v>119</v>
      </c>
      <c r="BE600" s="185">
        <f>IF(N600="základní",J600,0)</f>
        <v>0</v>
      </c>
      <c r="BF600" s="185">
        <f>IF(N600="snížená",J600,0)</f>
        <v>0</v>
      </c>
      <c r="BG600" s="185">
        <f>IF(N600="zákl. přenesená",J600,0)</f>
        <v>0</v>
      </c>
      <c r="BH600" s="185">
        <f>IF(N600="sníž. přenesená",J600,0)</f>
        <v>0</v>
      </c>
      <c r="BI600" s="185">
        <f>IF(N600="nulová",J600,0)</f>
        <v>0</v>
      </c>
      <c r="BJ600" s="17" t="s">
        <v>77</v>
      </c>
      <c r="BK600" s="185">
        <f>ROUND(I600*H600,2)</f>
        <v>0</v>
      </c>
      <c r="BL600" s="17" t="s">
        <v>138</v>
      </c>
      <c r="BM600" s="17" t="s">
        <v>737</v>
      </c>
    </row>
    <row r="601" spans="2:65" s="1" customFormat="1" ht="19.5">
      <c r="B601" s="34"/>
      <c r="C601" s="35"/>
      <c r="D601" s="186" t="s">
        <v>126</v>
      </c>
      <c r="E601" s="35"/>
      <c r="F601" s="187" t="s">
        <v>738</v>
      </c>
      <c r="G601" s="35"/>
      <c r="H601" s="35"/>
      <c r="I601" s="112"/>
      <c r="J601" s="35"/>
      <c r="K601" s="35"/>
      <c r="L601" s="38"/>
      <c r="M601" s="188"/>
      <c r="N601" s="60"/>
      <c r="O601" s="60"/>
      <c r="P601" s="60"/>
      <c r="Q601" s="60"/>
      <c r="R601" s="60"/>
      <c r="S601" s="60"/>
      <c r="T601" s="61"/>
      <c r="AT601" s="17" t="s">
        <v>126</v>
      </c>
      <c r="AU601" s="17" t="s">
        <v>74</v>
      </c>
    </row>
    <row r="602" spans="2:65" s="1" customFormat="1" ht="19.5">
      <c r="B602" s="34"/>
      <c r="C602" s="35"/>
      <c r="D602" s="186" t="s">
        <v>130</v>
      </c>
      <c r="E602" s="35"/>
      <c r="F602" s="189" t="s">
        <v>414</v>
      </c>
      <c r="G602" s="35"/>
      <c r="H602" s="35"/>
      <c r="I602" s="112"/>
      <c r="J602" s="35"/>
      <c r="K602" s="35"/>
      <c r="L602" s="38"/>
      <c r="M602" s="188"/>
      <c r="N602" s="60"/>
      <c r="O602" s="60"/>
      <c r="P602" s="60"/>
      <c r="Q602" s="60"/>
      <c r="R602" s="60"/>
      <c r="S602" s="60"/>
      <c r="T602" s="61"/>
      <c r="AT602" s="17" t="s">
        <v>130</v>
      </c>
      <c r="AU602" s="17" t="s">
        <v>74</v>
      </c>
    </row>
    <row r="603" spans="2:65" s="11" customFormat="1" ht="11.25">
      <c r="B603" s="190"/>
      <c r="C603" s="191"/>
      <c r="D603" s="186" t="s">
        <v>136</v>
      </c>
      <c r="E603" s="192" t="s">
        <v>19</v>
      </c>
      <c r="F603" s="193" t="s">
        <v>739</v>
      </c>
      <c r="G603" s="191"/>
      <c r="H603" s="194">
        <v>160.1</v>
      </c>
      <c r="I603" s="195"/>
      <c r="J603" s="191"/>
      <c r="K603" s="191"/>
      <c r="L603" s="196"/>
      <c r="M603" s="197"/>
      <c r="N603" s="198"/>
      <c r="O603" s="198"/>
      <c r="P603" s="198"/>
      <c r="Q603" s="198"/>
      <c r="R603" s="198"/>
      <c r="S603" s="198"/>
      <c r="T603" s="199"/>
      <c r="AT603" s="200" t="s">
        <v>136</v>
      </c>
      <c r="AU603" s="200" t="s">
        <v>74</v>
      </c>
      <c r="AV603" s="11" t="s">
        <v>74</v>
      </c>
      <c r="AW603" s="11" t="s">
        <v>32</v>
      </c>
      <c r="AX603" s="11" t="s">
        <v>70</v>
      </c>
      <c r="AY603" s="200" t="s">
        <v>119</v>
      </c>
    </row>
    <row r="604" spans="2:65" s="11" customFormat="1" ht="11.25">
      <c r="B604" s="190"/>
      <c r="C604" s="191"/>
      <c r="D604" s="186" t="s">
        <v>136</v>
      </c>
      <c r="E604" s="192" t="s">
        <v>19</v>
      </c>
      <c r="F604" s="193" t="s">
        <v>740</v>
      </c>
      <c r="G604" s="191"/>
      <c r="H604" s="194">
        <v>150.30000000000001</v>
      </c>
      <c r="I604" s="195"/>
      <c r="J604" s="191"/>
      <c r="K604" s="191"/>
      <c r="L604" s="196"/>
      <c r="M604" s="197"/>
      <c r="N604" s="198"/>
      <c r="O604" s="198"/>
      <c r="P604" s="198"/>
      <c r="Q604" s="198"/>
      <c r="R604" s="198"/>
      <c r="S604" s="198"/>
      <c r="T604" s="199"/>
      <c r="AT604" s="200" t="s">
        <v>136</v>
      </c>
      <c r="AU604" s="200" t="s">
        <v>74</v>
      </c>
      <c r="AV604" s="11" t="s">
        <v>74</v>
      </c>
      <c r="AW604" s="11" t="s">
        <v>32</v>
      </c>
      <c r="AX604" s="11" t="s">
        <v>70</v>
      </c>
      <c r="AY604" s="200" t="s">
        <v>119</v>
      </c>
    </row>
    <row r="605" spans="2:65" s="13" customFormat="1" ht="11.25">
      <c r="B605" s="212"/>
      <c r="C605" s="213"/>
      <c r="D605" s="186" t="s">
        <v>136</v>
      </c>
      <c r="E605" s="214" t="s">
        <v>19</v>
      </c>
      <c r="F605" s="215" t="s">
        <v>188</v>
      </c>
      <c r="G605" s="213"/>
      <c r="H605" s="216">
        <v>310.39999999999998</v>
      </c>
      <c r="I605" s="217"/>
      <c r="J605" s="213"/>
      <c r="K605" s="213"/>
      <c r="L605" s="218"/>
      <c r="M605" s="219"/>
      <c r="N605" s="220"/>
      <c r="O605" s="220"/>
      <c r="P605" s="220"/>
      <c r="Q605" s="220"/>
      <c r="R605" s="220"/>
      <c r="S605" s="220"/>
      <c r="T605" s="221"/>
      <c r="AT605" s="222" t="s">
        <v>136</v>
      </c>
      <c r="AU605" s="222" t="s">
        <v>74</v>
      </c>
      <c r="AV605" s="13" t="s">
        <v>138</v>
      </c>
      <c r="AW605" s="13" t="s">
        <v>32</v>
      </c>
      <c r="AX605" s="13" t="s">
        <v>77</v>
      </c>
      <c r="AY605" s="222" t="s">
        <v>119</v>
      </c>
    </row>
    <row r="606" spans="2:65" s="1" customFormat="1" ht="16.5" customHeight="1">
      <c r="B606" s="34"/>
      <c r="C606" s="233" t="s">
        <v>741</v>
      </c>
      <c r="D606" s="233" t="s">
        <v>337</v>
      </c>
      <c r="E606" s="234" t="s">
        <v>742</v>
      </c>
      <c r="F606" s="235" t="s">
        <v>743</v>
      </c>
      <c r="G606" s="236" t="s">
        <v>177</v>
      </c>
      <c r="H606" s="237">
        <v>316.608</v>
      </c>
      <c r="I606" s="238"/>
      <c r="J606" s="239">
        <f>ROUND(I606*H606,2)</f>
        <v>0</v>
      </c>
      <c r="K606" s="235" t="s">
        <v>19</v>
      </c>
      <c r="L606" s="240"/>
      <c r="M606" s="241" t="s">
        <v>19</v>
      </c>
      <c r="N606" s="242" t="s">
        <v>41</v>
      </c>
      <c r="O606" s="60"/>
      <c r="P606" s="183">
        <f>O606*H606</f>
        <v>0</v>
      </c>
      <c r="Q606" s="183">
        <v>2.8000000000000001E-2</v>
      </c>
      <c r="R606" s="183">
        <f>Q606*H606</f>
        <v>8.865024</v>
      </c>
      <c r="S606" s="183">
        <v>0</v>
      </c>
      <c r="T606" s="184">
        <f>S606*H606</f>
        <v>0</v>
      </c>
      <c r="AR606" s="17" t="s">
        <v>157</v>
      </c>
      <c r="AT606" s="17" t="s">
        <v>337</v>
      </c>
      <c r="AU606" s="17" t="s">
        <v>74</v>
      </c>
      <c r="AY606" s="17" t="s">
        <v>119</v>
      </c>
      <c r="BE606" s="185">
        <f>IF(N606="základní",J606,0)</f>
        <v>0</v>
      </c>
      <c r="BF606" s="185">
        <f>IF(N606="snížená",J606,0)</f>
        <v>0</v>
      </c>
      <c r="BG606" s="185">
        <f>IF(N606="zákl. přenesená",J606,0)</f>
        <v>0</v>
      </c>
      <c r="BH606" s="185">
        <f>IF(N606="sníž. přenesená",J606,0)</f>
        <v>0</v>
      </c>
      <c r="BI606" s="185">
        <f>IF(N606="nulová",J606,0)</f>
        <v>0</v>
      </c>
      <c r="BJ606" s="17" t="s">
        <v>77</v>
      </c>
      <c r="BK606" s="185">
        <f>ROUND(I606*H606,2)</f>
        <v>0</v>
      </c>
      <c r="BL606" s="17" t="s">
        <v>138</v>
      </c>
      <c r="BM606" s="17" t="s">
        <v>744</v>
      </c>
    </row>
    <row r="607" spans="2:65" s="1" customFormat="1" ht="11.25">
      <c r="B607" s="34"/>
      <c r="C607" s="35"/>
      <c r="D607" s="186" t="s">
        <v>126</v>
      </c>
      <c r="E607" s="35"/>
      <c r="F607" s="187" t="s">
        <v>743</v>
      </c>
      <c r="G607" s="35"/>
      <c r="H607" s="35"/>
      <c r="I607" s="112"/>
      <c r="J607" s="35"/>
      <c r="K607" s="35"/>
      <c r="L607" s="38"/>
      <c r="M607" s="188"/>
      <c r="N607" s="60"/>
      <c r="O607" s="60"/>
      <c r="P607" s="60"/>
      <c r="Q607" s="60"/>
      <c r="R607" s="60"/>
      <c r="S607" s="60"/>
      <c r="T607" s="61"/>
      <c r="AT607" s="17" t="s">
        <v>126</v>
      </c>
      <c r="AU607" s="17" t="s">
        <v>74</v>
      </c>
    </row>
    <row r="608" spans="2:65" s="11" customFormat="1" ht="11.25">
      <c r="B608" s="190"/>
      <c r="C608" s="191"/>
      <c r="D608" s="186" t="s">
        <v>136</v>
      </c>
      <c r="E608" s="192" t="s">
        <v>19</v>
      </c>
      <c r="F608" s="193" t="s">
        <v>745</v>
      </c>
      <c r="G608" s="191"/>
      <c r="H608" s="194">
        <v>316.608</v>
      </c>
      <c r="I608" s="195"/>
      <c r="J608" s="191"/>
      <c r="K608" s="191"/>
      <c r="L608" s="196"/>
      <c r="M608" s="197"/>
      <c r="N608" s="198"/>
      <c r="O608" s="198"/>
      <c r="P608" s="198"/>
      <c r="Q608" s="198"/>
      <c r="R608" s="198"/>
      <c r="S608" s="198"/>
      <c r="T608" s="199"/>
      <c r="AT608" s="200" t="s">
        <v>136</v>
      </c>
      <c r="AU608" s="200" t="s">
        <v>74</v>
      </c>
      <c r="AV608" s="11" t="s">
        <v>74</v>
      </c>
      <c r="AW608" s="11" t="s">
        <v>32</v>
      </c>
      <c r="AX608" s="11" t="s">
        <v>77</v>
      </c>
      <c r="AY608" s="200" t="s">
        <v>119</v>
      </c>
    </row>
    <row r="609" spans="2:65" s="1" customFormat="1" ht="16.5" customHeight="1">
      <c r="B609" s="34"/>
      <c r="C609" s="174" t="s">
        <v>746</v>
      </c>
      <c r="D609" s="174" t="s">
        <v>120</v>
      </c>
      <c r="E609" s="175" t="s">
        <v>747</v>
      </c>
      <c r="F609" s="176" t="s">
        <v>748</v>
      </c>
      <c r="G609" s="177" t="s">
        <v>239</v>
      </c>
      <c r="H609" s="178">
        <v>57.223999999999997</v>
      </c>
      <c r="I609" s="179"/>
      <c r="J609" s="180">
        <f>ROUND(I609*H609,2)</f>
        <v>0</v>
      </c>
      <c r="K609" s="176" t="s">
        <v>155</v>
      </c>
      <c r="L609" s="38"/>
      <c r="M609" s="181" t="s">
        <v>19</v>
      </c>
      <c r="N609" s="182" t="s">
        <v>41</v>
      </c>
      <c r="O609" s="60"/>
      <c r="P609" s="183">
        <f>O609*H609</f>
        <v>0</v>
      </c>
      <c r="Q609" s="183">
        <v>2.2563399999999998</v>
      </c>
      <c r="R609" s="183">
        <f>Q609*H609</f>
        <v>129.11680015999997</v>
      </c>
      <c r="S609" s="183">
        <v>0</v>
      </c>
      <c r="T609" s="184">
        <f>S609*H609</f>
        <v>0</v>
      </c>
      <c r="AR609" s="17" t="s">
        <v>138</v>
      </c>
      <c r="AT609" s="17" t="s">
        <v>120</v>
      </c>
      <c r="AU609" s="17" t="s">
        <v>74</v>
      </c>
      <c r="AY609" s="17" t="s">
        <v>119</v>
      </c>
      <c r="BE609" s="185">
        <f>IF(N609="základní",J609,0)</f>
        <v>0</v>
      </c>
      <c r="BF609" s="185">
        <f>IF(N609="snížená",J609,0)</f>
        <v>0</v>
      </c>
      <c r="BG609" s="185">
        <f>IF(N609="zákl. přenesená",J609,0)</f>
        <v>0</v>
      </c>
      <c r="BH609" s="185">
        <f>IF(N609="sníž. přenesená",J609,0)</f>
        <v>0</v>
      </c>
      <c r="BI609" s="185">
        <f>IF(N609="nulová",J609,0)</f>
        <v>0</v>
      </c>
      <c r="BJ609" s="17" t="s">
        <v>77</v>
      </c>
      <c r="BK609" s="185">
        <f>ROUND(I609*H609,2)</f>
        <v>0</v>
      </c>
      <c r="BL609" s="17" t="s">
        <v>138</v>
      </c>
      <c r="BM609" s="17" t="s">
        <v>749</v>
      </c>
    </row>
    <row r="610" spans="2:65" s="1" customFormat="1" ht="11.25">
      <c r="B610" s="34"/>
      <c r="C610" s="35"/>
      <c r="D610" s="186" t="s">
        <v>126</v>
      </c>
      <c r="E610" s="35"/>
      <c r="F610" s="187" t="s">
        <v>750</v>
      </c>
      <c r="G610" s="35"/>
      <c r="H610" s="35"/>
      <c r="I610" s="112"/>
      <c r="J610" s="35"/>
      <c r="K610" s="35"/>
      <c r="L610" s="38"/>
      <c r="M610" s="188"/>
      <c r="N610" s="60"/>
      <c r="O610" s="60"/>
      <c r="P610" s="60"/>
      <c r="Q610" s="60"/>
      <c r="R610" s="60"/>
      <c r="S610" s="60"/>
      <c r="T610" s="61"/>
      <c r="AT610" s="17" t="s">
        <v>126</v>
      </c>
      <c r="AU610" s="17" t="s">
        <v>74</v>
      </c>
    </row>
    <row r="611" spans="2:65" s="1" customFormat="1" ht="19.5">
      <c r="B611" s="34"/>
      <c r="C611" s="35"/>
      <c r="D611" s="186" t="s">
        <v>130</v>
      </c>
      <c r="E611" s="35"/>
      <c r="F611" s="189" t="s">
        <v>414</v>
      </c>
      <c r="G611" s="35"/>
      <c r="H611" s="35"/>
      <c r="I611" s="112"/>
      <c r="J611" s="35"/>
      <c r="K611" s="35"/>
      <c r="L611" s="38"/>
      <c r="M611" s="188"/>
      <c r="N611" s="60"/>
      <c r="O611" s="60"/>
      <c r="P611" s="60"/>
      <c r="Q611" s="60"/>
      <c r="R611" s="60"/>
      <c r="S611" s="60"/>
      <c r="T611" s="61"/>
      <c r="AT611" s="17" t="s">
        <v>130</v>
      </c>
      <c r="AU611" s="17" t="s">
        <v>74</v>
      </c>
    </row>
    <row r="612" spans="2:65" s="11" customFormat="1" ht="11.25">
      <c r="B612" s="190"/>
      <c r="C612" s="191"/>
      <c r="D612" s="186" t="s">
        <v>136</v>
      </c>
      <c r="E612" s="192" t="s">
        <v>19</v>
      </c>
      <c r="F612" s="193" t="s">
        <v>751</v>
      </c>
      <c r="G612" s="191"/>
      <c r="H612" s="194">
        <v>4.6559999999999997</v>
      </c>
      <c r="I612" s="195"/>
      <c r="J612" s="191"/>
      <c r="K612" s="191"/>
      <c r="L612" s="196"/>
      <c r="M612" s="197"/>
      <c r="N612" s="198"/>
      <c r="O612" s="198"/>
      <c r="P612" s="198"/>
      <c r="Q612" s="198"/>
      <c r="R612" s="198"/>
      <c r="S612" s="198"/>
      <c r="T612" s="199"/>
      <c r="AT612" s="200" t="s">
        <v>136</v>
      </c>
      <c r="AU612" s="200" t="s">
        <v>74</v>
      </c>
      <c r="AV612" s="11" t="s">
        <v>74</v>
      </c>
      <c r="AW612" s="11" t="s">
        <v>32</v>
      </c>
      <c r="AX612" s="11" t="s">
        <v>70</v>
      </c>
      <c r="AY612" s="200" t="s">
        <v>119</v>
      </c>
    </row>
    <row r="613" spans="2:65" s="11" customFormat="1" ht="11.25">
      <c r="B613" s="190"/>
      <c r="C613" s="191"/>
      <c r="D613" s="186" t="s">
        <v>136</v>
      </c>
      <c r="E613" s="192" t="s">
        <v>19</v>
      </c>
      <c r="F613" s="193" t="s">
        <v>752</v>
      </c>
      <c r="G613" s="191"/>
      <c r="H613" s="194">
        <v>14.798</v>
      </c>
      <c r="I613" s="195"/>
      <c r="J613" s="191"/>
      <c r="K613" s="191"/>
      <c r="L613" s="196"/>
      <c r="M613" s="197"/>
      <c r="N613" s="198"/>
      <c r="O613" s="198"/>
      <c r="P613" s="198"/>
      <c r="Q613" s="198"/>
      <c r="R613" s="198"/>
      <c r="S613" s="198"/>
      <c r="T613" s="199"/>
      <c r="AT613" s="200" t="s">
        <v>136</v>
      </c>
      <c r="AU613" s="200" t="s">
        <v>74</v>
      </c>
      <c r="AV613" s="11" t="s">
        <v>74</v>
      </c>
      <c r="AW613" s="11" t="s">
        <v>32</v>
      </c>
      <c r="AX613" s="11" t="s">
        <v>70</v>
      </c>
      <c r="AY613" s="200" t="s">
        <v>119</v>
      </c>
    </row>
    <row r="614" spans="2:65" s="11" customFormat="1" ht="11.25">
      <c r="B614" s="190"/>
      <c r="C614" s="191"/>
      <c r="D614" s="186" t="s">
        <v>136</v>
      </c>
      <c r="E614" s="192" t="s">
        <v>19</v>
      </c>
      <c r="F614" s="193" t="s">
        <v>753</v>
      </c>
      <c r="G614" s="191"/>
      <c r="H614" s="194">
        <v>1.32</v>
      </c>
      <c r="I614" s="195"/>
      <c r="J614" s="191"/>
      <c r="K614" s="191"/>
      <c r="L614" s="196"/>
      <c r="M614" s="197"/>
      <c r="N614" s="198"/>
      <c r="O614" s="198"/>
      <c r="P614" s="198"/>
      <c r="Q614" s="198"/>
      <c r="R614" s="198"/>
      <c r="S614" s="198"/>
      <c r="T614" s="199"/>
      <c r="AT614" s="200" t="s">
        <v>136</v>
      </c>
      <c r="AU614" s="200" t="s">
        <v>74</v>
      </c>
      <c r="AV614" s="11" t="s">
        <v>74</v>
      </c>
      <c r="AW614" s="11" t="s">
        <v>32</v>
      </c>
      <c r="AX614" s="11" t="s">
        <v>70</v>
      </c>
      <c r="AY614" s="200" t="s">
        <v>119</v>
      </c>
    </row>
    <row r="615" spans="2:65" s="11" customFormat="1" ht="11.25">
      <c r="B615" s="190"/>
      <c r="C615" s="191"/>
      <c r="D615" s="186" t="s">
        <v>136</v>
      </c>
      <c r="E615" s="192" t="s">
        <v>19</v>
      </c>
      <c r="F615" s="193" t="s">
        <v>754</v>
      </c>
      <c r="G615" s="191"/>
      <c r="H615" s="194">
        <v>36.450000000000003</v>
      </c>
      <c r="I615" s="195"/>
      <c r="J615" s="191"/>
      <c r="K615" s="191"/>
      <c r="L615" s="196"/>
      <c r="M615" s="197"/>
      <c r="N615" s="198"/>
      <c r="O615" s="198"/>
      <c r="P615" s="198"/>
      <c r="Q615" s="198"/>
      <c r="R615" s="198"/>
      <c r="S615" s="198"/>
      <c r="T615" s="199"/>
      <c r="AT615" s="200" t="s">
        <v>136</v>
      </c>
      <c r="AU615" s="200" t="s">
        <v>74</v>
      </c>
      <c r="AV615" s="11" t="s">
        <v>74</v>
      </c>
      <c r="AW615" s="11" t="s">
        <v>32</v>
      </c>
      <c r="AX615" s="11" t="s">
        <v>70</v>
      </c>
      <c r="AY615" s="200" t="s">
        <v>119</v>
      </c>
    </row>
    <row r="616" spans="2:65" s="13" customFormat="1" ht="11.25">
      <c r="B616" s="212"/>
      <c r="C616" s="213"/>
      <c r="D616" s="186" t="s">
        <v>136</v>
      </c>
      <c r="E616" s="214" t="s">
        <v>19</v>
      </c>
      <c r="F616" s="215" t="s">
        <v>188</v>
      </c>
      <c r="G616" s="213"/>
      <c r="H616" s="216">
        <v>57.224000000000004</v>
      </c>
      <c r="I616" s="217"/>
      <c r="J616" s="213"/>
      <c r="K616" s="213"/>
      <c r="L616" s="218"/>
      <c r="M616" s="219"/>
      <c r="N616" s="220"/>
      <c r="O616" s="220"/>
      <c r="P616" s="220"/>
      <c r="Q616" s="220"/>
      <c r="R616" s="220"/>
      <c r="S616" s="220"/>
      <c r="T616" s="221"/>
      <c r="AT616" s="222" t="s">
        <v>136</v>
      </c>
      <c r="AU616" s="222" t="s">
        <v>74</v>
      </c>
      <c r="AV616" s="13" t="s">
        <v>138</v>
      </c>
      <c r="AW616" s="13" t="s">
        <v>32</v>
      </c>
      <c r="AX616" s="13" t="s">
        <v>77</v>
      </c>
      <c r="AY616" s="222" t="s">
        <v>119</v>
      </c>
    </row>
    <row r="617" spans="2:65" s="1" customFormat="1" ht="16.5" customHeight="1">
      <c r="B617" s="34"/>
      <c r="C617" s="174" t="s">
        <v>755</v>
      </c>
      <c r="D617" s="174" t="s">
        <v>120</v>
      </c>
      <c r="E617" s="175" t="s">
        <v>756</v>
      </c>
      <c r="F617" s="176" t="s">
        <v>757</v>
      </c>
      <c r="G617" s="177" t="s">
        <v>230</v>
      </c>
      <c r="H617" s="178">
        <v>278.75</v>
      </c>
      <c r="I617" s="179"/>
      <c r="J617" s="180">
        <f>ROUND(I617*H617,2)</f>
        <v>0</v>
      </c>
      <c r="K617" s="176" t="s">
        <v>155</v>
      </c>
      <c r="L617" s="38"/>
      <c r="M617" s="181" t="s">
        <v>19</v>
      </c>
      <c r="N617" s="182" t="s">
        <v>41</v>
      </c>
      <c r="O617" s="60"/>
      <c r="P617" s="183">
        <f>O617*H617</f>
        <v>0</v>
      </c>
      <c r="Q617" s="183">
        <v>0</v>
      </c>
      <c r="R617" s="183">
        <f>Q617*H617</f>
        <v>0</v>
      </c>
      <c r="S617" s="183">
        <v>0</v>
      </c>
      <c r="T617" s="184">
        <f>S617*H617</f>
        <v>0</v>
      </c>
      <c r="AR617" s="17" t="s">
        <v>138</v>
      </c>
      <c r="AT617" s="17" t="s">
        <v>120</v>
      </c>
      <c r="AU617" s="17" t="s">
        <v>74</v>
      </c>
      <c r="AY617" s="17" t="s">
        <v>119</v>
      </c>
      <c r="BE617" s="185">
        <f>IF(N617="základní",J617,0)</f>
        <v>0</v>
      </c>
      <c r="BF617" s="185">
        <f>IF(N617="snížená",J617,0)</f>
        <v>0</v>
      </c>
      <c r="BG617" s="185">
        <f>IF(N617="zákl. přenesená",J617,0)</f>
        <v>0</v>
      </c>
      <c r="BH617" s="185">
        <f>IF(N617="sníž. přenesená",J617,0)</f>
        <v>0</v>
      </c>
      <c r="BI617" s="185">
        <f>IF(N617="nulová",J617,0)</f>
        <v>0</v>
      </c>
      <c r="BJ617" s="17" t="s">
        <v>77</v>
      </c>
      <c r="BK617" s="185">
        <f>ROUND(I617*H617,2)</f>
        <v>0</v>
      </c>
      <c r="BL617" s="17" t="s">
        <v>138</v>
      </c>
      <c r="BM617" s="17" t="s">
        <v>758</v>
      </c>
    </row>
    <row r="618" spans="2:65" s="1" customFormat="1" ht="11.25">
      <c r="B618" s="34"/>
      <c r="C618" s="35"/>
      <c r="D618" s="186" t="s">
        <v>126</v>
      </c>
      <c r="E618" s="35"/>
      <c r="F618" s="187" t="s">
        <v>759</v>
      </c>
      <c r="G618" s="35"/>
      <c r="H618" s="35"/>
      <c r="I618" s="112"/>
      <c r="J618" s="35"/>
      <c r="K618" s="35"/>
      <c r="L618" s="38"/>
      <c r="M618" s="188"/>
      <c r="N618" s="60"/>
      <c r="O618" s="60"/>
      <c r="P618" s="60"/>
      <c r="Q618" s="60"/>
      <c r="R618" s="60"/>
      <c r="S618" s="60"/>
      <c r="T618" s="61"/>
      <c r="AT618" s="17" t="s">
        <v>126</v>
      </c>
      <c r="AU618" s="17" t="s">
        <v>74</v>
      </c>
    </row>
    <row r="619" spans="2:65" s="1" customFormat="1" ht="19.5">
      <c r="B619" s="34"/>
      <c r="C619" s="35"/>
      <c r="D619" s="186" t="s">
        <v>130</v>
      </c>
      <c r="E619" s="35"/>
      <c r="F619" s="189" t="s">
        <v>179</v>
      </c>
      <c r="G619" s="35"/>
      <c r="H619" s="35"/>
      <c r="I619" s="112"/>
      <c r="J619" s="35"/>
      <c r="K619" s="35"/>
      <c r="L619" s="38"/>
      <c r="M619" s="188"/>
      <c r="N619" s="60"/>
      <c r="O619" s="60"/>
      <c r="P619" s="60"/>
      <c r="Q619" s="60"/>
      <c r="R619" s="60"/>
      <c r="S619" s="60"/>
      <c r="T619" s="61"/>
      <c r="AT619" s="17" t="s">
        <v>130</v>
      </c>
      <c r="AU619" s="17" t="s">
        <v>74</v>
      </c>
    </row>
    <row r="620" spans="2:65" s="14" customFormat="1" ht="11.25">
      <c r="B620" s="223"/>
      <c r="C620" s="224"/>
      <c r="D620" s="186" t="s">
        <v>136</v>
      </c>
      <c r="E620" s="225" t="s">
        <v>19</v>
      </c>
      <c r="F620" s="226" t="s">
        <v>760</v>
      </c>
      <c r="G620" s="224"/>
      <c r="H620" s="225" t="s">
        <v>19</v>
      </c>
      <c r="I620" s="227"/>
      <c r="J620" s="224"/>
      <c r="K620" s="224"/>
      <c r="L620" s="228"/>
      <c r="M620" s="229"/>
      <c r="N620" s="230"/>
      <c r="O620" s="230"/>
      <c r="P620" s="230"/>
      <c r="Q620" s="230"/>
      <c r="R620" s="230"/>
      <c r="S620" s="230"/>
      <c r="T620" s="231"/>
      <c r="AT620" s="232" t="s">
        <v>136</v>
      </c>
      <c r="AU620" s="232" t="s">
        <v>74</v>
      </c>
      <c r="AV620" s="14" t="s">
        <v>77</v>
      </c>
      <c r="AW620" s="14" t="s">
        <v>32</v>
      </c>
      <c r="AX620" s="14" t="s">
        <v>70</v>
      </c>
      <c r="AY620" s="232" t="s">
        <v>119</v>
      </c>
    </row>
    <row r="621" spans="2:65" s="11" customFormat="1" ht="11.25">
      <c r="B621" s="190"/>
      <c r="C621" s="191"/>
      <c r="D621" s="186" t="s">
        <v>136</v>
      </c>
      <c r="E621" s="192" t="s">
        <v>19</v>
      </c>
      <c r="F621" s="193" t="s">
        <v>761</v>
      </c>
      <c r="G621" s="191"/>
      <c r="H621" s="194">
        <v>11.25</v>
      </c>
      <c r="I621" s="195"/>
      <c r="J621" s="191"/>
      <c r="K621" s="191"/>
      <c r="L621" s="196"/>
      <c r="M621" s="197"/>
      <c r="N621" s="198"/>
      <c r="O621" s="198"/>
      <c r="P621" s="198"/>
      <c r="Q621" s="198"/>
      <c r="R621" s="198"/>
      <c r="S621" s="198"/>
      <c r="T621" s="199"/>
      <c r="AT621" s="200" t="s">
        <v>136</v>
      </c>
      <c r="AU621" s="200" t="s">
        <v>74</v>
      </c>
      <c r="AV621" s="11" t="s">
        <v>74</v>
      </c>
      <c r="AW621" s="11" t="s">
        <v>32</v>
      </c>
      <c r="AX621" s="11" t="s">
        <v>70</v>
      </c>
      <c r="AY621" s="200" t="s">
        <v>119</v>
      </c>
    </row>
    <row r="622" spans="2:65" s="11" customFormat="1" ht="11.25">
      <c r="B622" s="190"/>
      <c r="C622" s="191"/>
      <c r="D622" s="186" t="s">
        <v>136</v>
      </c>
      <c r="E622" s="192" t="s">
        <v>19</v>
      </c>
      <c r="F622" s="193" t="s">
        <v>762</v>
      </c>
      <c r="G622" s="191"/>
      <c r="H622" s="194">
        <v>267.5</v>
      </c>
      <c r="I622" s="195"/>
      <c r="J622" s="191"/>
      <c r="K622" s="191"/>
      <c r="L622" s="196"/>
      <c r="M622" s="197"/>
      <c r="N622" s="198"/>
      <c r="O622" s="198"/>
      <c r="P622" s="198"/>
      <c r="Q622" s="198"/>
      <c r="R622" s="198"/>
      <c r="S622" s="198"/>
      <c r="T622" s="199"/>
      <c r="AT622" s="200" t="s">
        <v>136</v>
      </c>
      <c r="AU622" s="200" t="s">
        <v>74</v>
      </c>
      <c r="AV622" s="11" t="s">
        <v>74</v>
      </c>
      <c r="AW622" s="11" t="s">
        <v>32</v>
      </c>
      <c r="AX622" s="11" t="s">
        <v>70</v>
      </c>
      <c r="AY622" s="200" t="s">
        <v>119</v>
      </c>
    </row>
    <row r="623" spans="2:65" s="13" customFormat="1" ht="11.25">
      <c r="B623" s="212"/>
      <c r="C623" s="213"/>
      <c r="D623" s="186" t="s">
        <v>136</v>
      </c>
      <c r="E623" s="214" t="s">
        <v>19</v>
      </c>
      <c r="F623" s="215" t="s">
        <v>188</v>
      </c>
      <c r="G623" s="213"/>
      <c r="H623" s="216">
        <v>278.75</v>
      </c>
      <c r="I623" s="217"/>
      <c r="J623" s="213"/>
      <c r="K623" s="213"/>
      <c r="L623" s="218"/>
      <c r="M623" s="219"/>
      <c r="N623" s="220"/>
      <c r="O623" s="220"/>
      <c r="P623" s="220"/>
      <c r="Q623" s="220"/>
      <c r="R623" s="220"/>
      <c r="S623" s="220"/>
      <c r="T623" s="221"/>
      <c r="AT623" s="222" t="s">
        <v>136</v>
      </c>
      <c r="AU623" s="222" t="s">
        <v>74</v>
      </c>
      <c r="AV623" s="13" t="s">
        <v>138</v>
      </c>
      <c r="AW623" s="13" t="s">
        <v>32</v>
      </c>
      <c r="AX623" s="13" t="s">
        <v>77</v>
      </c>
      <c r="AY623" s="222" t="s">
        <v>119</v>
      </c>
    </row>
    <row r="624" spans="2:65" s="1" customFormat="1" ht="16.5" customHeight="1">
      <c r="B624" s="34"/>
      <c r="C624" s="174" t="s">
        <v>763</v>
      </c>
      <c r="D624" s="174" t="s">
        <v>120</v>
      </c>
      <c r="E624" s="175" t="s">
        <v>764</v>
      </c>
      <c r="F624" s="176" t="s">
        <v>765</v>
      </c>
      <c r="G624" s="177" t="s">
        <v>230</v>
      </c>
      <c r="H624" s="178">
        <v>236.5</v>
      </c>
      <c r="I624" s="179"/>
      <c r="J624" s="180">
        <f>ROUND(I624*H624,2)</f>
        <v>0</v>
      </c>
      <c r="K624" s="176" t="s">
        <v>19</v>
      </c>
      <c r="L624" s="38"/>
      <c r="M624" s="181" t="s">
        <v>19</v>
      </c>
      <c r="N624" s="182" t="s">
        <v>41</v>
      </c>
      <c r="O624" s="60"/>
      <c r="P624" s="183">
        <f>O624*H624</f>
        <v>0</v>
      </c>
      <c r="Q624" s="183">
        <v>0.29221000000000003</v>
      </c>
      <c r="R624" s="183">
        <f>Q624*H624</f>
        <v>69.107665000000011</v>
      </c>
      <c r="S624" s="183">
        <v>0</v>
      </c>
      <c r="T624" s="184">
        <f>S624*H624</f>
        <v>0</v>
      </c>
      <c r="AR624" s="17" t="s">
        <v>138</v>
      </c>
      <c r="AT624" s="17" t="s">
        <v>120</v>
      </c>
      <c r="AU624" s="17" t="s">
        <v>74</v>
      </c>
      <c r="AY624" s="17" t="s">
        <v>119</v>
      </c>
      <c r="BE624" s="185">
        <f>IF(N624="základní",J624,0)</f>
        <v>0</v>
      </c>
      <c r="BF624" s="185">
        <f>IF(N624="snížená",J624,0)</f>
        <v>0</v>
      </c>
      <c r="BG624" s="185">
        <f>IF(N624="zákl. přenesená",J624,0)</f>
        <v>0</v>
      </c>
      <c r="BH624" s="185">
        <f>IF(N624="sníž. přenesená",J624,0)</f>
        <v>0</v>
      </c>
      <c r="BI624" s="185">
        <f>IF(N624="nulová",J624,0)</f>
        <v>0</v>
      </c>
      <c r="BJ624" s="17" t="s">
        <v>77</v>
      </c>
      <c r="BK624" s="185">
        <f>ROUND(I624*H624,2)</f>
        <v>0</v>
      </c>
      <c r="BL624" s="17" t="s">
        <v>138</v>
      </c>
      <c r="BM624" s="17" t="s">
        <v>766</v>
      </c>
    </row>
    <row r="625" spans="2:65" s="1" customFormat="1" ht="11.25">
      <c r="B625" s="34"/>
      <c r="C625" s="35"/>
      <c r="D625" s="186" t="s">
        <v>126</v>
      </c>
      <c r="E625" s="35"/>
      <c r="F625" s="187" t="s">
        <v>765</v>
      </c>
      <c r="G625" s="35"/>
      <c r="H625" s="35"/>
      <c r="I625" s="112"/>
      <c r="J625" s="35"/>
      <c r="K625" s="35"/>
      <c r="L625" s="38"/>
      <c r="M625" s="188"/>
      <c r="N625" s="60"/>
      <c r="O625" s="60"/>
      <c r="P625" s="60"/>
      <c r="Q625" s="60"/>
      <c r="R625" s="60"/>
      <c r="S625" s="60"/>
      <c r="T625" s="61"/>
      <c r="AT625" s="17" t="s">
        <v>126</v>
      </c>
      <c r="AU625" s="17" t="s">
        <v>74</v>
      </c>
    </row>
    <row r="626" spans="2:65" s="1" customFormat="1" ht="19.5">
      <c r="B626" s="34"/>
      <c r="C626" s="35"/>
      <c r="D626" s="186" t="s">
        <v>130</v>
      </c>
      <c r="E626" s="35"/>
      <c r="F626" s="189" t="s">
        <v>414</v>
      </c>
      <c r="G626" s="35"/>
      <c r="H626" s="35"/>
      <c r="I626" s="112"/>
      <c r="J626" s="35"/>
      <c r="K626" s="35"/>
      <c r="L626" s="38"/>
      <c r="M626" s="188"/>
      <c r="N626" s="60"/>
      <c r="O626" s="60"/>
      <c r="P626" s="60"/>
      <c r="Q626" s="60"/>
      <c r="R626" s="60"/>
      <c r="S626" s="60"/>
      <c r="T626" s="61"/>
      <c r="AT626" s="17" t="s">
        <v>130</v>
      </c>
      <c r="AU626" s="17" t="s">
        <v>74</v>
      </c>
    </row>
    <row r="627" spans="2:65" s="1" customFormat="1" ht="16.5" customHeight="1">
      <c r="B627" s="34"/>
      <c r="C627" s="174" t="s">
        <v>767</v>
      </c>
      <c r="D627" s="174" t="s">
        <v>120</v>
      </c>
      <c r="E627" s="175" t="s">
        <v>768</v>
      </c>
      <c r="F627" s="176" t="s">
        <v>769</v>
      </c>
      <c r="G627" s="177" t="s">
        <v>230</v>
      </c>
      <c r="H627" s="178">
        <v>4</v>
      </c>
      <c r="I627" s="179"/>
      <c r="J627" s="180">
        <f>ROUND(I627*H627,2)</f>
        <v>0</v>
      </c>
      <c r="K627" s="176" t="s">
        <v>19</v>
      </c>
      <c r="L627" s="38"/>
      <c r="M627" s="181" t="s">
        <v>19</v>
      </c>
      <c r="N627" s="182" t="s">
        <v>41</v>
      </c>
      <c r="O627" s="60"/>
      <c r="P627" s="183">
        <f>O627*H627</f>
        <v>0</v>
      </c>
      <c r="Q627" s="183">
        <v>0</v>
      </c>
      <c r="R627" s="183">
        <f>Q627*H627</f>
        <v>0</v>
      </c>
      <c r="S627" s="183">
        <v>0.29099999999999998</v>
      </c>
      <c r="T627" s="184">
        <f>S627*H627</f>
        <v>1.1639999999999999</v>
      </c>
      <c r="AR627" s="17" t="s">
        <v>138</v>
      </c>
      <c r="AT627" s="17" t="s">
        <v>120</v>
      </c>
      <c r="AU627" s="17" t="s">
        <v>74</v>
      </c>
      <c r="AY627" s="17" t="s">
        <v>119</v>
      </c>
      <c r="BE627" s="185">
        <f>IF(N627="základní",J627,0)</f>
        <v>0</v>
      </c>
      <c r="BF627" s="185">
        <f>IF(N627="snížená",J627,0)</f>
        <v>0</v>
      </c>
      <c r="BG627" s="185">
        <f>IF(N627="zákl. přenesená",J627,0)</f>
        <v>0</v>
      </c>
      <c r="BH627" s="185">
        <f>IF(N627="sníž. přenesená",J627,0)</f>
        <v>0</v>
      </c>
      <c r="BI627" s="185">
        <f>IF(N627="nulová",J627,0)</f>
        <v>0</v>
      </c>
      <c r="BJ627" s="17" t="s">
        <v>77</v>
      </c>
      <c r="BK627" s="185">
        <f>ROUND(I627*H627,2)</f>
        <v>0</v>
      </c>
      <c r="BL627" s="17" t="s">
        <v>138</v>
      </c>
      <c r="BM627" s="17" t="s">
        <v>770</v>
      </c>
    </row>
    <row r="628" spans="2:65" s="1" customFormat="1" ht="11.25">
      <c r="B628" s="34"/>
      <c r="C628" s="35"/>
      <c r="D628" s="186" t="s">
        <v>126</v>
      </c>
      <c r="E628" s="35"/>
      <c r="F628" s="187" t="s">
        <v>769</v>
      </c>
      <c r="G628" s="35"/>
      <c r="H628" s="35"/>
      <c r="I628" s="112"/>
      <c r="J628" s="35"/>
      <c r="K628" s="35"/>
      <c r="L628" s="38"/>
      <c r="M628" s="188"/>
      <c r="N628" s="60"/>
      <c r="O628" s="60"/>
      <c r="P628" s="60"/>
      <c r="Q628" s="60"/>
      <c r="R628" s="60"/>
      <c r="S628" s="60"/>
      <c r="T628" s="61"/>
      <c r="AT628" s="17" t="s">
        <v>126</v>
      </c>
      <c r="AU628" s="17" t="s">
        <v>74</v>
      </c>
    </row>
    <row r="629" spans="2:65" s="1" customFormat="1" ht="19.5">
      <c r="B629" s="34"/>
      <c r="C629" s="35"/>
      <c r="D629" s="186" t="s">
        <v>130</v>
      </c>
      <c r="E629" s="35"/>
      <c r="F629" s="189" t="s">
        <v>389</v>
      </c>
      <c r="G629" s="35"/>
      <c r="H629" s="35"/>
      <c r="I629" s="112"/>
      <c r="J629" s="35"/>
      <c r="K629" s="35"/>
      <c r="L629" s="38"/>
      <c r="M629" s="188"/>
      <c r="N629" s="60"/>
      <c r="O629" s="60"/>
      <c r="P629" s="60"/>
      <c r="Q629" s="60"/>
      <c r="R629" s="60"/>
      <c r="S629" s="60"/>
      <c r="T629" s="61"/>
      <c r="AT629" s="17" t="s">
        <v>130</v>
      </c>
      <c r="AU629" s="17" t="s">
        <v>74</v>
      </c>
    </row>
    <row r="630" spans="2:65" s="11" customFormat="1" ht="11.25">
      <c r="B630" s="190"/>
      <c r="C630" s="191"/>
      <c r="D630" s="186" t="s">
        <v>136</v>
      </c>
      <c r="E630" s="192" t="s">
        <v>19</v>
      </c>
      <c r="F630" s="193" t="s">
        <v>771</v>
      </c>
      <c r="G630" s="191"/>
      <c r="H630" s="194">
        <v>4</v>
      </c>
      <c r="I630" s="195"/>
      <c r="J630" s="191"/>
      <c r="K630" s="191"/>
      <c r="L630" s="196"/>
      <c r="M630" s="197"/>
      <c r="N630" s="198"/>
      <c r="O630" s="198"/>
      <c r="P630" s="198"/>
      <c r="Q630" s="198"/>
      <c r="R630" s="198"/>
      <c r="S630" s="198"/>
      <c r="T630" s="199"/>
      <c r="AT630" s="200" t="s">
        <v>136</v>
      </c>
      <c r="AU630" s="200" t="s">
        <v>74</v>
      </c>
      <c r="AV630" s="11" t="s">
        <v>74</v>
      </c>
      <c r="AW630" s="11" t="s">
        <v>32</v>
      </c>
      <c r="AX630" s="11" t="s">
        <v>77</v>
      </c>
      <c r="AY630" s="200" t="s">
        <v>119</v>
      </c>
    </row>
    <row r="631" spans="2:65" s="1" customFormat="1" ht="16.5" customHeight="1">
      <c r="B631" s="34"/>
      <c r="C631" s="174" t="s">
        <v>772</v>
      </c>
      <c r="D631" s="174" t="s">
        <v>120</v>
      </c>
      <c r="E631" s="175" t="s">
        <v>773</v>
      </c>
      <c r="F631" s="176" t="s">
        <v>774</v>
      </c>
      <c r="G631" s="177" t="s">
        <v>239</v>
      </c>
      <c r="H631" s="178">
        <v>14</v>
      </c>
      <c r="I631" s="179"/>
      <c r="J631" s="180">
        <f>ROUND(I631*H631,2)</f>
        <v>0</v>
      </c>
      <c r="K631" s="176" t="s">
        <v>19</v>
      </c>
      <c r="L631" s="38"/>
      <c r="M631" s="181" t="s">
        <v>19</v>
      </c>
      <c r="N631" s="182" t="s">
        <v>41</v>
      </c>
      <c r="O631" s="60"/>
      <c r="P631" s="183">
        <f>O631*H631</f>
        <v>0</v>
      </c>
      <c r="Q631" s="183">
        <v>1.47E-3</v>
      </c>
      <c r="R631" s="183">
        <f>Q631*H631</f>
        <v>2.0580000000000001E-2</v>
      </c>
      <c r="S631" s="183">
        <v>1.4470000000000001</v>
      </c>
      <c r="T631" s="184">
        <f>S631*H631</f>
        <v>20.258000000000003</v>
      </c>
      <c r="AR631" s="17" t="s">
        <v>138</v>
      </c>
      <c r="AT631" s="17" t="s">
        <v>120</v>
      </c>
      <c r="AU631" s="17" t="s">
        <v>74</v>
      </c>
      <c r="AY631" s="17" t="s">
        <v>119</v>
      </c>
      <c r="BE631" s="185">
        <f>IF(N631="základní",J631,0)</f>
        <v>0</v>
      </c>
      <c r="BF631" s="185">
        <f>IF(N631="snížená",J631,0)</f>
        <v>0</v>
      </c>
      <c r="BG631" s="185">
        <f>IF(N631="zákl. přenesená",J631,0)</f>
        <v>0</v>
      </c>
      <c r="BH631" s="185">
        <f>IF(N631="sníž. přenesená",J631,0)</f>
        <v>0</v>
      </c>
      <c r="BI631" s="185">
        <f>IF(N631="nulová",J631,0)</f>
        <v>0</v>
      </c>
      <c r="BJ631" s="17" t="s">
        <v>77</v>
      </c>
      <c r="BK631" s="185">
        <f>ROUND(I631*H631,2)</f>
        <v>0</v>
      </c>
      <c r="BL631" s="17" t="s">
        <v>138</v>
      </c>
      <c r="BM631" s="17" t="s">
        <v>775</v>
      </c>
    </row>
    <row r="632" spans="2:65" s="1" customFormat="1" ht="11.25">
      <c r="B632" s="34"/>
      <c r="C632" s="35"/>
      <c r="D632" s="186" t="s">
        <v>126</v>
      </c>
      <c r="E632" s="35"/>
      <c r="F632" s="187" t="s">
        <v>774</v>
      </c>
      <c r="G632" s="35"/>
      <c r="H632" s="35"/>
      <c r="I632" s="112"/>
      <c r="J632" s="35"/>
      <c r="K632" s="35"/>
      <c r="L632" s="38"/>
      <c r="M632" s="188"/>
      <c r="N632" s="60"/>
      <c r="O632" s="60"/>
      <c r="P632" s="60"/>
      <c r="Q632" s="60"/>
      <c r="R632" s="60"/>
      <c r="S632" s="60"/>
      <c r="T632" s="61"/>
      <c r="AT632" s="17" t="s">
        <v>126</v>
      </c>
      <c r="AU632" s="17" t="s">
        <v>74</v>
      </c>
    </row>
    <row r="633" spans="2:65" s="1" customFormat="1" ht="19.5">
      <c r="B633" s="34"/>
      <c r="C633" s="35"/>
      <c r="D633" s="186" t="s">
        <v>130</v>
      </c>
      <c r="E633" s="35"/>
      <c r="F633" s="189" t="s">
        <v>193</v>
      </c>
      <c r="G633" s="35"/>
      <c r="H633" s="35"/>
      <c r="I633" s="112"/>
      <c r="J633" s="35"/>
      <c r="K633" s="35"/>
      <c r="L633" s="38"/>
      <c r="M633" s="188"/>
      <c r="N633" s="60"/>
      <c r="O633" s="60"/>
      <c r="P633" s="60"/>
      <c r="Q633" s="60"/>
      <c r="R633" s="60"/>
      <c r="S633" s="60"/>
      <c r="T633" s="61"/>
      <c r="AT633" s="17" t="s">
        <v>130</v>
      </c>
      <c r="AU633" s="17" t="s">
        <v>74</v>
      </c>
    </row>
    <row r="634" spans="2:65" s="11" customFormat="1" ht="11.25">
      <c r="B634" s="190"/>
      <c r="C634" s="191"/>
      <c r="D634" s="186" t="s">
        <v>136</v>
      </c>
      <c r="E634" s="192" t="s">
        <v>19</v>
      </c>
      <c r="F634" s="193" t="s">
        <v>776</v>
      </c>
      <c r="G634" s="191"/>
      <c r="H634" s="194">
        <v>14</v>
      </c>
      <c r="I634" s="195"/>
      <c r="J634" s="191"/>
      <c r="K634" s="191"/>
      <c r="L634" s="196"/>
      <c r="M634" s="197"/>
      <c r="N634" s="198"/>
      <c r="O634" s="198"/>
      <c r="P634" s="198"/>
      <c r="Q634" s="198"/>
      <c r="R634" s="198"/>
      <c r="S634" s="198"/>
      <c r="T634" s="199"/>
      <c r="AT634" s="200" t="s">
        <v>136</v>
      </c>
      <c r="AU634" s="200" t="s">
        <v>74</v>
      </c>
      <c r="AV634" s="11" t="s">
        <v>74</v>
      </c>
      <c r="AW634" s="11" t="s">
        <v>32</v>
      </c>
      <c r="AX634" s="11" t="s">
        <v>77</v>
      </c>
      <c r="AY634" s="200" t="s">
        <v>119</v>
      </c>
    </row>
    <row r="635" spans="2:65" s="1" customFormat="1" ht="16.5" customHeight="1">
      <c r="B635" s="34"/>
      <c r="C635" s="174" t="s">
        <v>777</v>
      </c>
      <c r="D635" s="174" t="s">
        <v>120</v>
      </c>
      <c r="E635" s="175" t="s">
        <v>778</v>
      </c>
      <c r="F635" s="176" t="s">
        <v>779</v>
      </c>
      <c r="G635" s="177" t="s">
        <v>177</v>
      </c>
      <c r="H635" s="178">
        <v>8</v>
      </c>
      <c r="I635" s="179"/>
      <c r="J635" s="180">
        <f>ROUND(I635*H635,2)</f>
        <v>0</v>
      </c>
      <c r="K635" s="176" t="s">
        <v>155</v>
      </c>
      <c r="L635" s="38"/>
      <c r="M635" s="181" t="s">
        <v>19</v>
      </c>
      <c r="N635" s="182" t="s">
        <v>41</v>
      </c>
      <c r="O635" s="60"/>
      <c r="P635" s="183">
        <f>O635*H635</f>
        <v>0</v>
      </c>
      <c r="Q635" s="183">
        <v>0</v>
      </c>
      <c r="R635" s="183">
        <f>Q635*H635</f>
        <v>0</v>
      </c>
      <c r="S635" s="183">
        <v>8.2000000000000003E-2</v>
      </c>
      <c r="T635" s="184">
        <f>S635*H635</f>
        <v>0.65600000000000003</v>
      </c>
      <c r="AR635" s="17" t="s">
        <v>138</v>
      </c>
      <c r="AT635" s="17" t="s">
        <v>120</v>
      </c>
      <c r="AU635" s="17" t="s">
        <v>74</v>
      </c>
      <c r="AY635" s="17" t="s">
        <v>119</v>
      </c>
      <c r="BE635" s="185">
        <f>IF(N635="základní",J635,0)</f>
        <v>0</v>
      </c>
      <c r="BF635" s="185">
        <f>IF(N635="snížená",J635,0)</f>
        <v>0</v>
      </c>
      <c r="BG635" s="185">
        <f>IF(N635="zákl. přenesená",J635,0)</f>
        <v>0</v>
      </c>
      <c r="BH635" s="185">
        <f>IF(N635="sníž. přenesená",J635,0)</f>
        <v>0</v>
      </c>
      <c r="BI635" s="185">
        <f>IF(N635="nulová",J635,0)</f>
        <v>0</v>
      </c>
      <c r="BJ635" s="17" t="s">
        <v>77</v>
      </c>
      <c r="BK635" s="185">
        <f>ROUND(I635*H635,2)</f>
        <v>0</v>
      </c>
      <c r="BL635" s="17" t="s">
        <v>138</v>
      </c>
      <c r="BM635" s="17" t="s">
        <v>780</v>
      </c>
    </row>
    <row r="636" spans="2:65" s="1" customFormat="1" ht="19.5">
      <c r="B636" s="34"/>
      <c r="C636" s="35"/>
      <c r="D636" s="186" t="s">
        <v>126</v>
      </c>
      <c r="E636" s="35"/>
      <c r="F636" s="187" t="s">
        <v>781</v>
      </c>
      <c r="G636" s="35"/>
      <c r="H636" s="35"/>
      <c r="I636" s="112"/>
      <c r="J636" s="35"/>
      <c r="K636" s="35"/>
      <c r="L636" s="38"/>
      <c r="M636" s="188"/>
      <c r="N636" s="60"/>
      <c r="O636" s="60"/>
      <c r="P636" s="60"/>
      <c r="Q636" s="60"/>
      <c r="R636" s="60"/>
      <c r="S636" s="60"/>
      <c r="T636" s="61"/>
      <c r="AT636" s="17" t="s">
        <v>126</v>
      </c>
      <c r="AU636" s="17" t="s">
        <v>74</v>
      </c>
    </row>
    <row r="637" spans="2:65" s="1" customFormat="1" ht="19.5">
      <c r="B637" s="34"/>
      <c r="C637" s="35"/>
      <c r="D637" s="186" t="s">
        <v>130</v>
      </c>
      <c r="E637" s="35"/>
      <c r="F637" s="189" t="s">
        <v>193</v>
      </c>
      <c r="G637" s="35"/>
      <c r="H637" s="35"/>
      <c r="I637" s="112"/>
      <c r="J637" s="35"/>
      <c r="K637" s="35"/>
      <c r="L637" s="38"/>
      <c r="M637" s="188"/>
      <c r="N637" s="60"/>
      <c r="O637" s="60"/>
      <c r="P637" s="60"/>
      <c r="Q637" s="60"/>
      <c r="R637" s="60"/>
      <c r="S637" s="60"/>
      <c r="T637" s="61"/>
      <c r="AT637" s="17" t="s">
        <v>130</v>
      </c>
      <c r="AU637" s="17" t="s">
        <v>74</v>
      </c>
    </row>
    <row r="638" spans="2:65" s="11" customFormat="1" ht="11.25">
      <c r="B638" s="190"/>
      <c r="C638" s="191"/>
      <c r="D638" s="186" t="s">
        <v>136</v>
      </c>
      <c r="E638" s="192" t="s">
        <v>19</v>
      </c>
      <c r="F638" s="193" t="s">
        <v>782</v>
      </c>
      <c r="G638" s="191"/>
      <c r="H638" s="194">
        <v>8</v>
      </c>
      <c r="I638" s="195"/>
      <c r="J638" s="191"/>
      <c r="K638" s="191"/>
      <c r="L638" s="196"/>
      <c r="M638" s="197"/>
      <c r="N638" s="198"/>
      <c r="O638" s="198"/>
      <c r="P638" s="198"/>
      <c r="Q638" s="198"/>
      <c r="R638" s="198"/>
      <c r="S638" s="198"/>
      <c r="T638" s="199"/>
      <c r="AT638" s="200" t="s">
        <v>136</v>
      </c>
      <c r="AU638" s="200" t="s">
        <v>74</v>
      </c>
      <c r="AV638" s="11" t="s">
        <v>74</v>
      </c>
      <c r="AW638" s="11" t="s">
        <v>32</v>
      </c>
      <c r="AX638" s="11" t="s">
        <v>77</v>
      </c>
      <c r="AY638" s="200" t="s">
        <v>119</v>
      </c>
    </row>
    <row r="639" spans="2:65" s="1" customFormat="1" ht="16.5" customHeight="1">
      <c r="B639" s="34"/>
      <c r="C639" s="174" t="s">
        <v>783</v>
      </c>
      <c r="D639" s="174" t="s">
        <v>120</v>
      </c>
      <c r="E639" s="175" t="s">
        <v>784</v>
      </c>
      <c r="F639" s="176" t="s">
        <v>785</v>
      </c>
      <c r="G639" s="177" t="s">
        <v>230</v>
      </c>
      <c r="H639" s="178">
        <v>56</v>
      </c>
      <c r="I639" s="179"/>
      <c r="J639" s="180">
        <f>ROUND(I639*H639,2)</f>
        <v>0</v>
      </c>
      <c r="K639" s="176" t="s">
        <v>155</v>
      </c>
      <c r="L639" s="38"/>
      <c r="M639" s="181" t="s">
        <v>19</v>
      </c>
      <c r="N639" s="182" t="s">
        <v>41</v>
      </c>
      <c r="O639" s="60"/>
      <c r="P639" s="183">
        <f>O639*H639</f>
        <v>0</v>
      </c>
      <c r="Q639" s="183">
        <v>0</v>
      </c>
      <c r="R639" s="183">
        <f>Q639*H639</f>
        <v>0</v>
      </c>
      <c r="S639" s="183">
        <v>6.3E-2</v>
      </c>
      <c r="T639" s="184">
        <f>S639*H639</f>
        <v>3.528</v>
      </c>
      <c r="AR639" s="17" t="s">
        <v>138</v>
      </c>
      <c r="AT639" s="17" t="s">
        <v>120</v>
      </c>
      <c r="AU639" s="17" t="s">
        <v>74</v>
      </c>
      <c r="AY639" s="17" t="s">
        <v>119</v>
      </c>
      <c r="BE639" s="185">
        <f>IF(N639="základní",J639,0)</f>
        <v>0</v>
      </c>
      <c r="BF639" s="185">
        <f>IF(N639="snížená",J639,0)</f>
        <v>0</v>
      </c>
      <c r="BG639" s="185">
        <f>IF(N639="zákl. přenesená",J639,0)</f>
        <v>0</v>
      </c>
      <c r="BH639" s="185">
        <f>IF(N639="sníž. přenesená",J639,0)</f>
        <v>0</v>
      </c>
      <c r="BI639" s="185">
        <f>IF(N639="nulová",J639,0)</f>
        <v>0</v>
      </c>
      <c r="BJ639" s="17" t="s">
        <v>77</v>
      </c>
      <c r="BK639" s="185">
        <f>ROUND(I639*H639,2)</f>
        <v>0</v>
      </c>
      <c r="BL639" s="17" t="s">
        <v>138</v>
      </c>
      <c r="BM639" s="17" t="s">
        <v>786</v>
      </c>
    </row>
    <row r="640" spans="2:65" s="1" customFormat="1" ht="11.25">
      <c r="B640" s="34"/>
      <c r="C640" s="35"/>
      <c r="D640" s="186" t="s">
        <v>126</v>
      </c>
      <c r="E640" s="35"/>
      <c r="F640" s="187" t="s">
        <v>787</v>
      </c>
      <c r="G640" s="35"/>
      <c r="H640" s="35"/>
      <c r="I640" s="112"/>
      <c r="J640" s="35"/>
      <c r="K640" s="35"/>
      <c r="L640" s="38"/>
      <c r="M640" s="188"/>
      <c r="N640" s="60"/>
      <c r="O640" s="60"/>
      <c r="P640" s="60"/>
      <c r="Q640" s="60"/>
      <c r="R640" s="60"/>
      <c r="S640" s="60"/>
      <c r="T640" s="61"/>
      <c r="AT640" s="17" t="s">
        <v>126</v>
      </c>
      <c r="AU640" s="17" t="s">
        <v>74</v>
      </c>
    </row>
    <row r="641" spans="2:65" s="1" customFormat="1" ht="19.5">
      <c r="B641" s="34"/>
      <c r="C641" s="35"/>
      <c r="D641" s="186" t="s">
        <v>130</v>
      </c>
      <c r="E641" s="35"/>
      <c r="F641" s="189" t="s">
        <v>193</v>
      </c>
      <c r="G641" s="35"/>
      <c r="H641" s="35"/>
      <c r="I641" s="112"/>
      <c r="J641" s="35"/>
      <c r="K641" s="35"/>
      <c r="L641" s="38"/>
      <c r="M641" s="188"/>
      <c r="N641" s="60"/>
      <c r="O641" s="60"/>
      <c r="P641" s="60"/>
      <c r="Q641" s="60"/>
      <c r="R641" s="60"/>
      <c r="S641" s="60"/>
      <c r="T641" s="61"/>
      <c r="AT641" s="17" t="s">
        <v>130</v>
      </c>
      <c r="AU641" s="17" t="s">
        <v>74</v>
      </c>
    </row>
    <row r="642" spans="2:65" s="11" customFormat="1" ht="11.25">
      <c r="B642" s="190"/>
      <c r="C642" s="191"/>
      <c r="D642" s="186" t="s">
        <v>136</v>
      </c>
      <c r="E642" s="192" t="s">
        <v>19</v>
      </c>
      <c r="F642" s="193" t="s">
        <v>788</v>
      </c>
      <c r="G642" s="191"/>
      <c r="H642" s="194">
        <v>56</v>
      </c>
      <c r="I642" s="195"/>
      <c r="J642" s="191"/>
      <c r="K642" s="191"/>
      <c r="L642" s="196"/>
      <c r="M642" s="197"/>
      <c r="N642" s="198"/>
      <c r="O642" s="198"/>
      <c r="P642" s="198"/>
      <c r="Q642" s="198"/>
      <c r="R642" s="198"/>
      <c r="S642" s="198"/>
      <c r="T642" s="199"/>
      <c r="AT642" s="200" t="s">
        <v>136</v>
      </c>
      <c r="AU642" s="200" t="s">
        <v>74</v>
      </c>
      <c r="AV642" s="11" t="s">
        <v>74</v>
      </c>
      <c r="AW642" s="11" t="s">
        <v>32</v>
      </c>
      <c r="AX642" s="11" t="s">
        <v>77</v>
      </c>
      <c r="AY642" s="200" t="s">
        <v>119</v>
      </c>
    </row>
    <row r="643" spans="2:65" s="1" customFormat="1" ht="16.5" customHeight="1">
      <c r="B643" s="34"/>
      <c r="C643" s="174" t="s">
        <v>789</v>
      </c>
      <c r="D643" s="174" t="s">
        <v>120</v>
      </c>
      <c r="E643" s="175" t="s">
        <v>790</v>
      </c>
      <c r="F643" s="176" t="s">
        <v>791</v>
      </c>
      <c r="G643" s="177" t="s">
        <v>177</v>
      </c>
      <c r="H643" s="178">
        <v>14</v>
      </c>
      <c r="I643" s="179"/>
      <c r="J643" s="180">
        <f>ROUND(I643*H643,2)</f>
        <v>0</v>
      </c>
      <c r="K643" s="176" t="s">
        <v>155</v>
      </c>
      <c r="L643" s="38"/>
      <c r="M643" s="181" t="s">
        <v>19</v>
      </c>
      <c r="N643" s="182" t="s">
        <v>41</v>
      </c>
      <c r="O643" s="60"/>
      <c r="P643" s="183">
        <f>O643*H643</f>
        <v>0</v>
      </c>
      <c r="Q643" s="183">
        <v>0</v>
      </c>
      <c r="R643" s="183">
        <f>Q643*H643</f>
        <v>0</v>
      </c>
      <c r="S643" s="183">
        <v>2.4E-2</v>
      </c>
      <c r="T643" s="184">
        <f>S643*H643</f>
        <v>0.33600000000000002</v>
      </c>
      <c r="AR643" s="17" t="s">
        <v>138</v>
      </c>
      <c r="AT643" s="17" t="s">
        <v>120</v>
      </c>
      <c r="AU643" s="17" t="s">
        <v>74</v>
      </c>
      <c r="AY643" s="17" t="s">
        <v>119</v>
      </c>
      <c r="BE643" s="185">
        <f>IF(N643="základní",J643,0)</f>
        <v>0</v>
      </c>
      <c r="BF643" s="185">
        <f>IF(N643="snížená",J643,0)</f>
        <v>0</v>
      </c>
      <c r="BG643" s="185">
        <f>IF(N643="zákl. přenesená",J643,0)</f>
        <v>0</v>
      </c>
      <c r="BH643" s="185">
        <f>IF(N643="sníž. přenesená",J643,0)</f>
        <v>0</v>
      </c>
      <c r="BI643" s="185">
        <f>IF(N643="nulová",J643,0)</f>
        <v>0</v>
      </c>
      <c r="BJ643" s="17" t="s">
        <v>77</v>
      </c>
      <c r="BK643" s="185">
        <f>ROUND(I643*H643,2)</f>
        <v>0</v>
      </c>
      <c r="BL643" s="17" t="s">
        <v>138</v>
      </c>
      <c r="BM643" s="17" t="s">
        <v>792</v>
      </c>
    </row>
    <row r="644" spans="2:65" s="1" customFormat="1" ht="19.5">
      <c r="B644" s="34"/>
      <c r="C644" s="35"/>
      <c r="D644" s="186" t="s">
        <v>126</v>
      </c>
      <c r="E644" s="35"/>
      <c r="F644" s="187" t="s">
        <v>793</v>
      </c>
      <c r="G644" s="35"/>
      <c r="H644" s="35"/>
      <c r="I644" s="112"/>
      <c r="J644" s="35"/>
      <c r="K644" s="35"/>
      <c r="L644" s="38"/>
      <c r="M644" s="188"/>
      <c r="N644" s="60"/>
      <c r="O644" s="60"/>
      <c r="P644" s="60"/>
      <c r="Q644" s="60"/>
      <c r="R644" s="60"/>
      <c r="S644" s="60"/>
      <c r="T644" s="61"/>
      <c r="AT644" s="17" t="s">
        <v>126</v>
      </c>
      <c r="AU644" s="17" t="s">
        <v>74</v>
      </c>
    </row>
    <row r="645" spans="2:65" s="1" customFormat="1" ht="19.5">
      <c r="B645" s="34"/>
      <c r="C645" s="35"/>
      <c r="D645" s="186" t="s">
        <v>130</v>
      </c>
      <c r="E645" s="35"/>
      <c r="F645" s="189" t="s">
        <v>389</v>
      </c>
      <c r="G645" s="35"/>
      <c r="H645" s="35"/>
      <c r="I645" s="112"/>
      <c r="J645" s="35"/>
      <c r="K645" s="35"/>
      <c r="L645" s="38"/>
      <c r="M645" s="188"/>
      <c r="N645" s="60"/>
      <c r="O645" s="60"/>
      <c r="P645" s="60"/>
      <c r="Q645" s="60"/>
      <c r="R645" s="60"/>
      <c r="S645" s="60"/>
      <c r="T645" s="61"/>
      <c r="AT645" s="17" t="s">
        <v>130</v>
      </c>
      <c r="AU645" s="17" t="s">
        <v>74</v>
      </c>
    </row>
    <row r="646" spans="2:65" s="1" customFormat="1" ht="16.5" customHeight="1">
      <c r="B646" s="34"/>
      <c r="C646" s="174" t="s">
        <v>794</v>
      </c>
      <c r="D646" s="174" t="s">
        <v>120</v>
      </c>
      <c r="E646" s="175" t="s">
        <v>795</v>
      </c>
      <c r="F646" s="176" t="s">
        <v>796</v>
      </c>
      <c r="G646" s="177" t="s">
        <v>182</v>
      </c>
      <c r="H646" s="178">
        <v>1152.51</v>
      </c>
      <c r="I646" s="179"/>
      <c r="J646" s="180">
        <f>ROUND(I646*H646,2)</f>
        <v>0</v>
      </c>
      <c r="K646" s="176" t="s">
        <v>155</v>
      </c>
      <c r="L646" s="38"/>
      <c r="M646" s="181" t="s">
        <v>19</v>
      </c>
      <c r="N646" s="182" t="s">
        <v>41</v>
      </c>
      <c r="O646" s="60"/>
      <c r="P646" s="183">
        <f>O646*H646</f>
        <v>0</v>
      </c>
      <c r="Q646" s="183">
        <v>0</v>
      </c>
      <c r="R646" s="183">
        <f>Q646*H646</f>
        <v>0</v>
      </c>
      <c r="S646" s="183">
        <v>0</v>
      </c>
      <c r="T646" s="184">
        <f>S646*H646</f>
        <v>0</v>
      </c>
      <c r="AR646" s="17" t="s">
        <v>138</v>
      </c>
      <c r="AT646" s="17" t="s">
        <v>120</v>
      </c>
      <c r="AU646" s="17" t="s">
        <v>74</v>
      </c>
      <c r="AY646" s="17" t="s">
        <v>119</v>
      </c>
      <c r="BE646" s="185">
        <f>IF(N646="základní",J646,0)</f>
        <v>0</v>
      </c>
      <c r="BF646" s="185">
        <f>IF(N646="snížená",J646,0)</f>
        <v>0</v>
      </c>
      <c r="BG646" s="185">
        <f>IF(N646="zákl. přenesená",J646,0)</f>
        <v>0</v>
      </c>
      <c r="BH646" s="185">
        <f>IF(N646="sníž. přenesená",J646,0)</f>
        <v>0</v>
      </c>
      <c r="BI646" s="185">
        <f>IF(N646="nulová",J646,0)</f>
        <v>0</v>
      </c>
      <c r="BJ646" s="17" t="s">
        <v>77</v>
      </c>
      <c r="BK646" s="185">
        <f>ROUND(I646*H646,2)</f>
        <v>0</v>
      </c>
      <c r="BL646" s="17" t="s">
        <v>138</v>
      </c>
      <c r="BM646" s="17" t="s">
        <v>797</v>
      </c>
    </row>
    <row r="647" spans="2:65" s="1" customFormat="1" ht="19.5">
      <c r="B647" s="34"/>
      <c r="C647" s="35"/>
      <c r="D647" s="186" t="s">
        <v>126</v>
      </c>
      <c r="E647" s="35"/>
      <c r="F647" s="187" t="s">
        <v>798</v>
      </c>
      <c r="G647" s="35"/>
      <c r="H647" s="35"/>
      <c r="I647" s="112"/>
      <c r="J647" s="35"/>
      <c r="K647" s="35"/>
      <c r="L647" s="38"/>
      <c r="M647" s="188"/>
      <c r="N647" s="60"/>
      <c r="O647" s="60"/>
      <c r="P647" s="60"/>
      <c r="Q647" s="60"/>
      <c r="R647" s="60"/>
      <c r="S647" s="60"/>
      <c r="T647" s="61"/>
      <c r="AT647" s="17" t="s">
        <v>126</v>
      </c>
      <c r="AU647" s="17" t="s">
        <v>74</v>
      </c>
    </row>
    <row r="648" spans="2:65" s="1" customFormat="1" ht="19.5">
      <c r="B648" s="34"/>
      <c r="C648" s="35"/>
      <c r="D648" s="186" t="s">
        <v>130</v>
      </c>
      <c r="E648" s="35"/>
      <c r="F648" s="189" t="s">
        <v>193</v>
      </c>
      <c r="G648" s="35"/>
      <c r="H648" s="35"/>
      <c r="I648" s="112"/>
      <c r="J648" s="35"/>
      <c r="K648" s="35"/>
      <c r="L648" s="38"/>
      <c r="M648" s="188"/>
      <c r="N648" s="60"/>
      <c r="O648" s="60"/>
      <c r="P648" s="60"/>
      <c r="Q648" s="60"/>
      <c r="R648" s="60"/>
      <c r="S648" s="60"/>
      <c r="T648" s="61"/>
      <c r="AT648" s="17" t="s">
        <v>130</v>
      </c>
      <c r="AU648" s="17" t="s">
        <v>74</v>
      </c>
    </row>
    <row r="649" spans="2:65" s="11" customFormat="1" ht="11.25">
      <c r="B649" s="190"/>
      <c r="C649" s="191"/>
      <c r="D649" s="186" t="s">
        <v>136</v>
      </c>
      <c r="E649" s="192" t="s">
        <v>19</v>
      </c>
      <c r="F649" s="193" t="s">
        <v>201</v>
      </c>
      <c r="G649" s="191"/>
      <c r="H649" s="194">
        <v>7.75</v>
      </c>
      <c r="I649" s="195"/>
      <c r="J649" s="191"/>
      <c r="K649" s="191"/>
      <c r="L649" s="196"/>
      <c r="M649" s="197"/>
      <c r="N649" s="198"/>
      <c r="O649" s="198"/>
      <c r="P649" s="198"/>
      <c r="Q649" s="198"/>
      <c r="R649" s="198"/>
      <c r="S649" s="198"/>
      <c r="T649" s="199"/>
      <c r="AT649" s="200" t="s">
        <v>136</v>
      </c>
      <c r="AU649" s="200" t="s">
        <v>74</v>
      </c>
      <c r="AV649" s="11" t="s">
        <v>74</v>
      </c>
      <c r="AW649" s="11" t="s">
        <v>32</v>
      </c>
      <c r="AX649" s="11" t="s">
        <v>70</v>
      </c>
      <c r="AY649" s="200" t="s">
        <v>119</v>
      </c>
    </row>
    <row r="650" spans="2:65" s="11" customFormat="1" ht="11.25">
      <c r="B650" s="190"/>
      <c r="C650" s="191"/>
      <c r="D650" s="186" t="s">
        <v>136</v>
      </c>
      <c r="E650" s="192" t="s">
        <v>19</v>
      </c>
      <c r="F650" s="193" t="s">
        <v>396</v>
      </c>
      <c r="G650" s="191"/>
      <c r="H650" s="194">
        <v>73</v>
      </c>
      <c r="I650" s="195"/>
      <c r="J650" s="191"/>
      <c r="K650" s="191"/>
      <c r="L650" s="196"/>
      <c r="M650" s="197"/>
      <c r="N650" s="198"/>
      <c r="O650" s="198"/>
      <c r="P650" s="198"/>
      <c r="Q650" s="198"/>
      <c r="R650" s="198"/>
      <c r="S650" s="198"/>
      <c r="T650" s="199"/>
      <c r="AT650" s="200" t="s">
        <v>136</v>
      </c>
      <c r="AU650" s="200" t="s">
        <v>74</v>
      </c>
      <c r="AV650" s="11" t="s">
        <v>74</v>
      </c>
      <c r="AW650" s="11" t="s">
        <v>32</v>
      </c>
      <c r="AX650" s="11" t="s">
        <v>70</v>
      </c>
      <c r="AY650" s="200" t="s">
        <v>119</v>
      </c>
    </row>
    <row r="651" spans="2:65" s="11" customFormat="1" ht="11.25">
      <c r="B651" s="190"/>
      <c r="C651" s="191"/>
      <c r="D651" s="186" t="s">
        <v>136</v>
      </c>
      <c r="E651" s="192" t="s">
        <v>19</v>
      </c>
      <c r="F651" s="193" t="s">
        <v>397</v>
      </c>
      <c r="G651" s="191"/>
      <c r="H651" s="194">
        <v>230.5</v>
      </c>
      <c r="I651" s="195"/>
      <c r="J651" s="191"/>
      <c r="K651" s="191"/>
      <c r="L651" s="196"/>
      <c r="M651" s="197"/>
      <c r="N651" s="198"/>
      <c r="O651" s="198"/>
      <c r="P651" s="198"/>
      <c r="Q651" s="198"/>
      <c r="R651" s="198"/>
      <c r="S651" s="198"/>
      <c r="T651" s="199"/>
      <c r="AT651" s="200" t="s">
        <v>136</v>
      </c>
      <c r="AU651" s="200" t="s">
        <v>74</v>
      </c>
      <c r="AV651" s="11" t="s">
        <v>74</v>
      </c>
      <c r="AW651" s="11" t="s">
        <v>32</v>
      </c>
      <c r="AX651" s="11" t="s">
        <v>70</v>
      </c>
      <c r="AY651" s="200" t="s">
        <v>119</v>
      </c>
    </row>
    <row r="652" spans="2:65" s="11" customFormat="1" ht="11.25">
      <c r="B652" s="190"/>
      <c r="C652" s="191"/>
      <c r="D652" s="186" t="s">
        <v>136</v>
      </c>
      <c r="E652" s="192" t="s">
        <v>19</v>
      </c>
      <c r="F652" s="193" t="s">
        <v>398</v>
      </c>
      <c r="G652" s="191"/>
      <c r="H652" s="194">
        <v>277.8</v>
      </c>
      <c r="I652" s="195"/>
      <c r="J652" s="191"/>
      <c r="K652" s="191"/>
      <c r="L652" s="196"/>
      <c r="M652" s="197"/>
      <c r="N652" s="198"/>
      <c r="O652" s="198"/>
      <c r="P652" s="198"/>
      <c r="Q652" s="198"/>
      <c r="R652" s="198"/>
      <c r="S652" s="198"/>
      <c r="T652" s="199"/>
      <c r="AT652" s="200" t="s">
        <v>136</v>
      </c>
      <c r="AU652" s="200" t="s">
        <v>74</v>
      </c>
      <c r="AV652" s="11" t="s">
        <v>74</v>
      </c>
      <c r="AW652" s="11" t="s">
        <v>32</v>
      </c>
      <c r="AX652" s="11" t="s">
        <v>70</v>
      </c>
      <c r="AY652" s="200" t="s">
        <v>119</v>
      </c>
    </row>
    <row r="653" spans="2:65" s="11" customFormat="1" ht="11.25">
      <c r="B653" s="190"/>
      <c r="C653" s="191"/>
      <c r="D653" s="186" t="s">
        <v>136</v>
      </c>
      <c r="E653" s="192" t="s">
        <v>19</v>
      </c>
      <c r="F653" s="193" t="s">
        <v>399</v>
      </c>
      <c r="G653" s="191"/>
      <c r="H653" s="194">
        <v>67.5</v>
      </c>
      <c r="I653" s="195"/>
      <c r="J653" s="191"/>
      <c r="K653" s="191"/>
      <c r="L653" s="196"/>
      <c r="M653" s="197"/>
      <c r="N653" s="198"/>
      <c r="O653" s="198"/>
      <c r="P653" s="198"/>
      <c r="Q653" s="198"/>
      <c r="R653" s="198"/>
      <c r="S653" s="198"/>
      <c r="T653" s="199"/>
      <c r="AT653" s="200" t="s">
        <v>136</v>
      </c>
      <c r="AU653" s="200" t="s">
        <v>74</v>
      </c>
      <c r="AV653" s="11" t="s">
        <v>74</v>
      </c>
      <c r="AW653" s="11" t="s">
        <v>32</v>
      </c>
      <c r="AX653" s="11" t="s">
        <v>70</v>
      </c>
      <c r="AY653" s="200" t="s">
        <v>119</v>
      </c>
    </row>
    <row r="654" spans="2:65" s="11" customFormat="1" ht="11.25">
      <c r="B654" s="190"/>
      <c r="C654" s="191"/>
      <c r="D654" s="186" t="s">
        <v>136</v>
      </c>
      <c r="E654" s="192" t="s">
        <v>19</v>
      </c>
      <c r="F654" s="193" t="s">
        <v>400</v>
      </c>
      <c r="G654" s="191"/>
      <c r="H654" s="194">
        <v>87.16</v>
      </c>
      <c r="I654" s="195"/>
      <c r="J654" s="191"/>
      <c r="K654" s="191"/>
      <c r="L654" s="196"/>
      <c r="M654" s="197"/>
      <c r="N654" s="198"/>
      <c r="O654" s="198"/>
      <c r="P654" s="198"/>
      <c r="Q654" s="198"/>
      <c r="R654" s="198"/>
      <c r="S654" s="198"/>
      <c r="T654" s="199"/>
      <c r="AT654" s="200" t="s">
        <v>136</v>
      </c>
      <c r="AU654" s="200" t="s">
        <v>74</v>
      </c>
      <c r="AV654" s="11" t="s">
        <v>74</v>
      </c>
      <c r="AW654" s="11" t="s">
        <v>32</v>
      </c>
      <c r="AX654" s="11" t="s">
        <v>70</v>
      </c>
      <c r="AY654" s="200" t="s">
        <v>119</v>
      </c>
    </row>
    <row r="655" spans="2:65" s="11" customFormat="1" ht="11.25">
      <c r="B655" s="190"/>
      <c r="C655" s="191"/>
      <c r="D655" s="186" t="s">
        <v>136</v>
      </c>
      <c r="E655" s="192" t="s">
        <v>19</v>
      </c>
      <c r="F655" s="193" t="s">
        <v>401</v>
      </c>
      <c r="G655" s="191"/>
      <c r="H655" s="194">
        <v>6.3</v>
      </c>
      <c r="I655" s="195"/>
      <c r="J655" s="191"/>
      <c r="K655" s="191"/>
      <c r="L655" s="196"/>
      <c r="M655" s="197"/>
      <c r="N655" s="198"/>
      <c r="O655" s="198"/>
      <c r="P655" s="198"/>
      <c r="Q655" s="198"/>
      <c r="R655" s="198"/>
      <c r="S655" s="198"/>
      <c r="T655" s="199"/>
      <c r="AT655" s="200" t="s">
        <v>136</v>
      </c>
      <c r="AU655" s="200" t="s">
        <v>74</v>
      </c>
      <c r="AV655" s="11" t="s">
        <v>74</v>
      </c>
      <c r="AW655" s="11" t="s">
        <v>32</v>
      </c>
      <c r="AX655" s="11" t="s">
        <v>70</v>
      </c>
      <c r="AY655" s="200" t="s">
        <v>119</v>
      </c>
    </row>
    <row r="656" spans="2:65" s="11" customFormat="1" ht="11.25">
      <c r="B656" s="190"/>
      <c r="C656" s="191"/>
      <c r="D656" s="186" t="s">
        <v>136</v>
      </c>
      <c r="E656" s="192" t="s">
        <v>19</v>
      </c>
      <c r="F656" s="193" t="s">
        <v>799</v>
      </c>
      <c r="G656" s="191"/>
      <c r="H656" s="194">
        <v>402.5</v>
      </c>
      <c r="I656" s="195"/>
      <c r="J656" s="191"/>
      <c r="K656" s="191"/>
      <c r="L656" s="196"/>
      <c r="M656" s="197"/>
      <c r="N656" s="198"/>
      <c r="O656" s="198"/>
      <c r="P656" s="198"/>
      <c r="Q656" s="198"/>
      <c r="R656" s="198"/>
      <c r="S656" s="198"/>
      <c r="T656" s="199"/>
      <c r="AT656" s="200" t="s">
        <v>136</v>
      </c>
      <c r="AU656" s="200" t="s">
        <v>74</v>
      </c>
      <c r="AV656" s="11" t="s">
        <v>74</v>
      </c>
      <c r="AW656" s="11" t="s">
        <v>32</v>
      </c>
      <c r="AX656" s="11" t="s">
        <v>70</v>
      </c>
      <c r="AY656" s="200" t="s">
        <v>119</v>
      </c>
    </row>
    <row r="657" spans="2:65" s="13" customFormat="1" ht="11.25">
      <c r="B657" s="212"/>
      <c r="C657" s="213"/>
      <c r="D657" s="186" t="s">
        <v>136</v>
      </c>
      <c r="E657" s="214" t="s">
        <v>19</v>
      </c>
      <c r="F657" s="215" t="s">
        <v>188</v>
      </c>
      <c r="G657" s="213"/>
      <c r="H657" s="216">
        <v>1152.5099999999998</v>
      </c>
      <c r="I657" s="217"/>
      <c r="J657" s="213"/>
      <c r="K657" s="213"/>
      <c r="L657" s="218"/>
      <c r="M657" s="219"/>
      <c r="N657" s="220"/>
      <c r="O657" s="220"/>
      <c r="P657" s="220"/>
      <c r="Q657" s="220"/>
      <c r="R657" s="220"/>
      <c r="S657" s="220"/>
      <c r="T657" s="221"/>
      <c r="AT657" s="222" t="s">
        <v>136</v>
      </c>
      <c r="AU657" s="222" t="s">
        <v>74</v>
      </c>
      <c r="AV657" s="13" t="s">
        <v>138</v>
      </c>
      <c r="AW657" s="13" t="s">
        <v>32</v>
      </c>
      <c r="AX657" s="13" t="s">
        <v>77</v>
      </c>
      <c r="AY657" s="222" t="s">
        <v>119</v>
      </c>
    </row>
    <row r="658" spans="2:65" s="10" customFormat="1" ht="22.9" customHeight="1">
      <c r="B658" s="160"/>
      <c r="C658" s="161"/>
      <c r="D658" s="162" t="s">
        <v>69</v>
      </c>
      <c r="E658" s="210" t="s">
        <v>800</v>
      </c>
      <c r="F658" s="210" t="s">
        <v>801</v>
      </c>
      <c r="G658" s="161"/>
      <c r="H658" s="161"/>
      <c r="I658" s="164"/>
      <c r="J658" s="211">
        <f>BK658</f>
        <v>0</v>
      </c>
      <c r="K658" s="161"/>
      <c r="L658" s="166"/>
      <c r="M658" s="167"/>
      <c r="N658" s="168"/>
      <c r="O658" s="168"/>
      <c r="P658" s="169">
        <f>SUM(P659:P702)</f>
        <v>0</v>
      </c>
      <c r="Q658" s="168"/>
      <c r="R658" s="169">
        <f>SUM(R659:R702)</f>
        <v>0</v>
      </c>
      <c r="S658" s="168"/>
      <c r="T658" s="170">
        <f>SUM(T659:T702)</f>
        <v>0</v>
      </c>
      <c r="AR658" s="171" t="s">
        <v>77</v>
      </c>
      <c r="AT658" s="172" t="s">
        <v>69</v>
      </c>
      <c r="AU658" s="172" t="s">
        <v>77</v>
      </c>
      <c r="AY658" s="171" t="s">
        <v>119</v>
      </c>
      <c r="BK658" s="173">
        <f>SUM(BK659:BK702)</f>
        <v>0</v>
      </c>
    </row>
    <row r="659" spans="2:65" s="1" customFormat="1" ht="16.5" customHeight="1">
      <c r="B659" s="34"/>
      <c r="C659" s="174" t="s">
        <v>802</v>
      </c>
      <c r="D659" s="174" t="s">
        <v>120</v>
      </c>
      <c r="E659" s="175" t="s">
        <v>803</v>
      </c>
      <c r="F659" s="176" t="s">
        <v>804</v>
      </c>
      <c r="G659" s="177" t="s">
        <v>308</v>
      </c>
      <c r="H659" s="178">
        <v>4191.1270000000004</v>
      </c>
      <c r="I659" s="179"/>
      <c r="J659" s="180">
        <f>ROUND(I659*H659,2)</f>
        <v>0</v>
      </c>
      <c r="K659" s="176" t="s">
        <v>155</v>
      </c>
      <c r="L659" s="38"/>
      <c r="M659" s="181" t="s">
        <v>19</v>
      </c>
      <c r="N659" s="182" t="s">
        <v>41</v>
      </c>
      <c r="O659" s="60"/>
      <c r="P659" s="183">
        <f>O659*H659</f>
        <v>0</v>
      </c>
      <c r="Q659" s="183">
        <v>0</v>
      </c>
      <c r="R659" s="183">
        <f>Q659*H659</f>
        <v>0</v>
      </c>
      <c r="S659" s="183">
        <v>0</v>
      </c>
      <c r="T659" s="184">
        <f>S659*H659</f>
        <v>0</v>
      </c>
      <c r="AR659" s="17" t="s">
        <v>138</v>
      </c>
      <c r="AT659" s="17" t="s">
        <v>120</v>
      </c>
      <c r="AU659" s="17" t="s">
        <v>74</v>
      </c>
      <c r="AY659" s="17" t="s">
        <v>119</v>
      </c>
      <c r="BE659" s="185">
        <f>IF(N659="základní",J659,0)</f>
        <v>0</v>
      </c>
      <c r="BF659" s="185">
        <f>IF(N659="snížená",J659,0)</f>
        <v>0</v>
      </c>
      <c r="BG659" s="185">
        <f>IF(N659="zákl. přenesená",J659,0)</f>
        <v>0</v>
      </c>
      <c r="BH659" s="185">
        <f>IF(N659="sníž. přenesená",J659,0)</f>
        <v>0</v>
      </c>
      <c r="BI659" s="185">
        <f>IF(N659="nulová",J659,0)</f>
        <v>0</v>
      </c>
      <c r="BJ659" s="17" t="s">
        <v>77</v>
      </c>
      <c r="BK659" s="185">
        <f>ROUND(I659*H659,2)</f>
        <v>0</v>
      </c>
      <c r="BL659" s="17" t="s">
        <v>138</v>
      </c>
      <c r="BM659" s="17" t="s">
        <v>805</v>
      </c>
    </row>
    <row r="660" spans="2:65" s="1" customFormat="1" ht="11.25">
      <c r="B660" s="34"/>
      <c r="C660" s="35"/>
      <c r="D660" s="186" t="s">
        <v>126</v>
      </c>
      <c r="E660" s="35"/>
      <c r="F660" s="187" t="s">
        <v>806</v>
      </c>
      <c r="G660" s="35"/>
      <c r="H660" s="35"/>
      <c r="I660" s="112"/>
      <c r="J660" s="35"/>
      <c r="K660" s="35"/>
      <c r="L660" s="38"/>
      <c r="M660" s="188"/>
      <c r="N660" s="60"/>
      <c r="O660" s="60"/>
      <c r="P660" s="60"/>
      <c r="Q660" s="60"/>
      <c r="R660" s="60"/>
      <c r="S660" s="60"/>
      <c r="T660" s="61"/>
      <c r="AT660" s="17" t="s">
        <v>126</v>
      </c>
      <c r="AU660" s="17" t="s">
        <v>74</v>
      </c>
    </row>
    <row r="661" spans="2:65" s="11" customFormat="1" ht="11.25">
      <c r="B661" s="190"/>
      <c r="C661" s="191"/>
      <c r="D661" s="186" t="s">
        <v>136</v>
      </c>
      <c r="E661" s="192" t="s">
        <v>19</v>
      </c>
      <c r="F661" s="193" t="s">
        <v>807</v>
      </c>
      <c r="G661" s="191"/>
      <c r="H661" s="194">
        <v>541.03700000000003</v>
      </c>
      <c r="I661" s="195"/>
      <c r="J661" s="191"/>
      <c r="K661" s="191"/>
      <c r="L661" s="196"/>
      <c r="M661" s="197"/>
      <c r="N661" s="198"/>
      <c r="O661" s="198"/>
      <c r="P661" s="198"/>
      <c r="Q661" s="198"/>
      <c r="R661" s="198"/>
      <c r="S661" s="198"/>
      <c r="T661" s="199"/>
      <c r="AT661" s="200" t="s">
        <v>136</v>
      </c>
      <c r="AU661" s="200" t="s">
        <v>74</v>
      </c>
      <c r="AV661" s="11" t="s">
        <v>74</v>
      </c>
      <c r="AW661" s="11" t="s">
        <v>32</v>
      </c>
      <c r="AX661" s="11" t="s">
        <v>70</v>
      </c>
      <c r="AY661" s="200" t="s">
        <v>119</v>
      </c>
    </row>
    <row r="662" spans="2:65" s="11" customFormat="1" ht="11.25">
      <c r="B662" s="190"/>
      <c r="C662" s="191"/>
      <c r="D662" s="186" t="s">
        <v>136</v>
      </c>
      <c r="E662" s="192" t="s">
        <v>19</v>
      </c>
      <c r="F662" s="193" t="s">
        <v>808</v>
      </c>
      <c r="G662" s="191"/>
      <c r="H662" s="194">
        <v>73.468000000000004</v>
      </c>
      <c r="I662" s="195"/>
      <c r="J662" s="191"/>
      <c r="K662" s="191"/>
      <c r="L662" s="196"/>
      <c r="M662" s="197"/>
      <c r="N662" s="198"/>
      <c r="O662" s="198"/>
      <c r="P662" s="198"/>
      <c r="Q662" s="198"/>
      <c r="R662" s="198"/>
      <c r="S662" s="198"/>
      <c r="T662" s="199"/>
      <c r="AT662" s="200" t="s">
        <v>136</v>
      </c>
      <c r="AU662" s="200" t="s">
        <v>74</v>
      </c>
      <c r="AV662" s="11" t="s">
        <v>74</v>
      </c>
      <c r="AW662" s="11" t="s">
        <v>32</v>
      </c>
      <c r="AX662" s="11" t="s">
        <v>70</v>
      </c>
      <c r="AY662" s="200" t="s">
        <v>119</v>
      </c>
    </row>
    <row r="663" spans="2:65" s="11" customFormat="1" ht="11.25">
      <c r="B663" s="190"/>
      <c r="C663" s="191"/>
      <c r="D663" s="186" t="s">
        <v>136</v>
      </c>
      <c r="E663" s="192" t="s">
        <v>19</v>
      </c>
      <c r="F663" s="193" t="s">
        <v>809</v>
      </c>
      <c r="G663" s="191"/>
      <c r="H663" s="194">
        <v>553.67700000000002</v>
      </c>
      <c r="I663" s="195"/>
      <c r="J663" s="191"/>
      <c r="K663" s="191"/>
      <c r="L663" s="196"/>
      <c r="M663" s="197"/>
      <c r="N663" s="198"/>
      <c r="O663" s="198"/>
      <c r="P663" s="198"/>
      <c r="Q663" s="198"/>
      <c r="R663" s="198"/>
      <c r="S663" s="198"/>
      <c r="T663" s="199"/>
      <c r="AT663" s="200" t="s">
        <v>136</v>
      </c>
      <c r="AU663" s="200" t="s">
        <v>74</v>
      </c>
      <c r="AV663" s="11" t="s">
        <v>74</v>
      </c>
      <c r="AW663" s="11" t="s">
        <v>32</v>
      </c>
      <c r="AX663" s="11" t="s">
        <v>70</v>
      </c>
      <c r="AY663" s="200" t="s">
        <v>119</v>
      </c>
    </row>
    <row r="664" spans="2:65" s="11" customFormat="1" ht="11.25">
      <c r="B664" s="190"/>
      <c r="C664" s="191"/>
      <c r="D664" s="186" t="s">
        <v>136</v>
      </c>
      <c r="E664" s="192" t="s">
        <v>19</v>
      </c>
      <c r="F664" s="193" t="s">
        <v>810</v>
      </c>
      <c r="G664" s="191"/>
      <c r="H664" s="194">
        <v>463.05</v>
      </c>
      <c r="I664" s="195"/>
      <c r="J664" s="191"/>
      <c r="K664" s="191"/>
      <c r="L664" s="196"/>
      <c r="M664" s="197"/>
      <c r="N664" s="198"/>
      <c r="O664" s="198"/>
      <c r="P664" s="198"/>
      <c r="Q664" s="198"/>
      <c r="R664" s="198"/>
      <c r="S664" s="198"/>
      <c r="T664" s="199"/>
      <c r="AT664" s="200" t="s">
        <v>136</v>
      </c>
      <c r="AU664" s="200" t="s">
        <v>74</v>
      </c>
      <c r="AV664" s="11" t="s">
        <v>74</v>
      </c>
      <c r="AW664" s="11" t="s">
        <v>32</v>
      </c>
      <c r="AX664" s="11" t="s">
        <v>70</v>
      </c>
      <c r="AY664" s="200" t="s">
        <v>119</v>
      </c>
    </row>
    <row r="665" spans="2:65" s="11" customFormat="1" ht="11.25">
      <c r="B665" s="190"/>
      <c r="C665" s="191"/>
      <c r="D665" s="186" t="s">
        <v>136</v>
      </c>
      <c r="E665" s="192" t="s">
        <v>19</v>
      </c>
      <c r="F665" s="193" t="s">
        <v>811</v>
      </c>
      <c r="G665" s="191"/>
      <c r="H665" s="194">
        <v>1823.366</v>
      </c>
      <c r="I665" s="195"/>
      <c r="J665" s="191"/>
      <c r="K665" s="191"/>
      <c r="L665" s="196"/>
      <c r="M665" s="197"/>
      <c r="N665" s="198"/>
      <c r="O665" s="198"/>
      <c r="P665" s="198"/>
      <c r="Q665" s="198"/>
      <c r="R665" s="198"/>
      <c r="S665" s="198"/>
      <c r="T665" s="199"/>
      <c r="AT665" s="200" t="s">
        <v>136</v>
      </c>
      <c r="AU665" s="200" t="s">
        <v>74</v>
      </c>
      <c r="AV665" s="11" t="s">
        <v>74</v>
      </c>
      <c r="AW665" s="11" t="s">
        <v>32</v>
      </c>
      <c r="AX665" s="11" t="s">
        <v>70</v>
      </c>
      <c r="AY665" s="200" t="s">
        <v>119</v>
      </c>
    </row>
    <row r="666" spans="2:65" s="11" customFormat="1" ht="11.25">
      <c r="B666" s="190"/>
      <c r="C666" s="191"/>
      <c r="D666" s="186" t="s">
        <v>136</v>
      </c>
      <c r="E666" s="192" t="s">
        <v>19</v>
      </c>
      <c r="F666" s="193" t="s">
        <v>812</v>
      </c>
      <c r="G666" s="191"/>
      <c r="H666" s="194">
        <v>188.68899999999999</v>
      </c>
      <c r="I666" s="195"/>
      <c r="J666" s="191"/>
      <c r="K666" s="191"/>
      <c r="L666" s="196"/>
      <c r="M666" s="197"/>
      <c r="N666" s="198"/>
      <c r="O666" s="198"/>
      <c r="P666" s="198"/>
      <c r="Q666" s="198"/>
      <c r="R666" s="198"/>
      <c r="S666" s="198"/>
      <c r="T666" s="199"/>
      <c r="AT666" s="200" t="s">
        <v>136</v>
      </c>
      <c r="AU666" s="200" t="s">
        <v>74</v>
      </c>
      <c r="AV666" s="11" t="s">
        <v>74</v>
      </c>
      <c r="AW666" s="11" t="s">
        <v>32</v>
      </c>
      <c r="AX666" s="11" t="s">
        <v>70</v>
      </c>
      <c r="AY666" s="200" t="s">
        <v>119</v>
      </c>
    </row>
    <row r="667" spans="2:65" s="11" customFormat="1" ht="11.25">
      <c r="B667" s="190"/>
      <c r="C667" s="191"/>
      <c r="D667" s="186" t="s">
        <v>136</v>
      </c>
      <c r="E667" s="192" t="s">
        <v>19</v>
      </c>
      <c r="F667" s="193" t="s">
        <v>813</v>
      </c>
      <c r="G667" s="191"/>
      <c r="H667" s="194">
        <v>547.84</v>
      </c>
      <c r="I667" s="195"/>
      <c r="J667" s="191"/>
      <c r="K667" s="191"/>
      <c r="L667" s="196"/>
      <c r="M667" s="197"/>
      <c r="N667" s="198"/>
      <c r="O667" s="198"/>
      <c r="P667" s="198"/>
      <c r="Q667" s="198"/>
      <c r="R667" s="198"/>
      <c r="S667" s="198"/>
      <c r="T667" s="199"/>
      <c r="AT667" s="200" t="s">
        <v>136</v>
      </c>
      <c r="AU667" s="200" t="s">
        <v>74</v>
      </c>
      <c r="AV667" s="11" t="s">
        <v>74</v>
      </c>
      <c r="AW667" s="11" t="s">
        <v>32</v>
      </c>
      <c r="AX667" s="11" t="s">
        <v>70</v>
      </c>
      <c r="AY667" s="200" t="s">
        <v>119</v>
      </c>
    </row>
    <row r="668" spans="2:65" s="13" customFormat="1" ht="11.25">
      <c r="B668" s="212"/>
      <c r="C668" s="213"/>
      <c r="D668" s="186" t="s">
        <v>136</v>
      </c>
      <c r="E668" s="214" t="s">
        <v>19</v>
      </c>
      <c r="F668" s="215" t="s">
        <v>188</v>
      </c>
      <c r="G668" s="213"/>
      <c r="H668" s="216">
        <v>4191.1269999999995</v>
      </c>
      <c r="I668" s="217"/>
      <c r="J668" s="213"/>
      <c r="K668" s="213"/>
      <c r="L668" s="218"/>
      <c r="M668" s="219"/>
      <c r="N668" s="220"/>
      <c r="O668" s="220"/>
      <c r="P668" s="220"/>
      <c r="Q668" s="220"/>
      <c r="R668" s="220"/>
      <c r="S668" s="220"/>
      <c r="T668" s="221"/>
      <c r="AT668" s="222" t="s">
        <v>136</v>
      </c>
      <c r="AU668" s="222" t="s">
        <v>74</v>
      </c>
      <c r="AV668" s="13" t="s">
        <v>138</v>
      </c>
      <c r="AW668" s="13" t="s">
        <v>32</v>
      </c>
      <c r="AX668" s="13" t="s">
        <v>77</v>
      </c>
      <c r="AY668" s="222" t="s">
        <v>119</v>
      </c>
    </row>
    <row r="669" spans="2:65" s="1" customFormat="1" ht="16.5" customHeight="1">
      <c r="B669" s="34"/>
      <c r="C669" s="174" t="s">
        <v>814</v>
      </c>
      <c r="D669" s="174" t="s">
        <v>120</v>
      </c>
      <c r="E669" s="175" t="s">
        <v>815</v>
      </c>
      <c r="F669" s="176" t="s">
        <v>816</v>
      </c>
      <c r="G669" s="177" t="s">
        <v>308</v>
      </c>
      <c r="H669" s="178">
        <v>71968.414999999994</v>
      </c>
      <c r="I669" s="179"/>
      <c r="J669" s="180">
        <f>ROUND(I669*H669,2)</f>
        <v>0</v>
      </c>
      <c r="K669" s="176" t="s">
        <v>155</v>
      </c>
      <c r="L669" s="38"/>
      <c r="M669" s="181" t="s">
        <v>19</v>
      </c>
      <c r="N669" s="182" t="s">
        <v>41</v>
      </c>
      <c r="O669" s="60"/>
      <c r="P669" s="183">
        <f>O669*H669</f>
        <v>0</v>
      </c>
      <c r="Q669" s="183">
        <v>0</v>
      </c>
      <c r="R669" s="183">
        <f>Q669*H669</f>
        <v>0</v>
      </c>
      <c r="S669" s="183">
        <v>0</v>
      </c>
      <c r="T669" s="184">
        <f>S669*H669</f>
        <v>0</v>
      </c>
      <c r="AR669" s="17" t="s">
        <v>138</v>
      </c>
      <c r="AT669" s="17" t="s">
        <v>120</v>
      </c>
      <c r="AU669" s="17" t="s">
        <v>74</v>
      </c>
      <c r="AY669" s="17" t="s">
        <v>119</v>
      </c>
      <c r="BE669" s="185">
        <f>IF(N669="základní",J669,0)</f>
        <v>0</v>
      </c>
      <c r="BF669" s="185">
        <f>IF(N669="snížená",J669,0)</f>
        <v>0</v>
      </c>
      <c r="BG669" s="185">
        <f>IF(N669="zákl. přenesená",J669,0)</f>
        <v>0</v>
      </c>
      <c r="BH669" s="185">
        <f>IF(N669="sníž. přenesená",J669,0)</f>
        <v>0</v>
      </c>
      <c r="BI669" s="185">
        <f>IF(N669="nulová",J669,0)</f>
        <v>0</v>
      </c>
      <c r="BJ669" s="17" t="s">
        <v>77</v>
      </c>
      <c r="BK669" s="185">
        <f>ROUND(I669*H669,2)</f>
        <v>0</v>
      </c>
      <c r="BL669" s="17" t="s">
        <v>138</v>
      </c>
      <c r="BM669" s="17" t="s">
        <v>817</v>
      </c>
    </row>
    <row r="670" spans="2:65" s="1" customFormat="1" ht="11.25">
      <c r="B670" s="34"/>
      <c r="C670" s="35"/>
      <c r="D670" s="186" t="s">
        <v>126</v>
      </c>
      <c r="E670" s="35"/>
      <c r="F670" s="187" t="s">
        <v>818</v>
      </c>
      <c r="G670" s="35"/>
      <c r="H670" s="35"/>
      <c r="I670" s="112"/>
      <c r="J670" s="35"/>
      <c r="K670" s="35"/>
      <c r="L670" s="38"/>
      <c r="M670" s="188"/>
      <c r="N670" s="60"/>
      <c r="O670" s="60"/>
      <c r="P670" s="60"/>
      <c r="Q670" s="60"/>
      <c r="R670" s="60"/>
      <c r="S670" s="60"/>
      <c r="T670" s="61"/>
      <c r="AT670" s="17" t="s">
        <v>126</v>
      </c>
      <c r="AU670" s="17" t="s">
        <v>74</v>
      </c>
    </row>
    <row r="671" spans="2:65" s="11" customFormat="1" ht="11.25">
      <c r="B671" s="190"/>
      <c r="C671" s="191"/>
      <c r="D671" s="186" t="s">
        <v>136</v>
      </c>
      <c r="E671" s="192" t="s">
        <v>19</v>
      </c>
      <c r="F671" s="193" t="s">
        <v>819</v>
      </c>
      <c r="G671" s="191"/>
      <c r="H671" s="194">
        <v>6492.4440000000004</v>
      </c>
      <c r="I671" s="195"/>
      <c r="J671" s="191"/>
      <c r="K671" s="191"/>
      <c r="L671" s="196"/>
      <c r="M671" s="197"/>
      <c r="N671" s="198"/>
      <c r="O671" s="198"/>
      <c r="P671" s="198"/>
      <c r="Q671" s="198"/>
      <c r="R671" s="198"/>
      <c r="S671" s="198"/>
      <c r="T671" s="199"/>
      <c r="AT671" s="200" t="s">
        <v>136</v>
      </c>
      <c r="AU671" s="200" t="s">
        <v>74</v>
      </c>
      <c r="AV671" s="11" t="s">
        <v>74</v>
      </c>
      <c r="AW671" s="11" t="s">
        <v>32</v>
      </c>
      <c r="AX671" s="11" t="s">
        <v>70</v>
      </c>
      <c r="AY671" s="200" t="s">
        <v>119</v>
      </c>
    </row>
    <row r="672" spans="2:65" s="11" customFormat="1" ht="11.25">
      <c r="B672" s="190"/>
      <c r="C672" s="191"/>
      <c r="D672" s="186" t="s">
        <v>136</v>
      </c>
      <c r="E672" s="192" t="s">
        <v>19</v>
      </c>
      <c r="F672" s="193" t="s">
        <v>820</v>
      </c>
      <c r="G672" s="191"/>
      <c r="H672" s="194">
        <v>1395.8920000000001</v>
      </c>
      <c r="I672" s="195"/>
      <c r="J672" s="191"/>
      <c r="K672" s="191"/>
      <c r="L672" s="196"/>
      <c r="M672" s="197"/>
      <c r="N672" s="198"/>
      <c r="O672" s="198"/>
      <c r="P672" s="198"/>
      <c r="Q672" s="198"/>
      <c r="R672" s="198"/>
      <c r="S672" s="198"/>
      <c r="T672" s="199"/>
      <c r="AT672" s="200" t="s">
        <v>136</v>
      </c>
      <c r="AU672" s="200" t="s">
        <v>74</v>
      </c>
      <c r="AV672" s="11" t="s">
        <v>74</v>
      </c>
      <c r="AW672" s="11" t="s">
        <v>32</v>
      </c>
      <c r="AX672" s="11" t="s">
        <v>70</v>
      </c>
      <c r="AY672" s="200" t="s">
        <v>119</v>
      </c>
    </row>
    <row r="673" spans="2:65" s="11" customFormat="1" ht="11.25">
      <c r="B673" s="190"/>
      <c r="C673" s="191"/>
      <c r="D673" s="186" t="s">
        <v>136</v>
      </c>
      <c r="E673" s="192" t="s">
        <v>19</v>
      </c>
      <c r="F673" s="193" t="s">
        <v>821</v>
      </c>
      <c r="G673" s="191"/>
      <c r="H673" s="194">
        <v>6644.1239999999998</v>
      </c>
      <c r="I673" s="195"/>
      <c r="J673" s="191"/>
      <c r="K673" s="191"/>
      <c r="L673" s="196"/>
      <c r="M673" s="197"/>
      <c r="N673" s="198"/>
      <c r="O673" s="198"/>
      <c r="P673" s="198"/>
      <c r="Q673" s="198"/>
      <c r="R673" s="198"/>
      <c r="S673" s="198"/>
      <c r="T673" s="199"/>
      <c r="AT673" s="200" t="s">
        <v>136</v>
      </c>
      <c r="AU673" s="200" t="s">
        <v>74</v>
      </c>
      <c r="AV673" s="11" t="s">
        <v>74</v>
      </c>
      <c r="AW673" s="11" t="s">
        <v>32</v>
      </c>
      <c r="AX673" s="11" t="s">
        <v>70</v>
      </c>
      <c r="AY673" s="200" t="s">
        <v>119</v>
      </c>
    </row>
    <row r="674" spans="2:65" s="11" customFormat="1" ht="11.25">
      <c r="B674" s="190"/>
      <c r="C674" s="191"/>
      <c r="D674" s="186" t="s">
        <v>136</v>
      </c>
      <c r="E674" s="192" t="s">
        <v>19</v>
      </c>
      <c r="F674" s="193" t="s">
        <v>822</v>
      </c>
      <c r="G674" s="191"/>
      <c r="H674" s="194">
        <v>8797.9500000000007</v>
      </c>
      <c r="I674" s="195"/>
      <c r="J674" s="191"/>
      <c r="K674" s="191"/>
      <c r="L674" s="196"/>
      <c r="M674" s="197"/>
      <c r="N674" s="198"/>
      <c r="O674" s="198"/>
      <c r="P674" s="198"/>
      <c r="Q674" s="198"/>
      <c r="R674" s="198"/>
      <c r="S674" s="198"/>
      <c r="T674" s="199"/>
      <c r="AT674" s="200" t="s">
        <v>136</v>
      </c>
      <c r="AU674" s="200" t="s">
        <v>74</v>
      </c>
      <c r="AV674" s="11" t="s">
        <v>74</v>
      </c>
      <c r="AW674" s="11" t="s">
        <v>32</v>
      </c>
      <c r="AX674" s="11" t="s">
        <v>70</v>
      </c>
      <c r="AY674" s="200" t="s">
        <v>119</v>
      </c>
    </row>
    <row r="675" spans="2:65" s="11" customFormat="1" ht="11.25">
      <c r="B675" s="190"/>
      <c r="C675" s="191"/>
      <c r="D675" s="186" t="s">
        <v>136</v>
      </c>
      <c r="E675" s="192" t="s">
        <v>19</v>
      </c>
      <c r="F675" s="193" t="s">
        <v>823</v>
      </c>
      <c r="G675" s="191"/>
      <c r="H675" s="194">
        <v>34643.953999999998</v>
      </c>
      <c r="I675" s="195"/>
      <c r="J675" s="191"/>
      <c r="K675" s="191"/>
      <c r="L675" s="196"/>
      <c r="M675" s="197"/>
      <c r="N675" s="198"/>
      <c r="O675" s="198"/>
      <c r="P675" s="198"/>
      <c r="Q675" s="198"/>
      <c r="R675" s="198"/>
      <c r="S675" s="198"/>
      <c r="T675" s="199"/>
      <c r="AT675" s="200" t="s">
        <v>136</v>
      </c>
      <c r="AU675" s="200" t="s">
        <v>74</v>
      </c>
      <c r="AV675" s="11" t="s">
        <v>74</v>
      </c>
      <c r="AW675" s="11" t="s">
        <v>32</v>
      </c>
      <c r="AX675" s="11" t="s">
        <v>70</v>
      </c>
      <c r="AY675" s="200" t="s">
        <v>119</v>
      </c>
    </row>
    <row r="676" spans="2:65" s="11" customFormat="1" ht="11.25">
      <c r="B676" s="190"/>
      <c r="C676" s="191"/>
      <c r="D676" s="186" t="s">
        <v>136</v>
      </c>
      <c r="E676" s="192" t="s">
        <v>19</v>
      </c>
      <c r="F676" s="193" t="s">
        <v>824</v>
      </c>
      <c r="G676" s="191"/>
      <c r="H676" s="194">
        <v>3585.0909999999999</v>
      </c>
      <c r="I676" s="195"/>
      <c r="J676" s="191"/>
      <c r="K676" s="191"/>
      <c r="L676" s="196"/>
      <c r="M676" s="197"/>
      <c r="N676" s="198"/>
      <c r="O676" s="198"/>
      <c r="P676" s="198"/>
      <c r="Q676" s="198"/>
      <c r="R676" s="198"/>
      <c r="S676" s="198"/>
      <c r="T676" s="199"/>
      <c r="AT676" s="200" t="s">
        <v>136</v>
      </c>
      <c r="AU676" s="200" t="s">
        <v>74</v>
      </c>
      <c r="AV676" s="11" t="s">
        <v>74</v>
      </c>
      <c r="AW676" s="11" t="s">
        <v>32</v>
      </c>
      <c r="AX676" s="11" t="s">
        <v>70</v>
      </c>
      <c r="AY676" s="200" t="s">
        <v>119</v>
      </c>
    </row>
    <row r="677" spans="2:65" s="11" customFormat="1" ht="11.25">
      <c r="B677" s="190"/>
      <c r="C677" s="191"/>
      <c r="D677" s="186" t="s">
        <v>136</v>
      </c>
      <c r="E677" s="192" t="s">
        <v>19</v>
      </c>
      <c r="F677" s="193" t="s">
        <v>825</v>
      </c>
      <c r="G677" s="191"/>
      <c r="H677" s="194">
        <v>10408.959999999999</v>
      </c>
      <c r="I677" s="195"/>
      <c r="J677" s="191"/>
      <c r="K677" s="191"/>
      <c r="L677" s="196"/>
      <c r="M677" s="197"/>
      <c r="N677" s="198"/>
      <c r="O677" s="198"/>
      <c r="P677" s="198"/>
      <c r="Q677" s="198"/>
      <c r="R677" s="198"/>
      <c r="S677" s="198"/>
      <c r="T677" s="199"/>
      <c r="AT677" s="200" t="s">
        <v>136</v>
      </c>
      <c r="AU677" s="200" t="s">
        <v>74</v>
      </c>
      <c r="AV677" s="11" t="s">
        <v>74</v>
      </c>
      <c r="AW677" s="11" t="s">
        <v>32</v>
      </c>
      <c r="AX677" s="11" t="s">
        <v>70</v>
      </c>
      <c r="AY677" s="200" t="s">
        <v>119</v>
      </c>
    </row>
    <row r="678" spans="2:65" s="13" customFormat="1" ht="11.25">
      <c r="B678" s="212"/>
      <c r="C678" s="213"/>
      <c r="D678" s="186" t="s">
        <v>136</v>
      </c>
      <c r="E678" s="214" t="s">
        <v>19</v>
      </c>
      <c r="F678" s="215" t="s">
        <v>188</v>
      </c>
      <c r="G678" s="213"/>
      <c r="H678" s="216">
        <v>71968.415000000008</v>
      </c>
      <c r="I678" s="217"/>
      <c r="J678" s="213"/>
      <c r="K678" s="213"/>
      <c r="L678" s="218"/>
      <c r="M678" s="219"/>
      <c r="N678" s="220"/>
      <c r="O678" s="220"/>
      <c r="P678" s="220"/>
      <c r="Q678" s="220"/>
      <c r="R678" s="220"/>
      <c r="S678" s="220"/>
      <c r="T678" s="221"/>
      <c r="AT678" s="222" t="s">
        <v>136</v>
      </c>
      <c r="AU678" s="222" t="s">
        <v>74</v>
      </c>
      <c r="AV678" s="13" t="s">
        <v>138</v>
      </c>
      <c r="AW678" s="13" t="s">
        <v>32</v>
      </c>
      <c r="AX678" s="13" t="s">
        <v>77</v>
      </c>
      <c r="AY678" s="222" t="s">
        <v>119</v>
      </c>
    </row>
    <row r="679" spans="2:65" s="1" customFormat="1" ht="16.5" customHeight="1">
      <c r="B679" s="34"/>
      <c r="C679" s="174" t="s">
        <v>826</v>
      </c>
      <c r="D679" s="174" t="s">
        <v>120</v>
      </c>
      <c r="E679" s="175" t="s">
        <v>827</v>
      </c>
      <c r="F679" s="176" t="s">
        <v>828</v>
      </c>
      <c r="G679" s="177" t="s">
        <v>308</v>
      </c>
      <c r="H679" s="178">
        <v>197.2</v>
      </c>
      <c r="I679" s="179"/>
      <c r="J679" s="180">
        <f>ROUND(I679*H679,2)</f>
        <v>0</v>
      </c>
      <c r="K679" s="176" t="s">
        <v>155</v>
      </c>
      <c r="L679" s="38"/>
      <c r="M679" s="181" t="s">
        <v>19</v>
      </c>
      <c r="N679" s="182" t="s">
        <v>41</v>
      </c>
      <c r="O679" s="60"/>
      <c r="P679" s="183">
        <f>O679*H679</f>
        <v>0</v>
      </c>
      <c r="Q679" s="183">
        <v>0</v>
      </c>
      <c r="R679" s="183">
        <f>Q679*H679</f>
        <v>0</v>
      </c>
      <c r="S679" s="183">
        <v>0</v>
      </c>
      <c r="T679" s="184">
        <f>S679*H679</f>
        <v>0</v>
      </c>
      <c r="AR679" s="17" t="s">
        <v>138</v>
      </c>
      <c r="AT679" s="17" t="s">
        <v>120</v>
      </c>
      <c r="AU679" s="17" t="s">
        <v>74</v>
      </c>
      <c r="AY679" s="17" t="s">
        <v>119</v>
      </c>
      <c r="BE679" s="185">
        <f>IF(N679="základní",J679,0)</f>
        <v>0</v>
      </c>
      <c r="BF679" s="185">
        <f>IF(N679="snížená",J679,0)</f>
        <v>0</v>
      </c>
      <c r="BG679" s="185">
        <f>IF(N679="zákl. přenesená",J679,0)</f>
        <v>0</v>
      </c>
      <c r="BH679" s="185">
        <f>IF(N679="sníž. přenesená",J679,0)</f>
        <v>0</v>
      </c>
      <c r="BI679" s="185">
        <f>IF(N679="nulová",J679,0)</f>
        <v>0</v>
      </c>
      <c r="BJ679" s="17" t="s">
        <v>77</v>
      </c>
      <c r="BK679" s="185">
        <f>ROUND(I679*H679,2)</f>
        <v>0</v>
      </c>
      <c r="BL679" s="17" t="s">
        <v>138</v>
      </c>
      <c r="BM679" s="17" t="s">
        <v>829</v>
      </c>
    </row>
    <row r="680" spans="2:65" s="1" customFormat="1" ht="11.25">
      <c r="B680" s="34"/>
      <c r="C680" s="35"/>
      <c r="D680" s="186" t="s">
        <v>126</v>
      </c>
      <c r="E680" s="35"/>
      <c r="F680" s="187" t="s">
        <v>830</v>
      </c>
      <c r="G680" s="35"/>
      <c r="H680" s="35"/>
      <c r="I680" s="112"/>
      <c r="J680" s="35"/>
      <c r="K680" s="35"/>
      <c r="L680" s="38"/>
      <c r="M680" s="188"/>
      <c r="N680" s="60"/>
      <c r="O680" s="60"/>
      <c r="P680" s="60"/>
      <c r="Q680" s="60"/>
      <c r="R680" s="60"/>
      <c r="S680" s="60"/>
      <c r="T680" s="61"/>
      <c r="AT680" s="17" t="s">
        <v>126</v>
      </c>
      <c r="AU680" s="17" t="s">
        <v>74</v>
      </c>
    </row>
    <row r="681" spans="2:65" s="11" customFormat="1" ht="11.25">
      <c r="B681" s="190"/>
      <c r="C681" s="191"/>
      <c r="D681" s="186" t="s">
        <v>136</v>
      </c>
      <c r="E681" s="192" t="s">
        <v>19</v>
      </c>
      <c r="F681" s="193" t="s">
        <v>831</v>
      </c>
      <c r="G681" s="191"/>
      <c r="H681" s="194">
        <v>197.2</v>
      </c>
      <c r="I681" s="195"/>
      <c r="J681" s="191"/>
      <c r="K681" s="191"/>
      <c r="L681" s="196"/>
      <c r="M681" s="197"/>
      <c r="N681" s="198"/>
      <c r="O681" s="198"/>
      <c r="P681" s="198"/>
      <c r="Q681" s="198"/>
      <c r="R681" s="198"/>
      <c r="S681" s="198"/>
      <c r="T681" s="199"/>
      <c r="AT681" s="200" t="s">
        <v>136</v>
      </c>
      <c r="AU681" s="200" t="s">
        <v>74</v>
      </c>
      <c r="AV681" s="11" t="s">
        <v>74</v>
      </c>
      <c r="AW681" s="11" t="s">
        <v>32</v>
      </c>
      <c r="AX681" s="11" t="s">
        <v>77</v>
      </c>
      <c r="AY681" s="200" t="s">
        <v>119</v>
      </c>
    </row>
    <row r="682" spans="2:65" s="1" customFormat="1" ht="16.5" customHeight="1">
      <c r="B682" s="34"/>
      <c r="C682" s="174" t="s">
        <v>832</v>
      </c>
      <c r="D682" s="174" t="s">
        <v>120</v>
      </c>
      <c r="E682" s="175" t="s">
        <v>833</v>
      </c>
      <c r="F682" s="176" t="s">
        <v>834</v>
      </c>
      <c r="G682" s="177" t="s">
        <v>308</v>
      </c>
      <c r="H682" s="178">
        <v>2366.4</v>
      </c>
      <c r="I682" s="179"/>
      <c r="J682" s="180">
        <f>ROUND(I682*H682,2)</f>
        <v>0</v>
      </c>
      <c r="K682" s="176" t="s">
        <v>155</v>
      </c>
      <c r="L682" s="38"/>
      <c r="M682" s="181" t="s">
        <v>19</v>
      </c>
      <c r="N682" s="182" t="s">
        <v>41</v>
      </c>
      <c r="O682" s="60"/>
      <c r="P682" s="183">
        <f>O682*H682</f>
        <v>0</v>
      </c>
      <c r="Q682" s="183">
        <v>0</v>
      </c>
      <c r="R682" s="183">
        <f>Q682*H682</f>
        <v>0</v>
      </c>
      <c r="S682" s="183">
        <v>0</v>
      </c>
      <c r="T682" s="184">
        <f>S682*H682</f>
        <v>0</v>
      </c>
      <c r="AR682" s="17" t="s">
        <v>138</v>
      </c>
      <c r="AT682" s="17" t="s">
        <v>120</v>
      </c>
      <c r="AU682" s="17" t="s">
        <v>74</v>
      </c>
      <c r="AY682" s="17" t="s">
        <v>119</v>
      </c>
      <c r="BE682" s="185">
        <f>IF(N682="základní",J682,0)</f>
        <v>0</v>
      </c>
      <c r="BF682" s="185">
        <f>IF(N682="snížená",J682,0)</f>
        <v>0</v>
      </c>
      <c r="BG682" s="185">
        <f>IF(N682="zákl. přenesená",J682,0)</f>
        <v>0</v>
      </c>
      <c r="BH682" s="185">
        <f>IF(N682="sníž. přenesená",J682,0)</f>
        <v>0</v>
      </c>
      <c r="BI682" s="185">
        <f>IF(N682="nulová",J682,0)</f>
        <v>0</v>
      </c>
      <c r="BJ682" s="17" t="s">
        <v>77</v>
      </c>
      <c r="BK682" s="185">
        <f>ROUND(I682*H682,2)</f>
        <v>0</v>
      </c>
      <c r="BL682" s="17" t="s">
        <v>138</v>
      </c>
      <c r="BM682" s="17" t="s">
        <v>835</v>
      </c>
    </row>
    <row r="683" spans="2:65" s="1" customFormat="1" ht="19.5">
      <c r="B683" s="34"/>
      <c r="C683" s="35"/>
      <c r="D683" s="186" t="s">
        <v>126</v>
      </c>
      <c r="E683" s="35"/>
      <c r="F683" s="187" t="s">
        <v>836</v>
      </c>
      <c r="G683" s="35"/>
      <c r="H683" s="35"/>
      <c r="I683" s="112"/>
      <c r="J683" s="35"/>
      <c r="K683" s="35"/>
      <c r="L683" s="38"/>
      <c r="M683" s="188"/>
      <c r="N683" s="60"/>
      <c r="O683" s="60"/>
      <c r="P683" s="60"/>
      <c r="Q683" s="60"/>
      <c r="R683" s="60"/>
      <c r="S683" s="60"/>
      <c r="T683" s="61"/>
      <c r="AT683" s="17" t="s">
        <v>126</v>
      </c>
      <c r="AU683" s="17" t="s">
        <v>74</v>
      </c>
    </row>
    <row r="684" spans="2:65" s="11" customFormat="1" ht="11.25">
      <c r="B684" s="190"/>
      <c r="C684" s="191"/>
      <c r="D684" s="186" t="s">
        <v>136</v>
      </c>
      <c r="E684" s="192" t="s">
        <v>19</v>
      </c>
      <c r="F684" s="193" t="s">
        <v>837</v>
      </c>
      <c r="G684" s="191"/>
      <c r="H684" s="194">
        <v>2366.4</v>
      </c>
      <c r="I684" s="195"/>
      <c r="J684" s="191"/>
      <c r="K684" s="191"/>
      <c r="L684" s="196"/>
      <c r="M684" s="197"/>
      <c r="N684" s="198"/>
      <c r="O684" s="198"/>
      <c r="P684" s="198"/>
      <c r="Q684" s="198"/>
      <c r="R684" s="198"/>
      <c r="S684" s="198"/>
      <c r="T684" s="199"/>
      <c r="AT684" s="200" t="s">
        <v>136</v>
      </c>
      <c r="AU684" s="200" t="s">
        <v>74</v>
      </c>
      <c r="AV684" s="11" t="s">
        <v>74</v>
      </c>
      <c r="AW684" s="11" t="s">
        <v>32</v>
      </c>
      <c r="AX684" s="11" t="s">
        <v>77</v>
      </c>
      <c r="AY684" s="200" t="s">
        <v>119</v>
      </c>
    </row>
    <row r="685" spans="2:65" s="1" customFormat="1" ht="16.5" customHeight="1">
      <c r="B685" s="34"/>
      <c r="C685" s="174" t="s">
        <v>838</v>
      </c>
      <c r="D685" s="174" t="s">
        <v>120</v>
      </c>
      <c r="E685" s="175" t="s">
        <v>839</v>
      </c>
      <c r="F685" s="176" t="s">
        <v>840</v>
      </c>
      <c r="G685" s="177" t="s">
        <v>308</v>
      </c>
      <c r="H685" s="178">
        <v>4191.1270000000004</v>
      </c>
      <c r="I685" s="179"/>
      <c r="J685" s="180">
        <f>ROUND(I685*H685,2)</f>
        <v>0</v>
      </c>
      <c r="K685" s="176" t="s">
        <v>155</v>
      </c>
      <c r="L685" s="38"/>
      <c r="M685" s="181" t="s">
        <v>19</v>
      </c>
      <c r="N685" s="182" t="s">
        <v>41</v>
      </c>
      <c r="O685" s="60"/>
      <c r="P685" s="183">
        <f>O685*H685</f>
        <v>0</v>
      </c>
      <c r="Q685" s="183">
        <v>0</v>
      </c>
      <c r="R685" s="183">
        <f>Q685*H685</f>
        <v>0</v>
      </c>
      <c r="S685" s="183">
        <v>0</v>
      </c>
      <c r="T685" s="184">
        <f>S685*H685</f>
        <v>0</v>
      </c>
      <c r="AR685" s="17" t="s">
        <v>138</v>
      </c>
      <c r="AT685" s="17" t="s">
        <v>120</v>
      </c>
      <c r="AU685" s="17" t="s">
        <v>74</v>
      </c>
      <c r="AY685" s="17" t="s">
        <v>119</v>
      </c>
      <c r="BE685" s="185">
        <f>IF(N685="základní",J685,0)</f>
        <v>0</v>
      </c>
      <c r="BF685" s="185">
        <f>IF(N685="snížená",J685,0)</f>
        <v>0</v>
      </c>
      <c r="BG685" s="185">
        <f>IF(N685="zákl. přenesená",J685,0)</f>
        <v>0</v>
      </c>
      <c r="BH685" s="185">
        <f>IF(N685="sníž. přenesená",J685,0)</f>
        <v>0</v>
      </c>
      <c r="BI685" s="185">
        <f>IF(N685="nulová",J685,0)</f>
        <v>0</v>
      </c>
      <c r="BJ685" s="17" t="s">
        <v>77</v>
      </c>
      <c r="BK685" s="185">
        <f>ROUND(I685*H685,2)</f>
        <v>0</v>
      </c>
      <c r="BL685" s="17" t="s">
        <v>138</v>
      </c>
      <c r="BM685" s="17" t="s">
        <v>841</v>
      </c>
    </row>
    <row r="686" spans="2:65" s="1" customFormat="1" ht="11.25">
      <c r="B686" s="34"/>
      <c r="C686" s="35"/>
      <c r="D686" s="186" t="s">
        <v>126</v>
      </c>
      <c r="E686" s="35"/>
      <c r="F686" s="187" t="s">
        <v>842</v>
      </c>
      <c r="G686" s="35"/>
      <c r="H686" s="35"/>
      <c r="I686" s="112"/>
      <c r="J686" s="35"/>
      <c r="K686" s="35"/>
      <c r="L686" s="38"/>
      <c r="M686" s="188"/>
      <c r="N686" s="60"/>
      <c r="O686" s="60"/>
      <c r="P686" s="60"/>
      <c r="Q686" s="60"/>
      <c r="R686" s="60"/>
      <c r="S686" s="60"/>
      <c r="T686" s="61"/>
      <c r="AT686" s="17" t="s">
        <v>126</v>
      </c>
      <c r="AU686" s="17" t="s">
        <v>74</v>
      </c>
    </row>
    <row r="687" spans="2:65" s="1" customFormat="1" ht="16.5" customHeight="1">
      <c r="B687" s="34"/>
      <c r="C687" s="174" t="s">
        <v>843</v>
      </c>
      <c r="D687" s="174" t="s">
        <v>120</v>
      </c>
      <c r="E687" s="175" t="s">
        <v>844</v>
      </c>
      <c r="F687" s="176" t="s">
        <v>845</v>
      </c>
      <c r="G687" s="177" t="s">
        <v>308</v>
      </c>
      <c r="H687" s="178">
        <v>197.2</v>
      </c>
      <c r="I687" s="179"/>
      <c r="J687" s="180">
        <f>ROUND(I687*H687,2)</f>
        <v>0</v>
      </c>
      <c r="K687" s="176" t="s">
        <v>155</v>
      </c>
      <c r="L687" s="38"/>
      <c r="M687" s="181" t="s">
        <v>19</v>
      </c>
      <c r="N687" s="182" t="s">
        <v>41</v>
      </c>
      <c r="O687" s="60"/>
      <c r="P687" s="183">
        <f>O687*H687</f>
        <v>0</v>
      </c>
      <c r="Q687" s="183">
        <v>0</v>
      </c>
      <c r="R687" s="183">
        <f>Q687*H687</f>
        <v>0</v>
      </c>
      <c r="S687" s="183">
        <v>0</v>
      </c>
      <c r="T687" s="184">
        <f>S687*H687</f>
        <v>0</v>
      </c>
      <c r="AR687" s="17" t="s">
        <v>138</v>
      </c>
      <c r="AT687" s="17" t="s">
        <v>120</v>
      </c>
      <c r="AU687" s="17" t="s">
        <v>74</v>
      </c>
      <c r="AY687" s="17" t="s">
        <v>119</v>
      </c>
      <c r="BE687" s="185">
        <f>IF(N687="základní",J687,0)</f>
        <v>0</v>
      </c>
      <c r="BF687" s="185">
        <f>IF(N687="snížená",J687,0)</f>
        <v>0</v>
      </c>
      <c r="BG687" s="185">
        <f>IF(N687="zákl. přenesená",J687,0)</f>
        <v>0</v>
      </c>
      <c r="BH687" s="185">
        <f>IF(N687="sníž. přenesená",J687,0)</f>
        <v>0</v>
      </c>
      <c r="BI687" s="185">
        <f>IF(N687="nulová",J687,0)</f>
        <v>0</v>
      </c>
      <c r="BJ687" s="17" t="s">
        <v>77</v>
      </c>
      <c r="BK687" s="185">
        <f>ROUND(I687*H687,2)</f>
        <v>0</v>
      </c>
      <c r="BL687" s="17" t="s">
        <v>138</v>
      </c>
      <c r="BM687" s="17" t="s">
        <v>846</v>
      </c>
    </row>
    <row r="688" spans="2:65" s="1" customFormat="1" ht="11.25">
      <c r="B688" s="34"/>
      <c r="C688" s="35"/>
      <c r="D688" s="186" t="s">
        <v>126</v>
      </c>
      <c r="E688" s="35"/>
      <c r="F688" s="187" t="s">
        <v>847</v>
      </c>
      <c r="G688" s="35"/>
      <c r="H688" s="35"/>
      <c r="I688" s="112"/>
      <c r="J688" s="35"/>
      <c r="K688" s="35"/>
      <c r="L688" s="38"/>
      <c r="M688" s="188"/>
      <c r="N688" s="60"/>
      <c r="O688" s="60"/>
      <c r="P688" s="60"/>
      <c r="Q688" s="60"/>
      <c r="R688" s="60"/>
      <c r="S688" s="60"/>
      <c r="T688" s="61"/>
      <c r="AT688" s="17" t="s">
        <v>126</v>
      </c>
      <c r="AU688" s="17" t="s">
        <v>74</v>
      </c>
    </row>
    <row r="689" spans="2:65" s="1" customFormat="1" ht="16.5" customHeight="1">
      <c r="B689" s="34"/>
      <c r="C689" s="174" t="s">
        <v>848</v>
      </c>
      <c r="D689" s="174" t="s">
        <v>120</v>
      </c>
      <c r="E689" s="175" t="s">
        <v>849</v>
      </c>
      <c r="F689" s="176" t="s">
        <v>850</v>
      </c>
      <c r="G689" s="177" t="s">
        <v>308</v>
      </c>
      <c r="H689" s="178">
        <v>463.05</v>
      </c>
      <c r="I689" s="179"/>
      <c r="J689" s="180">
        <f>ROUND(I689*H689,2)</f>
        <v>0</v>
      </c>
      <c r="K689" s="176" t="s">
        <v>155</v>
      </c>
      <c r="L689" s="38"/>
      <c r="M689" s="181" t="s">
        <v>19</v>
      </c>
      <c r="N689" s="182" t="s">
        <v>41</v>
      </c>
      <c r="O689" s="60"/>
      <c r="P689" s="183">
        <f>O689*H689</f>
        <v>0</v>
      </c>
      <c r="Q689" s="183">
        <v>0</v>
      </c>
      <c r="R689" s="183">
        <f>Q689*H689</f>
        <v>0</v>
      </c>
      <c r="S689" s="183">
        <v>0</v>
      </c>
      <c r="T689" s="184">
        <f>S689*H689</f>
        <v>0</v>
      </c>
      <c r="AR689" s="17" t="s">
        <v>138</v>
      </c>
      <c r="AT689" s="17" t="s">
        <v>120</v>
      </c>
      <c r="AU689" s="17" t="s">
        <v>74</v>
      </c>
      <c r="AY689" s="17" t="s">
        <v>119</v>
      </c>
      <c r="BE689" s="185">
        <f>IF(N689="základní",J689,0)</f>
        <v>0</v>
      </c>
      <c r="BF689" s="185">
        <f>IF(N689="snížená",J689,0)</f>
        <v>0</v>
      </c>
      <c r="BG689" s="185">
        <f>IF(N689="zákl. přenesená",J689,0)</f>
        <v>0</v>
      </c>
      <c r="BH689" s="185">
        <f>IF(N689="sníž. přenesená",J689,0)</f>
        <v>0</v>
      </c>
      <c r="BI689" s="185">
        <f>IF(N689="nulová",J689,0)</f>
        <v>0</v>
      </c>
      <c r="BJ689" s="17" t="s">
        <v>77</v>
      </c>
      <c r="BK689" s="185">
        <f>ROUND(I689*H689,2)</f>
        <v>0</v>
      </c>
      <c r="BL689" s="17" t="s">
        <v>138</v>
      </c>
      <c r="BM689" s="17" t="s">
        <v>851</v>
      </c>
    </row>
    <row r="690" spans="2:65" s="1" customFormat="1" ht="19.5">
      <c r="B690" s="34"/>
      <c r="C690" s="35"/>
      <c r="D690" s="186" t="s">
        <v>126</v>
      </c>
      <c r="E690" s="35"/>
      <c r="F690" s="187" t="s">
        <v>852</v>
      </c>
      <c r="G690" s="35"/>
      <c r="H690" s="35"/>
      <c r="I690" s="112"/>
      <c r="J690" s="35"/>
      <c r="K690" s="35"/>
      <c r="L690" s="38"/>
      <c r="M690" s="188"/>
      <c r="N690" s="60"/>
      <c r="O690" s="60"/>
      <c r="P690" s="60"/>
      <c r="Q690" s="60"/>
      <c r="R690" s="60"/>
      <c r="S690" s="60"/>
      <c r="T690" s="61"/>
      <c r="AT690" s="17" t="s">
        <v>126</v>
      </c>
      <c r="AU690" s="17" t="s">
        <v>74</v>
      </c>
    </row>
    <row r="691" spans="2:65" s="1" customFormat="1" ht="19.5">
      <c r="B691" s="34"/>
      <c r="C691" s="35"/>
      <c r="D691" s="186" t="s">
        <v>130</v>
      </c>
      <c r="E691" s="35"/>
      <c r="F691" s="189" t="s">
        <v>853</v>
      </c>
      <c r="G691" s="35"/>
      <c r="H691" s="35"/>
      <c r="I691" s="112"/>
      <c r="J691" s="35"/>
      <c r="K691" s="35"/>
      <c r="L691" s="38"/>
      <c r="M691" s="188"/>
      <c r="N691" s="60"/>
      <c r="O691" s="60"/>
      <c r="P691" s="60"/>
      <c r="Q691" s="60"/>
      <c r="R691" s="60"/>
      <c r="S691" s="60"/>
      <c r="T691" s="61"/>
      <c r="AT691" s="17" t="s">
        <v>130</v>
      </c>
      <c r="AU691" s="17" t="s">
        <v>74</v>
      </c>
    </row>
    <row r="692" spans="2:65" s="11" customFormat="1" ht="11.25">
      <c r="B692" s="190"/>
      <c r="C692" s="191"/>
      <c r="D692" s="186" t="s">
        <v>136</v>
      </c>
      <c r="E692" s="192" t="s">
        <v>19</v>
      </c>
      <c r="F692" s="193" t="s">
        <v>810</v>
      </c>
      <c r="G692" s="191"/>
      <c r="H692" s="194">
        <v>463.05</v>
      </c>
      <c r="I692" s="195"/>
      <c r="J692" s="191"/>
      <c r="K692" s="191"/>
      <c r="L692" s="196"/>
      <c r="M692" s="197"/>
      <c r="N692" s="198"/>
      <c r="O692" s="198"/>
      <c r="P692" s="198"/>
      <c r="Q692" s="198"/>
      <c r="R692" s="198"/>
      <c r="S692" s="198"/>
      <c r="T692" s="199"/>
      <c r="AT692" s="200" t="s">
        <v>136</v>
      </c>
      <c r="AU692" s="200" t="s">
        <v>74</v>
      </c>
      <c r="AV692" s="11" t="s">
        <v>74</v>
      </c>
      <c r="AW692" s="11" t="s">
        <v>32</v>
      </c>
      <c r="AX692" s="11" t="s">
        <v>77</v>
      </c>
      <c r="AY692" s="200" t="s">
        <v>119</v>
      </c>
    </row>
    <row r="693" spans="2:65" s="1" customFormat="1" ht="16.5" customHeight="1">
      <c r="B693" s="34"/>
      <c r="C693" s="174" t="s">
        <v>854</v>
      </c>
      <c r="D693" s="174" t="s">
        <v>120</v>
      </c>
      <c r="E693" s="175" t="s">
        <v>855</v>
      </c>
      <c r="F693" s="176" t="s">
        <v>856</v>
      </c>
      <c r="G693" s="177" t="s">
        <v>308</v>
      </c>
      <c r="H693" s="178">
        <v>736.529</v>
      </c>
      <c r="I693" s="179"/>
      <c r="J693" s="180">
        <f>ROUND(I693*H693,2)</f>
        <v>0</v>
      </c>
      <c r="K693" s="176" t="s">
        <v>155</v>
      </c>
      <c r="L693" s="38"/>
      <c r="M693" s="181" t="s">
        <v>19</v>
      </c>
      <c r="N693" s="182" t="s">
        <v>41</v>
      </c>
      <c r="O693" s="60"/>
      <c r="P693" s="183">
        <f>O693*H693</f>
        <v>0</v>
      </c>
      <c r="Q693" s="183">
        <v>0</v>
      </c>
      <c r="R693" s="183">
        <f>Q693*H693</f>
        <v>0</v>
      </c>
      <c r="S693" s="183">
        <v>0</v>
      </c>
      <c r="T693" s="184">
        <f>S693*H693</f>
        <v>0</v>
      </c>
      <c r="AR693" s="17" t="s">
        <v>138</v>
      </c>
      <c r="AT693" s="17" t="s">
        <v>120</v>
      </c>
      <c r="AU693" s="17" t="s">
        <v>74</v>
      </c>
      <c r="AY693" s="17" t="s">
        <v>119</v>
      </c>
      <c r="BE693" s="185">
        <f>IF(N693="základní",J693,0)</f>
        <v>0</v>
      </c>
      <c r="BF693" s="185">
        <f>IF(N693="snížená",J693,0)</f>
        <v>0</v>
      </c>
      <c r="BG693" s="185">
        <f>IF(N693="zákl. přenesená",J693,0)</f>
        <v>0</v>
      </c>
      <c r="BH693" s="185">
        <f>IF(N693="sníž. přenesená",J693,0)</f>
        <v>0</v>
      </c>
      <c r="BI693" s="185">
        <f>IF(N693="nulová",J693,0)</f>
        <v>0</v>
      </c>
      <c r="BJ693" s="17" t="s">
        <v>77</v>
      </c>
      <c r="BK693" s="185">
        <f>ROUND(I693*H693,2)</f>
        <v>0</v>
      </c>
      <c r="BL693" s="17" t="s">
        <v>138</v>
      </c>
      <c r="BM693" s="17" t="s">
        <v>857</v>
      </c>
    </row>
    <row r="694" spans="2:65" s="1" customFormat="1" ht="19.5">
      <c r="B694" s="34"/>
      <c r="C694" s="35"/>
      <c r="D694" s="186" t="s">
        <v>126</v>
      </c>
      <c r="E694" s="35"/>
      <c r="F694" s="187" t="s">
        <v>858</v>
      </c>
      <c r="G694" s="35"/>
      <c r="H694" s="35"/>
      <c r="I694" s="112"/>
      <c r="J694" s="35"/>
      <c r="K694" s="35"/>
      <c r="L694" s="38"/>
      <c r="M694" s="188"/>
      <c r="N694" s="60"/>
      <c r="O694" s="60"/>
      <c r="P694" s="60"/>
      <c r="Q694" s="60"/>
      <c r="R694" s="60"/>
      <c r="S694" s="60"/>
      <c r="T694" s="61"/>
      <c r="AT694" s="17" t="s">
        <v>126</v>
      </c>
      <c r="AU694" s="17" t="s">
        <v>74</v>
      </c>
    </row>
    <row r="695" spans="2:65" s="11" customFormat="1" ht="11.25">
      <c r="B695" s="190"/>
      <c r="C695" s="191"/>
      <c r="D695" s="186" t="s">
        <v>136</v>
      </c>
      <c r="E695" s="192" t="s">
        <v>19</v>
      </c>
      <c r="F695" s="193" t="s">
        <v>812</v>
      </c>
      <c r="G695" s="191"/>
      <c r="H695" s="194">
        <v>188.68899999999999</v>
      </c>
      <c r="I695" s="195"/>
      <c r="J695" s="191"/>
      <c r="K695" s="191"/>
      <c r="L695" s="196"/>
      <c r="M695" s="197"/>
      <c r="N695" s="198"/>
      <c r="O695" s="198"/>
      <c r="P695" s="198"/>
      <c r="Q695" s="198"/>
      <c r="R695" s="198"/>
      <c r="S695" s="198"/>
      <c r="T695" s="199"/>
      <c r="AT695" s="200" t="s">
        <v>136</v>
      </c>
      <c r="AU695" s="200" t="s">
        <v>74</v>
      </c>
      <c r="AV695" s="11" t="s">
        <v>74</v>
      </c>
      <c r="AW695" s="11" t="s">
        <v>32</v>
      </c>
      <c r="AX695" s="11" t="s">
        <v>70</v>
      </c>
      <c r="AY695" s="200" t="s">
        <v>119</v>
      </c>
    </row>
    <row r="696" spans="2:65" s="11" customFormat="1" ht="11.25">
      <c r="B696" s="190"/>
      <c r="C696" s="191"/>
      <c r="D696" s="186" t="s">
        <v>136</v>
      </c>
      <c r="E696" s="192" t="s">
        <v>19</v>
      </c>
      <c r="F696" s="193" t="s">
        <v>813</v>
      </c>
      <c r="G696" s="191"/>
      <c r="H696" s="194">
        <v>547.84</v>
      </c>
      <c r="I696" s="195"/>
      <c r="J696" s="191"/>
      <c r="K696" s="191"/>
      <c r="L696" s="196"/>
      <c r="M696" s="197"/>
      <c r="N696" s="198"/>
      <c r="O696" s="198"/>
      <c r="P696" s="198"/>
      <c r="Q696" s="198"/>
      <c r="R696" s="198"/>
      <c r="S696" s="198"/>
      <c r="T696" s="199"/>
      <c r="AT696" s="200" t="s">
        <v>136</v>
      </c>
      <c r="AU696" s="200" t="s">
        <v>74</v>
      </c>
      <c r="AV696" s="11" t="s">
        <v>74</v>
      </c>
      <c r="AW696" s="11" t="s">
        <v>32</v>
      </c>
      <c r="AX696" s="11" t="s">
        <v>70</v>
      </c>
      <c r="AY696" s="200" t="s">
        <v>119</v>
      </c>
    </row>
    <row r="697" spans="2:65" s="13" customFormat="1" ht="11.25">
      <c r="B697" s="212"/>
      <c r="C697" s="213"/>
      <c r="D697" s="186" t="s">
        <v>136</v>
      </c>
      <c r="E697" s="214" t="s">
        <v>19</v>
      </c>
      <c r="F697" s="215" t="s">
        <v>188</v>
      </c>
      <c r="G697" s="213"/>
      <c r="H697" s="216">
        <v>736.529</v>
      </c>
      <c r="I697" s="217"/>
      <c r="J697" s="213"/>
      <c r="K697" s="213"/>
      <c r="L697" s="218"/>
      <c r="M697" s="219"/>
      <c r="N697" s="220"/>
      <c r="O697" s="220"/>
      <c r="P697" s="220"/>
      <c r="Q697" s="220"/>
      <c r="R697" s="220"/>
      <c r="S697" s="220"/>
      <c r="T697" s="221"/>
      <c r="AT697" s="222" t="s">
        <v>136</v>
      </c>
      <c r="AU697" s="222" t="s">
        <v>74</v>
      </c>
      <c r="AV697" s="13" t="s">
        <v>138</v>
      </c>
      <c r="AW697" s="13" t="s">
        <v>32</v>
      </c>
      <c r="AX697" s="13" t="s">
        <v>77</v>
      </c>
      <c r="AY697" s="222" t="s">
        <v>119</v>
      </c>
    </row>
    <row r="698" spans="2:65" s="1" customFormat="1" ht="16.5" customHeight="1">
      <c r="B698" s="34"/>
      <c r="C698" s="174" t="s">
        <v>859</v>
      </c>
      <c r="D698" s="174" t="s">
        <v>120</v>
      </c>
      <c r="E698" s="175" t="s">
        <v>860</v>
      </c>
      <c r="F698" s="176" t="s">
        <v>861</v>
      </c>
      <c r="G698" s="177" t="s">
        <v>308</v>
      </c>
      <c r="H698" s="178">
        <v>1896.8340000000001</v>
      </c>
      <c r="I698" s="179"/>
      <c r="J698" s="180">
        <f>ROUND(I698*H698,2)</f>
        <v>0</v>
      </c>
      <c r="K698" s="176" t="s">
        <v>155</v>
      </c>
      <c r="L698" s="38"/>
      <c r="M698" s="181" t="s">
        <v>19</v>
      </c>
      <c r="N698" s="182" t="s">
        <v>41</v>
      </c>
      <c r="O698" s="60"/>
      <c r="P698" s="183">
        <f>O698*H698</f>
        <v>0</v>
      </c>
      <c r="Q698" s="183">
        <v>0</v>
      </c>
      <c r="R698" s="183">
        <f>Q698*H698</f>
        <v>0</v>
      </c>
      <c r="S698" s="183">
        <v>0</v>
      </c>
      <c r="T698" s="184">
        <f>S698*H698</f>
        <v>0</v>
      </c>
      <c r="AR698" s="17" t="s">
        <v>138</v>
      </c>
      <c r="AT698" s="17" t="s">
        <v>120</v>
      </c>
      <c r="AU698" s="17" t="s">
        <v>74</v>
      </c>
      <c r="AY698" s="17" t="s">
        <v>119</v>
      </c>
      <c r="BE698" s="185">
        <f>IF(N698="základní",J698,0)</f>
        <v>0</v>
      </c>
      <c r="BF698" s="185">
        <f>IF(N698="snížená",J698,0)</f>
        <v>0</v>
      </c>
      <c r="BG698" s="185">
        <f>IF(N698="zákl. přenesená",J698,0)</f>
        <v>0</v>
      </c>
      <c r="BH698" s="185">
        <f>IF(N698="sníž. přenesená",J698,0)</f>
        <v>0</v>
      </c>
      <c r="BI698" s="185">
        <f>IF(N698="nulová",J698,0)</f>
        <v>0</v>
      </c>
      <c r="BJ698" s="17" t="s">
        <v>77</v>
      </c>
      <c r="BK698" s="185">
        <f>ROUND(I698*H698,2)</f>
        <v>0</v>
      </c>
      <c r="BL698" s="17" t="s">
        <v>138</v>
      </c>
      <c r="BM698" s="17" t="s">
        <v>862</v>
      </c>
    </row>
    <row r="699" spans="2:65" s="1" customFormat="1" ht="11.25">
      <c r="B699" s="34"/>
      <c r="C699" s="35"/>
      <c r="D699" s="186" t="s">
        <v>126</v>
      </c>
      <c r="E699" s="35"/>
      <c r="F699" s="187" t="s">
        <v>310</v>
      </c>
      <c r="G699" s="35"/>
      <c r="H699" s="35"/>
      <c r="I699" s="112"/>
      <c r="J699" s="35"/>
      <c r="K699" s="35"/>
      <c r="L699" s="38"/>
      <c r="M699" s="188"/>
      <c r="N699" s="60"/>
      <c r="O699" s="60"/>
      <c r="P699" s="60"/>
      <c r="Q699" s="60"/>
      <c r="R699" s="60"/>
      <c r="S699" s="60"/>
      <c r="T699" s="61"/>
      <c r="AT699" s="17" t="s">
        <v>126</v>
      </c>
      <c r="AU699" s="17" t="s">
        <v>74</v>
      </c>
    </row>
    <row r="700" spans="2:65" s="11" customFormat="1" ht="11.25">
      <c r="B700" s="190"/>
      <c r="C700" s="191"/>
      <c r="D700" s="186" t="s">
        <v>136</v>
      </c>
      <c r="E700" s="192" t="s">
        <v>19</v>
      </c>
      <c r="F700" s="193" t="s">
        <v>808</v>
      </c>
      <c r="G700" s="191"/>
      <c r="H700" s="194">
        <v>73.468000000000004</v>
      </c>
      <c r="I700" s="195"/>
      <c r="J700" s="191"/>
      <c r="K700" s="191"/>
      <c r="L700" s="196"/>
      <c r="M700" s="197"/>
      <c r="N700" s="198"/>
      <c r="O700" s="198"/>
      <c r="P700" s="198"/>
      <c r="Q700" s="198"/>
      <c r="R700" s="198"/>
      <c r="S700" s="198"/>
      <c r="T700" s="199"/>
      <c r="AT700" s="200" t="s">
        <v>136</v>
      </c>
      <c r="AU700" s="200" t="s">
        <v>74</v>
      </c>
      <c r="AV700" s="11" t="s">
        <v>74</v>
      </c>
      <c r="AW700" s="11" t="s">
        <v>32</v>
      </c>
      <c r="AX700" s="11" t="s">
        <v>70</v>
      </c>
      <c r="AY700" s="200" t="s">
        <v>119</v>
      </c>
    </row>
    <row r="701" spans="2:65" s="11" customFormat="1" ht="11.25">
      <c r="B701" s="190"/>
      <c r="C701" s="191"/>
      <c r="D701" s="186" t="s">
        <v>136</v>
      </c>
      <c r="E701" s="192" t="s">
        <v>19</v>
      </c>
      <c r="F701" s="193" t="s">
        <v>811</v>
      </c>
      <c r="G701" s="191"/>
      <c r="H701" s="194">
        <v>1823.366</v>
      </c>
      <c r="I701" s="195"/>
      <c r="J701" s="191"/>
      <c r="K701" s="191"/>
      <c r="L701" s="196"/>
      <c r="M701" s="197"/>
      <c r="N701" s="198"/>
      <c r="O701" s="198"/>
      <c r="P701" s="198"/>
      <c r="Q701" s="198"/>
      <c r="R701" s="198"/>
      <c r="S701" s="198"/>
      <c r="T701" s="199"/>
      <c r="AT701" s="200" t="s">
        <v>136</v>
      </c>
      <c r="AU701" s="200" t="s">
        <v>74</v>
      </c>
      <c r="AV701" s="11" t="s">
        <v>74</v>
      </c>
      <c r="AW701" s="11" t="s">
        <v>32</v>
      </c>
      <c r="AX701" s="11" t="s">
        <v>70</v>
      </c>
      <c r="AY701" s="200" t="s">
        <v>119</v>
      </c>
    </row>
    <row r="702" spans="2:65" s="13" customFormat="1" ht="11.25">
      <c r="B702" s="212"/>
      <c r="C702" s="213"/>
      <c r="D702" s="186" t="s">
        <v>136</v>
      </c>
      <c r="E702" s="214" t="s">
        <v>19</v>
      </c>
      <c r="F702" s="215" t="s">
        <v>188</v>
      </c>
      <c r="G702" s="213"/>
      <c r="H702" s="216">
        <v>1896.8340000000001</v>
      </c>
      <c r="I702" s="217"/>
      <c r="J702" s="213"/>
      <c r="K702" s="213"/>
      <c r="L702" s="218"/>
      <c r="M702" s="219"/>
      <c r="N702" s="220"/>
      <c r="O702" s="220"/>
      <c r="P702" s="220"/>
      <c r="Q702" s="220"/>
      <c r="R702" s="220"/>
      <c r="S702" s="220"/>
      <c r="T702" s="221"/>
      <c r="AT702" s="222" t="s">
        <v>136</v>
      </c>
      <c r="AU702" s="222" t="s">
        <v>74</v>
      </c>
      <c r="AV702" s="13" t="s">
        <v>138</v>
      </c>
      <c r="AW702" s="13" t="s">
        <v>32</v>
      </c>
      <c r="AX702" s="13" t="s">
        <v>77</v>
      </c>
      <c r="AY702" s="222" t="s">
        <v>119</v>
      </c>
    </row>
    <row r="703" spans="2:65" s="10" customFormat="1" ht="22.9" customHeight="1">
      <c r="B703" s="160"/>
      <c r="C703" s="161"/>
      <c r="D703" s="162" t="s">
        <v>69</v>
      </c>
      <c r="E703" s="210" t="s">
        <v>863</v>
      </c>
      <c r="F703" s="210" t="s">
        <v>864</v>
      </c>
      <c r="G703" s="161"/>
      <c r="H703" s="161"/>
      <c r="I703" s="164"/>
      <c r="J703" s="211">
        <f>BK703</f>
        <v>0</v>
      </c>
      <c r="K703" s="161"/>
      <c r="L703" s="166"/>
      <c r="M703" s="167"/>
      <c r="N703" s="168"/>
      <c r="O703" s="168"/>
      <c r="P703" s="169">
        <f>SUM(P704:P705)</f>
        <v>0</v>
      </c>
      <c r="Q703" s="168"/>
      <c r="R703" s="169">
        <f>SUM(R704:R705)</f>
        <v>0</v>
      </c>
      <c r="S703" s="168"/>
      <c r="T703" s="170">
        <f>SUM(T704:T705)</f>
        <v>0</v>
      </c>
      <c r="AR703" s="171" t="s">
        <v>77</v>
      </c>
      <c r="AT703" s="172" t="s">
        <v>69</v>
      </c>
      <c r="AU703" s="172" t="s">
        <v>77</v>
      </c>
      <c r="AY703" s="171" t="s">
        <v>119</v>
      </c>
      <c r="BK703" s="173">
        <f>SUM(BK704:BK705)</f>
        <v>0</v>
      </c>
    </row>
    <row r="704" spans="2:65" s="1" customFormat="1" ht="16.5" customHeight="1">
      <c r="B704" s="34"/>
      <c r="C704" s="174" t="s">
        <v>865</v>
      </c>
      <c r="D704" s="174" t="s">
        <v>120</v>
      </c>
      <c r="E704" s="175" t="s">
        <v>866</v>
      </c>
      <c r="F704" s="176" t="s">
        <v>867</v>
      </c>
      <c r="G704" s="177" t="s">
        <v>308</v>
      </c>
      <c r="H704" s="178">
        <v>1159.1890000000001</v>
      </c>
      <c r="I704" s="179"/>
      <c r="J704" s="180">
        <f>ROUND(I704*H704,2)</f>
        <v>0</v>
      </c>
      <c r="K704" s="176" t="s">
        <v>155</v>
      </c>
      <c r="L704" s="38"/>
      <c r="M704" s="181" t="s">
        <v>19</v>
      </c>
      <c r="N704" s="182" t="s">
        <v>41</v>
      </c>
      <c r="O704" s="60"/>
      <c r="P704" s="183">
        <f>O704*H704</f>
        <v>0</v>
      </c>
      <c r="Q704" s="183">
        <v>0</v>
      </c>
      <c r="R704" s="183">
        <f>Q704*H704</f>
        <v>0</v>
      </c>
      <c r="S704" s="183">
        <v>0</v>
      </c>
      <c r="T704" s="184">
        <f>S704*H704</f>
        <v>0</v>
      </c>
      <c r="AR704" s="17" t="s">
        <v>138</v>
      </c>
      <c r="AT704" s="17" t="s">
        <v>120</v>
      </c>
      <c r="AU704" s="17" t="s">
        <v>74</v>
      </c>
      <c r="AY704" s="17" t="s">
        <v>119</v>
      </c>
      <c r="BE704" s="185">
        <f>IF(N704="základní",J704,0)</f>
        <v>0</v>
      </c>
      <c r="BF704" s="185">
        <f>IF(N704="snížená",J704,0)</f>
        <v>0</v>
      </c>
      <c r="BG704" s="185">
        <f>IF(N704="zákl. přenesená",J704,0)</f>
        <v>0</v>
      </c>
      <c r="BH704" s="185">
        <f>IF(N704="sníž. přenesená",J704,0)</f>
        <v>0</v>
      </c>
      <c r="BI704" s="185">
        <f>IF(N704="nulová",J704,0)</f>
        <v>0</v>
      </c>
      <c r="BJ704" s="17" t="s">
        <v>77</v>
      </c>
      <c r="BK704" s="185">
        <f>ROUND(I704*H704,2)</f>
        <v>0</v>
      </c>
      <c r="BL704" s="17" t="s">
        <v>138</v>
      </c>
      <c r="BM704" s="17" t="s">
        <v>868</v>
      </c>
    </row>
    <row r="705" spans="2:65" s="1" customFormat="1" ht="19.5">
      <c r="B705" s="34"/>
      <c r="C705" s="35"/>
      <c r="D705" s="186" t="s">
        <v>126</v>
      </c>
      <c r="E705" s="35"/>
      <c r="F705" s="187" t="s">
        <v>869</v>
      </c>
      <c r="G705" s="35"/>
      <c r="H705" s="35"/>
      <c r="I705" s="112"/>
      <c r="J705" s="35"/>
      <c r="K705" s="35"/>
      <c r="L705" s="38"/>
      <c r="M705" s="188"/>
      <c r="N705" s="60"/>
      <c r="O705" s="60"/>
      <c r="P705" s="60"/>
      <c r="Q705" s="60"/>
      <c r="R705" s="60"/>
      <c r="S705" s="60"/>
      <c r="T705" s="61"/>
      <c r="AT705" s="17" t="s">
        <v>126</v>
      </c>
      <c r="AU705" s="17" t="s">
        <v>74</v>
      </c>
    </row>
    <row r="706" spans="2:65" s="10" customFormat="1" ht="25.9" customHeight="1">
      <c r="B706" s="160"/>
      <c r="C706" s="161"/>
      <c r="D706" s="162" t="s">
        <v>69</v>
      </c>
      <c r="E706" s="163" t="s">
        <v>870</v>
      </c>
      <c r="F706" s="163" t="s">
        <v>871</v>
      </c>
      <c r="G706" s="161"/>
      <c r="H706" s="161"/>
      <c r="I706" s="164"/>
      <c r="J706" s="165">
        <f>BK706</f>
        <v>0</v>
      </c>
      <c r="K706" s="161"/>
      <c r="L706" s="166"/>
      <c r="M706" s="167"/>
      <c r="N706" s="168"/>
      <c r="O706" s="168"/>
      <c r="P706" s="169">
        <f>P707</f>
        <v>0</v>
      </c>
      <c r="Q706" s="168"/>
      <c r="R706" s="169">
        <f>R707</f>
        <v>0.37778400000000001</v>
      </c>
      <c r="S706" s="168"/>
      <c r="T706" s="170">
        <f>T707</f>
        <v>0</v>
      </c>
      <c r="AR706" s="171" t="s">
        <v>74</v>
      </c>
      <c r="AT706" s="172" t="s">
        <v>69</v>
      </c>
      <c r="AU706" s="172" t="s">
        <v>70</v>
      </c>
      <c r="AY706" s="171" t="s">
        <v>119</v>
      </c>
      <c r="BK706" s="173">
        <f>BK707</f>
        <v>0</v>
      </c>
    </row>
    <row r="707" spans="2:65" s="10" customFormat="1" ht="22.9" customHeight="1">
      <c r="B707" s="160"/>
      <c r="C707" s="161"/>
      <c r="D707" s="162" t="s">
        <v>69</v>
      </c>
      <c r="E707" s="210" t="s">
        <v>872</v>
      </c>
      <c r="F707" s="210" t="s">
        <v>873</v>
      </c>
      <c r="G707" s="161"/>
      <c r="H707" s="161"/>
      <c r="I707" s="164"/>
      <c r="J707" s="211">
        <f>BK707</f>
        <v>0</v>
      </c>
      <c r="K707" s="161"/>
      <c r="L707" s="166"/>
      <c r="M707" s="167"/>
      <c r="N707" s="168"/>
      <c r="O707" s="168"/>
      <c r="P707" s="169">
        <f>SUM(P708:P716)</f>
        <v>0</v>
      </c>
      <c r="Q707" s="168"/>
      <c r="R707" s="169">
        <f>SUM(R708:R716)</f>
        <v>0.37778400000000001</v>
      </c>
      <c r="S707" s="168"/>
      <c r="T707" s="170">
        <f>SUM(T708:T716)</f>
        <v>0</v>
      </c>
      <c r="AR707" s="171" t="s">
        <v>74</v>
      </c>
      <c r="AT707" s="172" t="s">
        <v>69</v>
      </c>
      <c r="AU707" s="172" t="s">
        <v>77</v>
      </c>
      <c r="AY707" s="171" t="s">
        <v>119</v>
      </c>
      <c r="BK707" s="173">
        <f>SUM(BK708:BK716)</f>
        <v>0</v>
      </c>
    </row>
    <row r="708" spans="2:65" s="1" customFormat="1" ht="16.5" customHeight="1">
      <c r="B708" s="34"/>
      <c r="C708" s="174" t="s">
        <v>874</v>
      </c>
      <c r="D708" s="174" t="s">
        <v>120</v>
      </c>
      <c r="E708" s="175" t="s">
        <v>875</v>
      </c>
      <c r="F708" s="176" t="s">
        <v>876</v>
      </c>
      <c r="G708" s="177" t="s">
        <v>182</v>
      </c>
      <c r="H708" s="178">
        <v>381.6</v>
      </c>
      <c r="I708" s="179"/>
      <c r="J708" s="180">
        <f>ROUND(I708*H708,2)</f>
        <v>0</v>
      </c>
      <c r="K708" s="176" t="s">
        <v>877</v>
      </c>
      <c r="L708" s="38"/>
      <c r="M708" s="181" t="s">
        <v>19</v>
      </c>
      <c r="N708" s="182" t="s">
        <v>41</v>
      </c>
      <c r="O708" s="60"/>
      <c r="P708" s="183">
        <f>O708*H708</f>
        <v>0</v>
      </c>
      <c r="Q708" s="183">
        <v>7.1000000000000002E-4</v>
      </c>
      <c r="R708" s="183">
        <f>Q708*H708</f>
        <v>0.27093600000000001</v>
      </c>
      <c r="S708" s="183">
        <v>0</v>
      </c>
      <c r="T708" s="184">
        <f>S708*H708</f>
        <v>0</v>
      </c>
      <c r="AR708" s="17" t="s">
        <v>281</v>
      </c>
      <c r="AT708" s="17" t="s">
        <v>120</v>
      </c>
      <c r="AU708" s="17" t="s">
        <v>74</v>
      </c>
      <c r="AY708" s="17" t="s">
        <v>119</v>
      </c>
      <c r="BE708" s="185">
        <f>IF(N708="základní",J708,0)</f>
        <v>0</v>
      </c>
      <c r="BF708" s="185">
        <f>IF(N708="snížená",J708,0)</f>
        <v>0</v>
      </c>
      <c r="BG708" s="185">
        <f>IF(N708="zákl. přenesená",J708,0)</f>
        <v>0</v>
      </c>
      <c r="BH708" s="185">
        <f>IF(N708="sníž. přenesená",J708,0)</f>
        <v>0</v>
      </c>
      <c r="BI708" s="185">
        <f>IF(N708="nulová",J708,0)</f>
        <v>0</v>
      </c>
      <c r="BJ708" s="17" t="s">
        <v>77</v>
      </c>
      <c r="BK708" s="185">
        <f>ROUND(I708*H708,2)</f>
        <v>0</v>
      </c>
      <c r="BL708" s="17" t="s">
        <v>281</v>
      </c>
      <c r="BM708" s="17" t="s">
        <v>878</v>
      </c>
    </row>
    <row r="709" spans="2:65" s="1" customFormat="1" ht="11.25">
      <c r="B709" s="34"/>
      <c r="C709" s="35"/>
      <c r="D709" s="186" t="s">
        <v>126</v>
      </c>
      <c r="E709" s="35"/>
      <c r="F709" s="187" t="s">
        <v>876</v>
      </c>
      <c r="G709" s="35"/>
      <c r="H709" s="35"/>
      <c r="I709" s="112"/>
      <c r="J709" s="35"/>
      <c r="K709" s="35"/>
      <c r="L709" s="38"/>
      <c r="M709" s="188"/>
      <c r="N709" s="60"/>
      <c r="O709" s="60"/>
      <c r="P709" s="60"/>
      <c r="Q709" s="60"/>
      <c r="R709" s="60"/>
      <c r="S709" s="60"/>
      <c r="T709" s="61"/>
      <c r="AT709" s="17" t="s">
        <v>126</v>
      </c>
      <c r="AU709" s="17" t="s">
        <v>74</v>
      </c>
    </row>
    <row r="710" spans="2:65" s="1" customFormat="1" ht="19.5">
      <c r="B710" s="34"/>
      <c r="C710" s="35"/>
      <c r="D710" s="186" t="s">
        <v>130</v>
      </c>
      <c r="E710" s="35"/>
      <c r="F710" s="189" t="s">
        <v>389</v>
      </c>
      <c r="G710" s="35"/>
      <c r="H710" s="35"/>
      <c r="I710" s="112"/>
      <c r="J710" s="35"/>
      <c r="K710" s="35"/>
      <c r="L710" s="38"/>
      <c r="M710" s="188"/>
      <c r="N710" s="60"/>
      <c r="O710" s="60"/>
      <c r="P710" s="60"/>
      <c r="Q710" s="60"/>
      <c r="R710" s="60"/>
      <c r="S710" s="60"/>
      <c r="T710" s="61"/>
      <c r="AT710" s="17" t="s">
        <v>130</v>
      </c>
      <c r="AU710" s="17" t="s">
        <v>74</v>
      </c>
    </row>
    <row r="711" spans="2:65" s="11" customFormat="1" ht="11.25">
      <c r="B711" s="190"/>
      <c r="C711" s="191"/>
      <c r="D711" s="186" t="s">
        <v>136</v>
      </c>
      <c r="E711" s="192" t="s">
        <v>19</v>
      </c>
      <c r="F711" s="193" t="s">
        <v>879</v>
      </c>
      <c r="G711" s="191"/>
      <c r="H711" s="194">
        <v>335.6</v>
      </c>
      <c r="I711" s="195"/>
      <c r="J711" s="191"/>
      <c r="K711" s="191"/>
      <c r="L711" s="196"/>
      <c r="M711" s="197"/>
      <c r="N711" s="198"/>
      <c r="O711" s="198"/>
      <c r="P711" s="198"/>
      <c r="Q711" s="198"/>
      <c r="R711" s="198"/>
      <c r="S711" s="198"/>
      <c r="T711" s="199"/>
      <c r="AT711" s="200" t="s">
        <v>136</v>
      </c>
      <c r="AU711" s="200" t="s">
        <v>74</v>
      </c>
      <c r="AV711" s="11" t="s">
        <v>74</v>
      </c>
      <c r="AW711" s="11" t="s">
        <v>32</v>
      </c>
      <c r="AX711" s="11" t="s">
        <v>70</v>
      </c>
      <c r="AY711" s="200" t="s">
        <v>119</v>
      </c>
    </row>
    <row r="712" spans="2:65" s="11" customFormat="1" ht="11.25">
      <c r="B712" s="190"/>
      <c r="C712" s="191"/>
      <c r="D712" s="186" t="s">
        <v>136</v>
      </c>
      <c r="E712" s="192" t="s">
        <v>19</v>
      </c>
      <c r="F712" s="193" t="s">
        <v>880</v>
      </c>
      <c r="G712" s="191"/>
      <c r="H712" s="194">
        <v>46</v>
      </c>
      <c r="I712" s="195"/>
      <c r="J712" s="191"/>
      <c r="K712" s="191"/>
      <c r="L712" s="196"/>
      <c r="M712" s="197"/>
      <c r="N712" s="198"/>
      <c r="O712" s="198"/>
      <c r="P712" s="198"/>
      <c r="Q712" s="198"/>
      <c r="R712" s="198"/>
      <c r="S712" s="198"/>
      <c r="T712" s="199"/>
      <c r="AT712" s="200" t="s">
        <v>136</v>
      </c>
      <c r="AU712" s="200" t="s">
        <v>74</v>
      </c>
      <c r="AV712" s="11" t="s">
        <v>74</v>
      </c>
      <c r="AW712" s="11" t="s">
        <v>32</v>
      </c>
      <c r="AX712" s="11" t="s">
        <v>70</v>
      </c>
      <c r="AY712" s="200" t="s">
        <v>119</v>
      </c>
    </row>
    <row r="713" spans="2:65" s="13" customFormat="1" ht="11.25">
      <c r="B713" s="212"/>
      <c r="C713" s="213"/>
      <c r="D713" s="186" t="s">
        <v>136</v>
      </c>
      <c r="E713" s="214" t="s">
        <v>19</v>
      </c>
      <c r="F713" s="215" t="s">
        <v>188</v>
      </c>
      <c r="G713" s="213"/>
      <c r="H713" s="216">
        <v>381.6</v>
      </c>
      <c r="I713" s="217"/>
      <c r="J713" s="213"/>
      <c r="K713" s="213"/>
      <c r="L713" s="218"/>
      <c r="M713" s="219"/>
      <c r="N713" s="220"/>
      <c r="O713" s="220"/>
      <c r="P713" s="220"/>
      <c r="Q713" s="220"/>
      <c r="R713" s="220"/>
      <c r="S713" s="220"/>
      <c r="T713" s="221"/>
      <c r="AT713" s="222" t="s">
        <v>136</v>
      </c>
      <c r="AU713" s="222" t="s">
        <v>74</v>
      </c>
      <c r="AV713" s="13" t="s">
        <v>138</v>
      </c>
      <c r="AW713" s="13" t="s">
        <v>32</v>
      </c>
      <c r="AX713" s="13" t="s">
        <v>77</v>
      </c>
      <c r="AY713" s="222" t="s">
        <v>119</v>
      </c>
    </row>
    <row r="714" spans="2:65" s="1" customFormat="1" ht="16.5" customHeight="1">
      <c r="B714" s="34"/>
      <c r="C714" s="174" t="s">
        <v>881</v>
      </c>
      <c r="D714" s="174" t="s">
        <v>120</v>
      </c>
      <c r="E714" s="175" t="s">
        <v>882</v>
      </c>
      <c r="F714" s="176" t="s">
        <v>883</v>
      </c>
      <c r="G714" s="177" t="s">
        <v>230</v>
      </c>
      <c r="H714" s="178">
        <v>381.6</v>
      </c>
      <c r="I714" s="179"/>
      <c r="J714" s="180">
        <f>ROUND(I714*H714,2)</f>
        <v>0</v>
      </c>
      <c r="K714" s="176" t="s">
        <v>877</v>
      </c>
      <c r="L714" s="38"/>
      <c r="M714" s="181" t="s">
        <v>19</v>
      </c>
      <c r="N714" s="182" t="s">
        <v>41</v>
      </c>
      <c r="O714" s="60"/>
      <c r="P714" s="183">
        <f>O714*H714</f>
        <v>0</v>
      </c>
      <c r="Q714" s="183">
        <v>2.7999999999999998E-4</v>
      </c>
      <c r="R714" s="183">
        <f>Q714*H714</f>
        <v>0.106848</v>
      </c>
      <c r="S714" s="183">
        <v>0</v>
      </c>
      <c r="T714" s="184">
        <f>S714*H714</f>
        <v>0</v>
      </c>
      <c r="AR714" s="17" t="s">
        <v>281</v>
      </c>
      <c r="AT714" s="17" t="s">
        <v>120</v>
      </c>
      <c r="AU714" s="17" t="s">
        <v>74</v>
      </c>
      <c r="AY714" s="17" t="s">
        <v>119</v>
      </c>
      <c r="BE714" s="185">
        <f>IF(N714="základní",J714,0)</f>
        <v>0</v>
      </c>
      <c r="BF714" s="185">
        <f>IF(N714="snížená",J714,0)</f>
        <v>0</v>
      </c>
      <c r="BG714" s="185">
        <f>IF(N714="zákl. přenesená",J714,0)</f>
        <v>0</v>
      </c>
      <c r="BH714" s="185">
        <f>IF(N714="sníž. přenesená",J714,0)</f>
        <v>0</v>
      </c>
      <c r="BI714" s="185">
        <f>IF(N714="nulová",J714,0)</f>
        <v>0</v>
      </c>
      <c r="BJ714" s="17" t="s">
        <v>77</v>
      </c>
      <c r="BK714" s="185">
        <f>ROUND(I714*H714,2)</f>
        <v>0</v>
      </c>
      <c r="BL714" s="17" t="s">
        <v>281</v>
      </c>
      <c r="BM714" s="17" t="s">
        <v>884</v>
      </c>
    </row>
    <row r="715" spans="2:65" s="1" customFormat="1" ht="11.25">
      <c r="B715" s="34"/>
      <c r="C715" s="35"/>
      <c r="D715" s="186" t="s">
        <v>126</v>
      </c>
      <c r="E715" s="35"/>
      <c r="F715" s="187" t="s">
        <v>883</v>
      </c>
      <c r="G715" s="35"/>
      <c r="H715" s="35"/>
      <c r="I715" s="112"/>
      <c r="J715" s="35"/>
      <c r="K715" s="35"/>
      <c r="L715" s="38"/>
      <c r="M715" s="188"/>
      <c r="N715" s="60"/>
      <c r="O715" s="60"/>
      <c r="P715" s="60"/>
      <c r="Q715" s="60"/>
      <c r="R715" s="60"/>
      <c r="S715" s="60"/>
      <c r="T715" s="61"/>
      <c r="AT715" s="17" t="s">
        <v>126</v>
      </c>
      <c r="AU715" s="17" t="s">
        <v>74</v>
      </c>
    </row>
    <row r="716" spans="2:65" s="1" customFormat="1" ht="19.5">
      <c r="B716" s="34"/>
      <c r="C716" s="35"/>
      <c r="D716" s="186" t="s">
        <v>130</v>
      </c>
      <c r="E716" s="35"/>
      <c r="F716" s="189" t="s">
        <v>389</v>
      </c>
      <c r="G716" s="35"/>
      <c r="H716" s="35"/>
      <c r="I716" s="112"/>
      <c r="J716" s="35"/>
      <c r="K716" s="35"/>
      <c r="L716" s="38"/>
      <c r="M716" s="201"/>
      <c r="N716" s="202"/>
      <c r="O716" s="202"/>
      <c r="P716" s="202"/>
      <c r="Q716" s="202"/>
      <c r="R716" s="202"/>
      <c r="S716" s="202"/>
      <c r="T716" s="203"/>
      <c r="AT716" s="17" t="s">
        <v>130</v>
      </c>
      <c r="AU716" s="17" t="s">
        <v>74</v>
      </c>
    </row>
    <row r="717" spans="2:65" s="1" customFormat="1" ht="6.95" customHeight="1">
      <c r="B717" s="46"/>
      <c r="C717" s="47"/>
      <c r="D717" s="47"/>
      <c r="E717" s="47"/>
      <c r="F717" s="47"/>
      <c r="G717" s="47"/>
      <c r="H717" s="47"/>
      <c r="I717" s="134"/>
      <c r="J717" s="47"/>
      <c r="K717" s="47"/>
      <c r="L717" s="38"/>
    </row>
  </sheetData>
  <sheetProtection algorithmName="SHA-512" hashValue="Hdtyl3imKRzi0ZkCJQSxjouWhDfeTZC5gOuej4hmtSQDDSvv46sbZb31YpM1yTBdfTO3Ca5G8ywZSJ9fsI3WHg==" saltValue="NGF59Ovt2LUI8VAZuVwdtVaqXbzYthVxfe/n8JdIA3WOm8Dmoj3xoTv2RG1qU3tegm26Z3oBnLF8MRxPUueNrw==" spinCount="100000" sheet="1" objects="1" scenarios="1" formatColumns="0" formatRows="0" autoFilter="0"/>
  <autoFilter ref="C94:K716"/>
  <mergeCells count="12">
    <mergeCell ref="E87:H87"/>
    <mergeCell ref="L2:V2"/>
    <mergeCell ref="E50:H50"/>
    <mergeCell ref="E52:H52"/>
    <mergeCell ref="E54:H54"/>
    <mergeCell ref="E83:H83"/>
    <mergeCell ref="E85:H85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92"/>
  <sheetViews>
    <sheetView showGridLines="0" workbookViewId="0"/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8.6640625" customWidth="1"/>
    <col min="8" max="8" width="11.1640625" customWidth="1"/>
    <col min="9" max="9" width="14.1640625" style="106" customWidth="1"/>
    <col min="10" max="10" width="23.5" customWidth="1"/>
    <col min="11" max="11" width="15.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AT2" s="17" t="s">
        <v>89</v>
      </c>
    </row>
    <row r="3" spans="2:46" ht="6.95" customHeight="1">
      <c r="B3" s="107"/>
      <c r="C3" s="108"/>
      <c r="D3" s="108"/>
      <c r="E3" s="108"/>
      <c r="F3" s="108"/>
      <c r="G3" s="108"/>
      <c r="H3" s="108"/>
      <c r="I3" s="109"/>
      <c r="J3" s="108"/>
      <c r="K3" s="108"/>
      <c r="L3" s="20"/>
      <c r="AT3" s="17" t="s">
        <v>74</v>
      </c>
    </row>
    <row r="4" spans="2:46" ht="24.95" customHeight="1">
      <c r="B4" s="20"/>
      <c r="D4" s="110" t="s">
        <v>93</v>
      </c>
      <c r="L4" s="20"/>
      <c r="M4" s="24" t="s">
        <v>10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111" t="s">
        <v>16</v>
      </c>
      <c r="L6" s="20"/>
    </row>
    <row r="7" spans="2:46" ht="16.5" customHeight="1">
      <c r="B7" s="20"/>
      <c r="E7" s="364" t="str">
        <f>'Rekapitulace stavby'!K6</f>
        <v>Humanizace ul. Nádražní v Mimoni</v>
      </c>
      <c r="F7" s="365"/>
      <c r="G7" s="365"/>
      <c r="H7" s="365"/>
      <c r="L7" s="20"/>
    </row>
    <row r="8" spans="2:46" ht="12" customHeight="1">
      <c r="B8" s="20"/>
      <c r="D8" s="111" t="s">
        <v>94</v>
      </c>
      <c r="L8" s="20"/>
    </row>
    <row r="9" spans="2:46" s="1" customFormat="1" ht="16.5" customHeight="1">
      <c r="B9" s="38"/>
      <c r="E9" s="364" t="s">
        <v>95</v>
      </c>
      <c r="F9" s="366"/>
      <c r="G9" s="366"/>
      <c r="H9" s="366"/>
      <c r="I9" s="112"/>
      <c r="L9" s="38"/>
    </row>
    <row r="10" spans="2:46" s="1" customFormat="1" ht="12" customHeight="1">
      <c r="B10" s="38"/>
      <c r="D10" s="111" t="s">
        <v>96</v>
      </c>
      <c r="I10" s="112"/>
      <c r="L10" s="38"/>
    </row>
    <row r="11" spans="2:46" s="1" customFormat="1" ht="36.950000000000003" customHeight="1">
      <c r="B11" s="38"/>
      <c r="E11" s="367" t="s">
        <v>885</v>
      </c>
      <c r="F11" s="366"/>
      <c r="G11" s="366"/>
      <c r="H11" s="366"/>
      <c r="I11" s="112"/>
      <c r="L11" s="38"/>
    </row>
    <row r="12" spans="2:46" s="1" customFormat="1" ht="11.25">
      <c r="B12" s="38"/>
      <c r="I12" s="112"/>
      <c r="L12" s="38"/>
    </row>
    <row r="13" spans="2:46" s="1" customFormat="1" ht="12" customHeight="1">
      <c r="B13" s="38"/>
      <c r="D13" s="111" t="s">
        <v>18</v>
      </c>
      <c r="F13" s="17" t="s">
        <v>19</v>
      </c>
      <c r="I13" s="113" t="s">
        <v>20</v>
      </c>
      <c r="J13" s="17" t="s">
        <v>19</v>
      </c>
      <c r="L13" s="38"/>
    </row>
    <row r="14" spans="2:46" s="1" customFormat="1" ht="12" customHeight="1">
      <c r="B14" s="38"/>
      <c r="D14" s="111" t="s">
        <v>21</v>
      </c>
      <c r="F14" s="17" t="s">
        <v>22</v>
      </c>
      <c r="I14" s="113" t="s">
        <v>23</v>
      </c>
      <c r="J14" s="114" t="str">
        <f>'Rekapitulace stavby'!AN8</f>
        <v>27. 3. 2017</v>
      </c>
      <c r="L14" s="38"/>
    </row>
    <row r="15" spans="2:46" s="1" customFormat="1" ht="10.9" customHeight="1">
      <c r="B15" s="38"/>
      <c r="I15" s="112"/>
      <c r="L15" s="38"/>
    </row>
    <row r="16" spans="2:46" s="1" customFormat="1" ht="12" customHeight="1">
      <c r="B16" s="38"/>
      <c r="D16" s="111" t="s">
        <v>25</v>
      </c>
      <c r="I16" s="113" t="s">
        <v>26</v>
      </c>
      <c r="J16" s="17" t="s">
        <v>19</v>
      </c>
      <c r="L16" s="38"/>
    </row>
    <row r="17" spans="2:12" s="1" customFormat="1" ht="18" customHeight="1">
      <c r="B17" s="38"/>
      <c r="E17" s="17" t="s">
        <v>27</v>
      </c>
      <c r="I17" s="113" t="s">
        <v>28</v>
      </c>
      <c r="J17" s="17" t="s">
        <v>19</v>
      </c>
      <c r="L17" s="38"/>
    </row>
    <row r="18" spans="2:12" s="1" customFormat="1" ht="6.95" customHeight="1">
      <c r="B18" s="38"/>
      <c r="I18" s="112"/>
      <c r="L18" s="38"/>
    </row>
    <row r="19" spans="2:12" s="1" customFormat="1" ht="12" customHeight="1">
      <c r="B19" s="38"/>
      <c r="D19" s="111" t="s">
        <v>29</v>
      </c>
      <c r="I19" s="113" t="s">
        <v>26</v>
      </c>
      <c r="J19" s="30" t="str">
        <f>'Rekapitulace stavby'!AN13</f>
        <v>Vyplň údaj</v>
      </c>
      <c r="L19" s="38"/>
    </row>
    <row r="20" spans="2:12" s="1" customFormat="1" ht="18" customHeight="1">
      <c r="B20" s="38"/>
      <c r="E20" s="368" t="str">
        <f>'Rekapitulace stavby'!E14</f>
        <v>Vyplň údaj</v>
      </c>
      <c r="F20" s="369"/>
      <c r="G20" s="369"/>
      <c r="H20" s="369"/>
      <c r="I20" s="113" t="s">
        <v>28</v>
      </c>
      <c r="J20" s="30" t="str">
        <f>'Rekapitulace stavby'!AN14</f>
        <v>Vyplň údaj</v>
      </c>
      <c r="L20" s="38"/>
    </row>
    <row r="21" spans="2:12" s="1" customFormat="1" ht="6.95" customHeight="1">
      <c r="B21" s="38"/>
      <c r="I21" s="112"/>
      <c r="L21" s="38"/>
    </row>
    <row r="22" spans="2:12" s="1" customFormat="1" ht="12" customHeight="1">
      <c r="B22" s="38"/>
      <c r="D22" s="111" t="s">
        <v>31</v>
      </c>
      <c r="I22" s="113" t="s">
        <v>26</v>
      </c>
      <c r="J22" s="17" t="s">
        <v>19</v>
      </c>
      <c r="L22" s="38"/>
    </row>
    <row r="23" spans="2:12" s="1" customFormat="1" ht="18" customHeight="1">
      <c r="B23" s="38"/>
      <c r="E23" s="17" t="s">
        <v>27</v>
      </c>
      <c r="I23" s="113" t="s">
        <v>28</v>
      </c>
      <c r="J23" s="17" t="s">
        <v>19</v>
      </c>
      <c r="L23" s="38"/>
    </row>
    <row r="24" spans="2:12" s="1" customFormat="1" ht="6.95" customHeight="1">
      <c r="B24" s="38"/>
      <c r="I24" s="112"/>
      <c r="L24" s="38"/>
    </row>
    <row r="25" spans="2:12" s="1" customFormat="1" ht="12" customHeight="1">
      <c r="B25" s="38"/>
      <c r="D25" s="111" t="s">
        <v>33</v>
      </c>
      <c r="I25" s="113" t="s">
        <v>26</v>
      </c>
      <c r="J25" s="17" t="str">
        <f>IF('Rekapitulace stavby'!AN19="","",'Rekapitulace stavby'!AN19)</f>
        <v/>
      </c>
      <c r="L25" s="38"/>
    </row>
    <row r="26" spans="2:12" s="1" customFormat="1" ht="18" customHeight="1">
      <c r="B26" s="38"/>
      <c r="E26" s="17" t="str">
        <f>IF('Rekapitulace stavby'!E20="","",'Rekapitulace stavby'!E20)</f>
        <v xml:space="preserve"> </v>
      </c>
      <c r="I26" s="113" t="s">
        <v>28</v>
      </c>
      <c r="J26" s="17" t="str">
        <f>IF('Rekapitulace stavby'!AN20="","",'Rekapitulace stavby'!AN20)</f>
        <v/>
      </c>
      <c r="L26" s="38"/>
    </row>
    <row r="27" spans="2:12" s="1" customFormat="1" ht="6.95" customHeight="1">
      <c r="B27" s="38"/>
      <c r="I27" s="112"/>
      <c r="L27" s="38"/>
    </row>
    <row r="28" spans="2:12" s="1" customFormat="1" ht="12" customHeight="1">
      <c r="B28" s="38"/>
      <c r="D28" s="111" t="s">
        <v>34</v>
      </c>
      <c r="I28" s="112"/>
      <c r="L28" s="38"/>
    </row>
    <row r="29" spans="2:12" s="7" customFormat="1" ht="16.5" customHeight="1">
      <c r="B29" s="115"/>
      <c r="E29" s="370" t="s">
        <v>19</v>
      </c>
      <c r="F29" s="370"/>
      <c r="G29" s="370"/>
      <c r="H29" s="370"/>
      <c r="I29" s="116"/>
      <c r="L29" s="115"/>
    </row>
    <row r="30" spans="2:12" s="1" customFormat="1" ht="6.95" customHeight="1">
      <c r="B30" s="38"/>
      <c r="I30" s="112"/>
      <c r="L30" s="38"/>
    </row>
    <row r="31" spans="2:12" s="1" customFormat="1" ht="6.95" customHeight="1">
      <c r="B31" s="38"/>
      <c r="D31" s="56"/>
      <c r="E31" s="56"/>
      <c r="F31" s="56"/>
      <c r="G31" s="56"/>
      <c r="H31" s="56"/>
      <c r="I31" s="117"/>
      <c r="J31" s="56"/>
      <c r="K31" s="56"/>
      <c r="L31" s="38"/>
    </row>
    <row r="32" spans="2:12" s="1" customFormat="1" ht="25.35" customHeight="1">
      <c r="B32" s="38"/>
      <c r="D32" s="118" t="s">
        <v>36</v>
      </c>
      <c r="I32" s="112"/>
      <c r="J32" s="119">
        <f>ROUND(J87, 2)</f>
        <v>0</v>
      </c>
      <c r="L32" s="38"/>
    </row>
    <row r="33" spans="2:12" s="1" customFormat="1" ht="6.95" customHeight="1">
      <c r="B33" s="38"/>
      <c r="D33" s="56"/>
      <c r="E33" s="56"/>
      <c r="F33" s="56"/>
      <c r="G33" s="56"/>
      <c r="H33" s="56"/>
      <c r="I33" s="117"/>
      <c r="J33" s="56"/>
      <c r="K33" s="56"/>
      <c r="L33" s="38"/>
    </row>
    <row r="34" spans="2:12" s="1" customFormat="1" ht="14.45" customHeight="1">
      <c r="B34" s="38"/>
      <c r="F34" s="120" t="s">
        <v>38</v>
      </c>
      <c r="I34" s="121" t="s">
        <v>37</v>
      </c>
      <c r="J34" s="120" t="s">
        <v>39</v>
      </c>
      <c r="L34" s="38"/>
    </row>
    <row r="35" spans="2:12" s="1" customFormat="1" ht="14.45" customHeight="1">
      <c r="B35" s="38"/>
      <c r="D35" s="111" t="s">
        <v>40</v>
      </c>
      <c r="E35" s="111" t="s">
        <v>41</v>
      </c>
      <c r="F35" s="122">
        <f>ROUND((SUM(BE87:BE91)),  2)</f>
        <v>0</v>
      </c>
      <c r="I35" s="123">
        <v>0.21</v>
      </c>
      <c r="J35" s="122">
        <f>ROUND(((SUM(BE87:BE91))*I35),  2)</f>
        <v>0</v>
      </c>
      <c r="L35" s="38"/>
    </row>
    <row r="36" spans="2:12" s="1" customFormat="1" ht="14.45" customHeight="1">
      <c r="B36" s="38"/>
      <c r="E36" s="111" t="s">
        <v>42</v>
      </c>
      <c r="F36" s="122">
        <f>ROUND((SUM(BF87:BF91)),  2)</f>
        <v>0</v>
      </c>
      <c r="I36" s="123">
        <v>0.15</v>
      </c>
      <c r="J36" s="122">
        <f>ROUND(((SUM(BF87:BF91))*I36),  2)</f>
        <v>0</v>
      </c>
      <c r="L36" s="38"/>
    </row>
    <row r="37" spans="2:12" s="1" customFormat="1" ht="14.45" hidden="1" customHeight="1">
      <c r="B37" s="38"/>
      <c r="E37" s="111" t="s">
        <v>43</v>
      </c>
      <c r="F37" s="122">
        <f>ROUND((SUM(BG87:BG91)),  2)</f>
        <v>0</v>
      </c>
      <c r="I37" s="123">
        <v>0.21</v>
      </c>
      <c r="J37" s="122">
        <f>0</f>
        <v>0</v>
      </c>
      <c r="L37" s="38"/>
    </row>
    <row r="38" spans="2:12" s="1" customFormat="1" ht="14.45" hidden="1" customHeight="1">
      <c r="B38" s="38"/>
      <c r="E38" s="111" t="s">
        <v>44</v>
      </c>
      <c r="F38" s="122">
        <f>ROUND((SUM(BH87:BH91)),  2)</f>
        <v>0</v>
      </c>
      <c r="I38" s="123">
        <v>0.15</v>
      </c>
      <c r="J38" s="122">
        <f>0</f>
        <v>0</v>
      </c>
      <c r="L38" s="38"/>
    </row>
    <row r="39" spans="2:12" s="1" customFormat="1" ht="14.45" hidden="1" customHeight="1">
      <c r="B39" s="38"/>
      <c r="E39" s="111" t="s">
        <v>45</v>
      </c>
      <c r="F39" s="122">
        <f>ROUND((SUM(BI87:BI91)),  2)</f>
        <v>0</v>
      </c>
      <c r="I39" s="123">
        <v>0</v>
      </c>
      <c r="J39" s="122">
        <f>0</f>
        <v>0</v>
      </c>
      <c r="L39" s="38"/>
    </row>
    <row r="40" spans="2:12" s="1" customFormat="1" ht="6.95" customHeight="1">
      <c r="B40" s="38"/>
      <c r="I40" s="112"/>
      <c r="L40" s="38"/>
    </row>
    <row r="41" spans="2:12" s="1" customFormat="1" ht="25.35" customHeight="1">
      <c r="B41" s="38"/>
      <c r="C41" s="124"/>
      <c r="D41" s="125" t="s">
        <v>46</v>
      </c>
      <c r="E41" s="126"/>
      <c r="F41" s="126"/>
      <c r="G41" s="127" t="s">
        <v>47</v>
      </c>
      <c r="H41" s="128" t="s">
        <v>48</v>
      </c>
      <c r="I41" s="129"/>
      <c r="J41" s="130">
        <f>SUM(J32:J39)</f>
        <v>0</v>
      </c>
      <c r="K41" s="131"/>
      <c r="L41" s="38"/>
    </row>
    <row r="42" spans="2:12" s="1" customFormat="1" ht="14.45" customHeight="1">
      <c r="B42" s="132"/>
      <c r="C42" s="133"/>
      <c r="D42" s="133"/>
      <c r="E42" s="133"/>
      <c r="F42" s="133"/>
      <c r="G42" s="133"/>
      <c r="H42" s="133"/>
      <c r="I42" s="134"/>
      <c r="J42" s="133"/>
      <c r="K42" s="133"/>
      <c r="L42" s="38"/>
    </row>
    <row r="46" spans="2:12" s="1" customFormat="1" ht="6.95" customHeight="1">
      <c r="B46" s="135"/>
      <c r="C46" s="136"/>
      <c r="D46" s="136"/>
      <c r="E46" s="136"/>
      <c r="F46" s="136"/>
      <c r="G46" s="136"/>
      <c r="H46" s="136"/>
      <c r="I46" s="137"/>
      <c r="J46" s="136"/>
      <c r="K46" s="136"/>
      <c r="L46" s="38"/>
    </row>
    <row r="47" spans="2:12" s="1" customFormat="1" ht="24.95" customHeight="1">
      <c r="B47" s="34"/>
      <c r="C47" s="23" t="s">
        <v>98</v>
      </c>
      <c r="D47" s="35"/>
      <c r="E47" s="35"/>
      <c r="F47" s="35"/>
      <c r="G47" s="35"/>
      <c r="H47" s="35"/>
      <c r="I47" s="112"/>
      <c r="J47" s="35"/>
      <c r="K47" s="35"/>
      <c r="L47" s="38"/>
    </row>
    <row r="48" spans="2:12" s="1" customFormat="1" ht="6.95" customHeight="1">
      <c r="B48" s="34"/>
      <c r="C48" s="35"/>
      <c r="D48" s="35"/>
      <c r="E48" s="35"/>
      <c r="F48" s="35"/>
      <c r="G48" s="35"/>
      <c r="H48" s="35"/>
      <c r="I48" s="112"/>
      <c r="J48" s="35"/>
      <c r="K48" s="35"/>
      <c r="L48" s="38"/>
    </row>
    <row r="49" spans="2:47" s="1" customFormat="1" ht="12" customHeight="1">
      <c r="B49" s="34"/>
      <c r="C49" s="29" t="s">
        <v>16</v>
      </c>
      <c r="D49" s="35"/>
      <c r="E49" s="35"/>
      <c r="F49" s="35"/>
      <c r="G49" s="35"/>
      <c r="H49" s="35"/>
      <c r="I49" s="112"/>
      <c r="J49" s="35"/>
      <c r="K49" s="35"/>
      <c r="L49" s="38"/>
    </row>
    <row r="50" spans="2:47" s="1" customFormat="1" ht="16.5" customHeight="1">
      <c r="B50" s="34"/>
      <c r="C50" s="35"/>
      <c r="D50" s="35"/>
      <c r="E50" s="371" t="str">
        <f>E7</f>
        <v>Humanizace ul. Nádražní v Mimoni</v>
      </c>
      <c r="F50" s="372"/>
      <c r="G50" s="372"/>
      <c r="H50" s="372"/>
      <c r="I50" s="112"/>
      <c r="J50" s="35"/>
      <c r="K50" s="35"/>
      <c r="L50" s="38"/>
    </row>
    <row r="51" spans="2:47" ht="12" customHeight="1">
      <c r="B51" s="21"/>
      <c r="C51" s="29" t="s">
        <v>94</v>
      </c>
      <c r="D51" s="22"/>
      <c r="E51" s="22"/>
      <c r="F51" s="22"/>
      <c r="G51" s="22"/>
      <c r="H51" s="22"/>
      <c r="J51" s="22"/>
      <c r="K51" s="22"/>
      <c r="L51" s="20"/>
    </row>
    <row r="52" spans="2:47" s="1" customFormat="1" ht="16.5" customHeight="1">
      <c r="B52" s="34"/>
      <c r="C52" s="35"/>
      <c r="D52" s="35"/>
      <c r="E52" s="371" t="s">
        <v>95</v>
      </c>
      <c r="F52" s="339"/>
      <c r="G52" s="339"/>
      <c r="H52" s="339"/>
      <c r="I52" s="112"/>
      <c r="J52" s="35"/>
      <c r="K52" s="35"/>
      <c r="L52" s="38"/>
    </row>
    <row r="53" spans="2:47" s="1" customFormat="1" ht="12" customHeight="1">
      <c r="B53" s="34"/>
      <c r="C53" s="29" t="s">
        <v>96</v>
      </c>
      <c r="D53" s="35"/>
      <c r="E53" s="35"/>
      <c r="F53" s="35"/>
      <c r="G53" s="35"/>
      <c r="H53" s="35"/>
      <c r="I53" s="112"/>
      <c r="J53" s="35"/>
      <c r="K53" s="35"/>
      <c r="L53" s="38"/>
    </row>
    <row r="54" spans="2:47" s="1" customFormat="1" ht="16.5" customHeight="1">
      <c r="B54" s="34"/>
      <c r="C54" s="35"/>
      <c r="D54" s="35"/>
      <c r="E54" s="340" t="str">
        <f>E11</f>
        <v>SO 401 - Veřejné osvětlení</v>
      </c>
      <c r="F54" s="339"/>
      <c r="G54" s="339"/>
      <c r="H54" s="339"/>
      <c r="I54" s="112"/>
      <c r="J54" s="35"/>
      <c r="K54" s="35"/>
      <c r="L54" s="38"/>
    </row>
    <row r="55" spans="2:47" s="1" customFormat="1" ht="6.95" customHeight="1">
      <c r="B55" s="34"/>
      <c r="C55" s="35"/>
      <c r="D55" s="35"/>
      <c r="E55" s="35"/>
      <c r="F55" s="35"/>
      <c r="G55" s="35"/>
      <c r="H55" s="35"/>
      <c r="I55" s="112"/>
      <c r="J55" s="35"/>
      <c r="K55" s="35"/>
      <c r="L55" s="38"/>
    </row>
    <row r="56" spans="2:47" s="1" customFormat="1" ht="12" customHeight="1">
      <c r="B56" s="34"/>
      <c r="C56" s="29" t="s">
        <v>21</v>
      </c>
      <c r="D56" s="35"/>
      <c r="E56" s="35"/>
      <c r="F56" s="27" t="str">
        <f>F14</f>
        <v xml:space="preserve">Mimoň </v>
      </c>
      <c r="G56" s="35"/>
      <c r="H56" s="35"/>
      <c r="I56" s="113" t="s">
        <v>23</v>
      </c>
      <c r="J56" s="55" t="str">
        <f>IF(J14="","",J14)</f>
        <v>27. 3. 2017</v>
      </c>
      <c r="K56" s="35"/>
      <c r="L56" s="38"/>
    </row>
    <row r="57" spans="2:47" s="1" customFormat="1" ht="6.95" customHeight="1">
      <c r="B57" s="34"/>
      <c r="C57" s="35"/>
      <c r="D57" s="35"/>
      <c r="E57" s="35"/>
      <c r="F57" s="35"/>
      <c r="G57" s="35"/>
      <c r="H57" s="35"/>
      <c r="I57" s="112"/>
      <c r="J57" s="35"/>
      <c r="K57" s="35"/>
      <c r="L57" s="38"/>
    </row>
    <row r="58" spans="2:47" s="1" customFormat="1" ht="13.7" customHeight="1">
      <c r="B58" s="34"/>
      <c r="C58" s="29" t="s">
        <v>25</v>
      </c>
      <c r="D58" s="35"/>
      <c r="E58" s="35"/>
      <c r="F58" s="27" t="str">
        <f>E17</f>
        <v xml:space="preserve"> </v>
      </c>
      <c r="G58" s="35"/>
      <c r="H58" s="35"/>
      <c r="I58" s="113" t="s">
        <v>31</v>
      </c>
      <c r="J58" s="32" t="str">
        <f>E23</f>
        <v xml:space="preserve"> </v>
      </c>
      <c r="K58" s="35"/>
      <c r="L58" s="38"/>
    </row>
    <row r="59" spans="2:47" s="1" customFormat="1" ht="13.7" customHeight="1">
      <c r="B59" s="34"/>
      <c r="C59" s="29" t="s">
        <v>29</v>
      </c>
      <c r="D59" s="35"/>
      <c r="E59" s="35"/>
      <c r="F59" s="27" t="str">
        <f>IF(E20="","",E20)</f>
        <v>Vyplň údaj</v>
      </c>
      <c r="G59" s="35"/>
      <c r="H59" s="35"/>
      <c r="I59" s="113" t="s">
        <v>33</v>
      </c>
      <c r="J59" s="32" t="str">
        <f>E26</f>
        <v xml:space="preserve"> </v>
      </c>
      <c r="K59" s="35"/>
      <c r="L59" s="38"/>
    </row>
    <row r="60" spans="2:47" s="1" customFormat="1" ht="10.35" customHeight="1">
      <c r="B60" s="34"/>
      <c r="C60" s="35"/>
      <c r="D60" s="35"/>
      <c r="E60" s="35"/>
      <c r="F60" s="35"/>
      <c r="G60" s="35"/>
      <c r="H60" s="35"/>
      <c r="I60" s="112"/>
      <c r="J60" s="35"/>
      <c r="K60" s="35"/>
      <c r="L60" s="38"/>
    </row>
    <row r="61" spans="2:47" s="1" customFormat="1" ht="29.25" customHeight="1">
      <c r="B61" s="34"/>
      <c r="C61" s="138" t="s">
        <v>99</v>
      </c>
      <c r="D61" s="139"/>
      <c r="E61" s="139"/>
      <c r="F61" s="139"/>
      <c r="G61" s="139"/>
      <c r="H61" s="139"/>
      <c r="I61" s="140"/>
      <c r="J61" s="141" t="s">
        <v>100</v>
      </c>
      <c r="K61" s="139"/>
      <c r="L61" s="38"/>
    </row>
    <row r="62" spans="2:47" s="1" customFormat="1" ht="10.35" customHeight="1">
      <c r="B62" s="34"/>
      <c r="C62" s="35"/>
      <c r="D62" s="35"/>
      <c r="E62" s="35"/>
      <c r="F62" s="35"/>
      <c r="G62" s="35"/>
      <c r="H62" s="35"/>
      <c r="I62" s="112"/>
      <c r="J62" s="35"/>
      <c r="K62" s="35"/>
      <c r="L62" s="38"/>
    </row>
    <row r="63" spans="2:47" s="1" customFormat="1" ht="22.9" customHeight="1">
      <c r="B63" s="34"/>
      <c r="C63" s="142" t="s">
        <v>68</v>
      </c>
      <c r="D63" s="35"/>
      <c r="E63" s="35"/>
      <c r="F63" s="35"/>
      <c r="G63" s="35"/>
      <c r="H63" s="35"/>
      <c r="I63" s="112"/>
      <c r="J63" s="73">
        <f>J87</f>
        <v>0</v>
      </c>
      <c r="K63" s="35"/>
      <c r="L63" s="38"/>
      <c r="AU63" s="17" t="s">
        <v>101</v>
      </c>
    </row>
    <row r="64" spans="2:47" s="8" customFormat="1" ht="24.95" customHeight="1">
      <c r="B64" s="143"/>
      <c r="C64" s="144"/>
      <c r="D64" s="145" t="s">
        <v>170</v>
      </c>
      <c r="E64" s="146"/>
      <c r="F64" s="146"/>
      <c r="G64" s="146"/>
      <c r="H64" s="146"/>
      <c r="I64" s="147"/>
      <c r="J64" s="148">
        <f>J88</f>
        <v>0</v>
      </c>
      <c r="K64" s="144"/>
      <c r="L64" s="149"/>
    </row>
    <row r="65" spans="2:12" s="12" customFormat="1" ht="19.899999999999999" customHeight="1">
      <c r="B65" s="204"/>
      <c r="C65" s="94"/>
      <c r="D65" s="205" t="s">
        <v>886</v>
      </c>
      <c r="E65" s="206"/>
      <c r="F65" s="206"/>
      <c r="G65" s="206"/>
      <c r="H65" s="206"/>
      <c r="I65" s="207"/>
      <c r="J65" s="208">
        <f>J89</f>
        <v>0</v>
      </c>
      <c r="K65" s="94"/>
      <c r="L65" s="209"/>
    </row>
    <row r="66" spans="2:12" s="1" customFormat="1" ht="21.75" customHeight="1">
      <c r="B66" s="34"/>
      <c r="C66" s="35"/>
      <c r="D66" s="35"/>
      <c r="E66" s="35"/>
      <c r="F66" s="35"/>
      <c r="G66" s="35"/>
      <c r="H66" s="35"/>
      <c r="I66" s="112"/>
      <c r="J66" s="35"/>
      <c r="K66" s="35"/>
      <c r="L66" s="38"/>
    </row>
    <row r="67" spans="2:12" s="1" customFormat="1" ht="6.95" customHeight="1">
      <c r="B67" s="46"/>
      <c r="C67" s="47"/>
      <c r="D67" s="47"/>
      <c r="E67" s="47"/>
      <c r="F67" s="47"/>
      <c r="G67" s="47"/>
      <c r="H67" s="47"/>
      <c r="I67" s="134"/>
      <c r="J67" s="47"/>
      <c r="K67" s="47"/>
      <c r="L67" s="38"/>
    </row>
    <row r="71" spans="2:12" s="1" customFormat="1" ht="6.95" customHeight="1">
      <c r="B71" s="48"/>
      <c r="C71" s="49"/>
      <c r="D71" s="49"/>
      <c r="E71" s="49"/>
      <c r="F71" s="49"/>
      <c r="G71" s="49"/>
      <c r="H71" s="49"/>
      <c r="I71" s="137"/>
      <c r="J71" s="49"/>
      <c r="K71" s="49"/>
      <c r="L71" s="38"/>
    </row>
    <row r="72" spans="2:12" s="1" customFormat="1" ht="24.95" customHeight="1">
      <c r="B72" s="34"/>
      <c r="C72" s="23" t="s">
        <v>103</v>
      </c>
      <c r="D72" s="35"/>
      <c r="E72" s="35"/>
      <c r="F72" s="35"/>
      <c r="G72" s="35"/>
      <c r="H72" s="35"/>
      <c r="I72" s="112"/>
      <c r="J72" s="35"/>
      <c r="K72" s="35"/>
      <c r="L72" s="38"/>
    </row>
    <row r="73" spans="2:12" s="1" customFormat="1" ht="6.95" customHeight="1">
      <c r="B73" s="34"/>
      <c r="C73" s="35"/>
      <c r="D73" s="35"/>
      <c r="E73" s="35"/>
      <c r="F73" s="35"/>
      <c r="G73" s="35"/>
      <c r="H73" s="35"/>
      <c r="I73" s="112"/>
      <c r="J73" s="35"/>
      <c r="K73" s="35"/>
      <c r="L73" s="38"/>
    </row>
    <row r="74" spans="2:12" s="1" customFormat="1" ht="12" customHeight="1">
      <c r="B74" s="34"/>
      <c r="C74" s="29" t="s">
        <v>16</v>
      </c>
      <c r="D74" s="35"/>
      <c r="E74" s="35"/>
      <c r="F74" s="35"/>
      <c r="G74" s="35"/>
      <c r="H74" s="35"/>
      <c r="I74" s="112"/>
      <c r="J74" s="35"/>
      <c r="K74" s="35"/>
      <c r="L74" s="38"/>
    </row>
    <row r="75" spans="2:12" s="1" customFormat="1" ht="16.5" customHeight="1">
      <c r="B75" s="34"/>
      <c r="C75" s="35"/>
      <c r="D75" s="35"/>
      <c r="E75" s="371" t="str">
        <f>E7</f>
        <v>Humanizace ul. Nádražní v Mimoni</v>
      </c>
      <c r="F75" s="372"/>
      <c r="G75" s="372"/>
      <c r="H75" s="372"/>
      <c r="I75" s="112"/>
      <c r="J75" s="35"/>
      <c r="K75" s="35"/>
      <c r="L75" s="38"/>
    </row>
    <row r="76" spans="2:12" ht="12" customHeight="1">
      <c r="B76" s="21"/>
      <c r="C76" s="29" t="s">
        <v>94</v>
      </c>
      <c r="D76" s="22"/>
      <c r="E76" s="22"/>
      <c r="F76" s="22"/>
      <c r="G76" s="22"/>
      <c r="H76" s="22"/>
      <c r="J76" s="22"/>
      <c r="K76" s="22"/>
      <c r="L76" s="20"/>
    </row>
    <row r="77" spans="2:12" s="1" customFormat="1" ht="16.5" customHeight="1">
      <c r="B77" s="34"/>
      <c r="C77" s="35"/>
      <c r="D77" s="35"/>
      <c r="E77" s="371" t="s">
        <v>95</v>
      </c>
      <c r="F77" s="339"/>
      <c r="G77" s="339"/>
      <c r="H77" s="339"/>
      <c r="I77" s="112"/>
      <c r="J77" s="35"/>
      <c r="K77" s="35"/>
      <c r="L77" s="38"/>
    </row>
    <row r="78" spans="2:12" s="1" customFormat="1" ht="12" customHeight="1">
      <c r="B78" s="34"/>
      <c r="C78" s="29" t="s">
        <v>96</v>
      </c>
      <c r="D78" s="35"/>
      <c r="E78" s="35"/>
      <c r="F78" s="35"/>
      <c r="G78" s="35"/>
      <c r="H78" s="35"/>
      <c r="I78" s="112"/>
      <c r="J78" s="35"/>
      <c r="K78" s="35"/>
      <c r="L78" s="38"/>
    </row>
    <row r="79" spans="2:12" s="1" customFormat="1" ht="16.5" customHeight="1">
      <c r="B79" s="34"/>
      <c r="C79" s="35"/>
      <c r="D79" s="35"/>
      <c r="E79" s="340" t="str">
        <f>E11</f>
        <v>SO 401 - Veřejné osvětlení</v>
      </c>
      <c r="F79" s="339"/>
      <c r="G79" s="339"/>
      <c r="H79" s="339"/>
      <c r="I79" s="112"/>
      <c r="J79" s="35"/>
      <c r="K79" s="35"/>
      <c r="L79" s="38"/>
    </row>
    <row r="80" spans="2:12" s="1" customFormat="1" ht="6.95" customHeight="1">
      <c r="B80" s="34"/>
      <c r="C80" s="35"/>
      <c r="D80" s="35"/>
      <c r="E80" s="35"/>
      <c r="F80" s="35"/>
      <c r="G80" s="35"/>
      <c r="H80" s="35"/>
      <c r="I80" s="112"/>
      <c r="J80" s="35"/>
      <c r="K80" s="35"/>
      <c r="L80" s="38"/>
    </row>
    <row r="81" spans="2:65" s="1" customFormat="1" ht="12" customHeight="1">
      <c r="B81" s="34"/>
      <c r="C81" s="29" t="s">
        <v>21</v>
      </c>
      <c r="D81" s="35"/>
      <c r="E81" s="35"/>
      <c r="F81" s="27" t="str">
        <f>F14</f>
        <v xml:space="preserve">Mimoň </v>
      </c>
      <c r="G81" s="35"/>
      <c r="H81" s="35"/>
      <c r="I81" s="113" t="s">
        <v>23</v>
      </c>
      <c r="J81" s="55" t="str">
        <f>IF(J14="","",J14)</f>
        <v>27. 3. 2017</v>
      </c>
      <c r="K81" s="35"/>
      <c r="L81" s="38"/>
    </row>
    <row r="82" spans="2:65" s="1" customFormat="1" ht="6.95" customHeight="1">
      <c r="B82" s="34"/>
      <c r="C82" s="35"/>
      <c r="D82" s="35"/>
      <c r="E82" s="35"/>
      <c r="F82" s="35"/>
      <c r="G82" s="35"/>
      <c r="H82" s="35"/>
      <c r="I82" s="112"/>
      <c r="J82" s="35"/>
      <c r="K82" s="35"/>
      <c r="L82" s="38"/>
    </row>
    <row r="83" spans="2:65" s="1" customFormat="1" ht="13.7" customHeight="1">
      <c r="B83" s="34"/>
      <c r="C83" s="29" t="s">
        <v>25</v>
      </c>
      <c r="D83" s="35"/>
      <c r="E83" s="35"/>
      <c r="F83" s="27" t="str">
        <f>E17</f>
        <v xml:space="preserve"> </v>
      </c>
      <c r="G83" s="35"/>
      <c r="H83" s="35"/>
      <c r="I83" s="113" t="s">
        <v>31</v>
      </c>
      <c r="J83" s="32" t="str">
        <f>E23</f>
        <v xml:space="preserve"> </v>
      </c>
      <c r="K83" s="35"/>
      <c r="L83" s="38"/>
    </row>
    <row r="84" spans="2:65" s="1" customFormat="1" ht="13.7" customHeight="1">
      <c r="B84" s="34"/>
      <c r="C84" s="29" t="s">
        <v>29</v>
      </c>
      <c r="D84" s="35"/>
      <c r="E84" s="35"/>
      <c r="F84" s="27" t="str">
        <f>IF(E20="","",E20)</f>
        <v>Vyplň údaj</v>
      </c>
      <c r="G84" s="35"/>
      <c r="H84" s="35"/>
      <c r="I84" s="113" t="s">
        <v>33</v>
      </c>
      <c r="J84" s="32" t="str">
        <f>E26</f>
        <v xml:space="preserve"> </v>
      </c>
      <c r="K84" s="35"/>
      <c r="L84" s="38"/>
    </row>
    <row r="85" spans="2:65" s="1" customFormat="1" ht="10.35" customHeight="1">
      <c r="B85" s="34"/>
      <c r="C85" s="35"/>
      <c r="D85" s="35"/>
      <c r="E85" s="35"/>
      <c r="F85" s="35"/>
      <c r="G85" s="35"/>
      <c r="H85" s="35"/>
      <c r="I85" s="112"/>
      <c r="J85" s="35"/>
      <c r="K85" s="35"/>
      <c r="L85" s="38"/>
    </row>
    <row r="86" spans="2:65" s="9" customFormat="1" ht="29.25" customHeight="1">
      <c r="B86" s="150"/>
      <c r="C86" s="151" t="s">
        <v>104</v>
      </c>
      <c r="D86" s="152" t="s">
        <v>55</v>
      </c>
      <c r="E86" s="152" t="s">
        <v>51</v>
      </c>
      <c r="F86" s="152" t="s">
        <v>52</v>
      </c>
      <c r="G86" s="152" t="s">
        <v>105</v>
      </c>
      <c r="H86" s="152" t="s">
        <v>106</v>
      </c>
      <c r="I86" s="153" t="s">
        <v>107</v>
      </c>
      <c r="J86" s="152" t="s">
        <v>100</v>
      </c>
      <c r="K86" s="154" t="s">
        <v>108</v>
      </c>
      <c r="L86" s="155"/>
      <c r="M86" s="64" t="s">
        <v>19</v>
      </c>
      <c r="N86" s="65" t="s">
        <v>40</v>
      </c>
      <c r="O86" s="65" t="s">
        <v>109</v>
      </c>
      <c r="P86" s="65" t="s">
        <v>110</v>
      </c>
      <c r="Q86" s="65" t="s">
        <v>111</v>
      </c>
      <c r="R86" s="65" t="s">
        <v>112</v>
      </c>
      <c r="S86" s="65" t="s">
        <v>113</v>
      </c>
      <c r="T86" s="66" t="s">
        <v>114</v>
      </c>
    </row>
    <row r="87" spans="2:65" s="1" customFormat="1" ht="22.9" customHeight="1">
      <c r="B87" s="34"/>
      <c r="C87" s="71" t="s">
        <v>115</v>
      </c>
      <c r="D87" s="35"/>
      <c r="E87" s="35"/>
      <c r="F87" s="35"/>
      <c r="G87" s="35"/>
      <c r="H87" s="35"/>
      <c r="I87" s="112"/>
      <c r="J87" s="156">
        <f>BK87</f>
        <v>0</v>
      </c>
      <c r="K87" s="35"/>
      <c r="L87" s="38"/>
      <c r="M87" s="67"/>
      <c r="N87" s="68"/>
      <c r="O87" s="68"/>
      <c r="P87" s="157">
        <f>P88</f>
        <v>0</v>
      </c>
      <c r="Q87" s="68"/>
      <c r="R87" s="157">
        <f>R88</f>
        <v>0</v>
      </c>
      <c r="S87" s="68"/>
      <c r="T87" s="158">
        <f>T88</f>
        <v>0</v>
      </c>
      <c r="AT87" s="17" t="s">
        <v>69</v>
      </c>
      <c r="AU87" s="17" t="s">
        <v>101</v>
      </c>
      <c r="BK87" s="159">
        <f>BK88</f>
        <v>0</v>
      </c>
    </row>
    <row r="88" spans="2:65" s="10" customFormat="1" ht="25.9" customHeight="1">
      <c r="B88" s="160"/>
      <c r="C88" s="161"/>
      <c r="D88" s="162" t="s">
        <v>69</v>
      </c>
      <c r="E88" s="163" t="s">
        <v>870</v>
      </c>
      <c r="F88" s="163" t="s">
        <v>871</v>
      </c>
      <c r="G88" s="161"/>
      <c r="H88" s="161"/>
      <c r="I88" s="164"/>
      <c r="J88" s="165">
        <f>BK88</f>
        <v>0</v>
      </c>
      <c r="K88" s="161"/>
      <c r="L88" s="166"/>
      <c r="M88" s="167"/>
      <c r="N88" s="168"/>
      <c r="O88" s="168"/>
      <c r="P88" s="169">
        <f>P89</f>
        <v>0</v>
      </c>
      <c r="Q88" s="168"/>
      <c r="R88" s="169">
        <f>R89</f>
        <v>0</v>
      </c>
      <c r="S88" s="168"/>
      <c r="T88" s="170">
        <f>T89</f>
        <v>0</v>
      </c>
      <c r="AR88" s="171" t="s">
        <v>74</v>
      </c>
      <c r="AT88" s="172" t="s">
        <v>69</v>
      </c>
      <c r="AU88" s="172" t="s">
        <v>70</v>
      </c>
      <c r="AY88" s="171" t="s">
        <v>119</v>
      </c>
      <c r="BK88" s="173">
        <f>BK89</f>
        <v>0</v>
      </c>
    </row>
    <row r="89" spans="2:65" s="10" customFormat="1" ht="22.9" customHeight="1">
      <c r="B89" s="160"/>
      <c r="C89" s="161"/>
      <c r="D89" s="162" t="s">
        <v>69</v>
      </c>
      <c r="E89" s="210" t="s">
        <v>887</v>
      </c>
      <c r="F89" s="210" t="s">
        <v>888</v>
      </c>
      <c r="G89" s="161"/>
      <c r="H89" s="161"/>
      <c r="I89" s="164"/>
      <c r="J89" s="211">
        <f>BK89</f>
        <v>0</v>
      </c>
      <c r="K89" s="161"/>
      <c r="L89" s="166"/>
      <c r="M89" s="167"/>
      <c r="N89" s="168"/>
      <c r="O89" s="168"/>
      <c r="P89" s="169">
        <f>SUM(P90:P91)</f>
        <v>0</v>
      </c>
      <c r="Q89" s="168"/>
      <c r="R89" s="169">
        <f>SUM(R90:R91)</f>
        <v>0</v>
      </c>
      <c r="S89" s="168"/>
      <c r="T89" s="170">
        <f>SUM(T90:T91)</f>
        <v>0</v>
      </c>
      <c r="AR89" s="171" t="s">
        <v>74</v>
      </c>
      <c r="AT89" s="172" t="s">
        <v>69</v>
      </c>
      <c r="AU89" s="172" t="s">
        <v>77</v>
      </c>
      <c r="AY89" s="171" t="s">
        <v>119</v>
      </c>
      <c r="BK89" s="173">
        <f>SUM(BK90:BK91)</f>
        <v>0</v>
      </c>
    </row>
    <row r="90" spans="2:65" s="1" customFormat="1" ht="16.5" customHeight="1">
      <c r="B90" s="34"/>
      <c r="C90" s="174" t="s">
        <v>77</v>
      </c>
      <c r="D90" s="174" t="s">
        <v>120</v>
      </c>
      <c r="E90" s="175" t="s">
        <v>889</v>
      </c>
      <c r="F90" s="176" t="s">
        <v>890</v>
      </c>
      <c r="G90" s="177" t="s">
        <v>891</v>
      </c>
      <c r="H90" s="178">
        <v>1</v>
      </c>
      <c r="I90" s="179"/>
      <c r="J90" s="180">
        <f>ROUND(I90*H90,2)</f>
        <v>0</v>
      </c>
      <c r="K90" s="176" t="s">
        <v>19</v>
      </c>
      <c r="L90" s="38"/>
      <c r="M90" s="181" t="s">
        <v>19</v>
      </c>
      <c r="N90" s="182" t="s">
        <v>41</v>
      </c>
      <c r="O90" s="60"/>
      <c r="P90" s="183">
        <f>O90*H90</f>
        <v>0</v>
      </c>
      <c r="Q90" s="183">
        <v>0</v>
      </c>
      <c r="R90" s="183">
        <f>Q90*H90</f>
        <v>0</v>
      </c>
      <c r="S90" s="183">
        <v>0</v>
      </c>
      <c r="T90" s="184">
        <f>S90*H90</f>
        <v>0</v>
      </c>
      <c r="AR90" s="17" t="s">
        <v>281</v>
      </c>
      <c r="AT90" s="17" t="s">
        <v>120</v>
      </c>
      <c r="AU90" s="17" t="s">
        <v>74</v>
      </c>
      <c r="AY90" s="17" t="s">
        <v>119</v>
      </c>
      <c r="BE90" s="185">
        <f>IF(N90="základní",J90,0)</f>
        <v>0</v>
      </c>
      <c r="BF90" s="185">
        <f>IF(N90="snížená",J90,0)</f>
        <v>0</v>
      </c>
      <c r="BG90" s="185">
        <f>IF(N90="zákl. přenesená",J90,0)</f>
        <v>0</v>
      </c>
      <c r="BH90" s="185">
        <f>IF(N90="sníž. přenesená",J90,0)</f>
        <v>0</v>
      </c>
      <c r="BI90" s="185">
        <f>IF(N90="nulová",J90,0)</f>
        <v>0</v>
      </c>
      <c r="BJ90" s="17" t="s">
        <v>77</v>
      </c>
      <c r="BK90" s="185">
        <f>ROUND(I90*H90,2)</f>
        <v>0</v>
      </c>
      <c r="BL90" s="17" t="s">
        <v>281</v>
      </c>
      <c r="BM90" s="17" t="s">
        <v>892</v>
      </c>
    </row>
    <row r="91" spans="2:65" s="1" customFormat="1" ht="11.25">
      <c r="B91" s="34"/>
      <c r="C91" s="35"/>
      <c r="D91" s="186" t="s">
        <v>126</v>
      </c>
      <c r="E91" s="35"/>
      <c r="F91" s="187" t="s">
        <v>890</v>
      </c>
      <c r="G91" s="35"/>
      <c r="H91" s="35"/>
      <c r="I91" s="112"/>
      <c r="J91" s="35"/>
      <c r="K91" s="35"/>
      <c r="L91" s="38"/>
      <c r="M91" s="201"/>
      <c r="N91" s="202"/>
      <c r="O91" s="202"/>
      <c r="P91" s="202"/>
      <c r="Q91" s="202"/>
      <c r="R91" s="202"/>
      <c r="S91" s="202"/>
      <c r="T91" s="203"/>
      <c r="AT91" s="17" t="s">
        <v>126</v>
      </c>
      <c r="AU91" s="17" t="s">
        <v>74</v>
      </c>
    </row>
    <row r="92" spans="2:65" s="1" customFormat="1" ht="6.95" customHeight="1">
      <c r="B92" s="46"/>
      <c r="C92" s="47"/>
      <c r="D92" s="47"/>
      <c r="E92" s="47"/>
      <c r="F92" s="47"/>
      <c r="G92" s="47"/>
      <c r="H92" s="47"/>
      <c r="I92" s="134"/>
      <c r="J92" s="47"/>
      <c r="K92" s="47"/>
      <c r="L92" s="38"/>
    </row>
  </sheetData>
  <sheetProtection algorithmName="SHA-512" hashValue="kvDPShJinevCyaNcFawPJGmoQSPdHHjW2wLQBiWqowIjQQ27Fm9N+4oyL+yZIrsjnmd4KY607n5GPzY7X139/w==" saltValue="Y/2U7AY8Km3U8ztIg8YlK2Z0csh5v1xd+XxHCuXKYQW2TCoBz4IygsdyQuRcgqf4Hx+Isg6+PzajNZDDA+Zfmw==" spinCount="100000" sheet="1" objects="1" scenarios="1" formatColumns="0" formatRows="0" autoFilter="0"/>
  <autoFilter ref="C86:K91"/>
  <mergeCells count="12">
    <mergeCell ref="E79:H79"/>
    <mergeCell ref="L2:V2"/>
    <mergeCell ref="E50:H50"/>
    <mergeCell ref="E52:H52"/>
    <mergeCell ref="E54:H54"/>
    <mergeCell ref="E75:H75"/>
    <mergeCell ref="E77:H77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83"/>
  <sheetViews>
    <sheetView showGridLines="0" workbookViewId="0"/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8.6640625" customWidth="1"/>
    <col min="8" max="8" width="11.1640625" customWidth="1"/>
    <col min="9" max="9" width="14.1640625" style="106" customWidth="1"/>
    <col min="10" max="10" width="23.5" customWidth="1"/>
    <col min="11" max="11" width="15.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AT2" s="17" t="s">
        <v>92</v>
      </c>
    </row>
    <row r="3" spans="2:46" ht="6.95" customHeight="1">
      <c r="B3" s="107"/>
      <c r="C3" s="108"/>
      <c r="D3" s="108"/>
      <c r="E3" s="108"/>
      <c r="F3" s="108"/>
      <c r="G3" s="108"/>
      <c r="H3" s="108"/>
      <c r="I3" s="109"/>
      <c r="J3" s="108"/>
      <c r="K3" s="108"/>
      <c r="L3" s="20"/>
      <c r="AT3" s="17" t="s">
        <v>74</v>
      </c>
    </row>
    <row r="4" spans="2:46" ht="24.95" customHeight="1">
      <c r="B4" s="20"/>
      <c r="D4" s="110" t="s">
        <v>93</v>
      </c>
      <c r="L4" s="20"/>
      <c r="M4" s="24" t="s">
        <v>10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111" t="s">
        <v>16</v>
      </c>
      <c r="L6" s="20"/>
    </row>
    <row r="7" spans="2:46" ht="16.5" customHeight="1">
      <c r="B7" s="20"/>
      <c r="E7" s="364" t="str">
        <f>'Rekapitulace stavby'!K6</f>
        <v>Humanizace ul. Nádražní v Mimoni</v>
      </c>
      <c r="F7" s="365"/>
      <c r="G7" s="365"/>
      <c r="H7" s="365"/>
      <c r="L7" s="20"/>
    </row>
    <row r="8" spans="2:46" ht="12" customHeight="1">
      <c r="B8" s="20"/>
      <c r="D8" s="111" t="s">
        <v>94</v>
      </c>
      <c r="L8" s="20"/>
    </row>
    <row r="9" spans="2:46" s="1" customFormat="1" ht="16.5" customHeight="1">
      <c r="B9" s="38"/>
      <c r="E9" s="364" t="s">
        <v>95</v>
      </c>
      <c r="F9" s="366"/>
      <c r="G9" s="366"/>
      <c r="H9" s="366"/>
      <c r="I9" s="112"/>
      <c r="L9" s="38"/>
    </row>
    <row r="10" spans="2:46" s="1" customFormat="1" ht="12" customHeight="1">
      <c r="B10" s="38"/>
      <c r="D10" s="111" t="s">
        <v>96</v>
      </c>
      <c r="I10" s="112"/>
      <c r="L10" s="38"/>
    </row>
    <row r="11" spans="2:46" s="1" customFormat="1" ht="36.950000000000003" customHeight="1">
      <c r="B11" s="38"/>
      <c r="E11" s="367" t="s">
        <v>893</v>
      </c>
      <c r="F11" s="366"/>
      <c r="G11" s="366"/>
      <c r="H11" s="366"/>
      <c r="I11" s="112"/>
      <c r="L11" s="38"/>
    </row>
    <row r="12" spans="2:46" s="1" customFormat="1" ht="11.25">
      <c r="B12" s="38"/>
      <c r="I12" s="112"/>
      <c r="L12" s="38"/>
    </row>
    <row r="13" spans="2:46" s="1" customFormat="1" ht="12" customHeight="1">
      <c r="B13" s="38"/>
      <c r="D13" s="111" t="s">
        <v>18</v>
      </c>
      <c r="F13" s="17" t="s">
        <v>19</v>
      </c>
      <c r="I13" s="113" t="s">
        <v>20</v>
      </c>
      <c r="J13" s="17" t="s">
        <v>19</v>
      </c>
      <c r="L13" s="38"/>
    </row>
    <row r="14" spans="2:46" s="1" customFormat="1" ht="12" customHeight="1">
      <c r="B14" s="38"/>
      <c r="D14" s="111" t="s">
        <v>21</v>
      </c>
      <c r="F14" s="17" t="s">
        <v>22</v>
      </c>
      <c r="I14" s="113" t="s">
        <v>23</v>
      </c>
      <c r="J14" s="114" t="str">
        <f>'Rekapitulace stavby'!AN8</f>
        <v>27. 3. 2017</v>
      </c>
      <c r="L14" s="38"/>
    </row>
    <row r="15" spans="2:46" s="1" customFormat="1" ht="10.9" customHeight="1">
      <c r="B15" s="38"/>
      <c r="I15" s="112"/>
      <c r="L15" s="38"/>
    </row>
    <row r="16" spans="2:46" s="1" customFormat="1" ht="12" customHeight="1">
      <c r="B16" s="38"/>
      <c r="D16" s="111" t="s">
        <v>25</v>
      </c>
      <c r="I16" s="113" t="s">
        <v>26</v>
      </c>
      <c r="J16" s="17" t="s">
        <v>19</v>
      </c>
      <c r="L16" s="38"/>
    </row>
    <row r="17" spans="2:12" s="1" customFormat="1" ht="18" customHeight="1">
      <c r="B17" s="38"/>
      <c r="E17" s="17" t="s">
        <v>27</v>
      </c>
      <c r="I17" s="113" t="s">
        <v>28</v>
      </c>
      <c r="J17" s="17" t="s">
        <v>19</v>
      </c>
      <c r="L17" s="38"/>
    </row>
    <row r="18" spans="2:12" s="1" customFormat="1" ht="6.95" customHeight="1">
      <c r="B18" s="38"/>
      <c r="I18" s="112"/>
      <c r="L18" s="38"/>
    </row>
    <row r="19" spans="2:12" s="1" customFormat="1" ht="12" customHeight="1">
      <c r="B19" s="38"/>
      <c r="D19" s="111" t="s">
        <v>29</v>
      </c>
      <c r="I19" s="113" t="s">
        <v>26</v>
      </c>
      <c r="J19" s="30" t="str">
        <f>'Rekapitulace stavby'!AN13</f>
        <v>Vyplň údaj</v>
      </c>
      <c r="L19" s="38"/>
    </row>
    <row r="20" spans="2:12" s="1" customFormat="1" ht="18" customHeight="1">
      <c r="B20" s="38"/>
      <c r="E20" s="368" t="str">
        <f>'Rekapitulace stavby'!E14</f>
        <v>Vyplň údaj</v>
      </c>
      <c r="F20" s="369"/>
      <c r="G20" s="369"/>
      <c r="H20" s="369"/>
      <c r="I20" s="113" t="s">
        <v>28</v>
      </c>
      <c r="J20" s="30" t="str">
        <f>'Rekapitulace stavby'!AN14</f>
        <v>Vyplň údaj</v>
      </c>
      <c r="L20" s="38"/>
    </row>
    <row r="21" spans="2:12" s="1" customFormat="1" ht="6.95" customHeight="1">
      <c r="B21" s="38"/>
      <c r="I21" s="112"/>
      <c r="L21" s="38"/>
    </row>
    <row r="22" spans="2:12" s="1" customFormat="1" ht="12" customHeight="1">
      <c r="B22" s="38"/>
      <c r="D22" s="111" t="s">
        <v>31</v>
      </c>
      <c r="I22" s="113" t="s">
        <v>26</v>
      </c>
      <c r="J22" s="17" t="s">
        <v>19</v>
      </c>
      <c r="L22" s="38"/>
    </row>
    <row r="23" spans="2:12" s="1" customFormat="1" ht="18" customHeight="1">
      <c r="B23" s="38"/>
      <c r="E23" s="17" t="s">
        <v>27</v>
      </c>
      <c r="I23" s="113" t="s">
        <v>28</v>
      </c>
      <c r="J23" s="17" t="s">
        <v>19</v>
      </c>
      <c r="L23" s="38"/>
    </row>
    <row r="24" spans="2:12" s="1" customFormat="1" ht="6.95" customHeight="1">
      <c r="B24" s="38"/>
      <c r="I24" s="112"/>
      <c r="L24" s="38"/>
    </row>
    <row r="25" spans="2:12" s="1" customFormat="1" ht="12" customHeight="1">
      <c r="B25" s="38"/>
      <c r="D25" s="111" t="s">
        <v>33</v>
      </c>
      <c r="I25" s="113" t="s">
        <v>26</v>
      </c>
      <c r="J25" s="17" t="str">
        <f>IF('Rekapitulace stavby'!AN19="","",'Rekapitulace stavby'!AN19)</f>
        <v/>
      </c>
      <c r="L25" s="38"/>
    </row>
    <row r="26" spans="2:12" s="1" customFormat="1" ht="18" customHeight="1">
      <c r="B26" s="38"/>
      <c r="E26" s="17" t="str">
        <f>IF('Rekapitulace stavby'!E20="","",'Rekapitulace stavby'!E20)</f>
        <v xml:space="preserve"> </v>
      </c>
      <c r="I26" s="113" t="s">
        <v>28</v>
      </c>
      <c r="J26" s="17" t="str">
        <f>IF('Rekapitulace stavby'!AN20="","",'Rekapitulace stavby'!AN20)</f>
        <v/>
      </c>
      <c r="L26" s="38"/>
    </row>
    <row r="27" spans="2:12" s="1" customFormat="1" ht="6.95" customHeight="1">
      <c r="B27" s="38"/>
      <c r="I27" s="112"/>
      <c r="L27" s="38"/>
    </row>
    <row r="28" spans="2:12" s="1" customFormat="1" ht="12" customHeight="1">
      <c r="B28" s="38"/>
      <c r="D28" s="111" t="s">
        <v>34</v>
      </c>
      <c r="I28" s="112"/>
      <c r="L28" s="38"/>
    </row>
    <row r="29" spans="2:12" s="7" customFormat="1" ht="16.5" customHeight="1">
      <c r="B29" s="115"/>
      <c r="E29" s="370" t="s">
        <v>19</v>
      </c>
      <c r="F29" s="370"/>
      <c r="G29" s="370"/>
      <c r="H29" s="370"/>
      <c r="I29" s="116"/>
      <c r="L29" s="115"/>
    </row>
    <row r="30" spans="2:12" s="1" customFormat="1" ht="6.95" customHeight="1">
      <c r="B30" s="38"/>
      <c r="I30" s="112"/>
      <c r="L30" s="38"/>
    </row>
    <row r="31" spans="2:12" s="1" customFormat="1" ht="6.95" customHeight="1">
      <c r="B31" s="38"/>
      <c r="D31" s="56"/>
      <c r="E31" s="56"/>
      <c r="F31" s="56"/>
      <c r="G31" s="56"/>
      <c r="H31" s="56"/>
      <c r="I31" s="117"/>
      <c r="J31" s="56"/>
      <c r="K31" s="56"/>
      <c r="L31" s="38"/>
    </row>
    <row r="32" spans="2:12" s="1" customFormat="1" ht="25.35" customHeight="1">
      <c r="B32" s="38"/>
      <c r="D32" s="118" t="s">
        <v>36</v>
      </c>
      <c r="I32" s="112"/>
      <c r="J32" s="119">
        <f>ROUND(J87, 2)</f>
        <v>0</v>
      </c>
      <c r="L32" s="38"/>
    </row>
    <row r="33" spans="2:12" s="1" customFormat="1" ht="6.95" customHeight="1">
      <c r="B33" s="38"/>
      <c r="D33" s="56"/>
      <c r="E33" s="56"/>
      <c r="F33" s="56"/>
      <c r="G33" s="56"/>
      <c r="H33" s="56"/>
      <c r="I33" s="117"/>
      <c r="J33" s="56"/>
      <c r="K33" s="56"/>
      <c r="L33" s="38"/>
    </row>
    <row r="34" spans="2:12" s="1" customFormat="1" ht="14.45" customHeight="1">
      <c r="B34" s="38"/>
      <c r="F34" s="120" t="s">
        <v>38</v>
      </c>
      <c r="I34" s="121" t="s">
        <v>37</v>
      </c>
      <c r="J34" s="120" t="s">
        <v>39</v>
      </c>
      <c r="L34" s="38"/>
    </row>
    <row r="35" spans="2:12" s="1" customFormat="1" ht="14.45" customHeight="1">
      <c r="B35" s="38"/>
      <c r="D35" s="111" t="s">
        <v>40</v>
      </c>
      <c r="E35" s="111" t="s">
        <v>41</v>
      </c>
      <c r="F35" s="122">
        <f>ROUND((SUM(BE87:BE182)),  2)</f>
        <v>0</v>
      </c>
      <c r="I35" s="123">
        <v>0.21</v>
      </c>
      <c r="J35" s="122">
        <f>ROUND(((SUM(BE87:BE182))*I35),  2)</f>
        <v>0</v>
      </c>
      <c r="L35" s="38"/>
    </row>
    <row r="36" spans="2:12" s="1" customFormat="1" ht="14.45" customHeight="1">
      <c r="B36" s="38"/>
      <c r="E36" s="111" t="s">
        <v>42</v>
      </c>
      <c r="F36" s="122">
        <f>ROUND((SUM(BF87:BF182)),  2)</f>
        <v>0</v>
      </c>
      <c r="I36" s="123">
        <v>0.15</v>
      </c>
      <c r="J36" s="122">
        <f>ROUND(((SUM(BF87:BF182))*I36),  2)</f>
        <v>0</v>
      </c>
      <c r="L36" s="38"/>
    </row>
    <row r="37" spans="2:12" s="1" customFormat="1" ht="14.45" hidden="1" customHeight="1">
      <c r="B37" s="38"/>
      <c r="E37" s="111" t="s">
        <v>43</v>
      </c>
      <c r="F37" s="122">
        <f>ROUND((SUM(BG87:BG182)),  2)</f>
        <v>0</v>
      </c>
      <c r="I37" s="123">
        <v>0.21</v>
      </c>
      <c r="J37" s="122">
        <f>0</f>
        <v>0</v>
      </c>
      <c r="L37" s="38"/>
    </row>
    <row r="38" spans="2:12" s="1" customFormat="1" ht="14.45" hidden="1" customHeight="1">
      <c r="B38" s="38"/>
      <c r="E38" s="111" t="s">
        <v>44</v>
      </c>
      <c r="F38" s="122">
        <f>ROUND((SUM(BH87:BH182)),  2)</f>
        <v>0</v>
      </c>
      <c r="I38" s="123">
        <v>0.15</v>
      </c>
      <c r="J38" s="122">
        <f>0</f>
        <v>0</v>
      </c>
      <c r="L38" s="38"/>
    </row>
    <row r="39" spans="2:12" s="1" customFormat="1" ht="14.45" hidden="1" customHeight="1">
      <c r="B39" s="38"/>
      <c r="E39" s="111" t="s">
        <v>45</v>
      </c>
      <c r="F39" s="122">
        <f>ROUND((SUM(BI87:BI182)),  2)</f>
        <v>0</v>
      </c>
      <c r="I39" s="123">
        <v>0</v>
      </c>
      <c r="J39" s="122">
        <f>0</f>
        <v>0</v>
      </c>
      <c r="L39" s="38"/>
    </row>
    <row r="40" spans="2:12" s="1" customFormat="1" ht="6.95" customHeight="1">
      <c r="B40" s="38"/>
      <c r="I40" s="112"/>
      <c r="L40" s="38"/>
    </row>
    <row r="41" spans="2:12" s="1" customFormat="1" ht="25.35" customHeight="1">
      <c r="B41" s="38"/>
      <c r="C41" s="124"/>
      <c r="D41" s="125" t="s">
        <v>46</v>
      </c>
      <c r="E41" s="126"/>
      <c r="F41" s="126"/>
      <c r="G41" s="127" t="s">
        <v>47</v>
      </c>
      <c r="H41" s="128" t="s">
        <v>48</v>
      </c>
      <c r="I41" s="129"/>
      <c r="J41" s="130">
        <f>SUM(J32:J39)</f>
        <v>0</v>
      </c>
      <c r="K41" s="131"/>
      <c r="L41" s="38"/>
    </row>
    <row r="42" spans="2:12" s="1" customFormat="1" ht="14.45" customHeight="1">
      <c r="B42" s="132"/>
      <c r="C42" s="133"/>
      <c r="D42" s="133"/>
      <c r="E42" s="133"/>
      <c r="F42" s="133"/>
      <c r="G42" s="133"/>
      <c r="H42" s="133"/>
      <c r="I42" s="134"/>
      <c r="J42" s="133"/>
      <c r="K42" s="133"/>
      <c r="L42" s="38"/>
    </row>
    <row r="46" spans="2:12" s="1" customFormat="1" ht="6.95" customHeight="1">
      <c r="B46" s="135"/>
      <c r="C46" s="136"/>
      <c r="D46" s="136"/>
      <c r="E46" s="136"/>
      <c r="F46" s="136"/>
      <c r="G46" s="136"/>
      <c r="H46" s="136"/>
      <c r="I46" s="137"/>
      <c r="J46" s="136"/>
      <c r="K46" s="136"/>
      <c r="L46" s="38"/>
    </row>
    <row r="47" spans="2:12" s="1" customFormat="1" ht="24.95" customHeight="1">
      <c r="B47" s="34"/>
      <c r="C47" s="23" t="s">
        <v>98</v>
      </c>
      <c r="D47" s="35"/>
      <c r="E47" s="35"/>
      <c r="F47" s="35"/>
      <c r="G47" s="35"/>
      <c r="H47" s="35"/>
      <c r="I47" s="112"/>
      <c r="J47" s="35"/>
      <c r="K47" s="35"/>
      <c r="L47" s="38"/>
    </row>
    <row r="48" spans="2:12" s="1" customFormat="1" ht="6.95" customHeight="1">
      <c r="B48" s="34"/>
      <c r="C48" s="35"/>
      <c r="D48" s="35"/>
      <c r="E48" s="35"/>
      <c r="F48" s="35"/>
      <c r="G48" s="35"/>
      <c r="H48" s="35"/>
      <c r="I48" s="112"/>
      <c r="J48" s="35"/>
      <c r="K48" s="35"/>
      <c r="L48" s="38"/>
    </row>
    <row r="49" spans="2:47" s="1" customFormat="1" ht="12" customHeight="1">
      <c r="B49" s="34"/>
      <c r="C49" s="29" t="s">
        <v>16</v>
      </c>
      <c r="D49" s="35"/>
      <c r="E49" s="35"/>
      <c r="F49" s="35"/>
      <c r="G49" s="35"/>
      <c r="H49" s="35"/>
      <c r="I49" s="112"/>
      <c r="J49" s="35"/>
      <c r="K49" s="35"/>
      <c r="L49" s="38"/>
    </row>
    <row r="50" spans="2:47" s="1" customFormat="1" ht="16.5" customHeight="1">
      <c r="B50" s="34"/>
      <c r="C50" s="35"/>
      <c r="D50" s="35"/>
      <c r="E50" s="371" t="str">
        <f>E7</f>
        <v>Humanizace ul. Nádražní v Mimoni</v>
      </c>
      <c r="F50" s="372"/>
      <c r="G50" s="372"/>
      <c r="H50" s="372"/>
      <c r="I50" s="112"/>
      <c r="J50" s="35"/>
      <c r="K50" s="35"/>
      <c r="L50" s="38"/>
    </row>
    <row r="51" spans="2:47" ht="12" customHeight="1">
      <c r="B51" s="21"/>
      <c r="C51" s="29" t="s">
        <v>94</v>
      </c>
      <c r="D51" s="22"/>
      <c r="E51" s="22"/>
      <c r="F51" s="22"/>
      <c r="G51" s="22"/>
      <c r="H51" s="22"/>
      <c r="J51" s="22"/>
      <c r="K51" s="22"/>
      <c r="L51" s="20"/>
    </row>
    <row r="52" spans="2:47" s="1" customFormat="1" ht="16.5" customHeight="1">
      <c r="B52" s="34"/>
      <c r="C52" s="35"/>
      <c r="D52" s="35"/>
      <c r="E52" s="371" t="s">
        <v>95</v>
      </c>
      <c r="F52" s="339"/>
      <c r="G52" s="339"/>
      <c r="H52" s="339"/>
      <c r="I52" s="112"/>
      <c r="J52" s="35"/>
      <c r="K52" s="35"/>
      <c r="L52" s="38"/>
    </row>
    <row r="53" spans="2:47" s="1" customFormat="1" ht="12" customHeight="1">
      <c r="B53" s="34"/>
      <c r="C53" s="29" t="s">
        <v>96</v>
      </c>
      <c r="D53" s="35"/>
      <c r="E53" s="35"/>
      <c r="F53" s="35"/>
      <c r="G53" s="35"/>
      <c r="H53" s="35"/>
      <c r="I53" s="112"/>
      <c r="J53" s="35"/>
      <c r="K53" s="35"/>
      <c r="L53" s="38"/>
    </row>
    <row r="54" spans="2:47" s="1" customFormat="1" ht="16.5" customHeight="1">
      <c r="B54" s="34"/>
      <c r="C54" s="35"/>
      <c r="D54" s="35"/>
      <c r="E54" s="340" t="str">
        <f>E11</f>
        <v xml:space="preserve">SO 800 - Vegetační úpravy </v>
      </c>
      <c r="F54" s="339"/>
      <c r="G54" s="339"/>
      <c r="H54" s="339"/>
      <c r="I54" s="112"/>
      <c r="J54" s="35"/>
      <c r="K54" s="35"/>
      <c r="L54" s="38"/>
    </row>
    <row r="55" spans="2:47" s="1" customFormat="1" ht="6.95" customHeight="1">
      <c r="B55" s="34"/>
      <c r="C55" s="35"/>
      <c r="D55" s="35"/>
      <c r="E55" s="35"/>
      <c r="F55" s="35"/>
      <c r="G55" s="35"/>
      <c r="H55" s="35"/>
      <c r="I55" s="112"/>
      <c r="J55" s="35"/>
      <c r="K55" s="35"/>
      <c r="L55" s="38"/>
    </row>
    <row r="56" spans="2:47" s="1" customFormat="1" ht="12" customHeight="1">
      <c r="B56" s="34"/>
      <c r="C56" s="29" t="s">
        <v>21</v>
      </c>
      <c r="D56" s="35"/>
      <c r="E56" s="35"/>
      <c r="F56" s="27" t="str">
        <f>F14</f>
        <v xml:space="preserve">Mimoň </v>
      </c>
      <c r="G56" s="35"/>
      <c r="H56" s="35"/>
      <c r="I56" s="113" t="s">
        <v>23</v>
      </c>
      <c r="J56" s="55" t="str">
        <f>IF(J14="","",J14)</f>
        <v>27. 3. 2017</v>
      </c>
      <c r="K56" s="35"/>
      <c r="L56" s="38"/>
    </row>
    <row r="57" spans="2:47" s="1" customFormat="1" ht="6.95" customHeight="1">
      <c r="B57" s="34"/>
      <c r="C57" s="35"/>
      <c r="D57" s="35"/>
      <c r="E57" s="35"/>
      <c r="F57" s="35"/>
      <c r="G57" s="35"/>
      <c r="H57" s="35"/>
      <c r="I57" s="112"/>
      <c r="J57" s="35"/>
      <c r="K57" s="35"/>
      <c r="L57" s="38"/>
    </row>
    <row r="58" spans="2:47" s="1" customFormat="1" ht="13.7" customHeight="1">
      <c r="B58" s="34"/>
      <c r="C58" s="29" t="s">
        <v>25</v>
      </c>
      <c r="D58" s="35"/>
      <c r="E58" s="35"/>
      <c r="F58" s="27" t="str">
        <f>E17</f>
        <v xml:space="preserve"> </v>
      </c>
      <c r="G58" s="35"/>
      <c r="H58" s="35"/>
      <c r="I58" s="113" t="s">
        <v>31</v>
      </c>
      <c r="J58" s="32" t="str">
        <f>E23</f>
        <v xml:space="preserve"> </v>
      </c>
      <c r="K58" s="35"/>
      <c r="L58" s="38"/>
    </row>
    <row r="59" spans="2:47" s="1" customFormat="1" ht="13.7" customHeight="1">
      <c r="B59" s="34"/>
      <c r="C59" s="29" t="s">
        <v>29</v>
      </c>
      <c r="D59" s="35"/>
      <c r="E59" s="35"/>
      <c r="F59" s="27" t="str">
        <f>IF(E20="","",E20)</f>
        <v>Vyplň údaj</v>
      </c>
      <c r="G59" s="35"/>
      <c r="H59" s="35"/>
      <c r="I59" s="113" t="s">
        <v>33</v>
      </c>
      <c r="J59" s="32" t="str">
        <f>E26</f>
        <v xml:space="preserve"> </v>
      </c>
      <c r="K59" s="35"/>
      <c r="L59" s="38"/>
    </row>
    <row r="60" spans="2:47" s="1" customFormat="1" ht="10.35" customHeight="1">
      <c r="B60" s="34"/>
      <c r="C60" s="35"/>
      <c r="D60" s="35"/>
      <c r="E60" s="35"/>
      <c r="F60" s="35"/>
      <c r="G60" s="35"/>
      <c r="H60" s="35"/>
      <c r="I60" s="112"/>
      <c r="J60" s="35"/>
      <c r="K60" s="35"/>
      <c r="L60" s="38"/>
    </row>
    <row r="61" spans="2:47" s="1" customFormat="1" ht="29.25" customHeight="1">
      <c r="B61" s="34"/>
      <c r="C61" s="138" t="s">
        <v>99</v>
      </c>
      <c r="D61" s="139"/>
      <c r="E61" s="139"/>
      <c r="F61" s="139"/>
      <c r="G61" s="139"/>
      <c r="H61" s="139"/>
      <c r="I61" s="140"/>
      <c r="J61" s="141" t="s">
        <v>100</v>
      </c>
      <c r="K61" s="139"/>
      <c r="L61" s="38"/>
    </row>
    <row r="62" spans="2:47" s="1" customFormat="1" ht="10.35" customHeight="1">
      <c r="B62" s="34"/>
      <c r="C62" s="35"/>
      <c r="D62" s="35"/>
      <c r="E62" s="35"/>
      <c r="F62" s="35"/>
      <c r="G62" s="35"/>
      <c r="H62" s="35"/>
      <c r="I62" s="112"/>
      <c r="J62" s="35"/>
      <c r="K62" s="35"/>
      <c r="L62" s="38"/>
    </row>
    <row r="63" spans="2:47" s="1" customFormat="1" ht="22.9" customHeight="1">
      <c r="B63" s="34"/>
      <c r="C63" s="142" t="s">
        <v>68</v>
      </c>
      <c r="D63" s="35"/>
      <c r="E63" s="35"/>
      <c r="F63" s="35"/>
      <c r="G63" s="35"/>
      <c r="H63" s="35"/>
      <c r="I63" s="112"/>
      <c r="J63" s="73">
        <f>J87</f>
        <v>0</v>
      </c>
      <c r="K63" s="35"/>
      <c r="L63" s="38"/>
      <c r="AU63" s="17" t="s">
        <v>101</v>
      </c>
    </row>
    <row r="64" spans="2:47" s="8" customFormat="1" ht="24.95" customHeight="1">
      <c r="B64" s="143"/>
      <c r="C64" s="144"/>
      <c r="D64" s="145" t="s">
        <v>162</v>
      </c>
      <c r="E64" s="146"/>
      <c r="F64" s="146"/>
      <c r="G64" s="146"/>
      <c r="H64" s="146"/>
      <c r="I64" s="147"/>
      <c r="J64" s="148">
        <f>J88</f>
        <v>0</v>
      </c>
      <c r="K64" s="144"/>
      <c r="L64" s="149"/>
    </row>
    <row r="65" spans="2:12" s="12" customFormat="1" ht="19.899999999999999" customHeight="1">
      <c r="B65" s="204"/>
      <c r="C65" s="94"/>
      <c r="D65" s="205" t="s">
        <v>163</v>
      </c>
      <c r="E65" s="206"/>
      <c r="F65" s="206"/>
      <c r="G65" s="206"/>
      <c r="H65" s="206"/>
      <c r="I65" s="207"/>
      <c r="J65" s="208">
        <f>J89</f>
        <v>0</v>
      </c>
      <c r="K65" s="94"/>
      <c r="L65" s="209"/>
    </row>
    <row r="66" spans="2:12" s="1" customFormat="1" ht="21.75" customHeight="1">
      <c r="B66" s="34"/>
      <c r="C66" s="35"/>
      <c r="D66" s="35"/>
      <c r="E66" s="35"/>
      <c r="F66" s="35"/>
      <c r="G66" s="35"/>
      <c r="H66" s="35"/>
      <c r="I66" s="112"/>
      <c r="J66" s="35"/>
      <c r="K66" s="35"/>
      <c r="L66" s="38"/>
    </row>
    <row r="67" spans="2:12" s="1" customFormat="1" ht="6.95" customHeight="1">
      <c r="B67" s="46"/>
      <c r="C67" s="47"/>
      <c r="D67" s="47"/>
      <c r="E67" s="47"/>
      <c r="F67" s="47"/>
      <c r="G67" s="47"/>
      <c r="H67" s="47"/>
      <c r="I67" s="134"/>
      <c r="J67" s="47"/>
      <c r="K67" s="47"/>
      <c r="L67" s="38"/>
    </row>
    <row r="71" spans="2:12" s="1" customFormat="1" ht="6.95" customHeight="1">
      <c r="B71" s="48"/>
      <c r="C71" s="49"/>
      <c r="D71" s="49"/>
      <c r="E71" s="49"/>
      <c r="F71" s="49"/>
      <c r="G71" s="49"/>
      <c r="H71" s="49"/>
      <c r="I71" s="137"/>
      <c r="J71" s="49"/>
      <c r="K71" s="49"/>
      <c r="L71" s="38"/>
    </row>
    <row r="72" spans="2:12" s="1" customFormat="1" ht="24.95" customHeight="1">
      <c r="B72" s="34"/>
      <c r="C72" s="23" t="s">
        <v>103</v>
      </c>
      <c r="D72" s="35"/>
      <c r="E72" s="35"/>
      <c r="F72" s="35"/>
      <c r="G72" s="35"/>
      <c r="H72" s="35"/>
      <c r="I72" s="112"/>
      <c r="J72" s="35"/>
      <c r="K72" s="35"/>
      <c r="L72" s="38"/>
    </row>
    <row r="73" spans="2:12" s="1" customFormat="1" ht="6.95" customHeight="1">
      <c r="B73" s="34"/>
      <c r="C73" s="35"/>
      <c r="D73" s="35"/>
      <c r="E73" s="35"/>
      <c r="F73" s="35"/>
      <c r="G73" s="35"/>
      <c r="H73" s="35"/>
      <c r="I73" s="112"/>
      <c r="J73" s="35"/>
      <c r="K73" s="35"/>
      <c r="L73" s="38"/>
    </row>
    <row r="74" spans="2:12" s="1" customFormat="1" ht="12" customHeight="1">
      <c r="B74" s="34"/>
      <c r="C74" s="29" t="s">
        <v>16</v>
      </c>
      <c r="D74" s="35"/>
      <c r="E74" s="35"/>
      <c r="F74" s="35"/>
      <c r="G74" s="35"/>
      <c r="H74" s="35"/>
      <c r="I74" s="112"/>
      <c r="J74" s="35"/>
      <c r="K74" s="35"/>
      <c r="L74" s="38"/>
    </row>
    <row r="75" spans="2:12" s="1" customFormat="1" ht="16.5" customHeight="1">
      <c r="B75" s="34"/>
      <c r="C75" s="35"/>
      <c r="D75" s="35"/>
      <c r="E75" s="371" t="str">
        <f>E7</f>
        <v>Humanizace ul. Nádražní v Mimoni</v>
      </c>
      <c r="F75" s="372"/>
      <c r="G75" s="372"/>
      <c r="H75" s="372"/>
      <c r="I75" s="112"/>
      <c r="J75" s="35"/>
      <c r="K75" s="35"/>
      <c r="L75" s="38"/>
    </row>
    <row r="76" spans="2:12" ht="12" customHeight="1">
      <c r="B76" s="21"/>
      <c r="C76" s="29" t="s">
        <v>94</v>
      </c>
      <c r="D76" s="22"/>
      <c r="E76" s="22"/>
      <c r="F76" s="22"/>
      <c r="G76" s="22"/>
      <c r="H76" s="22"/>
      <c r="J76" s="22"/>
      <c r="K76" s="22"/>
      <c r="L76" s="20"/>
    </row>
    <row r="77" spans="2:12" s="1" customFormat="1" ht="16.5" customHeight="1">
      <c r="B77" s="34"/>
      <c r="C77" s="35"/>
      <c r="D77" s="35"/>
      <c r="E77" s="371" t="s">
        <v>95</v>
      </c>
      <c r="F77" s="339"/>
      <c r="G77" s="339"/>
      <c r="H77" s="339"/>
      <c r="I77" s="112"/>
      <c r="J77" s="35"/>
      <c r="K77" s="35"/>
      <c r="L77" s="38"/>
    </row>
    <row r="78" spans="2:12" s="1" customFormat="1" ht="12" customHeight="1">
      <c r="B78" s="34"/>
      <c r="C78" s="29" t="s">
        <v>96</v>
      </c>
      <c r="D78" s="35"/>
      <c r="E78" s="35"/>
      <c r="F78" s="35"/>
      <c r="G78" s="35"/>
      <c r="H78" s="35"/>
      <c r="I78" s="112"/>
      <c r="J78" s="35"/>
      <c r="K78" s="35"/>
      <c r="L78" s="38"/>
    </row>
    <row r="79" spans="2:12" s="1" customFormat="1" ht="16.5" customHeight="1">
      <c r="B79" s="34"/>
      <c r="C79" s="35"/>
      <c r="D79" s="35"/>
      <c r="E79" s="340" t="str">
        <f>E11</f>
        <v xml:space="preserve">SO 800 - Vegetační úpravy </v>
      </c>
      <c r="F79" s="339"/>
      <c r="G79" s="339"/>
      <c r="H79" s="339"/>
      <c r="I79" s="112"/>
      <c r="J79" s="35"/>
      <c r="K79" s="35"/>
      <c r="L79" s="38"/>
    </row>
    <row r="80" spans="2:12" s="1" customFormat="1" ht="6.95" customHeight="1">
      <c r="B80" s="34"/>
      <c r="C80" s="35"/>
      <c r="D80" s="35"/>
      <c r="E80" s="35"/>
      <c r="F80" s="35"/>
      <c r="G80" s="35"/>
      <c r="H80" s="35"/>
      <c r="I80" s="112"/>
      <c r="J80" s="35"/>
      <c r="K80" s="35"/>
      <c r="L80" s="38"/>
    </row>
    <row r="81" spans="2:65" s="1" customFormat="1" ht="12" customHeight="1">
      <c r="B81" s="34"/>
      <c r="C81" s="29" t="s">
        <v>21</v>
      </c>
      <c r="D81" s="35"/>
      <c r="E81" s="35"/>
      <c r="F81" s="27" t="str">
        <f>F14</f>
        <v xml:space="preserve">Mimoň </v>
      </c>
      <c r="G81" s="35"/>
      <c r="H81" s="35"/>
      <c r="I81" s="113" t="s">
        <v>23</v>
      </c>
      <c r="J81" s="55" t="str">
        <f>IF(J14="","",J14)</f>
        <v>27. 3. 2017</v>
      </c>
      <c r="K81" s="35"/>
      <c r="L81" s="38"/>
    </row>
    <row r="82" spans="2:65" s="1" customFormat="1" ht="6.95" customHeight="1">
      <c r="B82" s="34"/>
      <c r="C82" s="35"/>
      <c r="D82" s="35"/>
      <c r="E82" s="35"/>
      <c r="F82" s="35"/>
      <c r="G82" s="35"/>
      <c r="H82" s="35"/>
      <c r="I82" s="112"/>
      <c r="J82" s="35"/>
      <c r="K82" s="35"/>
      <c r="L82" s="38"/>
    </row>
    <row r="83" spans="2:65" s="1" customFormat="1" ht="13.7" customHeight="1">
      <c r="B83" s="34"/>
      <c r="C83" s="29" t="s">
        <v>25</v>
      </c>
      <c r="D83" s="35"/>
      <c r="E83" s="35"/>
      <c r="F83" s="27" t="str">
        <f>E17</f>
        <v xml:space="preserve"> </v>
      </c>
      <c r="G83" s="35"/>
      <c r="H83" s="35"/>
      <c r="I83" s="113" t="s">
        <v>31</v>
      </c>
      <c r="J83" s="32" t="str">
        <f>E23</f>
        <v xml:space="preserve"> </v>
      </c>
      <c r="K83" s="35"/>
      <c r="L83" s="38"/>
    </row>
    <row r="84" spans="2:65" s="1" customFormat="1" ht="13.7" customHeight="1">
      <c r="B84" s="34"/>
      <c r="C84" s="29" t="s">
        <v>29</v>
      </c>
      <c r="D84" s="35"/>
      <c r="E84" s="35"/>
      <c r="F84" s="27" t="str">
        <f>IF(E20="","",E20)</f>
        <v>Vyplň údaj</v>
      </c>
      <c r="G84" s="35"/>
      <c r="H84" s="35"/>
      <c r="I84" s="113" t="s">
        <v>33</v>
      </c>
      <c r="J84" s="32" t="str">
        <f>E26</f>
        <v xml:space="preserve"> </v>
      </c>
      <c r="K84" s="35"/>
      <c r="L84" s="38"/>
    </row>
    <row r="85" spans="2:65" s="1" customFormat="1" ht="10.35" customHeight="1">
      <c r="B85" s="34"/>
      <c r="C85" s="35"/>
      <c r="D85" s="35"/>
      <c r="E85" s="35"/>
      <c r="F85" s="35"/>
      <c r="G85" s="35"/>
      <c r="H85" s="35"/>
      <c r="I85" s="112"/>
      <c r="J85" s="35"/>
      <c r="K85" s="35"/>
      <c r="L85" s="38"/>
    </row>
    <row r="86" spans="2:65" s="9" customFormat="1" ht="29.25" customHeight="1">
      <c r="B86" s="150"/>
      <c r="C86" s="151" t="s">
        <v>104</v>
      </c>
      <c r="D86" s="152" t="s">
        <v>55</v>
      </c>
      <c r="E86" s="152" t="s">
        <v>51</v>
      </c>
      <c r="F86" s="152" t="s">
        <v>52</v>
      </c>
      <c r="G86" s="152" t="s">
        <v>105</v>
      </c>
      <c r="H86" s="152" t="s">
        <v>106</v>
      </c>
      <c r="I86" s="153" t="s">
        <v>107</v>
      </c>
      <c r="J86" s="152" t="s">
        <v>100</v>
      </c>
      <c r="K86" s="154" t="s">
        <v>108</v>
      </c>
      <c r="L86" s="155"/>
      <c r="M86" s="64" t="s">
        <v>19</v>
      </c>
      <c r="N86" s="65" t="s">
        <v>40</v>
      </c>
      <c r="O86" s="65" t="s">
        <v>109</v>
      </c>
      <c r="P86" s="65" t="s">
        <v>110</v>
      </c>
      <c r="Q86" s="65" t="s">
        <v>111</v>
      </c>
      <c r="R86" s="65" t="s">
        <v>112</v>
      </c>
      <c r="S86" s="65" t="s">
        <v>113</v>
      </c>
      <c r="T86" s="66" t="s">
        <v>114</v>
      </c>
    </row>
    <row r="87" spans="2:65" s="1" customFormat="1" ht="22.9" customHeight="1">
      <c r="B87" s="34"/>
      <c r="C87" s="71" t="s">
        <v>115</v>
      </c>
      <c r="D87" s="35"/>
      <c r="E87" s="35"/>
      <c r="F87" s="35"/>
      <c r="G87" s="35"/>
      <c r="H87" s="35"/>
      <c r="I87" s="112"/>
      <c r="J87" s="156">
        <f>BK87</f>
        <v>0</v>
      </c>
      <c r="K87" s="35"/>
      <c r="L87" s="38"/>
      <c r="M87" s="67"/>
      <c r="N87" s="68"/>
      <c r="O87" s="68"/>
      <c r="P87" s="157">
        <f>P88</f>
        <v>0</v>
      </c>
      <c r="Q87" s="68"/>
      <c r="R87" s="157">
        <f>R88</f>
        <v>3.5999999999999997E-4</v>
      </c>
      <c r="S87" s="68"/>
      <c r="T87" s="158">
        <f>T88</f>
        <v>0</v>
      </c>
      <c r="AT87" s="17" t="s">
        <v>69</v>
      </c>
      <c r="AU87" s="17" t="s">
        <v>101</v>
      </c>
      <c r="BK87" s="159">
        <f>BK88</f>
        <v>0</v>
      </c>
    </row>
    <row r="88" spans="2:65" s="10" customFormat="1" ht="25.9" customHeight="1">
      <c r="B88" s="160"/>
      <c r="C88" s="161"/>
      <c r="D88" s="162" t="s">
        <v>69</v>
      </c>
      <c r="E88" s="163" t="s">
        <v>172</v>
      </c>
      <c r="F88" s="163" t="s">
        <v>173</v>
      </c>
      <c r="G88" s="161"/>
      <c r="H88" s="161"/>
      <c r="I88" s="164"/>
      <c r="J88" s="165">
        <f>BK88</f>
        <v>0</v>
      </c>
      <c r="K88" s="161"/>
      <c r="L88" s="166"/>
      <c r="M88" s="167"/>
      <c r="N88" s="168"/>
      <c r="O88" s="168"/>
      <c r="P88" s="169">
        <f>P89</f>
        <v>0</v>
      </c>
      <c r="Q88" s="168"/>
      <c r="R88" s="169">
        <f>R89</f>
        <v>3.5999999999999997E-4</v>
      </c>
      <c r="S88" s="168"/>
      <c r="T88" s="170">
        <f>T89</f>
        <v>0</v>
      </c>
      <c r="AR88" s="171" t="s">
        <v>77</v>
      </c>
      <c r="AT88" s="172" t="s">
        <v>69</v>
      </c>
      <c r="AU88" s="172" t="s">
        <v>70</v>
      </c>
      <c r="AY88" s="171" t="s">
        <v>119</v>
      </c>
      <c r="BK88" s="173">
        <f>BK89</f>
        <v>0</v>
      </c>
    </row>
    <row r="89" spans="2:65" s="10" customFormat="1" ht="22.9" customHeight="1">
      <c r="B89" s="160"/>
      <c r="C89" s="161"/>
      <c r="D89" s="162" t="s">
        <v>69</v>
      </c>
      <c r="E89" s="210" t="s">
        <v>77</v>
      </c>
      <c r="F89" s="210" t="s">
        <v>174</v>
      </c>
      <c r="G89" s="161"/>
      <c r="H89" s="161"/>
      <c r="I89" s="164"/>
      <c r="J89" s="211">
        <f>BK89</f>
        <v>0</v>
      </c>
      <c r="K89" s="161"/>
      <c r="L89" s="166"/>
      <c r="M89" s="167"/>
      <c r="N89" s="168"/>
      <c r="O89" s="168"/>
      <c r="P89" s="169">
        <f>SUM(P90:P182)</f>
        <v>0</v>
      </c>
      <c r="Q89" s="168"/>
      <c r="R89" s="169">
        <f>SUM(R90:R182)</f>
        <v>3.5999999999999997E-4</v>
      </c>
      <c r="S89" s="168"/>
      <c r="T89" s="170">
        <f>SUM(T90:T182)</f>
        <v>0</v>
      </c>
      <c r="AR89" s="171" t="s">
        <v>77</v>
      </c>
      <c r="AT89" s="172" t="s">
        <v>69</v>
      </c>
      <c r="AU89" s="172" t="s">
        <v>77</v>
      </c>
      <c r="AY89" s="171" t="s">
        <v>119</v>
      </c>
      <c r="BK89" s="173">
        <f>SUM(BK90:BK182)</f>
        <v>0</v>
      </c>
    </row>
    <row r="90" spans="2:65" s="1" customFormat="1" ht="16.5" customHeight="1">
      <c r="B90" s="34"/>
      <c r="C90" s="174" t="s">
        <v>77</v>
      </c>
      <c r="D90" s="174" t="s">
        <v>120</v>
      </c>
      <c r="E90" s="175" t="s">
        <v>894</v>
      </c>
      <c r="F90" s="176" t="s">
        <v>895</v>
      </c>
      <c r="G90" s="177" t="s">
        <v>182</v>
      </c>
      <c r="H90" s="178">
        <v>24</v>
      </c>
      <c r="I90" s="179"/>
      <c r="J90" s="180">
        <f>ROUND(I90*H90,2)</f>
        <v>0</v>
      </c>
      <c r="K90" s="176" t="s">
        <v>155</v>
      </c>
      <c r="L90" s="38"/>
      <c r="M90" s="181" t="s">
        <v>19</v>
      </c>
      <c r="N90" s="182" t="s">
        <v>41</v>
      </c>
      <c r="O90" s="60"/>
      <c r="P90" s="183">
        <f>O90*H90</f>
        <v>0</v>
      </c>
      <c r="Q90" s="183">
        <v>0</v>
      </c>
      <c r="R90" s="183">
        <f>Q90*H90</f>
        <v>0</v>
      </c>
      <c r="S90" s="183">
        <v>0</v>
      </c>
      <c r="T90" s="184">
        <f>S90*H90</f>
        <v>0</v>
      </c>
      <c r="AR90" s="17" t="s">
        <v>138</v>
      </c>
      <c r="AT90" s="17" t="s">
        <v>120</v>
      </c>
      <c r="AU90" s="17" t="s">
        <v>74</v>
      </c>
      <c r="AY90" s="17" t="s">
        <v>119</v>
      </c>
      <c r="BE90" s="185">
        <f>IF(N90="základní",J90,0)</f>
        <v>0</v>
      </c>
      <c r="BF90" s="185">
        <f>IF(N90="snížená",J90,0)</f>
        <v>0</v>
      </c>
      <c r="BG90" s="185">
        <f>IF(N90="zákl. přenesená",J90,0)</f>
        <v>0</v>
      </c>
      <c r="BH90" s="185">
        <f>IF(N90="sníž. přenesená",J90,0)</f>
        <v>0</v>
      </c>
      <c r="BI90" s="185">
        <f>IF(N90="nulová",J90,0)</f>
        <v>0</v>
      </c>
      <c r="BJ90" s="17" t="s">
        <v>77</v>
      </c>
      <c r="BK90" s="185">
        <f>ROUND(I90*H90,2)</f>
        <v>0</v>
      </c>
      <c r="BL90" s="17" t="s">
        <v>138</v>
      </c>
      <c r="BM90" s="17" t="s">
        <v>896</v>
      </c>
    </row>
    <row r="91" spans="2:65" s="1" customFormat="1" ht="11.25">
      <c r="B91" s="34"/>
      <c r="C91" s="35"/>
      <c r="D91" s="186" t="s">
        <v>126</v>
      </c>
      <c r="E91" s="35"/>
      <c r="F91" s="187" t="s">
        <v>897</v>
      </c>
      <c r="G91" s="35"/>
      <c r="H91" s="35"/>
      <c r="I91" s="112"/>
      <c r="J91" s="35"/>
      <c r="K91" s="35"/>
      <c r="L91" s="38"/>
      <c r="M91" s="188"/>
      <c r="N91" s="60"/>
      <c r="O91" s="60"/>
      <c r="P91" s="60"/>
      <c r="Q91" s="60"/>
      <c r="R91" s="60"/>
      <c r="S91" s="60"/>
      <c r="T91" s="61"/>
      <c r="AT91" s="17" t="s">
        <v>126</v>
      </c>
      <c r="AU91" s="17" t="s">
        <v>74</v>
      </c>
    </row>
    <row r="92" spans="2:65" s="1" customFormat="1" ht="19.5">
      <c r="B92" s="34"/>
      <c r="C92" s="35"/>
      <c r="D92" s="186" t="s">
        <v>130</v>
      </c>
      <c r="E92" s="35"/>
      <c r="F92" s="189" t="s">
        <v>389</v>
      </c>
      <c r="G92" s="35"/>
      <c r="H92" s="35"/>
      <c r="I92" s="112"/>
      <c r="J92" s="35"/>
      <c r="K92" s="35"/>
      <c r="L92" s="38"/>
      <c r="M92" s="188"/>
      <c r="N92" s="60"/>
      <c r="O92" s="60"/>
      <c r="P92" s="60"/>
      <c r="Q92" s="60"/>
      <c r="R92" s="60"/>
      <c r="S92" s="60"/>
      <c r="T92" s="61"/>
      <c r="AT92" s="17" t="s">
        <v>130</v>
      </c>
      <c r="AU92" s="17" t="s">
        <v>74</v>
      </c>
    </row>
    <row r="93" spans="2:65" s="1" customFormat="1" ht="16.5" customHeight="1">
      <c r="B93" s="34"/>
      <c r="C93" s="233" t="s">
        <v>74</v>
      </c>
      <c r="D93" s="233" t="s">
        <v>337</v>
      </c>
      <c r="E93" s="234" t="s">
        <v>898</v>
      </c>
      <c r="F93" s="235" t="s">
        <v>899</v>
      </c>
      <c r="G93" s="236" t="s">
        <v>900</v>
      </c>
      <c r="H93" s="237">
        <v>0.36</v>
      </c>
      <c r="I93" s="238"/>
      <c r="J93" s="239">
        <f>ROUND(I93*H93,2)</f>
        <v>0</v>
      </c>
      <c r="K93" s="235" t="s">
        <v>155</v>
      </c>
      <c r="L93" s="240"/>
      <c r="M93" s="241" t="s">
        <v>19</v>
      </c>
      <c r="N93" s="242" t="s">
        <v>41</v>
      </c>
      <c r="O93" s="60"/>
      <c r="P93" s="183">
        <f>O93*H93</f>
        <v>0</v>
      </c>
      <c r="Q93" s="183">
        <v>1E-3</v>
      </c>
      <c r="R93" s="183">
        <f>Q93*H93</f>
        <v>3.5999999999999997E-4</v>
      </c>
      <c r="S93" s="183">
        <v>0</v>
      </c>
      <c r="T93" s="184">
        <f>S93*H93</f>
        <v>0</v>
      </c>
      <c r="AR93" s="17" t="s">
        <v>157</v>
      </c>
      <c r="AT93" s="17" t="s">
        <v>337</v>
      </c>
      <c r="AU93" s="17" t="s">
        <v>74</v>
      </c>
      <c r="AY93" s="17" t="s">
        <v>119</v>
      </c>
      <c r="BE93" s="185">
        <f>IF(N93="základní",J93,0)</f>
        <v>0</v>
      </c>
      <c r="BF93" s="185">
        <f>IF(N93="snížená",J93,0)</f>
        <v>0</v>
      </c>
      <c r="BG93" s="185">
        <f>IF(N93="zákl. přenesená",J93,0)</f>
        <v>0</v>
      </c>
      <c r="BH93" s="185">
        <f>IF(N93="sníž. přenesená",J93,0)</f>
        <v>0</v>
      </c>
      <c r="BI93" s="185">
        <f>IF(N93="nulová",J93,0)</f>
        <v>0</v>
      </c>
      <c r="BJ93" s="17" t="s">
        <v>77</v>
      </c>
      <c r="BK93" s="185">
        <f>ROUND(I93*H93,2)</f>
        <v>0</v>
      </c>
      <c r="BL93" s="17" t="s">
        <v>138</v>
      </c>
      <c r="BM93" s="17" t="s">
        <v>901</v>
      </c>
    </row>
    <row r="94" spans="2:65" s="1" customFormat="1" ht="11.25">
      <c r="B94" s="34"/>
      <c r="C94" s="35"/>
      <c r="D94" s="186" t="s">
        <v>126</v>
      </c>
      <c r="E94" s="35"/>
      <c r="F94" s="187" t="s">
        <v>899</v>
      </c>
      <c r="G94" s="35"/>
      <c r="H94" s="35"/>
      <c r="I94" s="112"/>
      <c r="J94" s="35"/>
      <c r="K94" s="35"/>
      <c r="L94" s="38"/>
      <c r="M94" s="188"/>
      <c r="N94" s="60"/>
      <c r="O94" s="60"/>
      <c r="P94" s="60"/>
      <c r="Q94" s="60"/>
      <c r="R94" s="60"/>
      <c r="S94" s="60"/>
      <c r="T94" s="61"/>
      <c r="AT94" s="17" t="s">
        <v>126</v>
      </c>
      <c r="AU94" s="17" t="s">
        <v>74</v>
      </c>
    </row>
    <row r="95" spans="2:65" s="11" customFormat="1" ht="11.25">
      <c r="B95" s="190"/>
      <c r="C95" s="191"/>
      <c r="D95" s="186" t="s">
        <v>136</v>
      </c>
      <c r="E95" s="192" t="s">
        <v>19</v>
      </c>
      <c r="F95" s="193" t="s">
        <v>902</v>
      </c>
      <c r="G95" s="191"/>
      <c r="H95" s="194">
        <v>0.36</v>
      </c>
      <c r="I95" s="195"/>
      <c r="J95" s="191"/>
      <c r="K95" s="191"/>
      <c r="L95" s="196"/>
      <c r="M95" s="197"/>
      <c r="N95" s="198"/>
      <c r="O95" s="198"/>
      <c r="P95" s="198"/>
      <c r="Q95" s="198"/>
      <c r="R95" s="198"/>
      <c r="S95" s="198"/>
      <c r="T95" s="199"/>
      <c r="AT95" s="200" t="s">
        <v>136</v>
      </c>
      <c r="AU95" s="200" t="s">
        <v>74</v>
      </c>
      <c r="AV95" s="11" t="s">
        <v>74</v>
      </c>
      <c r="AW95" s="11" t="s">
        <v>32</v>
      </c>
      <c r="AX95" s="11" t="s">
        <v>77</v>
      </c>
      <c r="AY95" s="200" t="s">
        <v>119</v>
      </c>
    </row>
    <row r="96" spans="2:65" s="1" customFormat="1" ht="16.5" customHeight="1">
      <c r="B96" s="34"/>
      <c r="C96" s="174" t="s">
        <v>132</v>
      </c>
      <c r="D96" s="174" t="s">
        <v>120</v>
      </c>
      <c r="E96" s="175" t="s">
        <v>903</v>
      </c>
      <c r="F96" s="176" t="s">
        <v>904</v>
      </c>
      <c r="G96" s="177" t="s">
        <v>905</v>
      </c>
      <c r="H96" s="178">
        <v>1493</v>
      </c>
      <c r="I96" s="179"/>
      <c r="J96" s="180">
        <f>ROUND(I96*H96,2)</f>
        <v>0</v>
      </c>
      <c r="K96" s="176" t="s">
        <v>19</v>
      </c>
      <c r="L96" s="38"/>
      <c r="M96" s="181" t="s">
        <v>19</v>
      </c>
      <c r="N96" s="182" t="s">
        <v>41</v>
      </c>
      <c r="O96" s="60"/>
      <c r="P96" s="183">
        <f>O96*H96</f>
        <v>0</v>
      </c>
      <c r="Q96" s="183">
        <v>0</v>
      </c>
      <c r="R96" s="183">
        <f>Q96*H96</f>
        <v>0</v>
      </c>
      <c r="S96" s="183">
        <v>0</v>
      </c>
      <c r="T96" s="184">
        <f>S96*H96</f>
        <v>0</v>
      </c>
      <c r="AR96" s="17" t="s">
        <v>138</v>
      </c>
      <c r="AT96" s="17" t="s">
        <v>120</v>
      </c>
      <c r="AU96" s="17" t="s">
        <v>74</v>
      </c>
      <c r="AY96" s="17" t="s">
        <v>119</v>
      </c>
      <c r="BE96" s="185">
        <f>IF(N96="základní",J96,0)</f>
        <v>0</v>
      </c>
      <c r="BF96" s="185">
        <f>IF(N96="snížená",J96,0)</f>
        <v>0</v>
      </c>
      <c r="BG96" s="185">
        <f>IF(N96="zákl. přenesená",J96,0)</f>
        <v>0</v>
      </c>
      <c r="BH96" s="185">
        <f>IF(N96="sníž. přenesená",J96,0)</f>
        <v>0</v>
      </c>
      <c r="BI96" s="185">
        <f>IF(N96="nulová",J96,0)</f>
        <v>0</v>
      </c>
      <c r="BJ96" s="17" t="s">
        <v>77</v>
      </c>
      <c r="BK96" s="185">
        <f>ROUND(I96*H96,2)</f>
        <v>0</v>
      </c>
      <c r="BL96" s="17" t="s">
        <v>138</v>
      </c>
      <c r="BM96" s="17" t="s">
        <v>906</v>
      </c>
    </row>
    <row r="97" spans="2:65" s="1" customFormat="1" ht="11.25">
      <c r="B97" s="34"/>
      <c r="C97" s="35"/>
      <c r="D97" s="186" t="s">
        <v>126</v>
      </c>
      <c r="E97" s="35"/>
      <c r="F97" s="187" t="s">
        <v>904</v>
      </c>
      <c r="G97" s="35"/>
      <c r="H97" s="35"/>
      <c r="I97" s="112"/>
      <c r="J97" s="35"/>
      <c r="K97" s="35"/>
      <c r="L97" s="38"/>
      <c r="M97" s="188"/>
      <c r="N97" s="60"/>
      <c r="O97" s="60"/>
      <c r="P97" s="60"/>
      <c r="Q97" s="60"/>
      <c r="R97" s="60"/>
      <c r="S97" s="60"/>
      <c r="T97" s="61"/>
      <c r="AT97" s="17" t="s">
        <v>126</v>
      </c>
      <c r="AU97" s="17" t="s">
        <v>74</v>
      </c>
    </row>
    <row r="98" spans="2:65" s="11" customFormat="1" ht="11.25">
      <c r="B98" s="190"/>
      <c r="C98" s="191"/>
      <c r="D98" s="186" t="s">
        <v>136</v>
      </c>
      <c r="E98" s="192" t="s">
        <v>19</v>
      </c>
      <c r="F98" s="193" t="s">
        <v>907</v>
      </c>
      <c r="G98" s="191"/>
      <c r="H98" s="194">
        <v>336</v>
      </c>
      <c r="I98" s="195"/>
      <c r="J98" s="191"/>
      <c r="K98" s="191"/>
      <c r="L98" s="196"/>
      <c r="M98" s="197"/>
      <c r="N98" s="198"/>
      <c r="O98" s="198"/>
      <c r="P98" s="198"/>
      <c r="Q98" s="198"/>
      <c r="R98" s="198"/>
      <c r="S98" s="198"/>
      <c r="T98" s="199"/>
      <c r="AT98" s="200" t="s">
        <v>136</v>
      </c>
      <c r="AU98" s="200" t="s">
        <v>74</v>
      </c>
      <c r="AV98" s="11" t="s">
        <v>74</v>
      </c>
      <c r="AW98" s="11" t="s">
        <v>32</v>
      </c>
      <c r="AX98" s="11" t="s">
        <v>70</v>
      </c>
      <c r="AY98" s="200" t="s">
        <v>119</v>
      </c>
    </row>
    <row r="99" spans="2:65" s="11" customFormat="1" ht="11.25">
      <c r="B99" s="190"/>
      <c r="C99" s="191"/>
      <c r="D99" s="186" t="s">
        <v>136</v>
      </c>
      <c r="E99" s="192" t="s">
        <v>19</v>
      </c>
      <c r="F99" s="193" t="s">
        <v>908</v>
      </c>
      <c r="G99" s="191"/>
      <c r="H99" s="194">
        <v>524</v>
      </c>
      <c r="I99" s="195"/>
      <c r="J99" s="191"/>
      <c r="K99" s="191"/>
      <c r="L99" s="196"/>
      <c r="M99" s="197"/>
      <c r="N99" s="198"/>
      <c r="O99" s="198"/>
      <c r="P99" s="198"/>
      <c r="Q99" s="198"/>
      <c r="R99" s="198"/>
      <c r="S99" s="198"/>
      <c r="T99" s="199"/>
      <c r="AT99" s="200" t="s">
        <v>136</v>
      </c>
      <c r="AU99" s="200" t="s">
        <v>74</v>
      </c>
      <c r="AV99" s="11" t="s">
        <v>74</v>
      </c>
      <c r="AW99" s="11" t="s">
        <v>32</v>
      </c>
      <c r="AX99" s="11" t="s">
        <v>70</v>
      </c>
      <c r="AY99" s="200" t="s">
        <v>119</v>
      </c>
    </row>
    <row r="100" spans="2:65" s="11" customFormat="1" ht="11.25">
      <c r="B100" s="190"/>
      <c r="C100" s="191"/>
      <c r="D100" s="186" t="s">
        <v>136</v>
      </c>
      <c r="E100" s="192" t="s">
        <v>19</v>
      </c>
      <c r="F100" s="193" t="s">
        <v>909</v>
      </c>
      <c r="G100" s="191"/>
      <c r="H100" s="194">
        <v>316</v>
      </c>
      <c r="I100" s="195"/>
      <c r="J100" s="191"/>
      <c r="K100" s="191"/>
      <c r="L100" s="196"/>
      <c r="M100" s="197"/>
      <c r="N100" s="198"/>
      <c r="O100" s="198"/>
      <c r="P100" s="198"/>
      <c r="Q100" s="198"/>
      <c r="R100" s="198"/>
      <c r="S100" s="198"/>
      <c r="T100" s="199"/>
      <c r="AT100" s="200" t="s">
        <v>136</v>
      </c>
      <c r="AU100" s="200" t="s">
        <v>74</v>
      </c>
      <c r="AV100" s="11" t="s">
        <v>74</v>
      </c>
      <c r="AW100" s="11" t="s">
        <v>32</v>
      </c>
      <c r="AX100" s="11" t="s">
        <v>70</v>
      </c>
      <c r="AY100" s="200" t="s">
        <v>119</v>
      </c>
    </row>
    <row r="101" spans="2:65" s="11" customFormat="1" ht="11.25">
      <c r="B101" s="190"/>
      <c r="C101" s="191"/>
      <c r="D101" s="186" t="s">
        <v>136</v>
      </c>
      <c r="E101" s="192" t="s">
        <v>19</v>
      </c>
      <c r="F101" s="193" t="s">
        <v>910</v>
      </c>
      <c r="G101" s="191"/>
      <c r="H101" s="194">
        <v>104</v>
      </c>
      <c r="I101" s="195"/>
      <c r="J101" s="191"/>
      <c r="K101" s="191"/>
      <c r="L101" s="196"/>
      <c r="M101" s="197"/>
      <c r="N101" s="198"/>
      <c r="O101" s="198"/>
      <c r="P101" s="198"/>
      <c r="Q101" s="198"/>
      <c r="R101" s="198"/>
      <c r="S101" s="198"/>
      <c r="T101" s="199"/>
      <c r="AT101" s="200" t="s">
        <v>136</v>
      </c>
      <c r="AU101" s="200" t="s">
        <v>74</v>
      </c>
      <c r="AV101" s="11" t="s">
        <v>74</v>
      </c>
      <c r="AW101" s="11" t="s">
        <v>32</v>
      </c>
      <c r="AX101" s="11" t="s">
        <v>70</v>
      </c>
      <c r="AY101" s="200" t="s">
        <v>119</v>
      </c>
    </row>
    <row r="102" spans="2:65" s="11" customFormat="1" ht="11.25">
      <c r="B102" s="190"/>
      <c r="C102" s="191"/>
      <c r="D102" s="186" t="s">
        <v>136</v>
      </c>
      <c r="E102" s="192" t="s">
        <v>19</v>
      </c>
      <c r="F102" s="193" t="s">
        <v>911</v>
      </c>
      <c r="G102" s="191"/>
      <c r="H102" s="194">
        <v>171</v>
      </c>
      <c r="I102" s="195"/>
      <c r="J102" s="191"/>
      <c r="K102" s="191"/>
      <c r="L102" s="196"/>
      <c r="M102" s="197"/>
      <c r="N102" s="198"/>
      <c r="O102" s="198"/>
      <c r="P102" s="198"/>
      <c r="Q102" s="198"/>
      <c r="R102" s="198"/>
      <c r="S102" s="198"/>
      <c r="T102" s="199"/>
      <c r="AT102" s="200" t="s">
        <v>136</v>
      </c>
      <c r="AU102" s="200" t="s">
        <v>74</v>
      </c>
      <c r="AV102" s="11" t="s">
        <v>74</v>
      </c>
      <c r="AW102" s="11" t="s">
        <v>32</v>
      </c>
      <c r="AX102" s="11" t="s">
        <v>70</v>
      </c>
      <c r="AY102" s="200" t="s">
        <v>119</v>
      </c>
    </row>
    <row r="103" spans="2:65" s="11" customFormat="1" ht="11.25">
      <c r="B103" s="190"/>
      <c r="C103" s="191"/>
      <c r="D103" s="186" t="s">
        <v>136</v>
      </c>
      <c r="E103" s="192" t="s">
        <v>19</v>
      </c>
      <c r="F103" s="193" t="s">
        <v>479</v>
      </c>
      <c r="G103" s="191"/>
      <c r="H103" s="194">
        <v>42</v>
      </c>
      <c r="I103" s="195"/>
      <c r="J103" s="191"/>
      <c r="K103" s="191"/>
      <c r="L103" s="196"/>
      <c r="M103" s="197"/>
      <c r="N103" s="198"/>
      <c r="O103" s="198"/>
      <c r="P103" s="198"/>
      <c r="Q103" s="198"/>
      <c r="R103" s="198"/>
      <c r="S103" s="198"/>
      <c r="T103" s="199"/>
      <c r="AT103" s="200" t="s">
        <v>136</v>
      </c>
      <c r="AU103" s="200" t="s">
        <v>74</v>
      </c>
      <c r="AV103" s="11" t="s">
        <v>74</v>
      </c>
      <c r="AW103" s="11" t="s">
        <v>32</v>
      </c>
      <c r="AX103" s="11" t="s">
        <v>70</v>
      </c>
      <c r="AY103" s="200" t="s">
        <v>119</v>
      </c>
    </row>
    <row r="104" spans="2:65" s="13" customFormat="1" ht="11.25">
      <c r="B104" s="212"/>
      <c r="C104" s="213"/>
      <c r="D104" s="186" t="s">
        <v>136</v>
      </c>
      <c r="E104" s="214" t="s">
        <v>19</v>
      </c>
      <c r="F104" s="215" t="s">
        <v>188</v>
      </c>
      <c r="G104" s="213"/>
      <c r="H104" s="216">
        <v>1493</v>
      </c>
      <c r="I104" s="217"/>
      <c r="J104" s="213"/>
      <c r="K104" s="213"/>
      <c r="L104" s="218"/>
      <c r="M104" s="219"/>
      <c r="N104" s="220"/>
      <c r="O104" s="220"/>
      <c r="P104" s="220"/>
      <c r="Q104" s="220"/>
      <c r="R104" s="220"/>
      <c r="S104" s="220"/>
      <c r="T104" s="221"/>
      <c r="AT104" s="222" t="s">
        <v>136</v>
      </c>
      <c r="AU104" s="222" t="s">
        <v>74</v>
      </c>
      <c r="AV104" s="13" t="s">
        <v>138</v>
      </c>
      <c r="AW104" s="13" t="s">
        <v>32</v>
      </c>
      <c r="AX104" s="13" t="s">
        <v>77</v>
      </c>
      <c r="AY104" s="222" t="s">
        <v>119</v>
      </c>
    </row>
    <row r="105" spans="2:65" s="1" customFormat="1" ht="16.5" customHeight="1">
      <c r="B105" s="34"/>
      <c r="C105" s="174" t="s">
        <v>138</v>
      </c>
      <c r="D105" s="174" t="s">
        <v>120</v>
      </c>
      <c r="E105" s="175" t="s">
        <v>912</v>
      </c>
      <c r="F105" s="176" t="s">
        <v>913</v>
      </c>
      <c r="G105" s="177" t="s">
        <v>905</v>
      </c>
      <c r="H105" s="178">
        <v>36</v>
      </c>
      <c r="I105" s="179"/>
      <c r="J105" s="180">
        <f>ROUND(I105*H105,2)</f>
        <v>0</v>
      </c>
      <c r="K105" s="176" t="s">
        <v>19</v>
      </c>
      <c r="L105" s="38"/>
      <c r="M105" s="181" t="s">
        <v>19</v>
      </c>
      <c r="N105" s="182" t="s">
        <v>41</v>
      </c>
      <c r="O105" s="60"/>
      <c r="P105" s="183">
        <f>O105*H105</f>
        <v>0</v>
      </c>
      <c r="Q105" s="183">
        <v>0</v>
      </c>
      <c r="R105" s="183">
        <f>Q105*H105</f>
        <v>0</v>
      </c>
      <c r="S105" s="183">
        <v>0</v>
      </c>
      <c r="T105" s="184">
        <f>S105*H105</f>
        <v>0</v>
      </c>
      <c r="AR105" s="17" t="s">
        <v>138</v>
      </c>
      <c r="AT105" s="17" t="s">
        <v>120</v>
      </c>
      <c r="AU105" s="17" t="s">
        <v>74</v>
      </c>
      <c r="AY105" s="17" t="s">
        <v>119</v>
      </c>
      <c r="BE105" s="185">
        <f>IF(N105="základní",J105,0)</f>
        <v>0</v>
      </c>
      <c r="BF105" s="185">
        <f>IF(N105="snížená",J105,0)</f>
        <v>0</v>
      </c>
      <c r="BG105" s="185">
        <f>IF(N105="zákl. přenesená",J105,0)</f>
        <v>0</v>
      </c>
      <c r="BH105" s="185">
        <f>IF(N105="sníž. přenesená",J105,0)</f>
        <v>0</v>
      </c>
      <c r="BI105" s="185">
        <f>IF(N105="nulová",J105,0)</f>
        <v>0</v>
      </c>
      <c r="BJ105" s="17" t="s">
        <v>77</v>
      </c>
      <c r="BK105" s="185">
        <f>ROUND(I105*H105,2)</f>
        <v>0</v>
      </c>
      <c r="BL105" s="17" t="s">
        <v>138</v>
      </c>
      <c r="BM105" s="17" t="s">
        <v>914</v>
      </c>
    </row>
    <row r="106" spans="2:65" s="1" customFormat="1" ht="11.25">
      <c r="B106" s="34"/>
      <c r="C106" s="35"/>
      <c r="D106" s="186" t="s">
        <v>126</v>
      </c>
      <c r="E106" s="35"/>
      <c r="F106" s="187" t="s">
        <v>913</v>
      </c>
      <c r="G106" s="35"/>
      <c r="H106" s="35"/>
      <c r="I106" s="112"/>
      <c r="J106" s="35"/>
      <c r="K106" s="35"/>
      <c r="L106" s="38"/>
      <c r="M106" s="188"/>
      <c r="N106" s="60"/>
      <c r="O106" s="60"/>
      <c r="P106" s="60"/>
      <c r="Q106" s="60"/>
      <c r="R106" s="60"/>
      <c r="S106" s="60"/>
      <c r="T106" s="61"/>
      <c r="AT106" s="17" t="s">
        <v>126</v>
      </c>
      <c r="AU106" s="17" t="s">
        <v>74</v>
      </c>
    </row>
    <row r="107" spans="2:65" s="1" customFormat="1" ht="16.5" customHeight="1">
      <c r="B107" s="34"/>
      <c r="C107" s="174" t="s">
        <v>118</v>
      </c>
      <c r="D107" s="174" t="s">
        <v>120</v>
      </c>
      <c r="E107" s="175" t="s">
        <v>915</v>
      </c>
      <c r="F107" s="176" t="s">
        <v>916</v>
      </c>
      <c r="G107" s="177" t="s">
        <v>182</v>
      </c>
      <c r="H107" s="178">
        <v>391</v>
      </c>
      <c r="I107" s="179"/>
      <c r="J107" s="180">
        <f>ROUND(I107*H107,2)</f>
        <v>0</v>
      </c>
      <c r="K107" s="176" t="s">
        <v>19</v>
      </c>
      <c r="L107" s="38"/>
      <c r="M107" s="181" t="s">
        <v>19</v>
      </c>
      <c r="N107" s="182" t="s">
        <v>41</v>
      </c>
      <c r="O107" s="60"/>
      <c r="P107" s="183">
        <f>O107*H107</f>
        <v>0</v>
      </c>
      <c r="Q107" s="183">
        <v>0</v>
      </c>
      <c r="R107" s="183">
        <f>Q107*H107</f>
        <v>0</v>
      </c>
      <c r="S107" s="183">
        <v>0</v>
      </c>
      <c r="T107" s="184">
        <f>S107*H107</f>
        <v>0</v>
      </c>
      <c r="AR107" s="17" t="s">
        <v>138</v>
      </c>
      <c r="AT107" s="17" t="s">
        <v>120</v>
      </c>
      <c r="AU107" s="17" t="s">
        <v>74</v>
      </c>
      <c r="AY107" s="17" t="s">
        <v>119</v>
      </c>
      <c r="BE107" s="185">
        <f>IF(N107="základní",J107,0)</f>
        <v>0</v>
      </c>
      <c r="BF107" s="185">
        <f>IF(N107="snížená",J107,0)</f>
        <v>0</v>
      </c>
      <c r="BG107" s="185">
        <f>IF(N107="zákl. přenesená",J107,0)</f>
        <v>0</v>
      </c>
      <c r="BH107" s="185">
        <f>IF(N107="sníž. přenesená",J107,0)</f>
        <v>0</v>
      </c>
      <c r="BI107" s="185">
        <f>IF(N107="nulová",J107,0)</f>
        <v>0</v>
      </c>
      <c r="BJ107" s="17" t="s">
        <v>77</v>
      </c>
      <c r="BK107" s="185">
        <f>ROUND(I107*H107,2)</f>
        <v>0</v>
      </c>
      <c r="BL107" s="17" t="s">
        <v>138</v>
      </c>
      <c r="BM107" s="17" t="s">
        <v>917</v>
      </c>
    </row>
    <row r="108" spans="2:65" s="1" customFormat="1" ht="11.25">
      <c r="B108" s="34"/>
      <c r="C108" s="35"/>
      <c r="D108" s="186" t="s">
        <v>126</v>
      </c>
      <c r="E108" s="35"/>
      <c r="F108" s="187" t="s">
        <v>916</v>
      </c>
      <c r="G108" s="35"/>
      <c r="H108" s="35"/>
      <c r="I108" s="112"/>
      <c r="J108" s="35"/>
      <c r="K108" s="35"/>
      <c r="L108" s="38"/>
      <c r="M108" s="188"/>
      <c r="N108" s="60"/>
      <c r="O108" s="60"/>
      <c r="P108" s="60"/>
      <c r="Q108" s="60"/>
      <c r="R108" s="60"/>
      <c r="S108" s="60"/>
      <c r="T108" s="61"/>
      <c r="AT108" s="17" t="s">
        <v>126</v>
      </c>
      <c r="AU108" s="17" t="s">
        <v>74</v>
      </c>
    </row>
    <row r="109" spans="2:65" s="11" customFormat="1" ht="11.25">
      <c r="B109" s="190"/>
      <c r="C109" s="191"/>
      <c r="D109" s="186" t="s">
        <v>136</v>
      </c>
      <c r="E109" s="192" t="s">
        <v>19</v>
      </c>
      <c r="F109" s="193" t="s">
        <v>378</v>
      </c>
      <c r="G109" s="191"/>
      <c r="H109" s="194">
        <v>391</v>
      </c>
      <c r="I109" s="195"/>
      <c r="J109" s="191"/>
      <c r="K109" s="191"/>
      <c r="L109" s="196"/>
      <c r="M109" s="197"/>
      <c r="N109" s="198"/>
      <c r="O109" s="198"/>
      <c r="P109" s="198"/>
      <c r="Q109" s="198"/>
      <c r="R109" s="198"/>
      <c r="S109" s="198"/>
      <c r="T109" s="199"/>
      <c r="AT109" s="200" t="s">
        <v>136</v>
      </c>
      <c r="AU109" s="200" t="s">
        <v>74</v>
      </c>
      <c r="AV109" s="11" t="s">
        <v>74</v>
      </c>
      <c r="AW109" s="11" t="s">
        <v>32</v>
      </c>
      <c r="AX109" s="11" t="s">
        <v>77</v>
      </c>
      <c r="AY109" s="200" t="s">
        <v>119</v>
      </c>
    </row>
    <row r="110" spans="2:65" s="1" customFormat="1" ht="16.5" customHeight="1">
      <c r="B110" s="34"/>
      <c r="C110" s="174" t="s">
        <v>146</v>
      </c>
      <c r="D110" s="174" t="s">
        <v>120</v>
      </c>
      <c r="E110" s="175" t="s">
        <v>918</v>
      </c>
      <c r="F110" s="176" t="s">
        <v>919</v>
      </c>
      <c r="G110" s="177" t="s">
        <v>182</v>
      </c>
      <c r="H110" s="178">
        <v>25</v>
      </c>
      <c r="I110" s="179"/>
      <c r="J110" s="180">
        <f>ROUND(I110*H110,2)</f>
        <v>0</v>
      </c>
      <c r="K110" s="176" t="s">
        <v>19</v>
      </c>
      <c r="L110" s="38"/>
      <c r="M110" s="181" t="s">
        <v>19</v>
      </c>
      <c r="N110" s="182" t="s">
        <v>41</v>
      </c>
      <c r="O110" s="60"/>
      <c r="P110" s="183">
        <f>O110*H110</f>
        <v>0</v>
      </c>
      <c r="Q110" s="183">
        <v>0</v>
      </c>
      <c r="R110" s="183">
        <f>Q110*H110</f>
        <v>0</v>
      </c>
      <c r="S110" s="183">
        <v>0</v>
      </c>
      <c r="T110" s="184">
        <f>S110*H110</f>
        <v>0</v>
      </c>
      <c r="AR110" s="17" t="s">
        <v>138</v>
      </c>
      <c r="AT110" s="17" t="s">
        <v>120</v>
      </c>
      <c r="AU110" s="17" t="s">
        <v>74</v>
      </c>
      <c r="AY110" s="17" t="s">
        <v>119</v>
      </c>
      <c r="BE110" s="185">
        <f>IF(N110="základní",J110,0)</f>
        <v>0</v>
      </c>
      <c r="BF110" s="185">
        <f>IF(N110="snížená",J110,0)</f>
        <v>0</v>
      </c>
      <c r="BG110" s="185">
        <f>IF(N110="zákl. přenesená",J110,0)</f>
        <v>0</v>
      </c>
      <c r="BH110" s="185">
        <f>IF(N110="sníž. přenesená",J110,0)</f>
        <v>0</v>
      </c>
      <c r="BI110" s="185">
        <f>IF(N110="nulová",J110,0)</f>
        <v>0</v>
      </c>
      <c r="BJ110" s="17" t="s">
        <v>77</v>
      </c>
      <c r="BK110" s="185">
        <f>ROUND(I110*H110,2)</f>
        <v>0</v>
      </c>
      <c r="BL110" s="17" t="s">
        <v>138</v>
      </c>
      <c r="BM110" s="17" t="s">
        <v>920</v>
      </c>
    </row>
    <row r="111" spans="2:65" s="1" customFormat="1" ht="11.25">
      <c r="B111" s="34"/>
      <c r="C111" s="35"/>
      <c r="D111" s="186" t="s">
        <v>126</v>
      </c>
      <c r="E111" s="35"/>
      <c r="F111" s="187" t="s">
        <v>919</v>
      </c>
      <c r="G111" s="35"/>
      <c r="H111" s="35"/>
      <c r="I111" s="112"/>
      <c r="J111" s="35"/>
      <c r="K111" s="35"/>
      <c r="L111" s="38"/>
      <c r="M111" s="188"/>
      <c r="N111" s="60"/>
      <c r="O111" s="60"/>
      <c r="P111" s="60"/>
      <c r="Q111" s="60"/>
      <c r="R111" s="60"/>
      <c r="S111" s="60"/>
      <c r="T111" s="61"/>
      <c r="AT111" s="17" t="s">
        <v>126</v>
      </c>
      <c r="AU111" s="17" t="s">
        <v>74</v>
      </c>
    </row>
    <row r="112" spans="2:65" s="1" customFormat="1" ht="16.5" customHeight="1">
      <c r="B112" s="34"/>
      <c r="C112" s="174" t="s">
        <v>151</v>
      </c>
      <c r="D112" s="174" t="s">
        <v>120</v>
      </c>
      <c r="E112" s="175" t="s">
        <v>921</v>
      </c>
      <c r="F112" s="176" t="s">
        <v>922</v>
      </c>
      <c r="G112" s="177" t="s">
        <v>905</v>
      </c>
      <c r="H112" s="178">
        <v>1493</v>
      </c>
      <c r="I112" s="179"/>
      <c r="J112" s="180">
        <f>ROUND(I112*H112,2)</f>
        <v>0</v>
      </c>
      <c r="K112" s="176" t="s">
        <v>19</v>
      </c>
      <c r="L112" s="38"/>
      <c r="M112" s="181" t="s">
        <v>19</v>
      </c>
      <c r="N112" s="182" t="s">
        <v>41</v>
      </c>
      <c r="O112" s="60"/>
      <c r="P112" s="183">
        <f>O112*H112</f>
        <v>0</v>
      </c>
      <c r="Q112" s="183">
        <v>0</v>
      </c>
      <c r="R112" s="183">
        <f>Q112*H112</f>
        <v>0</v>
      </c>
      <c r="S112" s="183">
        <v>0</v>
      </c>
      <c r="T112" s="184">
        <f>S112*H112</f>
        <v>0</v>
      </c>
      <c r="AR112" s="17" t="s">
        <v>138</v>
      </c>
      <c r="AT112" s="17" t="s">
        <v>120</v>
      </c>
      <c r="AU112" s="17" t="s">
        <v>74</v>
      </c>
      <c r="AY112" s="17" t="s">
        <v>119</v>
      </c>
      <c r="BE112" s="185">
        <f>IF(N112="základní",J112,0)</f>
        <v>0</v>
      </c>
      <c r="BF112" s="185">
        <f>IF(N112="snížená",J112,0)</f>
        <v>0</v>
      </c>
      <c r="BG112" s="185">
        <f>IF(N112="zákl. přenesená",J112,0)</f>
        <v>0</v>
      </c>
      <c r="BH112" s="185">
        <f>IF(N112="sníž. přenesená",J112,0)</f>
        <v>0</v>
      </c>
      <c r="BI112" s="185">
        <f>IF(N112="nulová",J112,0)</f>
        <v>0</v>
      </c>
      <c r="BJ112" s="17" t="s">
        <v>77</v>
      </c>
      <c r="BK112" s="185">
        <f>ROUND(I112*H112,2)</f>
        <v>0</v>
      </c>
      <c r="BL112" s="17" t="s">
        <v>138</v>
      </c>
      <c r="BM112" s="17" t="s">
        <v>923</v>
      </c>
    </row>
    <row r="113" spans="2:65" s="1" customFormat="1" ht="11.25">
      <c r="B113" s="34"/>
      <c r="C113" s="35"/>
      <c r="D113" s="186" t="s">
        <v>126</v>
      </c>
      <c r="E113" s="35"/>
      <c r="F113" s="187" t="s">
        <v>922</v>
      </c>
      <c r="G113" s="35"/>
      <c r="H113" s="35"/>
      <c r="I113" s="112"/>
      <c r="J113" s="35"/>
      <c r="K113" s="35"/>
      <c r="L113" s="38"/>
      <c r="M113" s="188"/>
      <c r="N113" s="60"/>
      <c r="O113" s="60"/>
      <c r="P113" s="60"/>
      <c r="Q113" s="60"/>
      <c r="R113" s="60"/>
      <c r="S113" s="60"/>
      <c r="T113" s="61"/>
      <c r="AT113" s="17" t="s">
        <v>126</v>
      </c>
      <c r="AU113" s="17" t="s">
        <v>74</v>
      </c>
    </row>
    <row r="114" spans="2:65" s="1" customFormat="1" ht="16.5" customHeight="1">
      <c r="B114" s="34"/>
      <c r="C114" s="174" t="s">
        <v>157</v>
      </c>
      <c r="D114" s="174" t="s">
        <v>120</v>
      </c>
      <c r="E114" s="175" t="s">
        <v>924</v>
      </c>
      <c r="F114" s="176" t="s">
        <v>925</v>
      </c>
      <c r="G114" s="177" t="s">
        <v>905</v>
      </c>
      <c r="H114" s="178">
        <v>36</v>
      </c>
      <c r="I114" s="179"/>
      <c r="J114" s="180">
        <f>ROUND(I114*H114,2)</f>
        <v>0</v>
      </c>
      <c r="K114" s="176" t="s">
        <v>19</v>
      </c>
      <c r="L114" s="38"/>
      <c r="M114" s="181" t="s">
        <v>19</v>
      </c>
      <c r="N114" s="182" t="s">
        <v>41</v>
      </c>
      <c r="O114" s="60"/>
      <c r="P114" s="183">
        <f>O114*H114</f>
        <v>0</v>
      </c>
      <c r="Q114" s="183">
        <v>0</v>
      </c>
      <c r="R114" s="183">
        <f>Q114*H114</f>
        <v>0</v>
      </c>
      <c r="S114" s="183">
        <v>0</v>
      </c>
      <c r="T114" s="184">
        <f>S114*H114</f>
        <v>0</v>
      </c>
      <c r="AR114" s="17" t="s">
        <v>138</v>
      </c>
      <c r="AT114" s="17" t="s">
        <v>120</v>
      </c>
      <c r="AU114" s="17" t="s">
        <v>74</v>
      </c>
      <c r="AY114" s="17" t="s">
        <v>119</v>
      </c>
      <c r="BE114" s="185">
        <f>IF(N114="základní",J114,0)</f>
        <v>0</v>
      </c>
      <c r="BF114" s="185">
        <f>IF(N114="snížená",J114,0)</f>
        <v>0</v>
      </c>
      <c r="BG114" s="185">
        <f>IF(N114="zákl. přenesená",J114,0)</f>
        <v>0</v>
      </c>
      <c r="BH114" s="185">
        <f>IF(N114="sníž. přenesená",J114,0)</f>
        <v>0</v>
      </c>
      <c r="BI114" s="185">
        <f>IF(N114="nulová",J114,0)</f>
        <v>0</v>
      </c>
      <c r="BJ114" s="17" t="s">
        <v>77</v>
      </c>
      <c r="BK114" s="185">
        <f>ROUND(I114*H114,2)</f>
        <v>0</v>
      </c>
      <c r="BL114" s="17" t="s">
        <v>138</v>
      </c>
      <c r="BM114" s="17" t="s">
        <v>926</v>
      </c>
    </row>
    <row r="115" spans="2:65" s="1" customFormat="1" ht="11.25">
      <c r="B115" s="34"/>
      <c r="C115" s="35"/>
      <c r="D115" s="186" t="s">
        <v>126</v>
      </c>
      <c r="E115" s="35"/>
      <c r="F115" s="187" t="s">
        <v>925</v>
      </c>
      <c r="G115" s="35"/>
      <c r="H115" s="35"/>
      <c r="I115" s="112"/>
      <c r="J115" s="35"/>
      <c r="K115" s="35"/>
      <c r="L115" s="38"/>
      <c r="M115" s="188"/>
      <c r="N115" s="60"/>
      <c r="O115" s="60"/>
      <c r="P115" s="60"/>
      <c r="Q115" s="60"/>
      <c r="R115" s="60"/>
      <c r="S115" s="60"/>
      <c r="T115" s="61"/>
      <c r="AT115" s="17" t="s">
        <v>126</v>
      </c>
      <c r="AU115" s="17" t="s">
        <v>74</v>
      </c>
    </row>
    <row r="116" spans="2:65" s="1" customFormat="1" ht="16.5" customHeight="1">
      <c r="B116" s="34"/>
      <c r="C116" s="233" t="s">
        <v>222</v>
      </c>
      <c r="D116" s="233" t="s">
        <v>337</v>
      </c>
      <c r="E116" s="234" t="s">
        <v>927</v>
      </c>
      <c r="F116" s="235" t="s">
        <v>928</v>
      </c>
      <c r="G116" s="236" t="s">
        <v>230</v>
      </c>
      <c r="H116" s="237">
        <v>180</v>
      </c>
      <c r="I116" s="238"/>
      <c r="J116" s="239">
        <f>ROUND(I116*H116,2)</f>
        <v>0</v>
      </c>
      <c r="K116" s="235" t="s">
        <v>19</v>
      </c>
      <c r="L116" s="240"/>
      <c r="M116" s="241" t="s">
        <v>19</v>
      </c>
      <c r="N116" s="242" t="s">
        <v>41</v>
      </c>
      <c r="O116" s="60"/>
      <c r="P116" s="183">
        <f>O116*H116</f>
        <v>0</v>
      </c>
      <c r="Q116" s="183">
        <v>0</v>
      </c>
      <c r="R116" s="183">
        <f>Q116*H116</f>
        <v>0</v>
      </c>
      <c r="S116" s="183">
        <v>0</v>
      </c>
      <c r="T116" s="184">
        <f>S116*H116</f>
        <v>0</v>
      </c>
      <c r="AR116" s="17" t="s">
        <v>157</v>
      </c>
      <c r="AT116" s="17" t="s">
        <v>337</v>
      </c>
      <c r="AU116" s="17" t="s">
        <v>74</v>
      </c>
      <c r="AY116" s="17" t="s">
        <v>119</v>
      </c>
      <c r="BE116" s="185">
        <f>IF(N116="základní",J116,0)</f>
        <v>0</v>
      </c>
      <c r="BF116" s="185">
        <f>IF(N116="snížená",J116,0)</f>
        <v>0</v>
      </c>
      <c r="BG116" s="185">
        <f>IF(N116="zákl. přenesená",J116,0)</f>
        <v>0</v>
      </c>
      <c r="BH116" s="185">
        <f>IF(N116="sníž. přenesená",J116,0)</f>
        <v>0</v>
      </c>
      <c r="BI116" s="185">
        <f>IF(N116="nulová",J116,0)</f>
        <v>0</v>
      </c>
      <c r="BJ116" s="17" t="s">
        <v>77</v>
      </c>
      <c r="BK116" s="185">
        <f>ROUND(I116*H116,2)</f>
        <v>0</v>
      </c>
      <c r="BL116" s="17" t="s">
        <v>138</v>
      </c>
      <c r="BM116" s="17" t="s">
        <v>929</v>
      </c>
    </row>
    <row r="117" spans="2:65" s="1" customFormat="1" ht="11.25">
      <c r="B117" s="34"/>
      <c r="C117" s="35"/>
      <c r="D117" s="186" t="s">
        <v>126</v>
      </c>
      <c r="E117" s="35"/>
      <c r="F117" s="187" t="s">
        <v>928</v>
      </c>
      <c r="G117" s="35"/>
      <c r="H117" s="35"/>
      <c r="I117" s="112"/>
      <c r="J117" s="35"/>
      <c r="K117" s="35"/>
      <c r="L117" s="38"/>
      <c r="M117" s="188"/>
      <c r="N117" s="60"/>
      <c r="O117" s="60"/>
      <c r="P117" s="60"/>
      <c r="Q117" s="60"/>
      <c r="R117" s="60"/>
      <c r="S117" s="60"/>
      <c r="T117" s="61"/>
      <c r="AT117" s="17" t="s">
        <v>126</v>
      </c>
      <c r="AU117" s="17" t="s">
        <v>74</v>
      </c>
    </row>
    <row r="118" spans="2:65" s="1" customFormat="1" ht="16.5" customHeight="1">
      <c r="B118" s="34"/>
      <c r="C118" s="174" t="s">
        <v>227</v>
      </c>
      <c r="D118" s="174" t="s">
        <v>120</v>
      </c>
      <c r="E118" s="175" t="s">
        <v>930</v>
      </c>
      <c r="F118" s="176" t="s">
        <v>931</v>
      </c>
      <c r="G118" s="177" t="s">
        <v>905</v>
      </c>
      <c r="H118" s="178">
        <v>36</v>
      </c>
      <c r="I118" s="179"/>
      <c r="J118" s="180">
        <f>ROUND(I118*H118,2)</f>
        <v>0</v>
      </c>
      <c r="K118" s="176" t="s">
        <v>19</v>
      </c>
      <c r="L118" s="38"/>
      <c r="M118" s="181" t="s">
        <v>19</v>
      </c>
      <c r="N118" s="182" t="s">
        <v>41</v>
      </c>
      <c r="O118" s="60"/>
      <c r="P118" s="183">
        <f>O118*H118</f>
        <v>0</v>
      </c>
      <c r="Q118" s="183">
        <v>0</v>
      </c>
      <c r="R118" s="183">
        <f>Q118*H118</f>
        <v>0</v>
      </c>
      <c r="S118" s="183">
        <v>0</v>
      </c>
      <c r="T118" s="184">
        <f>S118*H118</f>
        <v>0</v>
      </c>
      <c r="AR118" s="17" t="s">
        <v>138</v>
      </c>
      <c r="AT118" s="17" t="s">
        <v>120</v>
      </c>
      <c r="AU118" s="17" t="s">
        <v>74</v>
      </c>
      <c r="AY118" s="17" t="s">
        <v>119</v>
      </c>
      <c r="BE118" s="185">
        <f>IF(N118="základní",J118,0)</f>
        <v>0</v>
      </c>
      <c r="BF118" s="185">
        <f>IF(N118="snížená",J118,0)</f>
        <v>0</v>
      </c>
      <c r="BG118" s="185">
        <f>IF(N118="zákl. přenesená",J118,0)</f>
        <v>0</v>
      </c>
      <c r="BH118" s="185">
        <f>IF(N118="sníž. přenesená",J118,0)</f>
        <v>0</v>
      </c>
      <c r="BI118" s="185">
        <f>IF(N118="nulová",J118,0)</f>
        <v>0</v>
      </c>
      <c r="BJ118" s="17" t="s">
        <v>77</v>
      </c>
      <c r="BK118" s="185">
        <f>ROUND(I118*H118,2)</f>
        <v>0</v>
      </c>
      <c r="BL118" s="17" t="s">
        <v>138</v>
      </c>
      <c r="BM118" s="17" t="s">
        <v>932</v>
      </c>
    </row>
    <row r="119" spans="2:65" s="1" customFormat="1" ht="11.25">
      <c r="B119" s="34"/>
      <c r="C119" s="35"/>
      <c r="D119" s="186" t="s">
        <v>126</v>
      </c>
      <c r="E119" s="35"/>
      <c r="F119" s="187" t="s">
        <v>933</v>
      </c>
      <c r="G119" s="35"/>
      <c r="H119" s="35"/>
      <c r="I119" s="112"/>
      <c r="J119" s="35"/>
      <c r="K119" s="35"/>
      <c r="L119" s="38"/>
      <c r="M119" s="188"/>
      <c r="N119" s="60"/>
      <c r="O119" s="60"/>
      <c r="P119" s="60"/>
      <c r="Q119" s="60"/>
      <c r="R119" s="60"/>
      <c r="S119" s="60"/>
      <c r="T119" s="61"/>
      <c r="AT119" s="17" t="s">
        <v>126</v>
      </c>
      <c r="AU119" s="17" t="s">
        <v>74</v>
      </c>
    </row>
    <row r="120" spans="2:65" s="1" customFormat="1" ht="16.5" customHeight="1">
      <c r="B120" s="34"/>
      <c r="C120" s="174" t="s">
        <v>236</v>
      </c>
      <c r="D120" s="174" t="s">
        <v>120</v>
      </c>
      <c r="E120" s="175" t="s">
        <v>934</v>
      </c>
      <c r="F120" s="176" t="s">
        <v>935</v>
      </c>
      <c r="G120" s="177" t="s">
        <v>905</v>
      </c>
      <c r="H120" s="178">
        <v>36</v>
      </c>
      <c r="I120" s="179"/>
      <c r="J120" s="180">
        <f>ROUND(I120*H120,2)</f>
        <v>0</v>
      </c>
      <c r="K120" s="176" t="s">
        <v>19</v>
      </c>
      <c r="L120" s="38"/>
      <c r="M120" s="181" t="s">
        <v>19</v>
      </c>
      <c r="N120" s="182" t="s">
        <v>41</v>
      </c>
      <c r="O120" s="60"/>
      <c r="P120" s="183">
        <f>O120*H120</f>
        <v>0</v>
      </c>
      <c r="Q120" s="183">
        <v>0</v>
      </c>
      <c r="R120" s="183">
        <f>Q120*H120</f>
        <v>0</v>
      </c>
      <c r="S120" s="183">
        <v>0</v>
      </c>
      <c r="T120" s="184">
        <f>S120*H120</f>
        <v>0</v>
      </c>
      <c r="AR120" s="17" t="s">
        <v>138</v>
      </c>
      <c r="AT120" s="17" t="s">
        <v>120</v>
      </c>
      <c r="AU120" s="17" t="s">
        <v>74</v>
      </c>
      <c r="AY120" s="17" t="s">
        <v>119</v>
      </c>
      <c r="BE120" s="185">
        <f>IF(N120="základní",J120,0)</f>
        <v>0</v>
      </c>
      <c r="BF120" s="185">
        <f>IF(N120="snížená",J120,0)</f>
        <v>0</v>
      </c>
      <c r="BG120" s="185">
        <f>IF(N120="zákl. přenesená",J120,0)</f>
        <v>0</v>
      </c>
      <c r="BH120" s="185">
        <f>IF(N120="sníž. přenesená",J120,0)</f>
        <v>0</v>
      </c>
      <c r="BI120" s="185">
        <f>IF(N120="nulová",J120,0)</f>
        <v>0</v>
      </c>
      <c r="BJ120" s="17" t="s">
        <v>77</v>
      </c>
      <c r="BK120" s="185">
        <f>ROUND(I120*H120,2)</f>
        <v>0</v>
      </c>
      <c r="BL120" s="17" t="s">
        <v>138</v>
      </c>
      <c r="BM120" s="17" t="s">
        <v>936</v>
      </c>
    </row>
    <row r="121" spans="2:65" s="1" customFormat="1" ht="11.25">
      <c r="B121" s="34"/>
      <c r="C121" s="35"/>
      <c r="D121" s="186" t="s">
        <v>126</v>
      </c>
      <c r="E121" s="35"/>
      <c r="F121" s="187" t="s">
        <v>935</v>
      </c>
      <c r="G121" s="35"/>
      <c r="H121" s="35"/>
      <c r="I121" s="112"/>
      <c r="J121" s="35"/>
      <c r="K121" s="35"/>
      <c r="L121" s="38"/>
      <c r="M121" s="188"/>
      <c r="N121" s="60"/>
      <c r="O121" s="60"/>
      <c r="P121" s="60"/>
      <c r="Q121" s="60"/>
      <c r="R121" s="60"/>
      <c r="S121" s="60"/>
      <c r="T121" s="61"/>
      <c r="AT121" s="17" t="s">
        <v>126</v>
      </c>
      <c r="AU121" s="17" t="s">
        <v>74</v>
      </c>
    </row>
    <row r="122" spans="2:65" s="1" customFormat="1" ht="16.5" customHeight="1">
      <c r="B122" s="34"/>
      <c r="C122" s="174" t="s">
        <v>246</v>
      </c>
      <c r="D122" s="174" t="s">
        <v>120</v>
      </c>
      <c r="E122" s="175" t="s">
        <v>937</v>
      </c>
      <c r="F122" s="176" t="s">
        <v>938</v>
      </c>
      <c r="G122" s="177" t="s">
        <v>905</v>
      </c>
      <c r="H122" s="178">
        <v>36</v>
      </c>
      <c r="I122" s="179"/>
      <c r="J122" s="180">
        <f>ROUND(I122*H122,2)</f>
        <v>0</v>
      </c>
      <c r="K122" s="176" t="s">
        <v>19</v>
      </c>
      <c r="L122" s="38"/>
      <c r="M122" s="181" t="s">
        <v>19</v>
      </c>
      <c r="N122" s="182" t="s">
        <v>41</v>
      </c>
      <c r="O122" s="60"/>
      <c r="P122" s="183">
        <f>O122*H122</f>
        <v>0</v>
      </c>
      <c r="Q122" s="183">
        <v>0</v>
      </c>
      <c r="R122" s="183">
        <f>Q122*H122</f>
        <v>0</v>
      </c>
      <c r="S122" s="183">
        <v>0</v>
      </c>
      <c r="T122" s="184">
        <f>S122*H122</f>
        <v>0</v>
      </c>
      <c r="AR122" s="17" t="s">
        <v>138</v>
      </c>
      <c r="AT122" s="17" t="s">
        <v>120</v>
      </c>
      <c r="AU122" s="17" t="s">
        <v>74</v>
      </c>
      <c r="AY122" s="17" t="s">
        <v>119</v>
      </c>
      <c r="BE122" s="185">
        <f>IF(N122="základní",J122,0)</f>
        <v>0</v>
      </c>
      <c r="BF122" s="185">
        <f>IF(N122="snížená",J122,0)</f>
        <v>0</v>
      </c>
      <c r="BG122" s="185">
        <f>IF(N122="zákl. přenesená",J122,0)</f>
        <v>0</v>
      </c>
      <c r="BH122" s="185">
        <f>IF(N122="sníž. přenesená",J122,0)</f>
        <v>0</v>
      </c>
      <c r="BI122" s="185">
        <f>IF(N122="nulová",J122,0)</f>
        <v>0</v>
      </c>
      <c r="BJ122" s="17" t="s">
        <v>77</v>
      </c>
      <c r="BK122" s="185">
        <f>ROUND(I122*H122,2)</f>
        <v>0</v>
      </c>
      <c r="BL122" s="17" t="s">
        <v>138</v>
      </c>
      <c r="BM122" s="17" t="s">
        <v>939</v>
      </c>
    </row>
    <row r="123" spans="2:65" s="1" customFormat="1" ht="11.25">
      <c r="B123" s="34"/>
      <c r="C123" s="35"/>
      <c r="D123" s="186" t="s">
        <v>126</v>
      </c>
      <c r="E123" s="35"/>
      <c r="F123" s="187" t="s">
        <v>938</v>
      </c>
      <c r="G123" s="35"/>
      <c r="H123" s="35"/>
      <c r="I123" s="112"/>
      <c r="J123" s="35"/>
      <c r="K123" s="35"/>
      <c r="L123" s="38"/>
      <c r="M123" s="188"/>
      <c r="N123" s="60"/>
      <c r="O123" s="60"/>
      <c r="P123" s="60"/>
      <c r="Q123" s="60"/>
      <c r="R123" s="60"/>
      <c r="S123" s="60"/>
      <c r="T123" s="61"/>
      <c r="AT123" s="17" t="s">
        <v>126</v>
      </c>
      <c r="AU123" s="17" t="s">
        <v>74</v>
      </c>
    </row>
    <row r="124" spans="2:65" s="1" customFormat="1" ht="16.5" customHeight="1">
      <c r="B124" s="34"/>
      <c r="C124" s="174" t="s">
        <v>251</v>
      </c>
      <c r="D124" s="174" t="s">
        <v>120</v>
      </c>
      <c r="E124" s="175" t="s">
        <v>940</v>
      </c>
      <c r="F124" s="176" t="s">
        <v>941</v>
      </c>
      <c r="G124" s="177" t="s">
        <v>182</v>
      </c>
      <c r="H124" s="178">
        <v>391</v>
      </c>
      <c r="I124" s="179"/>
      <c r="J124" s="180">
        <f>ROUND(I124*H124,2)</f>
        <v>0</v>
      </c>
      <c r="K124" s="176" t="s">
        <v>19</v>
      </c>
      <c r="L124" s="38"/>
      <c r="M124" s="181" t="s">
        <v>19</v>
      </c>
      <c r="N124" s="182" t="s">
        <v>41</v>
      </c>
      <c r="O124" s="60"/>
      <c r="P124" s="183">
        <f>O124*H124</f>
        <v>0</v>
      </c>
      <c r="Q124" s="183">
        <v>0</v>
      </c>
      <c r="R124" s="183">
        <f>Q124*H124</f>
        <v>0</v>
      </c>
      <c r="S124" s="183">
        <v>0</v>
      </c>
      <c r="T124" s="184">
        <f>S124*H124</f>
        <v>0</v>
      </c>
      <c r="AR124" s="17" t="s">
        <v>138</v>
      </c>
      <c r="AT124" s="17" t="s">
        <v>120</v>
      </c>
      <c r="AU124" s="17" t="s">
        <v>74</v>
      </c>
      <c r="AY124" s="17" t="s">
        <v>119</v>
      </c>
      <c r="BE124" s="185">
        <f>IF(N124="základní",J124,0)</f>
        <v>0</v>
      </c>
      <c r="BF124" s="185">
        <f>IF(N124="snížená",J124,0)</f>
        <v>0</v>
      </c>
      <c r="BG124" s="185">
        <f>IF(N124="zákl. přenesená",J124,0)</f>
        <v>0</v>
      </c>
      <c r="BH124" s="185">
        <f>IF(N124="sníž. přenesená",J124,0)</f>
        <v>0</v>
      </c>
      <c r="BI124" s="185">
        <f>IF(N124="nulová",J124,0)</f>
        <v>0</v>
      </c>
      <c r="BJ124" s="17" t="s">
        <v>77</v>
      </c>
      <c r="BK124" s="185">
        <f>ROUND(I124*H124,2)</f>
        <v>0</v>
      </c>
      <c r="BL124" s="17" t="s">
        <v>138</v>
      </c>
      <c r="BM124" s="17" t="s">
        <v>942</v>
      </c>
    </row>
    <row r="125" spans="2:65" s="1" customFormat="1" ht="11.25">
      <c r="B125" s="34"/>
      <c r="C125" s="35"/>
      <c r="D125" s="186" t="s">
        <v>126</v>
      </c>
      <c r="E125" s="35"/>
      <c r="F125" s="187" t="s">
        <v>941</v>
      </c>
      <c r="G125" s="35"/>
      <c r="H125" s="35"/>
      <c r="I125" s="112"/>
      <c r="J125" s="35"/>
      <c r="K125" s="35"/>
      <c r="L125" s="38"/>
      <c r="M125" s="188"/>
      <c r="N125" s="60"/>
      <c r="O125" s="60"/>
      <c r="P125" s="60"/>
      <c r="Q125" s="60"/>
      <c r="R125" s="60"/>
      <c r="S125" s="60"/>
      <c r="T125" s="61"/>
      <c r="AT125" s="17" t="s">
        <v>126</v>
      </c>
      <c r="AU125" s="17" t="s">
        <v>74</v>
      </c>
    </row>
    <row r="126" spans="2:65" s="1" customFormat="1" ht="16.5" customHeight="1">
      <c r="B126" s="34"/>
      <c r="C126" s="233" t="s">
        <v>271</v>
      </c>
      <c r="D126" s="233" t="s">
        <v>337</v>
      </c>
      <c r="E126" s="234" t="s">
        <v>943</v>
      </c>
      <c r="F126" s="235" t="s">
        <v>944</v>
      </c>
      <c r="G126" s="236" t="s">
        <v>945</v>
      </c>
      <c r="H126" s="237">
        <v>0.23499999999999999</v>
      </c>
      <c r="I126" s="238"/>
      <c r="J126" s="239">
        <f>ROUND(I126*H126,2)</f>
        <v>0</v>
      </c>
      <c r="K126" s="235" t="s">
        <v>19</v>
      </c>
      <c r="L126" s="240"/>
      <c r="M126" s="241" t="s">
        <v>19</v>
      </c>
      <c r="N126" s="242" t="s">
        <v>41</v>
      </c>
      <c r="O126" s="60"/>
      <c r="P126" s="183">
        <f>O126*H126</f>
        <v>0</v>
      </c>
      <c r="Q126" s="183">
        <v>0</v>
      </c>
      <c r="R126" s="183">
        <f>Q126*H126</f>
        <v>0</v>
      </c>
      <c r="S126" s="183">
        <v>0</v>
      </c>
      <c r="T126" s="184">
        <f>S126*H126</f>
        <v>0</v>
      </c>
      <c r="AR126" s="17" t="s">
        <v>157</v>
      </c>
      <c r="AT126" s="17" t="s">
        <v>337</v>
      </c>
      <c r="AU126" s="17" t="s">
        <v>74</v>
      </c>
      <c r="AY126" s="17" t="s">
        <v>119</v>
      </c>
      <c r="BE126" s="185">
        <f>IF(N126="základní",J126,0)</f>
        <v>0</v>
      </c>
      <c r="BF126" s="185">
        <f>IF(N126="snížená",J126,0)</f>
        <v>0</v>
      </c>
      <c r="BG126" s="185">
        <f>IF(N126="zákl. přenesená",J126,0)</f>
        <v>0</v>
      </c>
      <c r="BH126" s="185">
        <f>IF(N126="sníž. přenesená",J126,0)</f>
        <v>0</v>
      </c>
      <c r="BI126" s="185">
        <f>IF(N126="nulová",J126,0)</f>
        <v>0</v>
      </c>
      <c r="BJ126" s="17" t="s">
        <v>77</v>
      </c>
      <c r="BK126" s="185">
        <f>ROUND(I126*H126,2)</f>
        <v>0</v>
      </c>
      <c r="BL126" s="17" t="s">
        <v>138</v>
      </c>
      <c r="BM126" s="17" t="s">
        <v>946</v>
      </c>
    </row>
    <row r="127" spans="2:65" s="1" customFormat="1" ht="11.25">
      <c r="B127" s="34"/>
      <c r="C127" s="35"/>
      <c r="D127" s="186" t="s">
        <v>126</v>
      </c>
      <c r="E127" s="35"/>
      <c r="F127" s="187" t="s">
        <v>944</v>
      </c>
      <c r="G127" s="35"/>
      <c r="H127" s="35"/>
      <c r="I127" s="112"/>
      <c r="J127" s="35"/>
      <c r="K127" s="35"/>
      <c r="L127" s="38"/>
      <c r="M127" s="188"/>
      <c r="N127" s="60"/>
      <c r="O127" s="60"/>
      <c r="P127" s="60"/>
      <c r="Q127" s="60"/>
      <c r="R127" s="60"/>
      <c r="S127" s="60"/>
      <c r="T127" s="61"/>
      <c r="AT127" s="17" t="s">
        <v>126</v>
      </c>
      <c r="AU127" s="17" t="s">
        <v>74</v>
      </c>
    </row>
    <row r="128" spans="2:65" s="1" customFormat="1" ht="16.5" customHeight="1">
      <c r="B128" s="34"/>
      <c r="C128" s="174" t="s">
        <v>8</v>
      </c>
      <c r="D128" s="174" t="s">
        <v>120</v>
      </c>
      <c r="E128" s="175" t="s">
        <v>947</v>
      </c>
      <c r="F128" s="176" t="s">
        <v>948</v>
      </c>
      <c r="G128" s="177" t="s">
        <v>182</v>
      </c>
      <c r="H128" s="178">
        <v>36</v>
      </c>
      <c r="I128" s="179"/>
      <c r="J128" s="180">
        <f>ROUND(I128*H128,2)</f>
        <v>0</v>
      </c>
      <c r="K128" s="176" t="s">
        <v>19</v>
      </c>
      <c r="L128" s="38"/>
      <c r="M128" s="181" t="s">
        <v>19</v>
      </c>
      <c r="N128" s="182" t="s">
        <v>41</v>
      </c>
      <c r="O128" s="60"/>
      <c r="P128" s="183">
        <f>O128*H128</f>
        <v>0</v>
      </c>
      <c r="Q128" s="183">
        <v>0</v>
      </c>
      <c r="R128" s="183">
        <f>Q128*H128</f>
        <v>0</v>
      </c>
      <c r="S128" s="183">
        <v>0</v>
      </c>
      <c r="T128" s="184">
        <f>S128*H128</f>
        <v>0</v>
      </c>
      <c r="AR128" s="17" t="s">
        <v>138</v>
      </c>
      <c r="AT128" s="17" t="s">
        <v>120</v>
      </c>
      <c r="AU128" s="17" t="s">
        <v>74</v>
      </c>
      <c r="AY128" s="17" t="s">
        <v>119</v>
      </c>
      <c r="BE128" s="185">
        <f>IF(N128="základní",J128,0)</f>
        <v>0</v>
      </c>
      <c r="BF128" s="185">
        <f>IF(N128="snížená",J128,0)</f>
        <v>0</v>
      </c>
      <c r="BG128" s="185">
        <f>IF(N128="zákl. přenesená",J128,0)</f>
        <v>0</v>
      </c>
      <c r="BH128" s="185">
        <f>IF(N128="sníž. přenesená",J128,0)</f>
        <v>0</v>
      </c>
      <c r="BI128" s="185">
        <f>IF(N128="nulová",J128,0)</f>
        <v>0</v>
      </c>
      <c r="BJ128" s="17" t="s">
        <v>77</v>
      </c>
      <c r="BK128" s="185">
        <f>ROUND(I128*H128,2)</f>
        <v>0</v>
      </c>
      <c r="BL128" s="17" t="s">
        <v>138</v>
      </c>
      <c r="BM128" s="17" t="s">
        <v>949</v>
      </c>
    </row>
    <row r="129" spans="2:65" s="1" customFormat="1" ht="11.25">
      <c r="B129" s="34"/>
      <c r="C129" s="35"/>
      <c r="D129" s="186" t="s">
        <v>126</v>
      </c>
      <c r="E129" s="35"/>
      <c r="F129" s="187" t="s">
        <v>948</v>
      </c>
      <c r="G129" s="35"/>
      <c r="H129" s="35"/>
      <c r="I129" s="112"/>
      <c r="J129" s="35"/>
      <c r="K129" s="35"/>
      <c r="L129" s="38"/>
      <c r="M129" s="188"/>
      <c r="N129" s="60"/>
      <c r="O129" s="60"/>
      <c r="P129" s="60"/>
      <c r="Q129" s="60"/>
      <c r="R129" s="60"/>
      <c r="S129" s="60"/>
      <c r="T129" s="61"/>
      <c r="AT129" s="17" t="s">
        <v>126</v>
      </c>
      <c r="AU129" s="17" t="s">
        <v>74</v>
      </c>
    </row>
    <row r="130" spans="2:65" s="1" customFormat="1" ht="16.5" customHeight="1">
      <c r="B130" s="34"/>
      <c r="C130" s="174" t="s">
        <v>281</v>
      </c>
      <c r="D130" s="174" t="s">
        <v>120</v>
      </c>
      <c r="E130" s="175" t="s">
        <v>950</v>
      </c>
      <c r="F130" s="176" t="s">
        <v>948</v>
      </c>
      <c r="G130" s="177" t="s">
        <v>182</v>
      </c>
      <c r="H130" s="178">
        <v>41.85</v>
      </c>
      <c r="I130" s="179"/>
      <c r="J130" s="180">
        <f>ROUND(I130*H130,2)</f>
        <v>0</v>
      </c>
      <c r="K130" s="176" t="s">
        <v>19</v>
      </c>
      <c r="L130" s="38"/>
      <c r="M130" s="181" t="s">
        <v>19</v>
      </c>
      <c r="N130" s="182" t="s">
        <v>41</v>
      </c>
      <c r="O130" s="60"/>
      <c r="P130" s="183">
        <f>O130*H130</f>
        <v>0</v>
      </c>
      <c r="Q130" s="183">
        <v>0</v>
      </c>
      <c r="R130" s="183">
        <f>Q130*H130</f>
        <v>0</v>
      </c>
      <c r="S130" s="183">
        <v>0</v>
      </c>
      <c r="T130" s="184">
        <f>S130*H130</f>
        <v>0</v>
      </c>
      <c r="AR130" s="17" t="s">
        <v>138</v>
      </c>
      <c r="AT130" s="17" t="s">
        <v>120</v>
      </c>
      <c r="AU130" s="17" t="s">
        <v>74</v>
      </c>
      <c r="AY130" s="17" t="s">
        <v>119</v>
      </c>
      <c r="BE130" s="185">
        <f>IF(N130="základní",J130,0)</f>
        <v>0</v>
      </c>
      <c r="BF130" s="185">
        <f>IF(N130="snížená",J130,0)</f>
        <v>0</v>
      </c>
      <c r="BG130" s="185">
        <f>IF(N130="zákl. přenesená",J130,0)</f>
        <v>0</v>
      </c>
      <c r="BH130" s="185">
        <f>IF(N130="sníž. přenesená",J130,0)</f>
        <v>0</v>
      </c>
      <c r="BI130" s="185">
        <f>IF(N130="nulová",J130,0)</f>
        <v>0</v>
      </c>
      <c r="BJ130" s="17" t="s">
        <v>77</v>
      </c>
      <c r="BK130" s="185">
        <f>ROUND(I130*H130,2)</f>
        <v>0</v>
      </c>
      <c r="BL130" s="17" t="s">
        <v>138</v>
      </c>
      <c r="BM130" s="17" t="s">
        <v>951</v>
      </c>
    </row>
    <row r="131" spans="2:65" s="1" customFormat="1" ht="11.25">
      <c r="B131" s="34"/>
      <c r="C131" s="35"/>
      <c r="D131" s="186" t="s">
        <v>126</v>
      </c>
      <c r="E131" s="35"/>
      <c r="F131" s="187" t="s">
        <v>948</v>
      </c>
      <c r="G131" s="35"/>
      <c r="H131" s="35"/>
      <c r="I131" s="112"/>
      <c r="J131" s="35"/>
      <c r="K131" s="35"/>
      <c r="L131" s="38"/>
      <c r="M131" s="188"/>
      <c r="N131" s="60"/>
      <c r="O131" s="60"/>
      <c r="P131" s="60"/>
      <c r="Q131" s="60"/>
      <c r="R131" s="60"/>
      <c r="S131" s="60"/>
      <c r="T131" s="61"/>
      <c r="AT131" s="17" t="s">
        <v>126</v>
      </c>
      <c r="AU131" s="17" t="s">
        <v>74</v>
      </c>
    </row>
    <row r="132" spans="2:65" s="1" customFormat="1" ht="16.5" customHeight="1">
      <c r="B132" s="34"/>
      <c r="C132" s="174" t="s">
        <v>286</v>
      </c>
      <c r="D132" s="174" t="s">
        <v>120</v>
      </c>
      <c r="E132" s="175" t="s">
        <v>952</v>
      </c>
      <c r="F132" s="176" t="s">
        <v>953</v>
      </c>
      <c r="G132" s="177" t="s">
        <v>308</v>
      </c>
      <c r="H132" s="178">
        <v>6.0000000000000001E-3</v>
      </c>
      <c r="I132" s="179"/>
      <c r="J132" s="180">
        <f>ROUND(I132*H132,2)</f>
        <v>0</v>
      </c>
      <c r="K132" s="176" t="s">
        <v>19</v>
      </c>
      <c r="L132" s="38"/>
      <c r="M132" s="181" t="s">
        <v>19</v>
      </c>
      <c r="N132" s="182" t="s">
        <v>41</v>
      </c>
      <c r="O132" s="60"/>
      <c r="P132" s="183">
        <f>O132*H132</f>
        <v>0</v>
      </c>
      <c r="Q132" s="183">
        <v>0</v>
      </c>
      <c r="R132" s="183">
        <f>Q132*H132</f>
        <v>0</v>
      </c>
      <c r="S132" s="183">
        <v>0</v>
      </c>
      <c r="T132" s="184">
        <f>S132*H132</f>
        <v>0</v>
      </c>
      <c r="AR132" s="17" t="s">
        <v>138</v>
      </c>
      <c r="AT132" s="17" t="s">
        <v>120</v>
      </c>
      <c r="AU132" s="17" t="s">
        <v>74</v>
      </c>
      <c r="AY132" s="17" t="s">
        <v>119</v>
      </c>
      <c r="BE132" s="185">
        <f>IF(N132="základní",J132,0)</f>
        <v>0</v>
      </c>
      <c r="BF132" s="185">
        <f>IF(N132="snížená",J132,0)</f>
        <v>0</v>
      </c>
      <c r="BG132" s="185">
        <f>IF(N132="zákl. přenesená",J132,0)</f>
        <v>0</v>
      </c>
      <c r="BH132" s="185">
        <f>IF(N132="sníž. přenesená",J132,0)</f>
        <v>0</v>
      </c>
      <c r="BI132" s="185">
        <f>IF(N132="nulová",J132,0)</f>
        <v>0</v>
      </c>
      <c r="BJ132" s="17" t="s">
        <v>77</v>
      </c>
      <c r="BK132" s="185">
        <f>ROUND(I132*H132,2)</f>
        <v>0</v>
      </c>
      <c r="BL132" s="17" t="s">
        <v>138</v>
      </c>
      <c r="BM132" s="17" t="s">
        <v>954</v>
      </c>
    </row>
    <row r="133" spans="2:65" s="1" customFormat="1" ht="11.25">
      <c r="B133" s="34"/>
      <c r="C133" s="35"/>
      <c r="D133" s="186" t="s">
        <v>126</v>
      </c>
      <c r="E133" s="35"/>
      <c r="F133" s="187" t="s">
        <v>953</v>
      </c>
      <c r="G133" s="35"/>
      <c r="H133" s="35"/>
      <c r="I133" s="112"/>
      <c r="J133" s="35"/>
      <c r="K133" s="35"/>
      <c r="L133" s="38"/>
      <c r="M133" s="188"/>
      <c r="N133" s="60"/>
      <c r="O133" s="60"/>
      <c r="P133" s="60"/>
      <c r="Q133" s="60"/>
      <c r="R133" s="60"/>
      <c r="S133" s="60"/>
      <c r="T133" s="61"/>
      <c r="AT133" s="17" t="s">
        <v>126</v>
      </c>
      <c r="AU133" s="17" t="s">
        <v>74</v>
      </c>
    </row>
    <row r="134" spans="2:65" s="1" customFormat="1" ht="16.5" customHeight="1">
      <c r="B134" s="34"/>
      <c r="C134" s="233" t="s">
        <v>295</v>
      </c>
      <c r="D134" s="233" t="s">
        <v>337</v>
      </c>
      <c r="E134" s="234" t="s">
        <v>955</v>
      </c>
      <c r="F134" s="235" t="s">
        <v>956</v>
      </c>
      <c r="G134" s="236" t="s">
        <v>900</v>
      </c>
      <c r="H134" s="237">
        <v>8.7999999999999995E-2</v>
      </c>
      <c r="I134" s="238"/>
      <c r="J134" s="239">
        <f>ROUND(I134*H134,2)</f>
        <v>0</v>
      </c>
      <c r="K134" s="235" t="s">
        <v>19</v>
      </c>
      <c r="L134" s="240"/>
      <c r="M134" s="241" t="s">
        <v>19</v>
      </c>
      <c r="N134" s="242" t="s">
        <v>41</v>
      </c>
      <c r="O134" s="60"/>
      <c r="P134" s="183">
        <f>O134*H134</f>
        <v>0</v>
      </c>
      <c r="Q134" s="183">
        <v>0</v>
      </c>
      <c r="R134" s="183">
        <f>Q134*H134</f>
        <v>0</v>
      </c>
      <c r="S134" s="183">
        <v>0</v>
      </c>
      <c r="T134" s="184">
        <f>S134*H134</f>
        <v>0</v>
      </c>
      <c r="AR134" s="17" t="s">
        <v>157</v>
      </c>
      <c r="AT134" s="17" t="s">
        <v>337</v>
      </c>
      <c r="AU134" s="17" t="s">
        <v>74</v>
      </c>
      <c r="AY134" s="17" t="s">
        <v>119</v>
      </c>
      <c r="BE134" s="185">
        <f>IF(N134="základní",J134,0)</f>
        <v>0</v>
      </c>
      <c r="BF134" s="185">
        <f>IF(N134="snížená",J134,0)</f>
        <v>0</v>
      </c>
      <c r="BG134" s="185">
        <f>IF(N134="zákl. přenesená",J134,0)</f>
        <v>0</v>
      </c>
      <c r="BH134" s="185">
        <f>IF(N134="sníž. přenesená",J134,0)</f>
        <v>0</v>
      </c>
      <c r="BI134" s="185">
        <f>IF(N134="nulová",J134,0)</f>
        <v>0</v>
      </c>
      <c r="BJ134" s="17" t="s">
        <v>77</v>
      </c>
      <c r="BK134" s="185">
        <f>ROUND(I134*H134,2)</f>
        <v>0</v>
      </c>
      <c r="BL134" s="17" t="s">
        <v>138</v>
      </c>
      <c r="BM134" s="17" t="s">
        <v>957</v>
      </c>
    </row>
    <row r="135" spans="2:65" s="1" customFormat="1" ht="11.25">
      <c r="B135" s="34"/>
      <c r="C135" s="35"/>
      <c r="D135" s="186" t="s">
        <v>126</v>
      </c>
      <c r="E135" s="35"/>
      <c r="F135" s="187" t="s">
        <v>956</v>
      </c>
      <c r="G135" s="35"/>
      <c r="H135" s="35"/>
      <c r="I135" s="112"/>
      <c r="J135" s="35"/>
      <c r="K135" s="35"/>
      <c r="L135" s="38"/>
      <c r="M135" s="188"/>
      <c r="N135" s="60"/>
      <c r="O135" s="60"/>
      <c r="P135" s="60"/>
      <c r="Q135" s="60"/>
      <c r="R135" s="60"/>
      <c r="S135" s="60"/>
      <c r="T135" s="61"/>
      <c r="AT135" s="17" t="s">
        <v>126</v>
      </c>
      <c r="AU135" s="17" t="s">
        <v>74</v>
      </c>
    </row>
    <row r="136" spans="2:65" s="1" customFormat="1" ht="16.5" customHeight="1">
      <c r="B136" s="34"/>
      <c r="C136" s="233" t="s">
        <v>301</v>
      </c>
      <c r="D136" s="233" t="s">
        <v>337</v>
      </c>
      <c r="E136" s="234" t="s">
        <v>958</v>
      </c>
      <c r="F136" s="235" t="s">
        <v>959</v>
      </c>
      <c r="G136" s="236" t="s">
        <v>900</v>
      </c>
      <c r="H136" s="237">
        <v>1</v>
      </c>
      <c r="I136" s="238"/>
      <c r="J136" s="239">
        <f>ROUND(I136*H136,2)</f>
        <v>0</v>
      </c>
      <c r="K136" s="235" t="s">
        <v>19</v>
      </c>
      <c r="L136" s="240"/>
      <c r="M136" s="241" t="s">
        <v>19</v>
      </c>
      <c r="N136" s="242" t="s">
        <v>41</v>
      </c>
      <c r="O136" s="60"/>
      <c r="P136" s="183">
        <f>O136*H136</f>
        <v>0</v>
      </c>
      <c r="Q136" s="183">
        <v>0</v>
      </c>
      <c r="R136" s="183">
        <f>Q136*H136</f>
        <v>0</v>
      </c>
      <c r="S136" s="183">
        <v>0</v>
      </c>
      <c r="T136" s="184">
        <f>S136*H136</f>
        <v>0</v>
      </c>
      <c r="AR136" s="17" t="s">
        <v>157</v>
      </c>
      <c r="AT136" s="17" t="s">
        <v>337</v>
      </c>
      <c r="AU136" s="17" t="s">
        <v>74</v>
      </c>
      <c r="AY136" s="17" t="s">
        <v>119</v>
      </c>
      <c r="BE136" s="185">
        <f>IF(N136="základní",J136,0)</f>
        <v>0</v>
      </c>
      <c r="BF136" s="185">
        <f>IF(N136="snížená",J136,0)</f>
        <v>0</v>
      </c>
      <c r="BG136" s="185">
        <f>IF(N136="zákl. přenesená",J136,0)</f>
        <v>0</v>
      </c>
      <c r="BH136" s="185">
        <f>IF(N136="sníž. přenesená",J136,0)</f>
        <v>0</v>
      </c>
      <c r="BI136" s="185">
        <f>IF(N136="nulová",J136,0)</f>
        <v>0</v>
      </c>
      <c r="BJ136" s="17" t="s">
        <v>77</v>
      </c>
      <c r="BK136" s="185">
        <f>ROUND(I136*H136,2)</f>
        <v>0</v>
      </c>
      <c r="BL136" s="17" t="s">
        <v>138</v>
      </c>
      <c r="BM136" s="17" t="s">
        <v>960</v>
      </c>
    </row>
    <row r="137" spans="2:65" s="1" customFormat="1" ht="11.25">
      <c r="B137" s="34"/>
      <c r="C137" s="35"/>
      <c r="D137" s="186" t="s">
        <v>126</v>
      </c>
      <c r="E137" s="35"/>
      <c r="F137" s="187" t="s">
        <v>959</v>
      </c>
      <c r="G137" s="35"/>
      <c r="H137" s="35"/>
      <c r="I137" s="112"/>
      <c r="J137" s="35"/>
      <c r="K137" s="35"/>
      <c r="L137" s="38"/>
      <c r="M137" s="188"/>
      <c r="N137" s="60"/>
      <c r="O137" s="60"/>
      <c r="P137" s="60"/>
      <c r="Q137" s="60"/>
      <c r="R137" s="60"/>
      <c r="S137" s="60"/>
      <c r="T137" s="61"/>
      <c r="AT137" s="17" t="s">
        <v>126</v>
      </c>
      <c r="AU137" s="17" t="s">
        <v>74</v>
      </c>
    </row>
    <row r="138" spans="2:65" s="1" customFormat="1" ht="16.5" customHeight="1">
      <c r="B138" s="34"/>
      <c r="C138" s="174" t="s">
        <v>305</v>
      </c>
      <c r="D138" s="174" t="s">
        <v>120</v>
      </c>
      <c r="E138" s="175" t="s">
        <v>961</v>
      </c>
      <c r="F138" s="176" t="s">
        <v>962</v>
      </c>
      <c r="G138" s="177" t="s">
        <v>905</v>
      </c>
      <c r="H138" s="178">
        <v>1493</v>
      </c>
      <c r="I138" s="179"/>
      <c r="J138" s="180">
        <f>ROUND(I138*H138,2)</f>
        <v>0</v>
      </c>
      <c r="K138" s="176" t="s">
        <v>19</v>
      </c>
      <c r="L138" s="38"/>
      <c r="M138" s="181" t="s">
        <v>19</v>
      </c>
      <c r="N138" s="182" t="s">
        <v>41</v>
      </c>
      <c r="O138" s="60"/>
      <c r="P138" s="183">
        <f>O138*H138</f>
        <v>0</v>
      </c>
      <c r="Q138" s="183">
        <v>0</v>
      </c>
      <c r="R138" s="183">
        <f>Q138*H138</f>
        <v>0</v>
      </c>
      <c r="S138" s="183">
        <v>0</v>
      </c>
      <c r="T138" s="184">
        <f>S138*H138</f>
        <v>0</v>
      </c>
      <c r="AR138" s="17" t="s">
        <v>138</v>
      </c>
      <c r="AT138" s="17" t="s">
        <v>120</v>
      </c>
      <c r="AU138" s="17" t="s">
        <v>74</v>
      </c>
      <c r="AY138" s="17" t="s">
        <v>119</v>
      </c>
      <c r="BE138" s="185">
        <f>IF(N138="základní",J138,0)</f>
        <v>0</v>
      </c>
      <c r="BF138" s="185">
        <f>IF(N138="snížená",J138,0)</f>
        <v>0</v>
      </c>
      <c r="BG138" s="185">
        <f>IF(N138="zákl. přenesená",J138,0)</f>
        <v>0</v>
      </c>
      <c r="BH138" s="185">
        <f>IF(N138="sníž. přenesená",J138,0)</f>
        <v>0</v>
      </c>
      <c r="BI138" s="185">
        <f>IF(N138="nulová",J138,0)</f>
        <v>0</v>
      </c>
      <c r="BJ138" s="17" t="s">
        <v>77</v>
      </c>
      <c r="BK138" s="185">
        <f>ROUND(I138*H138,2)</f>
        <v>0</v>
      </c>
      <c r="BL138" s="17" t="s">
        <v>138</v>
      </c>
      <c r="BM138" s="17" t="s">
        <v>963</v>
      </c>
    </row>
    <row r="139" spans="2:65" s="1" customFormat="1" ht="11.25">
      <c r="B139" s="34"/>
      <c r="C139" s="35"/>
      <c r="D139" s="186" t="s">
        <v>126</v>
      </c>
      <c r="E139" s="35"/>
      <c r="F139" s="187" t="s">
        <v>962</v>
      </c>
      <c r="G139" s="35"/>
      <c r="H139" s="35"/>
      <c r="I139" s="112"/>
      <c r="J139" s="35"/>
      <c r="K139" s="35"/>
      <c r="L139" s="38"/>
      <c r="M139" s="188"/>
      <c r="N139" s="60"/>
      <c r="O139" s="60"/>
      <c r="P139" s="60"/>
      <c r="Q139" s="60"/>
      <c r="R139" s="60"/>
      <c r="S139" s="60"/>
      <c r="T139" s="61"/>
      <c r="AT139" s="17" t="s">
        <v>126</v>
      </c>
      <c r="AU139" s="17" t="s">
        <v>74</v>
      </c>
    </row>
    <row r="140" spans="2:65" s="1" customFormat="1" ht="16.5" customHeight="1">
      <c r="B140" s="34"/>
      <c r="C140" s="174" t="s">
        <v>7</v>
      </c>
      <c r="D140" s="174" t="s">
        <v>120</v>
      </c>
      <c r="E140" s="175" t="s">
        <v>964</v>
      </c>
      <c r="F140" s="176" t="s">
        <v>965</v>
      </c>
      <c r="G140" s="177" t="s">
        <v>905</v>
      </c>
      <c r="H140" s="178">
        <v>36</v>
      </c>
      <c r="I140" s="179"/>
      <c r="J140" s="180">
        <f>ROUND(I140*H140,2)</f>
        <v>0</v>
      </c>
      <c r="K140" s="176" t="s">
        <v>19</v>
      </c>
      <c r="L140" s="38"/>
      <c r="M140" s="181" t="s">
        <v>19</v>
      </c>
      <c r="N140" s="182" t="s">
        <v>41</v>
      </c>
      <c r="O140" s="60"/>
      <c r="P140" s="183">
        <f>O140*H140</f>
        <v>0</v>
      </c>
      <c r="Q140" s="183">
        <v>0</v>
      </c>
      <c r="R140" s="183">
        <f>Q140*H140</f>
        <v>0</v>
      </c>
      <c r="S140" s="183">
        <v>0</v>
      </c>
      <c r="T140" s="184">
        <f>S140*H140</f>
        <v>0</v>
      </c>
      <c r="AR140" s="17" t="s">
        <v>138</v>
      </c>
      <c r="AT140" s="17" t="s">
        <v>120</v>
      </c>
      <c r="AU140" s="17" t="s">
        <v>74</v>
      </c>
      <c r="AY140" s="17" t="s">
        <v>119</v>
      </c>
      <c r="BE140" s="185">
        <f>IF(N140="základní",J140,0)</f>
        <v>0</v>
      </c>
      <c r="BF140" s="185">
        <f>IF(N140="snížená",J140,0)</f>
        <v>0</v>
      </c>
      <c r="BG140" s="185">
        <f>IF(N140="zákl. přenesená",J140,0)</f>
        <v>0</v>
      </c>
      <c r="BH140" s="185">
        <f>IF(N140="sníž. přenesená",J140,0)</f>
        <v>0</v>
      </c>
      <c r="BI140" s="185">
        <f>IF(N140="nulová",J140,0)</f>
        <v>0</v>
      </c>
      <c r="BJ140" s="17" t="s">
        <v>77</v>
      </c>
      <c r="BK140" s="185">
        <f>ROUND(I140*H140,2)</f>
        <v>0</v>
      </c>
      <c r="BL140" s="17" t="s">
        <v>138</v>
      </c>
      <c r="BM140" s="17" t="s">
        <v>966</v>
      </c>
    </row>
    <row r="141" spans="2:65" s="1" customFormat="1" ht="11.25">
      <c r="B141" s="34"/>
      <c r="C141" s="35"/>
      <c r="D141" s="186" t="s">
        <v>126</v>
      </c>
      <c r="E141" s="35"/>
      <c r="F141" s="187" t="s">
        <v>965</v>
      </c>
      <c r="G141" s="35"/>
      <c r="H141" s="35"/>
      <c r="I141" s="112"/>
      <c r="J141" s="35"/>
      <c r="K141" s="35"/>
      <c r="L141" s="38"/>
      <c r="M141" s="188"/>
      <c r="N141" s="60"/>
      <c r="O141" s="60"/>
      <c r="P141" s="60"/>
      <c r="Q141" s="60"/>
      <c r="R141" s="60"/>
      <c r="S141" s="60"/>
      <c r="T141" s="61"/>
      <c r="AT141" s="17" t="s">
        <v>126</v>
      </c>
      <c r="AU141" s="17" t="s">
        <v>74</v>
      </c>
    </row>
    <row r="142" spans="2:65" s="1" customFormat="1" ht="16.5" customHeight="1">
      <c r="B142" s="34"/>
      <c r="C142" s="174" t="s">
        <v>330</v>
      </c>
      <c r="D142" s="174" t="s">
        <v>120</v>
      </c>
      <c r="E142" s="175" t="s">
        <v>967</v>
      </c>
      <c r="F142" s="176" t="s">
        <v>968</v>
      </c>
      <c r="G142" s="177" t="s">
        <v>239</v>
      </c>
      <c r="H142" s="178">
        <v>36.36</v>
      </c>
      <c r="I142" s="179"/>
      <c r="J142" s="180">
        <f>ROUND(I142*H142,2)</f>
        <v>0</v>
      </c>
      <c r="K142" s="176" t="s">
        <v>19</v>
      </c>
      <c r="L142" s="38"/>
      <c r="M142" s="181" t="s">
        <v>19</v>
      </c>
      <c r="N142" s="182" t="s">
        <v>41</v>
      </c>
      <c r="O142" s="60"/>
      <c r="P142" s="183">
        <f>O142*H142</f>
        <v>0</v>
      </c>
      <c r="Q142" s="183">
        <v>0</v>
      </c>
      <c r="R142" s="183">
        <f>Q142*H142</f>
        <v>0</v>
      </c>
      <c r="S142" s="183">
        <v>0</v>
      </c>
      <c r="T142" s="184">
        <f>S142*H142</f>
        <v>0</v>
      </c>
      <c r="AR142" s="17" t="s">
        <v>138</v>
      </c>
      <c r="AT142" s="17" t="s">
        <v>120</v>
      </c>
      <c r="AU142" s="17" t="s">
        <v>74</v>
      </c>
      <c r="AY142" s="17" t="s">
        <v>119</v>
      </c>
      <c r="BE142" s="185">
        <f>IF(N142="základní",J142,0)</f>
        <v>0</v>
      </c>
      <c r="BF142" s="185">
        <f>IF(N142="snížená",J142,0)</f>
        <v>0</v>
      </c>
      <c r="BG142" s="185">
        <f>IF(N142="zákl. přenesená",J142,0)</f>
        <v>0</v>
      </c>
      <c r="BH142" s="185">
        <f>IF(N142="sníž. přenesená",J142,0)</f>
        <v>0</v>
      </c>
      <c r="BI142" s="185">
        <f>IF(N142="nulová",J142,0)</f>
        <v>0</v>
      </c>
      <c r="BJ142" s="17" t="s">
        <v>77</v>
      </c>
      <c r="BK142" s="185">
        <f>ROUND(I142*H142,2)</f>
        <v>0</v>
      </c>
      <c r="BL142" s="17" t="s">
        <v>138</v>
      </c>
      <c r="BM142" s="17" t="s">
        <v>969</v>
      </c>
    </row>
    <row r="143" spans="2:65" s="1" customFormat="1" ht="11.25">
      <c r="B143" s="34"/>
      <c r="C143" s="35"/>
      <c r="D143" s="186" t="s">
        <v>126</v>
      </c>
      <c r="E143" s="35"/>
      <c r="F143" s="187" t="s">
        <v>968</v>
      </c>
      <c r="G143" s="35"/>
      <c r="H143" s="35"/>
      <c r="I143" s="112"/>
      <c r="J143" s="35"/>
      <c r="K143" s="35"/>
      <c r="L143" s="38"/>
      <c r="M143" s="188"/>
      <c r="N143" s="60"/>
      <c r="O143" s="60"/>
      <c r="P143" s="60"/>
      <c r="Q143" s="60"/>
      <c r="R143" s="60"/>
      <c r="S143" s="60"/>
      <c r="T143" s="61"/>
      <c r="AT143" s="17" t="s">
        <v>126</v>
      </c>
      <c r="AU143" s="17" t="s">
        <v>74</v>
      </c>
    </row>
    <row r="144" spans="2:65" s="1" customFormat="1" ht="16.5" customHeight="1">
      <c r="B144" s="34"/>
      <c r="C144" s="174" t="s">
        <v>336</v>
      </c>
      <c r="D144" s="174" t="s">
        <v>120</v>
      </c>
      <c r="E144" s="175" t="s">
        <v>970</v>
      </c>
      <c r="F144" s="176" t="s">
        <v>971</v>
      </c>
      <c r="G144" s="177" t="s">
        <v>239</v>
      </c>
      <c r="H144" s="178">
        <v>3.6</v>
      </c>
      <c r="I144" s="179"/>
      <c r="J144" s="180">
        <f>ROUND(I144*H144,2)</f>
        <v>0</v>
      </c>
      <c r="K144" s="176" t="s">
        <v>19</v>
      </c>
      <c r="L144" s="38"/>
      <c r="M144" s="181" t="s">
        <v>19</v>
      </c>
      <c r="N144" s="182" t="s">
        <v>41</v>
      </c>
      <c r="O144" s="60"/>
      <c r="P144" s="183">
        <f>O144*H144</f>
        <v>0</v>
      </c>
      <c r="Q144" s="183">
        <v>0</v>
      </c>
      <c r="R144" s="183">
        <f>Q144*H144</f>
        <v>0</v>
      </c>
      <c r="S144" s="183">
        <v>0</v>
      </c>
      <c r="T144" s="184">
        <f>S144*H144</f>
        <v>0</v>
      </c>
      <c r="AR144" s="17" t="s">
        <v>138</v>
      </c>
      <c r="AT144" s="17" t="s">
        <v>120</v>
      </c>
      <c r="AU144" s="17" t="s">
        <v>74</v>
      </c>
      <c r="AY144" s="17" t="s">
        <v>119</v>
      </c>
      <c r="BE144" s="185">
        <f>IF(N144="základní",J144,0)</f>
        <v>0</v>
      </c>
      <c r="BF144" s="185">
        <f>IF(N144="snížená",J144,0)</f>
        <v>0</v>
      </c>
      <c r="BG144" s="185">
        <f>IF(N144="zákl. přenesená",J144,0)</f>
        <v>0</v>
      </c>
      <c r="BH144" s="185">
        <f>IF(N144="sníž. přenesená",J144,0)</f>
        <v>0</v>
      </c>
      <c r="BI144" s="185">
        <f>IF(N144="nulová",J144,0)</f>
        <v>0</v>
      </c>
      <c r="BJ144" s="17" t="s">
        <v>77</v>
      </c>
      <c r="BK144" s="185">
        <f>ROUND(I144*H144,2)</f>
        <v>0</v>
      </c>
      <c r="BL144" s="17" t="s">
        <v>138</v>
      </c>
      <c r="BM144" s="17" t="s">
        <v>972</v>
      </c>
    </row>
    <row r="145" spans="2:65" s="1" customFormat="1" ht="11.25">
      <c r="B145" s="34"/>
      <c r="C145" s="35"/>
      <c r="D145" s="186" t="s">
        <v>126</v>
      </c>
      <c r="E145" s="35"/>
      <c r="F145" s="187" t="s">
        <v>971</v>
      </c>
      <c r="G145" s="35"/>
      <c r="H145" s="35"/>
      <c r="I145" s="112"/>
      <c r="J145" s="35"/>
      <c r="K145" s="35"/>
      <c r="L145" s="38"/>
      <c r="M145" s="188"/>
      <c r="N145" s="60"/>
      <c r="O145" s="60"/>
      <c r="P145" s="60"/>
      <c r="Q145" s="60"/>
      <c r="R145" s="60"/>
      <c r="S145" s="60"/>
      <c r="T145" s="61"/>
      <c r="AT145" s="17" t="s">
        <v>126</v>
      </c>
      <c r="AU145" s="17" t="s">
        <v>74</v>
      </c>
    </row>
    <row r="146" spans="2:65" s="1" customFormat="1" ht="16.5" customHeight="1">
      <c r="B146" s="34"/>
      <c r="C146" s="174" t="s">
        <v>342</v>
      </c>
      <c r="D146" s="174" t="s">
        <v>120</v>
      </c>
      <c r="E146" s="175" t="s">
        <v>973</v>
      </c>
      <c r="F146" s="176" t="s">
        <v>971</v>
      </c>
      <c r="G146" s="177" t="s">
        <v>239</v>
      </c>
      <c r="H146" s="178">
        <v>3.6</v>
      </c>
      <c r="I146" s="179"/>
      <c r="J146" s="180">
        <f>ROUND(I146*H146,2)</f>
        <v>0</v>
      </c>
      <c r="K146" s="176" t="s">
        <v>19</v>
      </c>
      <c r="L146" s="38"/>
      <c r="M146" s="181" t="s">
        <v>19</v>
      </c>
      <c r="N146" s="182" t="s">
        <v>41</v>
      </c>
      <c r="O146" s="60"/>
      <c r="P146" s="183">
        <f>O146*H146</f>
        <v>0</v>
      </c>
      <c r="Q146" s="183">
        <v>0</v>
      </c>
      <c r="R146" s="183">
        <f>Q146*H146</f>
        <v>0</v>
      </c>
      <c r="S146" s="183">
        <v>0</v>
      </c>
      <c r="T146" s="184">
        <f>S146*H146</f>
        <v>0</v>
      </c>
      <c r="AR146" s="17" t="s">
        <v>138</v>
      </c>
      <c r="AT146" s="17" t="s">
        <v>120</v>
      </c>
      <c r="AU146" s="17" t="s">
        <v>74</v>
      </c>
      <c r="AY146" s="17" t="s">
        <v>119</v>
      </c>
      <c r="BE146" s="185">
        <f>IF(N146="základní",J146,0)</f>
        <v>0</v>
      </c>
      <c r="BF146" s="185">
        <f>IF(N146="snížená",J146,0)</f>
        <v>0</v>
      </c>
      <c r="BG146" s="185">
        <f>IF(N146="zákl. přenesená",J146,0)</f>
        <v>0</v>
      </c>
      <c r="BH146" s="185">
        <f>IF(N146="sníž. přenesená",J146,0)</f>
        <v>0</v>
      </c>
      <c r="BI146" s="185">
        <f>IF(N146="nulová",J146,0)</f>
        <v>0</v>
      </c>
      <c r="BJ146" s="17" t="s">
        <v>77</v>
      </c>
      <c r="BK146" s="185">
        <f>ROUND(I146*H146,2)</f>
        <v>0</v>
      </c>
      <c r="BL146" s="17" t="s">
        <v>138</v>
      </c>
      <c r="BM146" s="17" t="s">
        <v>974</v>
      </c>
    </row>
    <row r="147" spans="2:65" s="1" customFormat="1" ht="11.25">
      <c r="B147" s="34"/>
      <c r="C147" s="35"/>
      <c r="D147" s="186" t="s">
        <v>126</v>
      </c>
      <c r="E147" s="35"/>
      <c r="F147" s="187" t="s">
        <v>971</v>
      </c>
      <c r="G147" s="35"/>
      <c r="H147" s="35"/>
      <c r="I147" s="112"/>
      <c r="J147" s="35"/>
      <c r="K147" s="35"/>
      <c r="L147" s="38"/>
      <c r="M147" s="188"/>
      <c r="N147" s="60"/>
      <c r="O147" s="60"/>
      <c r="P147" s="60"/>
      <c r="Q147" s="60"/>
      <c r="R147" s="60"/>
      <c r="S147" s="60"/>
      <c r="T147" s="61"/>
      <c r="AT147" s="17" t="s">
        <v>126</v>
      </c>
      <c r="AU147" s="17" t="s">
        <v>74</v>
      </c>
    </row>
    <row r="148" spans="2:65" s="1" customFormat="1" ht="16.5" customHeight="1">
      <c r="B148" s="34"/>
      <c r="C148" s="233" t="s">
        <v>360</v>
      </c>
      <c r="D148" s="233" t="s">
        <v>337</v>
      </c>
      <c r="E148" s="234" t="s">
        <v>77</v>
      </c>
      <c r="F148" s="235" t="s">
        <v>975</v>
      </c>
      <c r="G148" s="236" t="s">
        <v>905</v>
      </c>
      <c r="H148" s="237">
        <v>336</v>
      </c>
      <c r="I148" s="238"/>
      <c r="J148" s="239">
        <f>ROUND(I148*H148,2)</f>
        <v>0</v>
      </c>
      <c r="K148" s="235" t="s">
        <v>19</v>
      </c>
      <c r="L148" s="240"/>
      <c r="M148" s="241" t="s">
        <v>19</v>
      </c>
      <c r="N148" s="242" t="s">
        <v>41</v>
      </c>
      <c r="O148" s="60"/>
      <c r="P148" s="183">
        <f>O148*H148</f>
        <v>0</v>
      </c>
      <c r="Q148" s="183">
        <v>0</v>
      </c>
      <c r="R148" s="183">
        <f>Q148*H148</f>
        <v>0</v>
      </c>
      <c r="S148" s="183">
        <v>0</v>
      </c>
      <c r="T148" s="184">
        <f>S148*H148</f>
        <v>0</v>
      </c>
      <c r="AR148" s="17" t="s">
        <v>157</v>
      </c>
      <c r="AT148" s="17" t="s">
        <v>337</v>
      </c>
      <c r="AU148" s="17" t="s">
        <v>74</v>
      </c>
      <c r="AY148" s="17" t="s">
        <v>119</v>
      </c>
      <c r="BE148" s="185">
        <f>IF(N148="základní",J148,0)</f>
        <v>0</v>
      </c>
      <c r="BF148" s="185">
        <f>IF(N148="snížená",J148,0)</f>
        <v>0</v>
      </c>
      <c r="BG148" s="185">
        <f>IF(N148="zákl. přenesená",J148,0)</f>
        <v>0</v>
      </c>
      <c r="BH148" s="185">
        <f>IF(N148="sníž. přenesená",J148,0)</f>
        <v>0</v>
      </c>
      <c r="BI148" s="185">
        <f>IF(N148="nulová",J148,0)</f>
        <v>0</v>
      </c>
      <c r="BJ148" s="17" t="s">
        <v>77</v>
      </c>
      <c r="BK148" s="185">
        <f>ROUND(I148*H148,2)</f>
        <v>0</v>
      </c>
      <c r="BL148" s="17" t="s">
        <v>138</v>
      </c>
      <c r="BM148" s="17" t="s">
        <v>976</v>
      </c>
    </row>
    <row r="149" spans="2:65" s="1" customFormat="1" ht="11.25">
      <c r="B149" s="34"/>
      <c r="C149" s="35"/>
      <c r="D149" s="186" t="s">
        <v>126</v>
      </c>
      <c r="E149" s="35"/>
      <c r="F149" s="187" t="s">
        <v>975</v>
      </c>
      <c r="G149" s="35"/>
      <c r="H149" s="35"/>
      <c r="I149" s="112"/>
      <c r="J149" s="35"/>
      <c r="K149" s="35"/>
      <c r="L149" s="38"/>
      <c r="M149" s="188"/>
      <c r="N149" s="60"/>
      <c r="O149" s="60"/>
      <c r="P149" s="60"/>
      <c r="Q149" s="60"/>
      <c r="R149" s="60"/>
      <c r="S149" s="60"/>
      <c r="T149" s="61"/>
      <c r="AT149" s="17" t="s">
        <v>126</v>
      </c>
      <c r="AU149" s="17" t="s">
        <v>74</v>
      </c>
    </row>
    <row r="150" spans="2:65" s="1" customFormat="1" ht="16.5" customHeight="1">
      <c r="B150" s="34"/>
      <c r="C150" s="233" t="s">
        <v>363</v>
      </c>
      <c r="D150" s="233" t="s">
        <v>337</v>
      </c>
      <c r="E150" s="234" t="s">
        <v>74</v>
      </c>
      <c r="F150" s="235" t="s">
        <v>977</v>
      </c>
      <c r="G150" s="236" t="s">
        <v>905</v>
      </c>
      <c r="H150" s="237">
        <v>524</v>
      </c>
      <c r="I150" s="238"/>
      <c r="J150" s="239">
        <f>ROUND(I150*H150,2)</f>
        <v>0</v>
      </c>
      <c r="K150" s="235" t="s">
        <v>19</v>
      </c>
      <c r="L150" s="240"/>
      <c r="M150" s="241" t="s">
        <v>19</v>
      </c>
      <c r="N150" s="242" t="s">
        <v>41</v>
      </c>
      <c r="O150" s="60"/>
      <c r="P150" s="183">
        <f>O150*H150</f>
        <v>0</v>
      </c>
      <c r="Q150" s="183">
        <v>0</v>
      </c>
      <c r="R150" s="183">
        <f>Q150*H150</f>
        <v>0</v>
      </c>
      <c r="S150" s="183">
        <v>0</v>
      </c>
      <c r="T150" s="184">
        <f>S150*H150</f>
        <v>0</v>
      </c>
      <c r="AR150" s="17" t="s">
        <v>157</v>
      </c>
      <c r="AT150" s="17" t="s">
        <v>337</v>
      </c>
      <c r="AU150" s="17" t="s">
        <v>74</v>
      </c>
      <c r="AY150" s="17" t="s">
        <v>119</v>
      </c>
      <c r="BE150" s="185">
        <f>IF(N150="základní",J150,0)</f>
        <v>0</v>
      </c>
      <c r="BF150" s="185">
        <f>IF(N150="snížená",J150,0)</f>
        <v>0</v>
      </c>
      <c r="BG150" s="185">
        <f>IF(N150="zákl. přenesená",J150,0)</f>
        <v>0</v>
      </c>
      <c r="BH150" s="185">
        <f>IF(N150="sníž. přenesená",J150,0)</f>
        <v>0</v>
      </c>
      <c r="BI150" s="185">
        <f>IF(N150="nulová",J150,0)</f>
        <v>0</v>
      </c>
      <c r="BJ150" s="17" t="s">
        <v>77</v>
      </c>
      <c r="BK150" s="185">
        <f>ROUND(I150*H150,2)</f>
        <v>0</v>
      </c>
      <c r="BL150" s="17" t="s">
        <v>138</v>
      </c>
      <c r="BM150" s="17" t="s">
        <v>978</v>
      </c>
    </row>
    <row r="151" spans="2:65" s="1" customFormat="1" ht="11.25">
      <c r="B151" s="34"/>
      <c r="C151" s="35"/>
      <c r="D151" s="186" t="s">
        <v>126</v>
      </c>
      <c r="E151" s="35"/>
      <c r="F151" s="187" t="s">
        <v>977</v>
      </c>
      <c r="G151" s="35"/>
      <c r="H151" s="35"/>
      <c r="I151" s="112"/>
      <c r="J151" s="35"/>
      <c r="K151" s="35"/>
      <c r="L151" s="38"/>
      <c r="M151" s="188"/>
      <c r="N151" s="60"/>
      <c r="O151" s="60"/>
      <c r="P151" s="60"/>
      <c r="Q151" s="60"/>
      <c r="R151" s="60"/>
      <c r="S151" s="60"/>
      <c r="T151" s="61"/>
      <c r="AT151" s="17" t="s">
        <v>126</v>
      </c>
      <c r="AU151" s="17" t="s">
        <v>74</v>
      </c>
    </row>
    <row r="152" spans="2:65" s="1" customFormat="1" ht="16.5" customHeight="1">
      <c r="B152" s="34"/>
      <c r="C152" s="233" t="s">
        <v>368</v>
      </c>
      <c r="D152" s="233" t="s">
        <v>337</v>
      </c>
      <c r="E152" s="234" t="s">
        <v>132</v>
      </c>
      <c r="F152" s="235" t="s">
        <v>979</v>
      </c>
      <c r="G152" s="236" t="s">
        <v>905</v>
      </c>
      <c r="H152" s="237">
        <v>316</v>
      </c>
      <c r="I152" s="238"/>
      <c r="J152" s="239">
        <f>ROUND(I152*H152,2)</f>
        <v>0</v>
      </c>
      <c r="K152" s="235" t="s">
        <v>19</v>
      </c>
      <c r="L152" s="240"/>
      <c r="M152" s="241" t="s">
        <v>19</v>
      </c>
      <c r="N152" s="242" t="s">
        <v>41</v>
      </c>
      <c r="O152" s="60"/>
      <c r="P152" s="183">
        <f>O152*H152</f>
        <v>0</v>
      </c>
      <c r="Q152" s="183">
        <v>0</v>
      </c>
      <c r="R152" s="183">
        <f>Q152*H152</f>
        <v>0</v>
      </c>
      <c r="S152" s="183">
        <v>0</v>
      </c>
      <c r="T152" s="184">
        <f>S152*H152</f>
        <v>0</v>
      </c>
      <c r="AR152" s="17" t="s">
        <v>157</v>
      </c>
      <c r="AT152" s="17" t="s">
        <v>337</v>
      </c>
      <c r="AU152" s="17" t="s">
        <v>74</v>
      </c>
      <c r="AY152" s="17" t="s">
        <v>119</v>
      </c>
      <c r="BE152" s="185">
        <f>IF(N152="základní",J152,0)</f>
        <v>0</v>
      </c>
      <c r="BF152" s="185">
        <f>IF(N152="snížená",J152,0)</f>
        <v>0</v>
      </c>
      <c r="BG152" s="185">
        <f>IF(N152="zákl. přenesená",J152,0)</f>
        <v>0</v>
      </c>
      <c r="BH152" s="185">
        <f>IF(N152="sníž. přenesená",J152,0)</f>
        <v>0</v>
      </c>
      <c r="BI152" s="185">
        <f>IF(N152="nulová",J152,0)</f>
        <v>0</v>
      </c>
      <c r="BJ152" s="17" t="s">
        <v>77</v>
      </c>
      <c r="BK152" s="185">
        <f>ROUND(I152*H152,2)</f>
        <v>0</v>
      </c>
      <c r="BL152" s="17" t="s">
        <v>138</v>
      </c>
      <c r="BM152" s="17" t="s">
        <v>980</v>
      </c>
    </row>
    <row r="153" spans="2:65" s="1" customFormat="1" ht="11.25">
      <c r="B153" s="34"/>
      <c r="C153" s="35"/>
      <c r="D153" s="186" t="s">
        <v>126</v>
      </c>
      <c r="E153" s="35"/>
      <c r="F153" s="187" t="s">
        <v>979</v>
      </c>
      <c r="G153" s="35"/>
      <c r="H153" s="35"/>
      <c r="I153" s="112"/>
      <c r="J153" s="35"/>
      <c r="K153" s="35"/>
      <c r="L153" s="38"/>
      <c r="M153" s="188"/>
      <c r="N153" s="60"/>
      <c r="O153" s="60"/>
      <c r="P153" s="60"/>
      <c r="Q153" s="60"/>
      <c r="R153" s="60"/>
      <c r="S153" s="60"/>
      <c r="T153" s="61"/>
      <c r="AT153" s="17" t="s">
        <v>126</v>
      </c>
      <c r="AU153" s="17" t="s">
        <v>74</v>
      </c>
    </row>
    <row r="154" spans="2:65" s="1" customFormat="1" ht="16.5" customHeight="1">
      <c r="B154" s="34"/>
      <c r="C154" s="233" t="s">
        <v>373</v>
      </c>
      <c r="D154" s="233" t="s">
        <v>337</v>
      </c>
      <c r="E154" s="234" t="s">
        <v>138</v>
      </c>
      <c r="F154" s="235" t="s">
        <v>981</v>
      </c>
      <c r="G154" s="236" t="s">
        <v>905</v>
      </c>
      <c r="H154" s="237">
        <v>104</v>
      </c>
      <c r="I154" s="238"/>
      <c r="J154" s="239">
        <f>ROUND(I154*H154,2)</f>
        <v>0</v>
      </c>
      <c r="K154" s="235" t="s">
        <v>19</v>
      </c>
      <c r="L154" s="240"/>
      <c r="M154" s="241" t="s">
        <v>19</v>
      </c>
      <c r="N154" s="242" t="s">
        <v>41</v>
      </c>
      <c r="O154" s="60"/>
      <c r="P154" s="183">
        <f>O154*H154</f>
        <v>0</v>
      </c>
      <c r="Q154" s="183">
        <v>0</v>
      </c>
      <c r="R154" s="183">
        <f>Q154*H154</f>
        <v>0</v>
      </c>
      <c r="S154" s="183">
        <v>0</v>
      </c>
      <c r="T154" s="184">
        <f>S154*H154</f>
        <v>0</v>
      </c>
      <c r="AR154" s="17" t="s">
        <v>157</v>
      </c>
      <c r="AT154" s="17" t="s">
        <v>337</v>
      </c>
      <c r="AU154" s="17" t="s">
        <v>74</v>
      </c>
      <c r="AY154" s="17" t="s">
        <v>119</v>
      </c>
      <c r="BE154" s="185">
        <f>IF(N154="základní",J154,0)</f>
        <v>0</v>
      </c>
      <c r="BF154" s="185">
        <f>IF(N154="snížená",J154,0)</f>
        <v>0</v>
      </c>
      <c r="BG154" s="185">
        <f>IF(N154="zákl. přenesená",J154,0)</f>
        <v>0</v>
      </c>
      <c r="BH154" s="185">
        <f>IF(N154="sníž. přenesená",J154,0)</f>
        <v>0</v>
      </c>
      <c r="BI154" s="185">
        <f>IF(N154="nulová",J154,0)</f>
        <v>0</v>
      </c>
      <c r="BJ154" s="17" t="s">
        <v>77</v>
      </c>
      <c r="BK154" s="185">
        <f>ROUND(I154*H154,2)</f>
        <v>0</v>
      </c>
      <c r="BL154" s="17" t="s">
        <v>138</v>
      </c>
      <c r="BM154" s="17" t="s">
        <v>982</v>
      </c>
    </row>
    <row r="155" spans="2:65" s="1" customFormat="1" ht="11.25">
      <c r="B155" s="34"/>
      <c r="C155" s="35"/>
      <c r="D155" s="186" t="s">
        <v>126</v>
      </c>
      <c r="E155" s="35"/>
      <c r="F155" s="187" t="s">
        <v>981</v>
      </c>
      <c r="G155" s="35"/>
      <c r="H155" s="35"/>
      <c r="I155" s="112"/>
      <c r="J155" s="35"/>
      <c r="K155" s="35"/>
      <c r="L155" s="38"/>
      <c r="M155" s="188"/>
      <c r="N155" s="60"/>
      <c r="O155" s="60"/>
      <c r="P155" s="60"/>
      <c r="Q155" s="60"/>
      <c r="R155" s="60"/>
      <c r="S155" s="60"/>
      <c r="T155" s="61"/>
      <c r="AT155" s="17" t="s">
        <v>126</v>
      </c>
      <c r="AU155" s="17" t="s">
        <v>74</v>
      </c>
    </row>
    <row r="156" spans="2:65" s="1" customFormat="1" ht="16.5" customHeight="1">
      <c r="B156" s="34"/>
      <c r="C156" s="233" t="s">
        <v>379</v>
      </c>
      <c r="D156" s="233" t="s">
        <v>337</v>
      </c>
      <c r="E156" s="234" t="s">
        <v>118</v>
      </c>
      <c r="F156" s="235" t="s">
        <v>983</v>
      </c>
      <c r="G156" s="236" t="s">
        <v>905</v>
      </c>
      <c r="H156" s="237">
        <v>171</v>
      </c>
      <c r="I156" s="238"/>
      <c r="J156" s="239">
        <f>ROUND(I156*H156,2)</f>
        <v>0</v>
      </c>
      <c r="K156" s="235" t="s">
        <v>19</v>
      </c>
      <c r="L156" s="240"/>
      <c r="M156" s="241" t="s">
        <v>19</v>
      </c>
      <c r="N156" s="242" t="s">
        <v>41</v>
      </c>
      <c r="O156" s="60"/>
      <c r="P156" s="183">
        <f>O156*H156</f>
        <v>0</v>
      </c>
      <c r="Q156" s="183">
        <v>0</v>
      </c>
      <c r="R156" s="183">
        <f>Q156*H156</f>
        <v>0</v>
      </c>
      <c r="S156" s="183">
        <v>0</v>
      </c>
      <c r="T156" s="184">
        <f>S156*H156</f>
        <v>0</v>
      </c>
      <c r="AR156" s="17" t="s">
        <v>157</v>
      </c>
      <c r="AT156" s="17" t="s">
        <v>337</v>
      </c>
      <c r="AU156" s="17" t="s">
        <v>74</v>
      </c>
      <c r="AY156" s="17" t="s">
        <v>119</v>
      </c>
      <c r="BE156" s="185">
        <f>IF(N156="základní",J156,0)</f>
        <v>0</v>
      </c>
      <c r="BF156" s="185">
        <f>IF(N156="snížená",J156,0)</f>
        <v>0</v>
      </c>
      <c r="BG156" s="185">
        <f>IF(N156="zákl. přenesená",J156,0)</f>
        <v>0</v>
      </c>
      <c r="BH156" s="185">
        <f>IF(N156="sníž. přenesená",J156,0)</f>
        <v>0</v>
      </c>
      <c r="BI156" s="185">
        <f>IF(N156="nulová",J156,0)</f>
        <v>0</v>
      </c>
      <c r="BJ156" s="17" t="s">
        <v>77</v>
      </c>
      <c r="BK156" s="185">
        <f>ROUND(I156*H156,2)</f>
        <v>0</v>
      </c>
      <c r="BL156" s="17" t="s">
        <v>138</v>
      </c>
      <c r="BM156" s="17" t="s">
        <v>984</v>
      </c>
    </row>
    <row r="157" spans="2:65" s="1" customFormat="1" ht="11.25">
      <c r="B157" s="34"/>
      <c r="C157" s="35"/>
      <c r="D157" s="186" t="s">
        <v>126</v>
      </c>
      <c r="E157" s="35"/>
      <c r="F157" s="187" t="s">
        <v>983</v>
      </c>
      <c r="G157" s="35"/>
      <c r="H157" s="35"/>
      <c r="I157" s="112"/>
      <c r="J157" s="35"/>
      <c r="K157" s="35"/>
      <c r="L157" s="38"/>
      <c r="M157" s="188"/>
      <c r="N157" s="60"/>
      <c r="O157" s="60"/>
      <c r="P157" s="60"/>
      <c r="Q157" s="60"/>
      <c r="R157" s="60"/>
      <c r="S157" s="60"/>
      <c r="T157" s="61"/>
      <c r="AT157" s="17" t="s">
        <v>126</v>
      </c>
      <c r="AU157" s="17" t="s">
        <v>74</v>
      </c>
    </row>
    <row r="158" spans="2:65" s="1" customFormat="1" ht="16.5" customHeight="1">
      <c r="B158" s="34"/>
      <c r="C158" s="233" t="s">
        <v>384</v>
      </c>
      <c r="D158" s="233" t="s">
        <v>337</v>
      </c>
      <c r="E158" s="234" t="s">
        <v>146</v>
      </c>
      <c r="F158" s="235" t="s">
        <v>985</v>
      </c>
      <c r="G158" s="236" t="s">
        <v>905</v>
      </c>
      <c r="H158" s="237">
        <v>42</v>
      </c>
      <c r="I158" s="238"/>
      <c r="J158" s="239">
        <f>ROUND(I158*H158,2)</f>
        <v>0</v>
      </c>
      <c r="K158" s="235" t="s">
        <v>19</v>
      </c>
      <c r="L158" s="240"/>
      <c r="M158" s="241" t="s">
        <v>19</v>
      </c>
      <c r="N158" s="242" t="s">
        <v>41</v>
      </c>
      <c r="O158" s="60"/>
      <c r="P158" s="183">
        <f>O158*H158</f>
        <v>0</v>
      </c>
      <c r="Q158" s="183">
        <v>0</v>
      </c>
      <c r="R158" s="183">
        <f>Q158*H158</f>
        <v>0</v>
      </c>
      <c r="S158" s="183">
        <v>0</v>
      </c>
      <c r="T158" s="184">
        <f>S158*H158</f>
        <v>0</v>
      </c>
      <c r="AR158" s="17" t="s">
        <v>157</v>
      </c>
      <c r="AT158" s="17" t="s">
        <v>337</v>
      </c>
      <c r="AU158" s="17" t="s">
        <v>74</v>
      </c>
      <c r="AY158" s="17" t="s">
        <v>119</v>
      </c>
      <c r="BE158" s="185">
        <f>IF(N158="základní",J158,0)</f>
        <v>0</v>
      </c>
      <c r="BF158" s="185">
        <f>IF(N158="snížená",J158,0)</f>
        <v>0</v>
      </c>
      <c r="BG158" s="185">
        <f>IF(N158="zákl. přenesená",J158,0)</f>
        <v>0</v>
      </c>
      <c r="BH158" s="185">
        <f>IF(N158="sníž. přenesená",J158,0)</f>
        <v>0</v>
      </c>
      <c r="BI158" s="185">
        <f>IF(N158="nulová",J158,0)</f>
        <v>0</v>
      </c>
      <c r="BJ158" s="17" t="s">
        <v>77</v>
      </c>
      <c r="BK158" s="185">
        <f>ROUND(I158*H158,2)</f>
        <v>0</v>
      </c>
      <c r="BL158" s="17" t="s">
        <v>138</v>
      </c>
      <c r="BM158" s="17" t="s">
        <v>986</v>
      </c>
    </row>
    <row r="159" spans="2:65" s="1" customFormat="1" ht="11.25">
      <c r="B159" s="34"/>
      <c r="C159" s="35"/>
      <c r="D159" s="186" t="s">
        <v>126</v>
      </c>
      <c r="E159" s="35"/>
      <c r="F159" s="187" t="s">
        <v>985</v>
      </c>
      <c r="G159" s="35"/>
      <c r="H159" s="35"/>
      <c r="I159" s="112"/>
      <c r="J159" s="35"/>
      <c r="K159" s="35"/>
      <c r="L159" s="38"/>
      <c r="M159" s="188"/>
      <c r="N159" s="60"/>
      <c r="O159" s="60"/>
      <c r="P159" s="60"/>
      <c r="Q159" s="60"/>
      <c r="R159" s="60"/>
      <c r="S159" s="60"/>
      <c r="T159" s="61"/>
      <c r="AT159" s="17" t="s">
        <v>126</v>
      </c>
      <c r="AU159" s="17" t="s">
        <v>74</v>
      </c>
    </row>
    <row r="160" spans="2:65" s="1" customFormat="1" ht="16.5" customHeight="1">
      <c r="B160" s="34"/>
      <c r="C160" s="233" t="s">
        <v>391</v>
      </c>
      <c r="D160" s="233" t="s">
        <v>337</v>
      </c>
      <c r="E160" s="234" t="s">
        <v>151</v>
      </c>
      <c r="F160" s="235" t="s">
        <v>987</v>
      </c>
      <c r="G160" s="236" t="s">
        <v>905</v>
      </c>
      <c r="H160" s="237">
        <v>36</v>
      </c>
      <c r="I160" s="238"/>
      <c r="J160" s="239">
        <f>ROUND(I160*H160,2)</f>
        <v>0</v>
      </c>
      <c r="K160" s="235" t="s">
        <v>19</v>
      </c>
      <c r="L160" s="240"/>
      <c r="M160" s="241" t="s">
        <v>19</v>
      </c>
      <c r="N160" s="242" t="s">
        <v>41</v>
      </c>
      <c r="O160" s="60"/>
      <c r="P160" s="183">
        <f>O160*H160</f>
        <v>0</v>
      </c>
      <c r="Q160" s="183">
        <v>0</v>
      </c>
      <c r="R160" s="183">
        <f>Q160*H160</f>
        <v>0</v>
      </c>
      <c r="S160" s="183">
        <v>0</v>
      </c>
      <c r="T160" s="184">
        <f>S160*H160</f>
        <v>0</v>
      </c>
      <c r="AR160" s="17" t="s">
        <v>157</v>
      </c>
      <c r="AT160" s="17" t="s">
        <v>337</v>
      </c>
      <c r="AU160" s="17" t="s">
        <v>74</v>
      </c>
      <c r="AY160" s="17" t="s">
        <v>119</v>
      </c>
      <c r="BE160" s="185">
        <f>IF(N160="základní",J160,0)</f>
        <v>0</v>
      </c>
      <c r="BF160" s="185">
        <f>IF(N160="snížená",J160,0)</f>
        <v>0</v>
      </c>
      <c r="BG160" s="185">
        <f>IF(N160="zákl. přenesená",J160,0)</f>
        <v>0</v>
      </c>
      <c r="BH160" s="185">
        <f>IF(N160="sníž. přenesená",J160,0)</f>
        <v>0</v>
      </c>
      <c r="BI160" s="185">
        <f>IF(N160="nulová",J160,0)</f>
        <v>0</v>
      </c>
      <c r="BJ160" s="17" t="s">
        <v>77</v>
      </c>
      <c r="BK160" s="185">
        <f>ROUND(I160*H160,2)</f>
        <v>0</v>
      </c>
      <c r="BL160" s="17" t="s">
        <v>138</v>
      </c>
      <c r="BM160" s="17" t="s">
        <v>988</v>
      </c>
    </row>
    <row r="161" spans="2:65" s="1" customFormat="1" ht="11.25">
      <c r="B161" s="34"/>
      <c r="C161" s="35"/>
      <c r="D161" s="186" t="s">
        <v>126</v>
      </c>
      <c r="E161" s="35"/>
      <c r="F161" s="187" t="s">
        <v>987</v>
      </c>
      <c r="G161" s="35"/>
      <c r="H161" s="35"/>
      <c r="I161" s="112"/>
      <c r="J161" s="35"/>
      <c r="K161" s="35"/>
      <c r="L161" s="38"/>
      <c r="M161" s="188"/>
      <c r="N161" s="60"/>
      <c r="O161" s="60"/>
      <c r="P161" s="60"/>
      <c r="Q161" s="60"/>
      <c r="R161" s="60"/>
      <c r="S161" s="60"/>
      <c r="T161" s="61"/>
      <c r="AT161" s="17" t="s">
        <v>126</v>
      </c>
      <c r="AU161" s="17" t="s">
        <v>74</v>
      </c>
    </row>
    <row r="162" spans="2:65" s="1" customFormat="1" ht="16.5" customHeight="1">
      <c r="B162" s="34"/>
      <c r="C162" s="174" t="s">
        <v>409</v>
      </c>
      <c r="D162" s="174" t="s">
        <v>120</v>
      </c>
      <c r="E162" s="175" t="s">
        <v>989</v>
      </c>
      <c r="F162" s="176" t="s">
        <v>971</v>
      </c>
      <c r="G162" s="177" t="s">
        <v>239</v>
      </c>
      <c r="H162" s="178">
        <v>32.76</v>
      </c>
      <c r="I162" s="179"/>
      <c r="J162" s="180">
        <f>ROUND(I162*H162,2)</f>
        <v>0</v>
      </c>
      <c r="K162" s="176" t="s">
        <v>19</v>
      </c>
      <c r="L162" s="38"/>
      <c r="M162" s="181" t="s">
        <v>19</v>
      </c>
      <c r="N162" s="182" t="s">
        <v>41</v>
      </c>
      <c r="O162" s="60"/>
      <c r="P162" s="183">
        <f>O162*H162</f>
        <v>0</v>
      </c>
      <c r="Q162" s="183">
        <v>0</v>
      </c>
      <c r="R162" s="183">
        <f>Q162*H162</f>
        <v>0</v>
      </c>
      <c r="S162" s="183">
        <v>0</v>
      </c>
      <c r="T162" s="184">
        <f>S162*H162</f>
        <v>0</v>
      </c>
      <c r="AR162" s="17" t="s">
        <v>138</v>
      </c>
      <c r="AT162" s="17" t="s">
        <v>120</v>
      </c>
      <c r="AU162" s="17" t="s">
        <v>74</v>
      </c>
      <c r="AY162" s="17" t="s">
        <v>119</v>
      </c>
      <c r="BE162" s="185">
        <f>IF(N162="základní",J162,0)</f>
        <v>0</v>
      </c>
      <c r="BF162" s="185">
        <f>IF(N162="snížená",J162,0)</f>
        <v>0</v>
      </c>
      <c r="BG162" s="185">
        <f>IF(N162="zákl. přenesená",J162,0)</f>
        <v>0</v>
      </c>
      <c r="BH162" s="185">
        <f>IF(N162="sníž. přenesená",J162,0)</f>
        <v>0</v>
      </c>
      <c r="BI162" s="185">
        <f>IF(N162="nulová",J162,0)</f>
        <v>0</v>
      </c>
      <c r="BJ162" s="17" t="s">
        <v>77</v>
      </c>
      <c r="BK162" s="185">
        <f>ROUND(I162*H162,2)</f>
        <v>0</v>
      </c>
      <c r="BL162" s="17" t="s">
        <v>138</v>
      </c>
      <c r="BM162" s="17" t="s">
        <v>990</v>
      </c>
    </row>
    <row r="163" spans="2:65" s="1" customFormat="1" ht="11.25">
      <c r="B163" s="34"/>
      <c r="C163" s="35"/>
      <c r="D163" s="186" t="s">
        <v>126</v>
      </c>
      <c r="E163" s="35"/>
      <c r="F163" s="187" t="s">
        <v>971</v>
      </c>
      <c r="G163" s="35"/>
      <c r="H163" s="35"/>
      <c r="I163" s="112"/>
      <c r="J163" s="35"/>
      <c r="K163" s="35"/>
      <c r="L163" s="38"/>
      <c r="M163" s="188"/>
      <c r="N163" s="60"/>
      <c r="O163" s="60"/>
      <c r="P163" s="60"/>
      <c r="Q163" s="60"/>
      <c r="R163" s="60"/>
      <c r="S163" s="60"/>
      <c r="T163" s="61"/>
      <c r="AT163" s="17" t="s">
        <v>126</v>
      </c>
      <c r="AU163" s="17" t="s">
        <v>74</v>
      </c>
    </row>
    <row r="164" spans="2:65" s="1" customFormat="1" ht="16.5" customHeight="1">
      <c r="B164" s="34"/>
      <c r="C164" s="174" t="s">
        <v>419</v>
      </c>
      <c r="D164" s="174" t="s">
        <v>120</v>
      </c>
      <c r="E164" s="175" t="s">
        <v>991</v>
      </c>
      <c r="F164" s="176" t="s">
        <v>992</v>
      </c>
      <c r="G164" s="177" t="s">
        <v>905</v>
      </c>
      <c r="H164" s="178">
        <v>36</v>
      </c>
      <c r="I164" s="179"/>
      <c r="J164" s="180">
        <f>ROUND(I164*H164,2)</f>
        <v>0</v>
      </c>
      <c r="K164" s="176" t="s">
        <v>19</v>
      </c>
      <c r="L164" s="38"/>
      <c r="M164" s="181" t="s">
        <v>19</v>
      </c>
      <c r="N164" s="182" t="s">
        <v>41</v>
      </c>
      <c r="O164" s="60"/>
      <c r="P164" s="183">
        <f>O164*H164</f>
        <v>0</v>
      </c>
      <c r="Q164" s="183">
        <v>0</v>
      </c>
      <c r="R164" s="183">
        <f>Q164*H164</f>
        <v>0</v>
      </c>
      <c r="S164" s="183">
        <v>0</v>
      </c>
      <c r="T164" s="184">
        <f>S164*H164</f>
        <v>0</v>
      </c>
      <c r="AR164" s="17" t="s">
        <v>138</v>
      </c>
      <c r="AT164" s="17" t="s">
        <v>120</v>
      </c>
      <c r="AU164" s="17" t="s">
        <v>74</v>
      </c>
      <c r="AY164" s="17" t="s">
        <v>119</v>
      </c>
      <c r="BE164" s="185">
        <f>IF(N164="základní",J164,0)</f>
        <v>0</v>
      </c>
      <c r="BF164" s="185">
        <f>IF(N164="snížená",J164,0)</f>
        <v>0</v>
      </c>
      <c r="BG164" s="185">
        <f>IF(N164="zákl. přenesená",J164,0)</f>
        <v>0</v>
      </c>
      <c r="BH164" s="185">
        <f>IF(N164="sníž. přenesená",J164,0)</f>
        <v>0</v>
      </c>
      <c r="BI164" s="185">
        <f>IF(N164="nulová",J164,0)</f>
        <v>0</v>
      </c>
      <c r="BJ164" s="17" t="s">
        <v>77</v>
      </c>
      <c r="BK164" s="185">
        <f>ROUND(I164*H164,2)</f>
        <v>0</v>
      </c>
      <c r="BL164" s="17" t="s">
        <v>138</v>
      </c>
      <c r="BM164" s="17" t="s">
        <v>993</v>
      </c>
    </row>
    <row r="165" spans="2:65" s="1" customFormat="1" ht="11.25">
      <c r="B165" s="34"/>
      <c r="C165" s="35"/>
      <c r="D165" s="186" t="s">
        <v>126</v>
      </c>
      <c r="E165" s="35"/>
      <c r="F165" s="187" t="s">
        <v>992</v>
      </c>
      <c r="G165" s="35"/>
      <c r="H165" s="35"/>
      <c r="I165" s="112"/>
      <c r="J165" s="35"/>
      <c r="K165" s="35"/>
      <c r="L165" s="38"/>
      <c r="M165" s="188"/>
      <c r="N165" s="60"/>
      <c r="O165" s="60"/>
      <c r="P165" s="60"/>
      <c r="Q165" s="60"/>
      <c r="R165" s="60"/>
      <c r="S165" s="60"/>
      <c r="T165" s="61"/>
      <c r="AT165" s="17" t="s">
        <v>126</v>
      </c>
      <c r="AU165" s="17" t="s">
        <v>74</v>
      </c>
    </row>
    <row r="166" spans="2:65" s="1" customFormat="1" ht="16.5" customHeight="1">
      <c r="B166" s="34"/>
      <c r="C166" s="174" t="s">
        <v>437</v>
      </c>
      <c r="D166" s="174" t="s">
        <v>120</v>
      </c>
      <c r="E166" s="175" t="s">
        <v>994</v>
      </c>
      <c r="F166" s="176" t="s">
        <v>995</v>
      </c>
      <c r="G166" s="177" t="s">
        <v>182</v>
      </c>
      <c r="H166" s="178">
        <v>25</v>
      </c>
      <c r="I166" s="179"/>
      <c r="J166" s="180">
        <f>ROUND(I166*H166,2)</f>
        <v>0</v>
      </c>
      <c r="K166" s="176" t="s">
        <v>19</v>
      </c>
      <c r="L166" s="38"/>
      <c r="M166" s="181" t="s">
        <v>19</v>
      </c>
      <c r="N166" s="182" t="s">
        <v>41</v>
      </c>
      <c r="O166" s="60"/>
      <c r="P166" s="183">
        <f>O166*H166</f>
        <v>0</v>
      </c>
      <c r="Q166" s="183">
        <v>0</v>
      </c>
      <c r="R166" s="183">
        <f>Q166*H166</f>
        <v>0</v>
      </c>
      <c r="S166" s="183">
        <v>0</v>
      </c>
      <c r="T166" s="184">
        <f>S166*H166</f>
        <v>0</v>
      </c>
      <c r="AR166" s="17" t="s">
        <v>138</v>
      </c>
      <c r="AT166" s="17" t="s">
        <v>120</v>
      </c>
      <c r="AU166" s="17" t="s">
        <v>74</v>
      </c>
      <c r="AY166" s="17" t="s">
        <v>119</v>
      </c>
      <c r="BE166" s="185">
        <f>IF(N166="základní",J166,0)</f>
        <v>0</v>
      </c>
      <c r="BF166" s="185">
        <f>IF(N166="snížená",J166,0)</f>
        <v>0</v>
      </c>
      <c r="BG166" s="185">
        <f>IF(N166="zákl. přenesená",J166,0)</f>
        <v>0</v>
      </c>
      <c r="BH166" s="185">
        <f>IF(N166="sníž. přenesená",J166,0)</f>
        <v>0</v>
      </c>
      <c r="BI166" s="185">
        <f>IF(N166="nulová",J166,0)</f>
        <v>0</v>
      </c>
      <c r="BJ166" s="17" t="s">
        <v>77</v>
      </c>
      <c r="BK166" s="185">
        <f>ROUND(I166*H166,2)</f>
        <v>0</v>
      </c>
      <c r="BL166" s="17" t="s">
        <v>138</v>
      </c>
      <c r="BM166" s="17" t="s">
        <v>996</v>
      </c>
    </row>
    <row r="167" spans="2:65" s="1" customFormat="1" ht="11.25">
      <c r="B167" s="34"/>
      <c r="C167" s="35"/>
      <c r="D167" s="186" t="s">
        <v>126</v>
      </c>
      <c r="E167" s="35"/>
      <c r="F167" s="187" t="s">
        <v>995</v>
      </c>
      <c r="G167" s="35"/>
      <c r="H167" s="35"/>
      <c r="I167" s="112"/>
      <c r="J167" s="35"/>
      <c r="K167" s="35"/>
      <c r="L167" s="38"/>
      <c r="M167" s="188"/>
      <c r="N167" s="60"/>
      <c r="O167" s="60"/>
      <c r="P167" s="60"/>
      <c r="Q167" s="60"/>
      <c r="R167" s="60"/>
      <c r="S167" s="60"/>
      <c r="T167" s="61"/>
      <c r="AT167" s="17" t="s">
        <v>126</v>
      </c>
      <c r="AU167" s="17" t="s">
        <v>74</v>
      </c>
    </row>
    <row r="168" spans="2:65" s="1" customFormat="1" ht="16.5" customHeight="1">
      <c r="B168" s="34"/>
      <c r="C168" s="233" t="s">
        <v>444</v>
      </c>
      <c r="D168" s="233" t="s">
        <v>337</v>
      </c>
      <c r="E168" s="234" t="s">
        <v>997</v>
      </c>
      <c r="F168" s="235" t="s">
        <v>998</v>
      </c>
      <c r="G168" s="236" t="s">
        <v>239</v>
      </c>
      <c r="H168" s="237">
        <v>0.05</v>
      </c>
      <c r="I168" s="238"/>
      <c r="J168" s="239">
        <f>ROUND(I168*H168,2)</f>
        <v>0</v>
      </c>
      <c r="K168" s="235" t="s">
        <v>19</v>
      </c>
      <c r="L168" s="240"/>
      <c r="M168" s="241" t="s">
        <v>19</v>
      </c>
      <c r="N168" s="242" t="s">
        <v>41</v>
      </c>
      <c r="O168" s="60"/>
      <c r="P168" s="183">
        <f>O168*H168</f>
        <v>0</v>
      </c>
      <c r="Q168" s="183">
        <v>0</v>
      </c>
      <c r="R168" s="183">
        <f>Q168*H168</f>
        <v>0</v>
      </c>
      <c r="S168" s="183">
        <v>0</v>
      </c>
      <c r="T168" s="184">
        <f>S168*H168</f>
        <v>0</v>
      </c>
      <c r="AR168" s="17" t="s">
        <v>157</v>
      </c>
      <c r="AT168" s="17" t="s">
        <v>337</v>
      </c>
      <c r="AU168" s="17" t="s">
        <v>74</v>
      </c>
      <c r="AY168" s="17" t="s">
        <v>119</v>
      </c>
      <c r="BE168" s="185">
        <f>IF(N168="základní",J168,0)</f>
        <v>0</v>
      </c>
      <c r="BF168" s="185">
        <f>IF(N168="snížená",J168,0)</f>
        <v>0</v>
      </c>
      <c r="BG168" s="185">
        <f>IF(N168="zákl. přenesená",J168,0)</f>
        <v>0</v>
      </c>
      <c r="BH168" s="185">
        <f>IF(N168="sníž. přenesená",J168,0)</f>
        <v>0</v>
      </c>
      <c r="BI168" s="185">
        <f>IF(N168="nulová",J168,0)</f>
        <v>0</v>
      </c>
      <c r="BJ168" s="17" t="s">
        <v>77</v>
      </c>
      <c r="BK168" s="185">
        <f>ROUND(I168*H168,2)</f>
        <v>0</v>
      </c>
      <c r="BL168" s="17" t="s">
        <v>138</v>
      </c>
      <c r="BM168" s="17" t="s">
        <v>999</v>
      </c>
    </row>
    <row r="169" spans="2:65" s="1" customFormat="1" ht="11.25">
      <c r="B169" s="34"/>
      <c r="C169" s="35"/>
      <c r="D169" s="186" t="s">
        <v>126</v>
      </c>
      <c r="E169" s="35"/>
      <c r="F169" s="187" t="s">
        <v>998</v>
      </c>
      <c r="G169" s="35"/>
      <c r="H169" s="35"/>
      <c r="I169" s="112"/>
      <c r="J169" s="35"/>
      <c r="K169" s="35"/>
      <c r="L169" s="38"/>
      <c r="M169" s="188"/>
      <c r="N169" s="60"/>
      <c r="O169" s="60"/>
      <c r="P169" s="60"/>
      <c r="Q169" s="60"/>
      <c r="R169" s="60"/>
      <c r="S169" s="60"/>
      <c r="T169" s="61"/>
      <c r="AT169" s="17" t="s">
        <v>126</v>
      </c>
      <c r="AU169" s="17" t="s">
        <v>74</v>
      </c>
    </row>
    <row r="170" spans="2:65" s="1" customFormat="1" ht="16.5" customHeight="1">
      <c r="B170" s="34"/>
      <c r="C170" s="174" t="s">
        <v>453</v>
      </c>
      <c r="D170" s="174" t="s">
        <v>120</v>
      </c>
      <c r="E170" s="175" t="s">
        <v>1000</v>
      </c>
      <c r="F170" s="176" t="s">
        <v>1001</v>
      </c>
      <c r="G170" s="177" t="s">
        <v>239</v>
      </c>
      <c r="H170" s="178">
        <v>23.58</v>
      </c>
      <c r="I170" s="179"/>
      <c r="J170" s="180">
        <f>ROUND(I170*H170,2)</f>
        <v>0</v>
      </c>
      <c r="K170" s="176" t="s">
        <v>19</v>
      </c>
      <c r="L170" s="38"/>
      <c r="M170" s="181" t="s">
        <v>19</v>
      </c>
      <c r="N170" s="182" t="s">
        <v>41</v>
      </c>
      <c r="O170" s="60"/>
      <c r="P170" s="183">
        <f>O170*H170</f>
        <v>0</v>
      </c>
      <c r="Q170" s="183">
        <v>0</v>
      </c>
      <c r="R170" s="183">
        <f>Q170*H170</f>
        <v>0</v>
      </c>
      <c r="S170" s="183">
        <v>0</v>
      </c>
      <c r="T170" s="184">
        <f>S170*H170</f>
        <v>0</v>
      </c>
      <c r="AR170" s="17" t="s">
        <v>138</v>
      </c>
      <c r="AT170" s="17" t="s">
        <v>120</v>
      </c>
      <c r="AU170" s="17" t="s">
        <v>74</v>
      </c>
      <c r="AY170" s="17" t="s">
        <v>119</v>
      </c>
      <c r="BE170" s="185">
        <f>IF(N170="základní",J170,0)</f>
        <v>0</v>
      </c>
      <c r="BF170" s="185">
        <f>IF(N170="snížená",J170,0)</f>
        <v>0</v>
      </c>
      <c r="BG170" s="185">
        <f>IF(N170="zákl. přenesená",J170,0)</f>
        <v>0</v>
      </c>
      <c r="BH170" s="185">
        <f>IF(N170="sníž. přenesená",J170,0)</f>
        <v>0</v>
      </c>
      <c r="BI170" s="185">
        <f>IF(N170="nulová",J170,0)</f>
        <v>0</v>
      </c>
      <c r="BJ170" s="17" t="s">
        <v>77</v>
      </c>
      <c r="BK170" s="185">
        <f>ROUND(I170*H170,2)</f>
        <v>0</v>
      </c>
      <c r="BL170" s="17" t="s">
        <v>138</v>
      </c>
      <c r="BM170" s="17" t="s">
        <v>1002</v>
      </c>
    </row>
    <row r="171" spans="2:65" s="1" customFormat="1" ht="11.25">
      <c r="B171" s="34"/>
      <c r="C171" s="35"/>
      <c r="D171" s="186" t="s">
        <v>126</v>
      </c>
      <c r="E171" s="35"/>
      <c r="F171" s="187" t="s">
        <v>1001</v>
      </c>
      <c r="G171" s="35"/>
      <c r="H171" s="35"/>
      <c r="I171" s="112"/>
      <c r="J171" s="35"/>
      <c r="K171" s="35"/>
      <c r="L171" s="38"/>
      <c r="M171" s="188"/>
      <c r="N171" s="60"/>
      <c r="O171" s="60"/>
      <c r="P171" s="60"/>
      <c r="Q171" s="60"/>
      <c r="R171" s="60"/>
      <c r="S171" s="60"/>
      <c r="T171" s="61"/>
      <c r="AT171" s="17" t="s">
        <v>126</v>
      </c>
      <c r="AU171" s="17" t="s">
        <v>74</v>
      </c>
    </row>
    <row r="172" spans="2:65" s="1" customFormat="1" ht="16.5" customHeight="1">
      <c r="B172" s="34"/>
      <c r="C172" s="233" t="s">
        <v>457</v>
      </c>
      <c r="D172" s="233" t="s">
        <v>337</v>
      </c>
      <c r="E172" s="234" t="s">
        <v>1003</v>
      </c>
      <c r="F172" s="235" t="s">
        <v>1004</v>
      </c>
      <c r="G172" s="236" t="s">
        <v>900</v>
      </c>
      <c r="H172" s="237">
        <v>10.8</v>
      </c>
      <c r="I172" s="238"/>
      <c r="J172" s="239">
        <f>ROUND(I172*H172,2)</f>
        <v>0</v>
      </c>
      <c r="K172" s="235" t="s">
        <v>19</v>
      </c>
      <c r="L172" s="240"/>
      <c r="M172" s="241" t="s">
        <v>19</v>
      </c>
      <c r="N172" s="242" t="s">
        <v>41</v>
      </c>
      <c r="O172" s="60"/>
      <c r="P172" s="183">
        <f>O172*H172</f>
        <v>0</v>
      </c>
      <c r="Q172" s="183">
        <v>0</v>
      </c>
      <c r="R172" s="183">
        <f>Q172*H172</f>
        <v>0</v>
      </c>
      <c r="S172" s="183">
        <v>0</v>
      </c>
      <c r="T172" s="184">
        <f>S172*H172</f>
        <v>0</v>
      </c>
      <c r="AR172" s="17" t="s">
        <v>157</v>
      </c>
      <c r="AT172" s="17" t="s">
        <v>337</v>
      </c>
      <c r="AU172" s="17" t="s">
        <v>74</v>
      </c>
      <c r="AY172" s="17" t="s">
        <v>119</v>
      </c>
      <c r="BE172" s="185">
        <f>IF(N172="základní",J172,0)</f>
        <v>0</v>
      </c>
      <c r="BF172" s="185">
        <f>IF(N172="snížená",J172,0)</f>
        <v>0</v>
      </c>
      <c r="BG172" s="185">
        <f>IF(N172="zákl. přenesená",J172,0)</f>
        <v>0</v>
      </c>
      <c r="BH172" s="185">
        <f>IF(N172="sníž. přenesená",J172,0)</f>
        <v>0</v>
      </c>
      <c r="BI172" s="185">
        <f>IF(N172="nulová",J172,0)</f>
        <v>0</v>
      </c>
      <c r="BJ172" s="17" t="s">
        <v>77</v>
      </c>
      <c r="BK172" s="185">
        <f>ROUND(I172*H172,2)</f>
        <v>0</v>
      </c>
      <c r="BL172" s="17" t="s">
        <v>138</v>
      </c>
      <c r="BM172" s="17" t="s">
        <v>1005</v>
      </c>
    </row>
    <row r="173" spans="2:65" s="1" customFormat="1" ht="11.25">
      <c r="B173" s="34"/>
      <c r="C173" s="35"/>
      <c r="D173" s="186" t="s">
        <v>126</v>
      </c>
      <c r="E173" s="35"/>
      <c r="F173" s="187" t="s">
        <v>1004</v>
      </c>
      <c r="G173" s="35"/>
      <c r="H173" s="35"/>
      <c r="I173" s="112"/>
      <c r="J173" s="35"/>
      <c r="K173" s="35"/>
      <c r="L173" s="38"/>
      <c r="M173" s="188"/>
      <c r="N173" s="60"/>
      <c r="O173" s="60"/>
      <c r="P173" s="60"/>
      <c r="Q173" s="60"/>
      <c r="R173" s="60"/>
      <c r="S173" s="60"/>
      <c r="T173" s="61"/>
      <c r="AT173" s="17" t="s">
        <v>126</v>
      </c>
      <c r="AU173" s="17" t="s">
        <v>74</v>
      </c>
    </row>
    <row r="174" spans="2:65" s="1" customFormat="1" ht="16.5" customHeight="1">
      <c r="B174" s="34"/>
      <c r="C174" s="233" t="s">
        <v>461</v>
      </c>
      <c r="D174" s="233" t="s">
        <v>337</v>
      </c>
      <c r="E174" s="234" t="s">
        <v>1006</v>
      </c>
      <c r="F174" s="235" t="s">
        <v>1007</v>
      </c>
      <c r="G174" s="236" t="s">
        <v>905</v>
      </c>
      <c r="H174" s="237">
        <v>3346</v>
      </c>
      <c r="I174" s="238"/>
      <c r="J174" s="239">
        <f>ROUND(I174*H174,2)</f>
        <v>0</v>
      </c>
      <c r="K174" s="235" t="s">
        <v>19</v>
      </c>
      <c r="L174" s="240"/>
      <c r="M174" s="241" t="s">
        <v>19</v>
      </c>
      <c r="N174" s="242" t="s">
        <v>41</v>
      </c>
      <c r="O174" s="60"/>
      <c r="P174" s="183">
        <f>O174*H174</f>
        <v>0</v>
      </c>
      <c r="Q174" s="183">
        <v>0</v>
      </c>
      <c r="R174" s="183">
        <f>Q174*H174</f>
        <v>0</v>
      </c>
      <c r="S174" s="183">
        <v>0</v>
      </c>
      <c r="T174" s="184">
        <f>S174*H174</f>
        <v>0</v>
      </c>
      <c r="AR174" s="17" t="s">
        <v>157</v>
      </c>
      <c r="AT174" s="17" t="s">
        <v>337</v>
      </c>
      <c r="AU174" s="17" t="s">
        <v>74</v>
      </c>
      <c r="AY174" s="17" t="s">
        <v>119</v>
      </c>
      <c r="BE174" s="185">
        <f>IF(N174="základní",J174,0)</f>
        <v>0</v>
      </c>
      <c r="BF174" s="185">
        <f>IF(N174="snížená",J174,0)</f>
        <v>0</v>
      </c>
      <c r="BG174" s="185">
        <f>IF(N174="zákl. přenesená",J174,0)</f>
        <v>0</v>
      </c>
      <c r="BH174" s="185">
        <f>IF(N174="sníž. přenesená",J174,0)</f>
        <v>0</v>
      </c>
      <c r="BI174" s="185">
        <f>IF(N174="nulová",J174,0)</f>
        <v>0</v>
      </c>
      <c r="BJ174" s="17" t="s">
        <v>77</v>
      </c>
      <c r="BK174" s="185">
        <f>ROUND(I174*H174,2)</f>
        <v>0</v>
      </c>
      <c r="BL174" s="17" t="s">
        <v>138</v>
      </c>
      <c r="BM174" s="17" t="s">
        <v>1008</v>
      </c>
    </row>
    <row r="175" spans="2:65" s="1" customFormat="1" ht="11.25">
      <c r="B175" s="34"/>
      <c r="C175" s="35"/>
      <c r="D175" s="186" t="s">
        <v>126</v>
      </c>
      <c r="E175" s="35"/>
      <c r="F175" s="187" t="s">
        <v>1007</v>
      </c>
      <c r="G175" s="35"/>
      <c r="H175" s="35"/>
      <c r="I175" s="112"/>
      <c r="J175" s="35"/>
      <c r="K175" s="35"/>
      <c r="L175" s="38"/>
      <c r="M175" s="188"/>
      <c r="N175" s="60"/>
      <c r="O175" s="60"/>
      <c r="P175" s="60"/>
      <c r="Q175" s="60"/>
      <c r="R175" s="60"/>
      <c r="S175" s="60"/>
      <c r="T175" s="61"/>
      <c r="AT175" s="17" t="s">
        <v>126</v>
      </c>
      <c r="AU175" s="17" t="s">
        <v>74</v>
      </c>
    </row>
    <row r="176" spans="2:65" s="11" customFormat="1" ht="11.25">
      <c r="B176" s="190"/>
      <c r="C176" s="191"/>
      <c r="D176" s="186" t="s">
        <v>136</v>
      </c>
      <c r="E176" s="192" t="s">
        <v>19</v>
      </c>
      <c r="F176" s="193" t="s">
        <v>1009</v>
      </c>
      <c r="G176" s="191"/>
      <c r="H176" s="194">
        <v>3346</v>
      </c>
      <c r="I176" s="195"/>
      <c r="J176" s="191"/>
      <c r="K176" s="191"/>
      <c r="L176" s="196"/>
      <c r="M176" s="197"/>
      <c r="N176" s="198"/>
      <c r="O176" s="198"/>
      <c r="P176" s="198"/>
      <c r="Q176" s="198"/>
      <c r="R176" s="198"/>
      <c r="S176" s="198"/>
      <c r="T176" s="199"/>
      <c r="AT176" s="200" t="s">
        <v>136</v>
      </c>
      <c r="AU176" s="200" t="s">
        <v>74</v>
      </c>
      <c r="AV176" s="11" t="s">
        <v>74</v>
      </c>
      <c r="AW176" s="11" t="s">
        <v>32</v>
      </c>
      <c r="AX176" s="11" t="s">
        <v>77</v>
      </c>
      <c r="AY176" s="200" t="s">
        <v>119</v>
      </c>
    </row>
    <row r="177" spans="2:65" s="1" customFormat="1" ht="16.5" customHeight="1">
      <c r="B177" s="34"/>
      <c r="C177" s="233" t="s">
        <v>465</v>
      </c>
      <c r="D177" s="233" t="s">
        <v>337</v>
      </c>
      <c r="E177" s="234" t="s">
        <v>1010</v>
      </c>
      <c r="F177" s="235" t="s">
        <v>1011</v>
      </c>
      <c r="G177" s="236" t="s">
        <v>905</v>
      </c>
      <c r="H177" s="237">
        <v>108</v>
      </c>
      <c r="I177" s="238"/>
      <c r="J177" s="239">
        <f>ROUND(I177*H177,2)</f>
        <v>0</v>
      </c>
      <c r="K177" s="235" t="s">
        <v>19</v>
      </c>
      <c r="L177" s="240"/>
      <c r="M177" s="241" t="s">
        <v>19</v>
      </c>
      <c r="N177" s="242" t="s">
        <v>41</v>
      </c>
      <c r="O177" s="60"/>
      <c r="P177" s="183">
        <f>O177*H177</f>
        <v>0</v>
      </c>
      <c r="Q177" s="183">
        <v>0</v>
      </c>
      <c r="R177" s="183">
        <f>Q177*H177</f>
        <v>0</v>
      </c>
      <c r="S177" s="183">
        <v>0</v>
      </c>
      <c r="T177" s="184">
        <f>S177*H177</f>
        <v>0</v>
      </c>
      <c r="AR177" s="17" t="s">
        <v>157</v>
      </c>
      <c r="AT177" s="17" t="s">
        <v>337</v>
      </c>
      <c r="AU177" s="17" t="s">
        <v>74</v>
      </c>
      <c r="AY177" s="17" t="s">
        <v>119</v>
      </c>
      <c r="BE177" s="185">
        <f>IF(N177="základní",J177,0)</f>
        <v>0</v>
      </c>
      <c r="BF177" s="185">
        <f>IF(N177="snížená",J177,0)</f>
        <v>0</v>
      </c>
      <c r="BG177" s="185">
        <f>IF(N177="zákl. přenesená",J177,0)</f>
        <v>0</v>
      </c>
      <c r="BH177" s="185">
        <f>IF(N177="sníž. přenesená",J177,0)</f>
        <v>0</v>
      </c>
      <c r="BI177" s="185">
        <f>IF(N177="nulová",J177,0)</f>
        <v>0</v>
      </c>
      <c r="BJ177" s="17" t="s">
        <v>77</v>
      </c>
      <c r="BK177" s="185">
        <f>ROUND(I177*H177,2)</f>
        <v>0</v>
      </c>
      <c r="BL177" s="17" t="s">
        <v>138</v>
      </c>
      <c r="BM177" s="17" t="s">
        <v>1012</v>
      </c>
    </row>
    <row r="178" spans="2:65" s="1" customFormat="1" ht="11.25">
      <c r="B178" s="34"/>
      <c r="C178" s="35"/>
      <c r="D178" s="186" t="s">
        <v>126</v>
      </c>
      <c r="E178" s="35"/>
      <c r="F178" s="187" t="s">
        <v>1011</v>
      </c>
      <c r="G178" s="35"/>
      <c r="H178" s="35"/>
      <c r="I178" s="112"/>
      <c r="J178" s="35"/>
      <c r="K178" s="35"/>
      <c r="L178" s="38"/>
      <c r="M178" s="188"/>
      <c r="N178" s="60"/>
      <c r="O178" s="60"/>
      <c r="P178" s="60"/>
      <c r="Q178" s="60"/>
      <c r="R178" s="60"/>
      <c r="S178" s="60"/>
      <c r="T178" s="61"/>
      <c r="AT178" s="17" t="s">
        <v>126</v>
      </c>
      <c r="AU178" s="17" t="s">
        <v>74</v>
      </c>
    </row>
    <row r="179" spans="2:65" s="1" customFormat="1" ht="16.5" customHeight="1">
      <c r="B179" s="34"/>
      <c r="C179" s="233" t="s">
        <v>469</v>
      </c>
      <c r="D179" s="233" t="s">
        <v>337</v>
      </c>
      <c r="E179" s="234" t="s">
        <v>1013</v>
      </c>
      <c r="F179" s="235" t="s">
        <v>1014</v>
      </c>
      <c r="G179" s="236" t="s">
        <v>905</v>
      </c>
      <c r="H179" s="237">
        <v>108</v>
      </c>
      <c r="I179" s="238"/>
      <c r="J179" s="239">
        <f>ROUND(I179*H179,2)</f>
        <v>0</v>
      </c>
      <c r="K179" s="235" t="s">
        <v>19</v>
      </c>
      <c r="L179" s="240"/>
      <c r="M179" s="241" t="s">
        <v>19</v>
      </c>
      <c r="N179" s="242" t="s">
        <v>41</v>
      </c>
      <c r="O179" s="60"/>
      <c r="P179" s="183">
        <f>O179*H179</f>
        <v>0</v>
      </c>
      <c r="Q179" s="183">
        <v>0</v>
      </c>
      <c r="R179" s="183">
        <f>Q179*H179</f>
        <v>0</v>
      </c>
      <c r="S179" s="183">
        <v>0</v>
      </c>
      <c r="T179" s="184">
        <f>S179*H179</f>
        <v>0</v>
      </c>
      <c r="AR179" s="17" t="s">
        <v>157</v>
      </c>
      <c r="AT179" s="17" t="s">
        <v>337</v>
      </c>
      <c r="AU179" s="17" t="s">
        <v>74</v>
      </c>
      <c r="AY179" s="17" t="s">
        <v>119</v>
      </c>
      <c r="BE179" s="185">
        <f>IF(N179="základní",J179,0)</f>
        <v>0</v>
      </c>
      <c r="BF179" s="185">
        <f>IF(N179="snížená",J179,0)</f>
        <v>0</v>
      </c>
      <c r="BG179" s="185">
        <f>IF(N179="zákl. přenesená",J179,0)</f>
        <v>0</v>
      </c>
      <c r="BH179" s="185">
        <f>IF(N179="sníž. přenesená",J179,0)</f>
        <v>0</v>
      </c>
      <c r="BI179" s="185">
        <f>IF(N179="nulová",J179,0)</f>
        <v>0</v>
      </c>
      <c r="BJ179" s="17" t="s">
        <v>77</v>
      </c>
      <c r="BK179" s="185">
        <f>ROUND(I179*H179,2)</f>
        <v>0</v>
      </c>
      <c r="BL179" s="17" t="s">
        <v>138</v>
      </c>
      <c r="BM179" s="17" t="s">
        <v>1015</v>
      </c>
    </row>
    <row r="180" spans="2:65" s="1" customFormat="1" ht="11.25">
      <c r="B180" s="34"/>
      <c r="C180" s="35"/>
      <c r="D180" s="186" t="s">
        <v>126</v>
      </c>
      <c r="E180" s="35"/>
      <c r="F180" s="187" t="s">
        <v>1014</v>
      </c>
      <c r="G180" s="35"/>
      <c r="H180" s="35"/>
      <c r="I180" s="112"/>
      <c r="J180" s="35"/>
      <c r="K180" s="35"/>
      <c r="L180" s="38"/>
      <c r="M180" s="188"/>
      <c r="N180" s="60"/>
      <c r="O180" s="60"/>
      <c r="P180" s="60"/>
      <c r="Q180" s="60"/>
      <c r="R180" s="60"/>
      <c r="S180" s="60"/>
      <c r="T180" s="61"/>
      <c r="AT180" s="17" t="s">
        <v>126</v>
      </c>
      <c r="AU180" s="17" t="s">
        <v>74</v>
      </c>
    </row>
    <row r="181" spans="2:65" s="1" customFormat="1" ht="16.5" customHeight="1">
      <c r="B181" s="34"/>
      <c r="C181" s="233" t="s">
        <v>474</v>
      </c>
      <c r="D181" s="233" t="s">
        <v>337</v>
      </c>
      <c r="E181" s="234" t="s">
        <v>1016</v>
      </c>
      <c r="F181" s="235" t="s">
        <v>1017</v>
      </c>
      <c r="G181" s="236" t="s">
        <v>239</v>
      </c>
      <c r="H181" s="237">
        <v>45.45</v>
      </c>
      <c r="I181" s="238"/>
      <c r="J181" s="239">
        <f>ROUND(I181*H181,2)</f>
        <v>0</v>
      </c>
      <c r="K181" s="235" t="s">
        <v>19</v>
      </c>
      <c r="L181" s="240"/>
      <c r="M181" s="241" t="s">
        <v>19</v>
      </c>
      <c r="N181" s="242" t="s">
        <v>41</v>
      </c>
      <c r="O181" s="60"/>
      <c r="P181" s="183">
        <f>O181*H181</f>
        <v>0</v>
      </c>
      <c r="Q181" s="183">
        <v>0</v>
      </c>
      <c r="R181" s="183">
        <f>Q181*H181</f>
        <v>0</v>
      </c>
      <c r="S181" s="183">
        <v>0</v>
      </c>
      <c r="T181" s="184">
        <f>S181*H181</f>
        <v>0</v>
      </c>
      <c r="AR181" s="17" t="s">
        <v>157</v>
      </c>
      <c r="AT181" s="17" t="s">
        <v>337</v>
      </c>
      <c r="AU181" s="17" t="s">
        <v>74</v>
      </c>
      <c r="AY181" s="17" t="s">
        <v>119</v>
      </c>
      <c r="BE181" s="185">
        <f>IF(N181="základní",J181,0)</f>
        <v>0</v>
      </c>
      <c r="BF181" s="185">
        <f>IF(N181="snížená",J181,0)</f>
        <v>0</v>
      </c>
      <c r="BG181" s="185">
        <f>IF(N181="zákl. přenesená",J181,0)</f>
        <v>0</v>
      </c>
      <c r="BH181" s="185">
        <f>IF(N181="sníž. přenesená",J181,0)</f>
        <v>0</v>
      </c>
      <c r="BI181" s="185">
        <f>IF(N181="nulová",J181,0)</f>
        <v>0</v>
      </c>
      <c r="BJ181" s="17" t="s">
        <v>77</v>
      </c>
      <c r="BK181" s="185">
        <f>ROUND(I181*H181,2)</f>
        <v>0</v>
      </c>
      <c r="BL181" s="17" t="s">
        <v>138</v>
      </c>
      <c r="BM181" s="17" t="s">
        <v>1018</v>
      </c>
    </row>
    <row r="182" spans="2:65" s="1" customFormat="1" ht="11.25">
      <c r="B182" s="34"/>
      <c r="C182" s="35"/>
      <c r="D182" s="186" t="s">
        <v>126</v>
      </c>
      <c r="E182" s="35"/>
      <c r="F182" s="187" t="s">
        <v>1017</v>
      </c>
      <c r="G182" s="35"/>
      <c r="H182" s="35"/>
      <c r="I182" s="112"/>
      <c r="J182" s="35"/>
      <c r="K182" s="35"/>
      <c r="L182" s="38"/>
      <c r="M182" s="201"/>
      <c r="N182" s="202"/>
      <c r="O182" s="202"/>
      <c r="P182" s="202"/>
      <c r="Q182" s="202"/>
      <c r="R182" s="202"/>
      <c r="S182" s="202"/>
      <c r="T182" s="203"/>
      <c r="AT182" s="17" t="s">
        <v>126</v>
      </c>
      <c r="AU182" s="17" t="s">
        <v>74</v>
      </c>
    </row>
    <row r="183" spans="2:65" s="1" customFormat="1" ht="6.95" customHeight="1">
      <c r="B183" s="46"/>
      <c r="C183" s="47"/>
      <c r="D183" s="47"/>
      <c r="E183" s="47"/>
      <c r="F183" s="47"/>
      <c r="G183" s="47"/>
      <c r="H183" s="47"/>
      <c r="I183" s="134"/>
      <c r="J183" s="47"/>
      <c r="K183" s="47"/>
      <c r="L183" s="38"/>
    </row>
  </sheetData>
  <sheetProtection algorithmName="SHA-512" hashValue="YpkOa39BEy1TfEC9Cym6aafX1b60FPKzn3zvvJ1rB9iyVkKpBIp7qf4WMIrPyqUlDv8a65S7m7HvxrjLedyk6Q==" saltValue="ZhCo8rtA+314O82z84l0LEIiyXTpySWCpXwz34f0gDp9aOvzMTThxJYaQo8zDPwhRtuLWat+klH1Y2b8XQKvaw==" spinCount="100000" sheet="1" objects="1" scenarios="1" formatColumns="0" formatRows="0" autoFilter="0"/>
  <autoFilter ref="C86:K182"/>
  <mergeCells count="12">
    <mergeCell ref="E79:H79"/>
    <mergeCell ref="L2:V2"/>
    <mergeCell ref="E50:H50"/>
    <mergeCell ref="E52:H52"/>
    <mergeCell ref="E54:H54"/>
    <mergeCell ref="E75:H75"/>
    <mergeCell ref="E77:H77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8"/>
  <sheetViews>
    <sheetView showGridLines="0" zoomScaleNormal="100" workbookViewId="0"/>
  </sheetViews>
  <sheetFormatPr defaultRowHeight="11.25"/>
  <cols>
    <col min="1" max="1" width="8.33203125" style="243" customWidth="1"/>
    <col min="2" max="2" width="1.6640625" style="243" customWidth="1"/>
    <col min="3" max="4" width="5" style="243" customWidth="1"/>
    <col min="5" max="5" width="11.6640625" style="243" customWidth="1"/>
    <col min="6" max="6" width="9.1640625" style="243" customWidth="1"/>
    <col min="7" max="7" width="5" style="243" customWidth="1"/>
    <col min="8" max="8" width="77.83203125" style="243" customWidth="1"/>
    <col min="9" max="10" width="20" style="243" customWidth="1"/>
    <col min="11" max="11" width="1.6640625" style="243" customWidth="1"/>
  </cols>
  <sheetData>
    <row r="1" spans="2:11" ht="37.5" customHeight="1"/>
    <row r="2" spans="2:11" ht="7.5" customHeight="1">
      <c r="B2" s="244"/>
      <c r="C2" s="245"/>
      <c r="D2" s="245"/>
      <c r="E2" s="245"/>
      <c r="F2" s="245"/>
      <c r="G2" s="245"/>
      <c r="H2" s="245"/>
      <c r="I2" s="245"/>
      <c r="J2" s="245"/>
      <c r="K2" s="246"/>
    </row>
    <row r="3" spans="2:11" s="15" customFormat="1" ht="45" customHeight="1">
      <c r="B3" s="247"/>
      <c r="C3" s="376" t="s">
        <v>1019</v>
      </c>
      <c r="D3" s="376"/>
      <c r="E3" s="376"/>
      <c r="F3" s="376"/>
      <c r="G3" s="376"/>
      <c r="H3" s="376"/>
      <c r="I3" s="376"/>
      <c r="J3" s="376"/>
      <c r="K3" s="248"/>
    </row>
    <row r="4" spans="2:11" ht="25.5" customHeight="1">
      <c r="B4" s="249"/>
      <c r="C4" s="379" t="s">
        <v>1020</v>
      </c>
      <c r="D4" s="379"/>
      <c r="E4" s="379"/>
      <c r="F4" s="379"/>
      <c r="G4" s="379"/>
      <c r="H4" s="379"/>
      <c r="I4" s="379"/>
      <c r="J4" s="379"/>
      <c r="K4" s="250"/>
    </row>
    <row r="5" spans="2:11" ht="5.25" customHeight="1">
      <c r="B5" s="249"/>
      <c r="C5" s="251"/>
      <c r="D5" s="251"/>
      <c r="E5" s="251"/>
      <c r="F5" s="251"/>
      <c r="G5" s="251"/>
      <c r="H5" s="251"/>
      <c r="I5" s="251"/>
      <c r="J5" s="251"/>
      <c r="K5" s="250"/>
    </row>
    <row r="6" spans="2:11" ht="15" customHeight="1">
      <c r="B6" s="249"/>
      <c r="C6" s="377" t="s">
        <v>1021</v>
      </c>
      <c r="D6" s="377"/>
      <c r="E6" s="377"/>
      <c r="F6" s="377"/>
      <c r="G6" s="377"/>
      <c r="H6" s="377"/>
      <c r="I6" s="377"/>
      <c r="J6" s="377"/>
      <c r="K6" s="250"/>
    </row>
    <row r="7" spans="2:11" ht="15" customHeight="1">
      <c r="B7" s="253"/>
      <c r="C7" s="377" t="s">
        <v>1022</v>
      </c>
      <c r="D7" s="377"/>
      <c r="E7" s="377"/>
      <c r="F7" s="377"/>
      <c r="G7" s="377"/>
      <c r="H7" s="377"/>
      <c r="I7" s="377"/>
      <c r="J7" s="377"/>
      <c r="K7" s="250"/>
    </row>
    <row r="8" spans="2:11" ht="12.75" customHeight="1">
      <c r="B8" s="253"/>
      <c r="C8" s="252"/>
      <c r="D8" s="252"/>
      <c r="E8" s="252"/>
      <c r="F8" s="252"/>
      <c r="G8" s="252"/>
      <c r="H8" s="252"/>
      <c r="I8" s="252"/>
      <c r="J8" s="252"/>
      <c r="K8" s="250"/>
    </row>
    <row r="9" spans="2:11" ht="15" customHeight="1">
      <c r="B9" s="253"/>
      <c r="C9" s="377" t="s">
        <v>1023</v>
      </c>
      <c r="D9" s="377"/>
      <c r="E9" s="377"/>
      <c r="F9" s="377"/>
      <c r="G9" s="377"/>
      <c r="H9" s="377"/>
      <c r="I9" s="377"/>
      <c r="J9" s="377"/>
      <c r="K9" s="250"/>
    </row>
    <row r="10" spans="2:11" ht="15" customHeight="1">
      <c r="B10" s="253"/>
      <c r="C10" s="252"/>
      <c r="D10" s="377" t="s">
        <v>1024</v>
      </c>
      <c r="E10" s="377"/>
      <c r="F10" s="377"/>
      <c r="G10" s="377"/>
      <c r="H10" s="377"/>
      <c r="I10" s="377"/>
      <c r="J10" s="377"/>
      <c r="K10" s="250"/>
    </row>
    <row r="11" spans="2:11" ht="15" customHeight="1">
      <c r="B11" s="253"/>
      <c r="C11" s="254"/>
      <c r="D11" s="377" t="s">
        <v>1025</v>
      </c>
      <c r="E11" s="377"/>
      <c r="F11" s="377"/>
      <c r="G11" s="377"/>
      <c r="H11" s="377"/>
      <c r="I11" s="377"/>
      <c r="J11" s="377"/>
      <c r="K11" s="250"/>
    </row>
    <row r="12" spans="2:11" ht="15" customHeight="1">
      <c r="B12" s="253"/>
      <c r="C12" s="254"/>
      <c r="D12" s="252"/>
      <c r="E12" s="252"/>
      <c r="F12" s="252"/>
      <c r="G12" s="252"/>
      <c r="H12" s="252"/>
      <c r="I12" s="252"/>
      <c r="J12" s="252"/>
      <c r="K12" s="250"/>
    </row>
    <row r="13" spans="2:11" ht="15" customHeight="1">
      <c r="B13" s="253"/>
      <c r="C13" s="254"/>
      <c r="D13" s="255" t="s">
        <v>1026</v>
      </c>
      <c r="E13" s="252"/>
      <c r="F13" s="252"/>
      <c r="G13" s="252"/>
      <c r="H13" s="252"/>
      <c r="I13" s="252"/>
      <c r="J13" s="252"/>
      <c r="K13" s="250"/>
    </row>
    <row r="14" spans="2:11" ht="12.75" customHeight="1">
      <c r="B14" s="253"/>
      <c r="C14" s="254"/>
      <c r="D14" s="254"/>
      <c r="E14" s="254"/>
      <c r="F14" s="254"/>
      <c r="G14" s="254"/>
      <c r="H14" s="254"/>
      <c r="I14" s="254"/>
      <c r="J14" s="254"/>
      <c r="K14" s="250"/>
    </row>
    <row r="15" spans="2:11" ht="15" customHeight="1">
      <c r="B15" s="253"/>
      <c r="C15" s="254"/>
      <c r="D15" s="377" t="s">
        <v>1027</v>
      </c>
      <c r="E15" s="377"/>
      <c r="F15" s="377"/>
      <c r="G15" s="377"/>
      <c r="H15" s="377"/>
      <c r="I15" s="377"/>
      <c r="J15" s="377"/>
      <c r="K15" s="250"/>
    </row>
    <row r="16" spans="2:11" ht="15" customHeight="1">
      <c r="B16" s="253"/>
      <c r="C16" s="254"/>
      <c r="D16" s="377" t="s">
        <v>1028</v>
      </c>
      <c r="E16" s="377"/>
      <c r="F16" s="377"/>
      <c r="G16" s="377"/>
      <c r="H16" s="377"/>
      <c r="I16" s="377"/>
      <c r="J16" s="377"/>
      <c r="K16" s="250"/>
    </row>
    <row r="17" spans="2:11" ht="15" customHeight="1">
      <c r="B17" s="253"/>
      <c r="C17" s="254"/>
      <c r="D17" s="377" t="s">
        <v>1029</v>
      </c>
      <c r="E17" s="377"/>
      <c r="F17" s="377"/>
      <c r="G17" s="377"/>
      <c r="H17" s="377"/>
      <c r="I17" s="377"/>
      <c r="J17" s="377"/>
      <c r="K17" s="250"/>
    </row>
    <row r="18" spans="2:11" ht="15" customHeight="1">
      <c r="B18" s="253"/>
      <c r="C18" s="254"/>
      <c r="D18" s="254"/>
      <c r="E18" s="256" t="s">
        <v>76</v>
      </c>
      <c r="F18" s="377" t="s">
        <v>1030</v>
      </c>
      <c r="G18" s="377"/>
      <c r="H18" s="377"/>
      <c r="I18" s="377"/>
      <c r="J18" s="377"/>
      <c r="K18" s="250"/>
    </row>
    <row r="19" spans="2:11" ht="15" customHeight="1">
      <c r="B19" s="253"/>
      <c r="C19" s="254"/>
      <c r="D19" s="254"/>
      <c r="E19" s="256" t="s">
        <v>1031</v>
      </c>
      <c r="F19" s="377" t="s">
        <v>1032</v>
      </c>
      <c r="G19" s="377"/>
      <c r="H19" s="377"/>
      <c r="I19" s="377"/>
      <c r="J19" s="377"/>
      <c r="K19" s="250"/>
    </row>
    <row r="20" spans="2:11" ht="15" customHeight="1">
      <c r="B20" s="253"/>
      <c r="C20" s="254"/>
      <c r="D20" s="254"/>
      <c r="E20" s="256" t="s">
        <v>1033</v>
      </c>
      <c r="F20" s="377" t="s">
        <v>1034</v>
      </c>
      <c r="G20" s="377"/>
      <c r="H20" s="377"/>
      <c r="I20" s="377"/>
      <c r="J20" s="377"/>
      <c r="K20" s="250"/>
    </row>
    <row r="21" spans="2:11" ht="15" customHeight="1">
      <c r="B21" s="253"/>
      <c r="C21" s="254"/>
      <c r="D21" s="254"/>
      <c r="E21" s="256" t="s">
        <v>1035</v>
      </c>
      <c r="F21" s="377" t="s">
        <v>1036</v>
      </c>
      <c r="G21" s="377"/>
      <c r="H21" s="377"/>
      <c r="I21" s="377"/>
      <c r="J21" s="377"/>
      <c r="K21" s="250"/>
    </row>
    <row r="22" spans="2:11" ht="15" customHeight="1">
      <c r="B22" s="253"/>
      <c r="C22" s="254"/>
      <c r="D22" s="254"/>
      <c r="E22" s="256" t="s">
        <v>1037</v>
      </c>
      <c r="F22" s="377" t="s">
        <v>1038</v>
      </c>
      <c r="G22" s="377"/>
      <c r="H22" s="377"/>
      <c r="I22" s="377"/>
      <c r="J22" s="377"/>
      <c r="K22" s="250"/>
    </row>
    <row r="23" spans="2:11" ht="15" customHeight="1">
      <c r="B23" s="253"/>
      <c r="C23" s="254"/>
      <c r="D23" s="254"/>
      <c r="E23" s="256" t="s">
        <v>82</v>
      </c>
      <c r="F23" s="377" t="s">
        <v>1039</v>
      </c>
      <c r="G23" s="377"/>
      <c r="H23" s="377"/>
      <c r="I23" s="377"/>
      <c r="J23" s="377"/>
      <c r="K23" s="250"/>
    </row>
    <row r="24" spans="2:11" ht="12.75" customHeight="1">
      <c r="B24" s="253"/>
      <c r="C24" s="254"/>
      <c r="D24" s="254"/>
      <c r="E24" s="254"/>
      <c r="F24" s="254"/>
      <c r="G24" s="254"/>
      <c r="H24" s="254"/>
      <c r="I24" s="254"/>
      <c r="J24" s="254"/>
      <c r="K24" s="250"/>
    </row>
    <row r="25" spans="2:11" ht="15" customHeight="1">
      <c r="B25" s="253"/>
      <c r="C25" s="377" t="s">
        <v>1040</v>
      </c>
      <c r="D25" s="377"/>
      <c r="E25" s="377"/>
      <c r="F25" s="377"/>
      <c r="G25" s="377"/>
      <c r="H25" s="377"/>
      <c r="I25" s="377"/>
      <c r="J25" s="377"/>
      <c r="K25" s="250"/>
    </row>
    <row r="26" spans="2:11" ht="15" customHeight="1">
      <c r="B26" s="253"/>
      <c r="C26" s="377" t="s">
        <v>1041</v>
      </c>
      <c r="D26" s="377"/>
      <c r="E26" s="377"/>
      <c r="F26" s="377"/>
      <c r="G26" s="377"/>
      <c r="H26" s="377"/>
      <c r="I26" s="377"/>
      <c r="J26" s="377"/>
      <c r="K26" s="250"/>
    </row>
    <row r="27" spans="2:11" ht="15" customHeight="1">
      <c r="B27" s="253"/>
      <c r="C27" s="252"/>
      <c r="D27" s="377" t="s">
        <v>1042</v>
      </c>
      <c r="E27" s="377"/>
      <c r="F27" s="377"/>
      <c r="G27" s="377"/>
      <c r="H27" s="377"/>
      <c r="I27" s="377"/>
      <c r="J27" s="377"/>
      <c r="K27" s="250"/>
    </row>
    <row r="28" spans="2:11" ht="15" customHeight="1">
      <c r="B28" s="253"/>
      <c r="C28" s="254"/>
      <c r="D28" s="377" t="s">
        <v>1043</v>
      </c>
      <c r="E28" s="377"/>
      <c r="F28" s="377"/>
      <c r="G28" s="377"/>
      <c r="H28" s="377"/>
      <c r="I28" s="377"/>
      <c r="J28" s="377"/>
      <c r="K28" s="250"/>
    </row>
    <row r="29" spans="2:11" ht="12.75" customHeight="1">
      <c r="B29" s="253"/>
      <c r="C29" s="254"/>
      <c r="D29" s="254"/>
      <c r="E29" s="254"/>
      <c r="F29" s="254"/>
      <c r="G29" s="254"/>
      <c r="H29" s="254"/>
      <c r="I29" s="254"/>
      <c r="J29" s="254"/>
      <c r="K29" s="250"/>
    </row>
    <row r="30" spans="2:11" ht="15" customHeight="1">
      <c r="B30" s="253"/>
      <c r="C30" s="254"/>
      <c r="D30" s="377" t="s">
        <v>1044</v>
      </c>
      <c r="E30" s="377"/>
      <c r="F30" s="377"/>
      <c r="G30" s="377"/>
      <c r="H30" s="377"/>
      <c r="I30" s="377"/>
      <c r="J30" s="377"/>
      <c r="K30" s="250"/>
    </row>
    <row r="31" spans="2:11" ht="15" customHeight="1">
      <c r="B31" s="253"/>
      <c r="C31" s="254"/>
      <c r="D31" s="377" t="s">
        <v>1045</v>
      </c>
      <c r="E31" s="377"/>
      <c r="F31" s="377"/>
      <c r="G31" s="377"/>
      <c r="H31" s="377"/>
      <c r="I31" s="377"/>
      <c r="J31" s="377"/>
      <c r="K31" s="250"/>
    </row>
    <row r="32" spans="2:11" ht="12.75" customHeight="1">
      <c r="B32" s="253"/>
      <c r="C32" s="254"/>
      <c r="D32" s="254"/>
      <c r="E32" s="254"/>
      <c r="F32" s="254"/>
      <c r="G32" s="254"/>
      <c r="H32" s="254"/>
      <c r="I32" s="254"/>
      <c r="J32" s="254"/>
      <c r="K32" s="250"/>
    </row>
    <row r="33" spans="2:11" ht="15" customHeight="1">
      <c r="B33" s="253"/>
      <c r="C33" s="254"/>
      <c r="D33" s="377" t="s">
        <v>1046</v>
      </c>
      <c r="E33" s="377"/>
      <c r="F33" s="377"/>
      <c r="G33" s="377"/>
      <c r="H33" s="377"/>
      <c r="I33" s="377"/>
      <c r="J33" s="377"/>
      <c r="K33" s="250"/>
    </row>
    <row r="34" spans="2:11" ht="15" customHeight="1">
      <c r="B34" s="253"/>
      <c r="C34" s="254"/>
      <c r="D34" s="377" t="s">
        <v>1047</v>
      </c>
      <c r="E34" s="377"/>
      <c r="F34" s="377"/>
      <c r="G34" s="377"/>
      <c r="H34" s="377"/>
      <c r="I34" s="377"/>
      <c r="J34" s="377"/>
      <c r="K34" s="250"/>
    </row>
    <row r="35" spans="2:11" ht="15" customHeight="1">
      <c r="B35" s="253"/>
      <c r="C35" s="254"/>
      <c r="D35" s="377" t="s">
        <v>1048</v>
      </c>
      <c r="E35" s="377"/>
      <c r="F35" s="377"/>
      <c r="G35" s="377"/>
      <c r="H35" s="377"/>
      <c r="I35" s="377"/>
      <c r="J35" s="377"/>
      <c r="K35" s="250"/>
    </row>
    <row r="36" spans="2:11" ht="15" customHeight="1">
      <c r="B36" s="253"/>
      <c r="C36" s="254"/>
      <c r="D36" s="252"/>
      <c r="E36" s="255" t="s">
        <v>104</v>
      </c>
      <c r="F36" s="252"/>
      <c r="G36" s="377" t="s">
        <v>1049</v>
      </c>
      <c r="H36" s="377"/>
      <c r="I36" s="377"/>
      <c r="J36" s="377"/>
      <c r="K36" s="250"/>
    </row>
    <row r="37" spans="2:11" ht="30.75" customHeight="1">
      <c r="B37" s="253"/>
      <c r="C37" s="254"/>
      <c r="D37" s="252"/>
      <c r="E37" s="255" t="s">
        <v>1050</v>
      </c>
      <c r="F37" s="252"/>
      <c r="G37" s="377" t="s">
        <v>1051</v>
      </c>
      <c r="H37" s="377"/>
      <c r="I37" s="377"/>
      <c r="J37" s="377"/>
      <c r="K37" s="250"/>
    </row>
    <row r="38" spans="2:11" ht="15" customHeight="1">
      <c r="B38" s="253"/>
      <c r="C38" s="254"/>
      <c r="D38" s="252"/>
      <c r="E38" s="255" t="s">
        <v>51</v>
      </c>
      <c r="F38" s="252"/>
      <c r="G38" s="377" t="s">
        <v>1052</v>
      </c>
      <c r="H38" s="377"/>
      <c r="I38" s="377"/>
      <c r="J38" s="377"/>
      <c r="K38" s="250"/>
    </row>
    <row r="39" spans="2:11" ht="15" customHeight="1">
      <c r="B39" s="253"/>
      <c r="C39" s="254"/>
      <c r="D39" s="252"/>
      <c r="E39" s="255" t="s">
        <v>52</v>
      </c>
      <c r="F39" s="252"/>
      <c r="G39" s="377" t="s">
        <v>1053</v>
      </c>
      <c r="H39" s="377"/>
      <c r="I39" s="377"/>
      <c r="J39" s="377"/>
      <c r="K39" s="250"/>
    </row>
    <row r="40" spans="2:11" ht="15" customHeight="1">
      <c r="B40" s="253"/>
      <c r="C40" s="254"/>
      <c r="D40" s="252"/>
      <c r="E40" s="255" t="s">
        <v>105</v>
      </c>
      <c r="F40" s="252"/>
      <c r="G40" s="377" t="s">
        <v>1054</v>
      </c>
      <c r="H40" s="377"/>
      <c r="I40" s="377"/>
      <c r="J40" s="377"/>
      <c r="K40" s="250"/>
    </row>
    <row r="41" spans="2:11" ht="15" customHeight="1">
      <c r="B41" s="253"/>
      <c r="C41" s="254"/>
      <c r="D41" s="252"/>
      <c r="E41" s="255" t="s">
        <v>106</v>
      </c>
      <c r="F41" s="252"/>
      <c r="G41" s="377" t="s">
        <v>1055</v>
      </c>
      <c r="H41" s="377"/>
      <c r="I41" s="377"/>
      <c r="J41" s="377"/>
      <c r="K41" s="250"/>
    </row>
    <row r="42" spans="2:11" ht="15" customHeight="1">
      <c r="B42" s="253"/>
      <c r="C42" s="254"/>
      <c r="D42" s="252"/>
      <c r="E42" s="255" t="s">
        <v>1056</v>
      </c>
      <c r="F42" s="252"/>
      <c r="G42" s="377" t="s">
        <v>1057</v>
      </c>
      <c r="H42" s="377"/>
      <c r="I42" s="377"/>
      <c r="J42" s="377"/>
      <c r="K42" s="250"/>
    </row>
    <row r="43" spans="2:11" ht="15" customHeight="1">
      <c r="B43" s="253"/>
      <c r="C43" s="254"/>
      <c r="D43" s="252"/>
      <c r="E43" s="255"/>
      <c r="F43" s="252"/>
      <c r="G43" s="377" t="s">
        <v>1058</v>
      </c>
      <c r="H43" s="377"/>
      <c r="I43" s="377"/>
      <c r="J43" s="377"/>
      <c r="K43" s="250"/>
    </row>
    <row r="44" spans="2:11" ht="15" customHeight="1">
      <c r="B44" s="253"/>
      <c r="C44" s="254"/>
      <c r="D44" s="252"/>
      <c r="E44" s="255" t="s">
        <v>1059</v>
      </c>
      <c r="F44" s="252"/>
      <c r="G44" s="377" t="s">
        <v>1060</v>
      </c>
      <c r="H44" s="377"/>
      <c r="I44" s="377"/>
      <c r="J44" s="377"/>
      <c r="K44" s="250"/>
    </row>
    <row r="45" spans="2:11" ht="15" customHeight="1">
      <c r="B45" s="253"/>
      <c r="C45" s="254"/>
      <c r="D45" s="252"/>
      <c r="E45" s="255" t="s">
        <v>108</v>
      </c>
      <c r="F45" s="252"/>
      <c r="G45" s="377" t="s">
        <v>1061</v>
      </c>
      <c r="H45" s="377"/>
      <c r="I45" s="377"/>
      <c r="J45" s="377"/>
      <c r="K45" s="250"/>
    </row>
    <row r="46" spans="2:11" ht="12.75" customHeight="1">
      <c r="B46" s="253"/>
      <c r="C46" s="254"/>
      <c r="D46" s="252"/>
      <c r="E46" s="252"/>
      <c r="F46" s="252"/>
      <c r="G46" s="252"/>
      <c r="H46" s="252"/>
      <c r="I46" s="252"/>
      <c r="J46" s="252"/>
      <c r="K46" s="250"/>
    </row>
    <row r="47" spans="2:11" ht="15" customHeight="1">
      <c r="B47" s="253"/>
      <c r="C47" s="254"/>
      <c r="D47" s="377" t="s">
        <v>1062</v>
      </c>
      <c r="E47" s="377"/>
      <c r="F47" s="377"/>
      <c r="G47" s="377"/>
      <c r="H47" s="377"/>
      <c r="I47" s="377"/>
      <c r="J47" s="377"/>
      <c r="K47" s="250"/>
    </row>
    <row r="48" spans="2:11" ht="15" customHeight="1">
      <c r="B48" s="253"/>
      <c r="C48" s="254"/>
      <c r="D48" s="254"/>
      <c r="E48" s="377" t="s">
        <v>1063</v>
      </c>
      <c r="F48" s="377"/>
      <c r="G48" s="377"/>
      <c r="H48" s="377"/>
      <c r="I48" s="377"/>
      <c r="J48" s="377"/>
      <c r="K48" s="250"/>
    </row>
    <row r="49" spans="2:11" ht="15" customHeight="1">
      <c r="B49" s="253"/>
      <c r="C49" s="254"/>
      <c r="D49" s="254"/>
      <c r="E49" s="377" t="s">
        <v>1064</v>
      </c>
      <c r="F49" s="377"/>
      <c r="G49" s="377"/>
      <c r="H49" s="377"/>
      <c r="I49" s="377"/>
      <c r="J49" s="377"/>
      <c r="K49" s="250"/>
    </row>
    <row r="50" spans="2:11" ht="15" customHeight="1">
      <c r="B50" s="253"/>
      <c r="C50" s="254"/>
      <c r="D50" s="254"/>
      <c r="E50" s="377" t="s">
        <v>1065</v>
      </c>
      <c r="F50" s="377"/>
      <c r="G50" s="377"/>
      <c r="H50" s="377"/>
      <c r="I50" s="377"/>
      <c r="J50" s="377"/>
      <c r="K50" s="250"/>
    </row>
    <row r="51" spans="2:11" ht="15" customHeight="1">
      <c r="B51" s="253"/>
      <c r="C51" s="254"/>
      <c r="D51" s="377" t="s">
        <v>1066</v>
      </c>
      <c r="E51" s="377"/>
      <c r="F51" s="377"/>
      <c r="G51" s="377"/>
      <c r="H51" s="377"/>
      <c r="I51" s="377"/>
      <c r="J51" s="377"/>
      <c r="K51" s="250"/>
    </row>
    <row r="52" spans="2:11" ht="25.5" customHeight="1">
      <c r="B52" s="249"/>
      <c r="C52" s="379" t="s">
        <v>1067</v>
      </c>
      <c r="D52" s="379"/>
      <c r="E52" s="379"/>
      <c r="F52" s="379"/>
      <c r="G52" s="379"/>
      <c r="H52" s="379"/>
      <c r="I52" s="379"/>
      <c r="J52" s="379"/>
      <c r="K52" s="250"/>
    </row>
    <row r="53" spans="2:11" ht="5.25" customHeight="1">
      <c r="B53" s="249"/>
      <c r="C53" s="251"/>
      <c r="D53" s="251"/>
      <c r="E53" s="251"/>
      <c r="F53" s="251"/>
      <c r="G53" s="251"/>
      <c r="H53" s="251"/>
      <c r="I53" s="251"/>
      <c r="J53" s="251"/>
      <c r="K53" s="250"/>
    </row>
    <row r="54" spans="2:11" ht="15" customHeight="1">
      <c r="B54" s="249"/>
      <c r="C54" s="377" t="s">
        <v>1068</v>
      </c>
      <c r="D54" s="377"/>
      <c r="E54" s="377"/>
      <c r="F54" s="377"/>
      <c r="G54" s="377"/>
      <c r="H54" s="377"/>
      <c r="I54" s="377"/>
      <c r="J54" s="377"/>
      <c r="K54" s="250"/>
    </row>
    <row r="55" spans="2:11" ht="15" customHeight="1">
      <c r="B55" s="249"/>
      <c r="C55" s="377" t="s">
        <v>1069</v>
      </c>
      <c r="D55" s="377"/>
      <c r="E55" s="377"/>
      <c r="F55" s="377"/>
      <c r="G55" s="377"/>
      <c r="H55" s="377"/>
      <c r="I55" s="377"/>
      <c r="J55" s="377"/>
      <c r="K55" s="250"/>
    </row>
    <row r="56" spans="2:11" ht="12.75" customHeight="1">
      <c r="B56" s="249"/>
      <c r="C56" s="252"/>
      <c r="D56" s="252"/>
      <c r="E56" s="252"/>
      <c r="F56" s="252"/>
      <c r="G56" s="252"/>
      <c r="H56" s="252"/>
      <c r="I56" s="252"/>
      <c r="J56" s="252"/>
      <c r="K56" s="250"/>
    </row>
    <row r="57" spans="2:11" ht="15" customHeight="1">
      <c r="B57" s="249"/>
      <c r="C57" s="377" t="s">
        <v>1070</v>
      </c>
      <c r="D57" s="377"/>
      <c r="E57" s="377"/>
      <c r="F57" s="377"/>
      <c r="G57" s="377"/>
      <c r="H57" s="377"/>
      <c r="I57" s="377"/>
      <c r="J57" s="377"/>
      <c r="K57" s="250"/>
    </row>
    <row r="58" spans="2:11" ht="15" customHeight="1">
      <c r="B58" s="249"/>
      <c r="C58" s="254"/>
      <c r="D58" s="377" t="s">
        <v>1071</v>
      </c>
      <c r="E58" s="377"/>
      <c r="F58" s="377"/>
      <c r="G58" s="377"/>
      <c r="H58" s="377"/>
      <c r="I58" s="377"/>
      <c r="J58" s="377"/>
      <c r="K58" s="250"/>
    </row>
    <row r="59" spans="2:11" ht="15" customHeight="1">
      <c r="B59" s="249"/>
      <c r="C59" s="254"/>
      <c r="D59" s="377" t="s">
        <v>1072</v>
      </c>
      <c r="E59" s="377"/>
      <c r="F59" s="377"/>
      <c r="G59" s="377"/>
      <c r="H59" s="377"/>
      <c r="I59" s="377"/>
      <c r="J59" s="377"/>
      <c r="K59" s="250"/>
    </row>
    <row r="60" spans="2:11" ht="15" customHeight="1">
      <c r="B60" s="249"/>
      <c r="C60" s="254"/>
      <c r="D60" s="377" t="s">
        <v>1073</v>
      </c>
      <c r="E60" s="377"/>
      <c r="F60" s="377"/>
      <c r="G60" s="377"/>
      <c r="H60" s="377"/>
      <c r="I60" s="377"/>
      <c r="J60" s="377"/>
      <c r="K60" s="250"/>
    </row>
    <row r="61" spans="2:11" ht="15" customHeight="1">
      <c r="B61" s="249"/>
      <c r="C61" s="254"/>
      <c r="D61" s="377" t="s">
        <v>1074</v>
      </c>
      <c r="E61" s="377"/>
      <c r="F61" s="377"/>
      <c r="G61" s="377"/>
      <c r="H61" s="377"/>
      <c r="I61" s="377"/>
      <c r="J61" s="377"/>
      <c r="K61" s="250"/>
    </row>
    <row r="62" spans="2:11" ht="15" customHeight="1">
      <c r="B62" s="249"/>
      <c r="C62" s="254"/>
      <c r="D62" s="380" t="s">
        <v>1075</v>
      </c>
      <c r="E62" s="380"/>
      <c r="F62" s="380"/>
      <c r="G62" s="380"/>
      <c r="H62" s="380"/>
      <c r="I62" s="380"/>
      <c r="J62" s="380"/>
      <c r="K62" s="250"/>
    </row>
    <row r="63" spans="2:11" ht="15" customHeight="1">
      <c r="B63" s="249"/>
      <c r="C63" s="254"/>
      <c r="D63" s="377" t="s">
        <v>1076</v>
      </c>
      <c r="E63" s="377"/>
      <c r="F63" s="377"/>
      <c r="G63" s="377"/>
      <c r="H63" s="377"/>
      <c r="I63" s="377"/>
      <c r="J63" s="377"/>
      <c r="K63" s="250"/>
    </row>
    <row r="64" spans="2:11" ht="12.75" customHeight="1">
      <c r="B64" s="249"/>
      <c r="C64" s="254"/>
      <c r="D64" s="254"/>
      <c r="E64" s="257"/>
      <c r="F64" s="254"/>
      <c r="G64" s="254"/>
      <c r="H64" s="254"/>
      <c r="I64" s="254"/>
      <c r="J64" s="254"/>
      <c r="K64" s="250"/>
    </row>
    <row r="65" spans="2:11" ht="15" customHeight="1">
      <c r="B65" s="249"/>
      <c r="C65" s="254"/>
      <c r="D65" s="377" t="s">
        <v>1077</v>
      </c>
      <c r="E65" s="377"/>
      <c r="F65" s="377"/>
      <c r="G65" s="377"/>
      <c r="H65" s="377"/>
      <c r="I65" s="377"/>
      <c r="J65" s="377"/>
      <c r="K65" s="250"/>
    </row>
    <row r="66" spans="2:11" ht="15" customHeight="1">
      <c r="B66" s="249"/>
      <c r="C66" s="254"/>
      <c r="D66" s="380" t="s">
        <v>1078</v>
      </c>
      <c r="E66" s="380"/>
      <c r="F66" s="380"/>
      <c r="G66" s="380"/>
      <c r="H66" s="380"/>
      <c r="I66" s="380"/>
      <c r="J66" s="380"/>
      <c r="K66" s="250"/>
    </row>
    <row r="67" spans="2:11" ht="15" customHeight="1">
      <c r="B67" s="249"/>
      <c r="C67" s="254"/>
      <c r="D67" s="377" t="s">
        <v>1079</v>
      </c>
      <c r="E67" s="377"/>
      <c r="F67" s="377"/>
      <c r="G67" s="377"/>
      <c r="H67" s="377"/>
      <c r="I67" s="377"/>
      <c r="J67" s="377"/>
      <c r="K67" s="250"/>
    </row>
    <row r="68" spans="2:11" ht="15" customHeight="1">
      <c r="B68" s="249"/>
      <c r="C68" s="254"/>
      <c r="D68" s="377" t="s">
        <v>1080</v>
      </c>
      <c r="E68" s="377"/>
      <c r="F68" s="377"/>
      <c r="G68" s="377"/>
      <c r="H68" s="377"/>
      <c r="I68" s="377"/>
      <c r="J68" s="377"/>
      <c r="K68" s="250"/>
    </row>
    <row r="69" spans="2:11" ht="15" customHeight="1">
      <c r="B69" s="249"/>
      <c r="C69" s="254"/>
      <c r="D69" s="377" t="s">
        <v>1081</v>
      </c>
      <c r="E69" s="377"/>
      <c r="F69" s="377"/>
      <c r="G69" s="377"/>
      <c r="H69" s="377"/>
      <c r="I69" s="377"/>
      <c r="J69" s="377"/>
      <c r="K69" s="250"/>
    </row>
    <row r="70" spans="2:11" ht="15" customHeight="1">
      <c r="B70" s="249"/>
      <c r="C70" s="254"/>
      <c r="D70" s="377" t="s">
        <v>1082</v>
      </c>
      <c r="E70" s="377"/>
      <c r="F70" s="377"/>
      <c r="G70" s="377"/>
      <c r="H70" s="377"/>
      <c r="I70" s="377"/>
      <c r="J70" s="377"/>
      <c r="K70" s="250"/>
    </row>
    <row r="71" spans="2:11" ht="12.75" customHeight="1">
      <c r="B71" s="258"/>
      <c r="C71" s="259"/>
      <c r="D71" s="259"/>
      <c r="E71" s="259"/>
      <c r="F71" s="259"/>
      <c r="G71" s="259"/>
      <c r="H71" s="259"/>
      <c r="I71" s="259"/>
      <c r="J71" s="259"/>
      <c r="K71" s="260"/>
    </row>
    <row r="72" spans="2:11" ht="18.75" customHeight="1">
      <c r="B72" s="261"/>
      <c r="C72" s="261"/>
      <c r="D72" s="261"/>
      <c r="E72" s="261"/>
      <c r="F72" s="261"/>
      <c r="G72" s="261"/>
      <c r="H72" s="261"/>
      <c r="I72" s="261"/>
      <c r="J72" s="261"/>
      <c r="K72" s="262"/>
    </row>
    <row r="73" spans="2:11" ht="18.75" customHeight="1">
      <c r="B73" s="262"/>
      <c r="C73" s="262"/>
      <c r="D73" s="262"/>
      <c r="E73" s="262"/>
      <c r="F73" s="262"/>
      <c r="G73" s="262"/>
      <c r="H73" s="262"/>
      <c r="I73" s="262"/>
      <c r="J73" s="262"/>
      <c r="K73" s="262"/>
    </row>
    <row r="74" spans="2:11" ht="7.5" customHeight="1">
      <c r="B74" s="263"/>
      <c r="C74" s="264"/>
      <c r="D74" s="264"/>
      <c r="E74" s="264"/>
      <c r="F74" s="264"/>
      <c r="G74" s="264"/>
      <c r="H74" s="264"/>
      <c r="I74" s="264"/>
      <c r="J74" s="264"/>
      <c r="K74" s="265"/>
    </row>
    <row r="75" spans="2:11" ht="45" customHeight="1">
      <c r="B75" s="266"/>
      <c r="C75" s="378" t="s">
        <v>1083</v>
      </c>
      <c r="D75" s="378"/>
      <c r="E75" s="378"/>
      <c r="F75" s="378"/>
      <c r="G75" s="378"/>
      <c r="H75" s="378"/>
      <c r="I75" s="378"/>
      <c r="J75" s="378"/>
      <c r="K75" s="267"/>
    </row>
    <row r="76" spans="2:11" ht="17.25" customHeight="1">
      <c r="B76" s="266"/>
      <c r="C76" s="268" t="s">
        <v>1084</v>
      </c>
      <c r="D76" s="268"/>
      <c r="E76" s="268"/>
      <c r="F76" s="268" t="s">
        <v>1085</v>
      </c>
      <c r="G76" s="269"/>
      <c r="H76" s="268" t="s">
        <v>52</v>
      </c>
      <c r="I76" s="268" t="s">
        <v>55</v>
      </c>
      <c r="J76" s="268" t="s">
        <v>1086</v>
      </c>
      <c r="K76" s="267"/>
    </row>
    <row r="77" spans="2:11" ht="17.25" customHeight="1">
      <c r="B77" s="266"/>
      <c r="C77" s="270" t="s">
        <v>1087</v>
      </c>
      <c r="D77" s="270"/>
      <c r="E77" s="270"/>
      <c r="F77" s="271" t="s">
        <v>1088</v>
      </c>
      <c r="G77" s="272"/>
      <c r="H77" s="270"/>
      <c r="I77" s="270"/>
      <c r="J77" s="270" t="s">
        <v>1089</v>
      </c>
      <c r="K77" s="267"/>
    </row>
    <row r="78" spans="2:11" ht="5.25" customHeight="1">
      <c r="B78" s="266"/>
      <c r="C78" s="273"/>
      <c r="D78" s="273"/>
      <c r="E78" s="273"/>
      <c r="F78" s="273"/>
      <c r="G78" s="274"/>
      <c r="H78" s="273"/>
      <c r="I78" s="273"/>
      <c r="J78" s="273"/>
      <c r="K78" s="267"/>
    </row>
    <row r="79" spans="2:11" ht="15" customHeight="1">
      <c r="B79" s="266"/>
      <c r="C79" s="255" t="s">
        <v>51</v>
      </c>
      <c r="D79" s="273"/>
      <c r="E79" s="273"/>
      <c r="F79" s="275" t="s">
        <v>1090</v>
      </c>
      <c r="G79" s="274"/>
      <c r="H79" s="255" t="s">
        <v>1091</v>
      </c>
      <c r="I79" s="255" t="s">
        <v>1092</v>
      </c>
      <c r="J79" s="255">
        <v>20</v>
      </c>
      <c r="K79" s="267"/>
    </row>
    <row r="80" spans="2:11" ht="15" customHeight="1">
      <c r="B80" s="266"/>
      <c r="C80" s="255" t="s">
        <v>1093</v>
      </c>
      <c r="D80" s="255"/>
      <c r="E80" s="255"/>
      <c r="F80" s="275" t="s">
        <v>1090</v>
      </c>
      <c r="G80" s="274"/>
      <c r="H80" s="255" t="s">
        <v>1094</v>
      </c>
      <c r="I80" s="255" t="s">
        <v>1092</v>
      </c>
      <c r="J80" s="255">
        <v>120</v>
      </c>
      <c r="K80" s="267"/>
    </row>
    <row r="81" spans="2:11" ht="15" customHeight="1">
      <c r="B81" s="276"/>
      <c r="C81" s="255" t="s">
        <v>1095</v>
      </c>
      <c r="D81" s="255"/>
      <c r="E81" s="255"/>
      <c r="F81" s="275" t="s">
        <v>1096</v>
      </c>
      <c r="G81" s="274"/>
      <c r="H81" s="255" t="s">
        <v>1097</v>
      </c>
      <c r="I81" s="255" t="s">
        <v>1092</v>
      </c>
      <c r="J81" s="255">
        <v>50</v>
      </c>
      <c r="K81" s="267"/>
    </row>
    <row r="82" spans="2:11" ht="15" customHeight="1">
      <c r="B82" s="276"/>
      <c r="C82" s="255" t="s">
        <v>1098</v>
      </c>
      <c r="D82" s="255"/>
      <c r="E82" s="255"/>
      <c r="F82" s="275" t="s">
        <v>1090</v>
      </c>
      <c r="G82" s="274"/>
      <c r="H82" s="255" t="s">
        <v>1099</v>
      </c>
      <c r="I82" s="255" t="s">
        <v>1100</v>
      </c>
      <c r="J82" s="255"/>
      <c r="K82" s="267"/>
    </row>
    <row r="83" spans="2:11" ht="15" customHeight="1">
      <c r="B83" s="276"/>
      <c r="C83" s="277" t="s">
        <v>1101</v>
      </c>
      <c r="D83" s="277"/>
      <c r="E83" s="277"/>
      <c r="F83" s="278" t="s">
        <v>1096</v>
      </c>
      <c r="G83" s="277"/>
      <c r="H83" s="277" t="s">
        <v>1102</v>
      </c>
      <c r="I83" s="277" t="s">
        <v>1092</v>
      </c>
      <c r="J83" s="277">
        <v>15</v>
      </c>
      <c r="K83" s="267"/>
    </row>
    <row r="84" spans="2:11" ht="15" customHeight="1">
      <c r="B84" s="276"/>
      <c r="C84" s="277" t="s">
        <v>1103</v>
      </c>
      <c r="D84" s="277"/>
      <c r="E84" s="277"/>
      <c r="F84" s="278" t="s">
        <v>1096</v>
      </c>
      <c r="G84" s="277"/>
      <c r="H84" s="277" t="s">
        <v>1104</v>
      </c>
      <c r="I84" s="277" t="s">
        <v>1092</v>
      </c>
      <c r="J84" s="277">
        <v>15</v>
      </c>
      <c r="K84" s="267"/>
    </row>
    <row r="85" spans="2:11" ht="15" customHeight="1">
      <c r="B85" s="276"/>
      <c r="C85" s="277" t="s">
        <v>1105</v>
      </c>
      <c r="D85" s="277"/>
      <c r="E85" s="277"/>
      <c r="F85" s="278" t="s">
        <v>1096</v>
      </c>
      <c r="G85" s="277"/>
      <c r="H85" s="277" t="s">
        <v>1106</v>
      </c>
      <c r="I85" s="277" t="s">
        <v>1092</v>
      </c>
      <c r="J85" s="277">
        <v>20</v>
      </c>
      <c r="K85" s="267"/>
    </row>
    <row r="86" spans="2:11" ht="15" customHeight="1">
      <c r="B86" s="276"/>
      <c r="C86" s="277" t="s">
        <v>1107</v>
      </c>
      <c r="D86" s="277"/>
      <c r="E86" s="277"/>
      <c r="F86" s="278" t="s">
        <v>1096</v>
      </c>
      <c r="G86" s="277"/>
      <c r="H86" s="277" t="s">
        <v>1108</v>
      </c>
      <c r="I86" s="277" t="s">
        <v>1092</v>
      </c>
      <c r="J86" s="277">
        <v>20</v>
      </c>
      <c r="K86" s="267"/>
    </row>
    <row r="87" spans="2:11" ht="15" customHeight="1">
      <c r="B87" s="276"/>
      <c r="C87" s="255" t="s">
        <v>1109</v>
      </c>
      <c r="D87" s="255"/>
      <c r="E87" s="255"/>
      <c r="F87" s="275" t="s">
        <v>1096</v>
      </c>
      <c r="G87" s="274"/>
      <c r="H87" s="255" t="s">
        <v>1110</v>
      </c>
      <c r="I87" s="255" t="s">
        <v>1092</v>
      </c>
      <c r="J87" s="255">
        <v>50</v>
      </c>
      <c r="K87" s="267"/>
    </row>
    <row r="88" spans="2:11" ht="15" customHeight="1">
      <c r="B88" s="276"/>
      <c r="C88" s="255" t="s">
        <v>1111</v>
      </c>
      <c r="D88" s="255"/>
      <c r="E88" s="255"/>
      <c r="F88" s="275" t="s">
        <v>1096</v>
      </c>
      <c r="G88" s="274"/>
      <c r="H88" s="255" t="s">
        <v>1112</v>
      </c>
      <c r="I88" s="255" t="s">
        <v>1092</v>
      </c>
      <c r="J88" s="255">
        <v>20</v>
      </c>
      <c r="K88" s="267"/>
    </row>
    <row r="89" spans="2:11" ht="15" customHeight="1">
      <c r="B89" s="276"/>
      <c r="C89" s="255" t="s">
        <v>1113</v>
      </c>
      <c r="D89" s="255"/>
      <c r="E89" s="255"/>
      <c r="F89" s="275" t="s">
        <v>1096</v>
      </c>
      <c r="G89" s="274"/>
      <c r="H89" s="255" t="s">
        <v>1114</v>
      </c>
      <c r="I89" s="255" t="s">
        <v>1092</v>
      </c>
      <c r="J89" s="255">
        <v>20</v>
      </c>
      <c r="K89" s="267"/>
    </row>
    <row r="90" spans="2:11" ht="15" customHeight="1">
      <c r="B90" s="276"/>
      <c r="C90" s="255" t="s">
        <v>1115</v>
      </c>
      <c r="D90" s="255"/>
      <c r="E90" s="255"/>
      <c r="F90" s="275" t="s">
        <v>1096</v>
      </c>
      <c r="G90" s="274"/>
      <c r="H90" s="255" t="s">
        <v>1116</v>
      </c>
      <c r="I90" s="255" t="s">
        <v>1092</v>
      </c>
      <c r="J90" s="255">
        <v>50</v>
      </c>
      <c r="K90" s="267"/>
    </row>
    <row r="91" spans="2:11" ht="15" customHeight="1">
      <c r="B91" s="276"/>
      <c r="C91" s="255" t="s">
        <v>1117</v>
      </c>
      <c r="D91" s="255"/>
      <c r="E91" s="255"/>
      <c r="F91" s="275" t="s">
        <v>1096</v>
      </c>
      <c r="G91" s="274"/>
      <c r="H91" s="255" t="s">
        <v>1117</v>
      </c>
      <c r="I91" s="255" t="s">
        <v>1092</v>
      </c>
      <c r="J91" s="255">
        <v>50</v>
      </c>
      <c r="K91" s="267"/>
    </row>
    <row r="92" spans="2:11" ht="15" customHeight="1">
      <c r="B92" s="276"/>
      <c r="C92" s="255" t="s">
        <v>1118</v>
      </c>
      <c r="D92" s="255"/>
      <c r="E92" s="255"/>
      <c r="F92" s="275" t="s">
        <v>1096</v>
      </c>
      <c r="G92" s="274"/>
      <c r="H92" s="255" t="s">
        <v>1119</v>
      </c>
      <c r="I92" s="255" t="s">
        <v>1092</v>
      </c>
      <c r="J92" s="255">
        <v>255</v>
      </c>
      <c r="K92" s="267"/>
    </row>
    <row r="93" spans="2:11" ht="15" customHeight="1">
      <c r="B93" s="276"/>
      <c r="C93" s="255" t="s">
        <v>1120</v>
      </c>
      <c r="D93" s="255"/>
      <c r="E93" s="255"/>
      <c r="F93" s="275" t="s">
        <v>1090</v>
      </c>
      <c r="G93" s="274"/>
      <c r="H93" s="255" t="s">
        <v>1121</v>
      </c>
      <c r="I93" s="255" t="s">
        <v>1122</v>
      </c>
      <c r="J93" s="255"/>
      <c r="K93" s="267"/>
    </row>
    <row r="94" spans="2:11" ht="15" customHeight="1">
      <c r="B94" s="276"/>
      <c r="C94" s="255" t="s">
        <v>1123</v>
      </c>
      <c r="D94" s="255"/>
      <c r="E94" s="255"/>
      <c r="F94" s="275" t="s">
        <v>1090</v>
      </c>
      <c r="G94" s="274"/>
      <c r="H94" s="255" t="s">
        <v>1124</v>
      </c>
      <c r="I94" s="255" t="s">
        <v>1125</v>
      </c>
      <c r="J94" s="255"/>
      <c r="K94" s="267"/>
    </row>
    <row r="95" spans="2:11" ht="15" customHeight="1">
      <c r="B95" s="276"/>
      <c r="C95" s="255" t="s">
        <v>1126</v>
      </c>
      <c r="D95" s="255"/>
      <c r="E95" s="255"/>
      <c r="F95" s="275" t="s">
        <v>1090</v>
      </c>
      <c r="G95" s="274"/>
      <c r="H95" s="255" t="s">
        <v>1126</v>
      </c>
      <c r="I95" s="255" t="s">
        <v>1125</v>
      </c>
      <c r="J95" s="255"/>
      <c r="K95" s="267"/>
    </row>
    <row r="96" spans="2:11" ht="15" customHeight="1">
      <c r="B96" s="276"/>
      <c r="C96" s="255" t="s">
        <v>36</v>
      </c>
      <c r="D96" s="255"/>
      <c r="E96" s="255"/>
      <c r="F96" s="275" t="s">
        <v>1090</v>
      </c>
      <c r="G96" s="274"/>
      <c r="H96" s="255" t="s">
        <v>1127</v>
      </c>
      <c r="I96" s="255" t="s">
        <v>1125</v>
      </c>
      <c r="J96" s="255"/>
      <c r="K96" s="267"/>
    </row>
    <row r="97" spans="2:11" ht="15" customHeight="1">
      <c r="B97" s="276"/>
      <c r="C97" s="255" t="s">
        <v>46</v>
      </c>
      <c r="D97" s="255"/>
      <c r="E97" s="255"/>
      <c r="F97" s="275" t="s">
        <v>1090</v>
      </c>
      <c r="G97" s="274"/>
      <c r="H97" s="255" t="s">
        <v>1128</v>
      </c>
      <c r="I97" s="255" t="s">
        <v>1125</v>
      </c>
      <c r="J97" s="255"/>
      <c r="K97" s="267"/>
    </row>
    <row r="98" spans="2:11" ht="15" customHeight="1">
      <c r="B98" s="279"/>
      <c r="C98" s="280"/>
      <c r="D98" s="280"/>
      <c r="E98" s="280"/>
      <c r="F98" s="280"/>
      <c r="G98" s="280"/>
      <c r="H98" s="280"/>
      <c r="I98" s="280"/>
      <c r="J98" s="280"/>
      <c r="K98" s="281"/>
    </row>
    <row r="99" spans="2:11" ht="18.75" customHeight="1">
      <c r="B99" s="282"/>
      <c r="C99" s="283"/>
      <c r="D99" s="283"/>
      <c r="E99" s="283"/>
      <c r="F99" s="283"/>
      <c r="G99" s="283"/>
      <c r="H99" s="283"/>
      <c r="I99" s="283"/>
      <c r="J99" s="283"/>
      <c r="K99" s="282"/>
    </row>
    <row r="100" spans="2:11" ht="18.75" customHeight="1">
      <c r="B100" s="262"/>
      <c r="C100" s="262"/>
      <c r="D100" s="262"/>
      <c r="E100" s="262"/>
      <c r="F100" s="262"/>
      <c r="G100" s="262"/>
      <c r="H100" s="262"/>
      <c r="I100" s="262"/>
      <c r="J100" s="262"/>
      <c r="K100" s="262"/>
    </row>
    <row r="101" spans="2:11" ht="7.5" customHeight="1">
      <c r="B101" s="263"/>
      <c r="C101" s="264"/>
      <c r="D101" s="264"/>
      <c r="E101" s="264"/>
      <c r="F101" s="264"/>
      <c r="G101" s="264"/>
      <c r="H101" s="264"/>
      <c r="I101" s="264"/>
      <c r="J101" s="264"/>
      <c r="K101" s="265"/>
    </row>
    <row r="102" spans="2:11" ht="45" customHeight="1">
      <c r="B102" s="266"/>
      <c r="C102" s="378" t="s">
        <v>1129</v>
      </c>
      <c r="D102" s="378"/>
      <c r="E102" s="378"/>
      <c r="F102" s="378"/>
      <c r="G102" s="378"/>
      <c r="H102" s="378"/>
      <c r="I102" s="378"/>
      <c r="J102" s="378"/>
      <c r="K102" s="267"/>
    </row>
    <row r="103" spans="2:11" ht="17.25" customHeight="1">
      <c r="B103" s="266"/>
      <c r="C103" s="268" t="s">
        <v>1084</v>
      </c>
      <c r="D103" s="268"/>
      <c r="E103" s="268"/>
      <c r="F103" s="268" t="s">
        <v>1085</v>
      </c>
      <c r="G103" s="269"/>
      <c r="H103" s="268" t="s">
        <v>52</v>
      </c>
      <c r="I103" s="268" t="s">
        <v>55</v>
      </c>
      <c r="J103" s="268" t="s">
        <v>1086</v>
      </c>
      <c r="K103" s="267"/>
    </row>
    <row r="104" spans="2:11" ht="17.25" customHeight="1">
      <c r="B104" s="266"/>
      <c r="C104" s="270" t="s">
        <v>1087</v>
      </c>
      <c r="D104" s="270"/>
      <c r="E104" s="270"/>
      <c r="F104" s="271" t="s">
        <v>1088</v>
      </c>
      <c r="G104" s="272"/>
      <c r="H104" s="270"/>
      <c r="I104" s="270"/>
      <c r="J104" s="270" t="s">
        <v>1089</v>
      </c>
      <c r="K104" s="267"/>
    </row>
    <row r="105" spans="2:11" ht="5.25" customHeight="1">
      <c r="B105" s="266"/>
      <c r="C105" s="268"/>
      <c r="D105" s="268"/>
      <c r="E105" s="268"/>
      <c r="F105" s="268"/>
      <c r="G105" s="284"/>
      <c r="H105" s="268"/>
      <c r="I105" s="268"/>
      <c r="J105" s="268"/>
      <c r="K105" s="267"/>
    </row>
    <row r="106" spans="2:11" ht="15" customHeight="1">
      <c r="B106" s="266"/>
      <c r="C106" s="255" t="s">
        <v>51</v>
      </c>
      <c r="D106" s="273"/>
      <c r="E106" s="273"/>
      <c r="F106" s="275" t="s">
        <v>1090</v>
      </c>
      <c r="G106" s="284"/>
      <c r="H106" s="255" t="s">
        <v>1130</v>
      </c>
      <c r="I106" s="255" t="s">
        <v>1092</v>
      </c>
      <c r="J106" s="255">
        <v>20</v>
      </c>
      <c r="K106" s="267"/>
    </row>
    <row r="107" spans="2:11" ht="15" customHeight="1">
      <c r="B107" s="266"/>
      <c r="C107" s="255" t="s">
        <v>1093</v>
      </c>
      <c r="D107" s="255"/>
      <c r="E107" s="255"/>
      <c r="F107" s="275" t="s">
        <v>1090</v>
      </c>
      <c r="G107" s="255"/>
      <c r="H107" s="255" t="s">
        <v>1130</v>
      </c>
      <c r="I107" s="255" t="s">
        <v>1092</v>
      </c>
      <c r="J107" s="255">
        <v>120</v>
      </c>
      <c r="K107" s="267"/>
    </row>
    <row r="108" spans="2:11" ht="15" customHeight="1">
      <c r="B108" s="276"/>
      <c r="C108" s="255" t="s">
        <v>1095</v>
      </c>
      <c r="D108" s="255"/>
      <c r="E108" s="255"/>
      <c r="F108" s="275" t="s">
        <v>1096</v>
      </c>
      <c r="G108" s="255"/>
      <c r="H108" s="255" t="s">
        <v>1130</v>
      </c>
      <c r="I108" s="255" t="s">
        <v>1092</v>
      </c>
      <c r="J108" s="255">
        <v>50</v>
      </c>
      <c r="K108" s="267"/>
    </row>
    <row r="109" spans="2:11" ht="15" customHeight="1">
      <c r="B109" s="276"/>
      <c r="C109" s="255" t="s">
        <v>1098</v>
      </c>
      <c r="D109" s="255"/>
      <c r="E109" s="255"/>
      <c r="F109" s="275" t="s">
        <v>1090</v>
      </c>
      <c r="G109" s="255"/>
      <c r="H109" s="255" t="s">
        <v>1130</v>
      </c>
      <c r="I109" s="255" t="s">
        <v>1100</v>
      </c>
      <c r="J109" s="255"/>
      <c r="K109" s="267"/>
    </row>
    <row r="110" spans="2:11" ht="15" customHeight="1">
      <c r="B110" s="276"/>
      <c r="C110" s="255" t="s">
        <v>1109</v>
      </c>
      <c r="D110" s="255"/>
      <c r="E110" s="255"/>
      <c r="F110" s="275" t="s">
        <v>1096</v>
      </c>
      <c r="G110" s="255"/>
      <c r="H110" s="255" t="s">
        <v>1130</v>
      </c>
      <c r="I110" s="255" t="s">
        <v>1092</v>
      </c>
      <c r="J110" s="255">
        <v>50</v>
      </c>
      <c r="K110" s="267"/>
    </row>
    <row r="111" spans="2:11" ht="15" customHeight="1">
      <c r="B111" s="276"/>
      <c r="C111" s="255" t="s">
        <v>1117</v>
      </c>
      <c r="D111" s="255"/>
      <c r="E111" s="255"/>
      <c r="F111" s="275" t="s">
        <v>1096</v>
      </c>
      <c r="G111" s="255"/>
      <c r="H111" s="255" t="s">
        <v>1130</v>
      </c>
      <c r="I111" s="255" t="s">
        <v>1092</v>
      </c>
      <c r="J111" s="255">
        <v>50</v>
      </c>
      <c r="K111" s="267"/>
    </row>
    <row r="112" spans="2:11" ht="15" customHeight="1">
      <c r="B112" s="276"/>
      <c r="C112" s="255" t="s">
        <v>1115</v>
      </c>
      <c r="D112" s="255"/>
      <c r="E112" s="255"/>
      <c r="F112" s="275" t="s">
        <v>1096</v>
      </c>
      <c r="G112" s="255"/>
      <c r="H112" s="255" t="s">
        <v>1130</v>
      </c>
      <c r="I112" s="255" t="s">
        <v>1092</v>
      </c>
      <c r="J112" s="255">
        <v>50</v>
      </c>
      <c r="K112" s="267"/>
    </row>
    <row r="113" spans="2:11" ht="15" customHeight="1">
      <c r="B113" s="276"/>
      <c r="C113" s="255" t="s">
        <v>51</v>
      </c>
      <c r="D113" s="255"/>
      <c r="E113" s="255"/>
      <c r="F113" s="275" t="s">
        <v>1090</v>
      </c>
      <c r="G113" s="255"/>
      <c r="H113" s="255" t="s">
        <v>1131</v>
      </c>
      <c r="I113" s="255" t="s">
        <v>1092</v>
      </c>
      <c r="J113" s="255">
        <v>20</v>
      </c>
      <c r="K113" s="267"/>
    </row>
    <row r="114" spans="2:11" ht="15" customHeight="1">
      <c r="B114" s="276"/>
      <c r="C114" s="255" t="s">
        <v>1132</v>
      </c>
      <c r="D114" s="255"/>
      <c r="E114" s="255"/>
      <c r="F114" s="275" t="s">
        <v>1090</v>
      </c>
      <c r="G114" s="255"/>
      <c r="H114" s="255" t="s">
        <v>1133</v>
      </c>
      <c r="I114" s="255" t="s">
        <v>1092</v>
      </c>
      <c r="J114" s="255">
        <v>120</v>
      </c>
      <c r="K114" s="267"/>
    </row>
    <row r="115" spans="2:11" ht="15" customHeight="1">
      <c r="B115" s="276"/>
      <c r="C115" s="255" t="s">
        <v>36</v>
      </c>
      <c r="D115" s="255"/>
      <c r="E115" s="255"/>
      <c r="F115" s="275" t="s">
        <v>1090</v>
      </c>
      <c r="G115" s="255"/>
      <c r="H115" s="255" t="s">
        <v>1134</v>
      </c>
      <c r="I115" s="255" t="s">
        <v>1125</v>
      </c>
      <c r="J115" s="255"/>
      <c r="K115" s="267"/>
    </row>
    <row r="116" spans="2:11" ht="15" customHeight="1">
      <c r="B116" s="276"/>
      <c r="C116" s="255" t="s">
        <v>46</v>
      </c>
      <c r="D116" s="255"/>
      <c r="E116" s="255"/>
      <c r="F116" s="275" t="s">
        <v>1090</v>
      </c>
      <c r="G116" s="255"/>
      <c r="H116" s="255" t="s">
        <v>1135</v>
      </c>
      <c r="I116" s="255" t="s">
        <v>1125</v>
      </c>
      <c r="J116" s="255"/>
      <c r="K116" s="267"/>
    </row>
    <row r="117" spans="2:11" ht="15" customHeight="1">
      <c r="B117" s="276"/>
      <c r="C117" s="255" t="s">
        <v>55</v>
      </c>
      <c r="D117" s="255"/>
      <c r="E117" s="255"/>
      <c r="F117" s="275" t="s">
        <v>1090</v>
      </c>
      <c r="G117" s="255"/>
      <c r="H117" s="255" t="s">
        <v>1136</v>
      </c>
      <c r="I117" s="255" t="s">
        <v>1137</v>
      </c>
      <c r="J117" s="255"/>
      <c r="K117" s="267"/>
    </row>
    <row r="118" spans="2:11" ht="15" customHeight="1">
      <c r="B118" s="279"/>
      <c r="C118" s="285"/>
      <c r="D118" s="285"/>
      <c r="E118" s="285"/>
      <c r="F118" s="285"/>
      <c r="G118" s="285"/>
      <c r="H118" s="285"/>
      <c r="I118" s="285"/>
      <c r="J118" s="285"/>
      <c r="K118" s="281"/>
    </row>
    <row r="119" spans="2:11" ht="18.75" customHeight="1">
      <c r="B119" s="286"/>
      <c r="C119" s="252"/>
      <c r="D119" s="252"/>
      <c r="E119" s="252"/>
      <c r="F119" s="287"/>
      <c r="G119" s="252"/>
      <c r="H119" s="252"/>
      <c r="I119" s="252"/>
      <c r="J119" s="252"/>
      <c r="K119" s="286"/>
    </row>
    <row r="120" spans="2:11" ht="18.75" customHeight="1">
      <c r="B120" s="262"/>
      <c r="C120" s="262"/>
      <c r="D120" s="262"/>
      <c r="E120" s="262"/>
      <c r="F120" s="262"/>
      <c r="G120" s="262"/>
      <c r="H120" s="262"/>
      <c r="I120" s="262"/>
      <c r="J120" s="262"/>
      <c r="K120" s="262"/>
    </row>
    <row r="121" spans="2:11" ht="7.5" customHeight="1">
      <c r="B121" s="288"/>
      <c r="C121" s="289"/>
      <c r="D121" s="289"/>
      <c r="E121" s="289"/>
      <c r="F121" s="289"/>
      <c r="G121" s="289"/>
      <c r="H121" s="289"/>
      <c r="I121" s="289"/>
      <c r="J121" s="289"/>
      <c r="K121" s="290"/>
    </row>
    <row r="122" spans="2:11" ht="45" customHeight="1">
      <c r="B122" s="291"/>
      <c r="C122" s="376" t="s">
        <v>1138</v>
      </c>
      <c r="D122" s="376"/>
      <c r="E122" s="376"/>
      <c r="F122" s="376"/>
      <c r="G122" s="376"/>
      <c r="H122" s="376"/>
      <c r="I122" s="376"/>
      <c r="J122" s="376"/>
      <c r="K122" s="292"/>
    </row>
    <row r="123" spans="2:11" ht="17.25" customHeight="1">
      <c r="B123" s="293"/>
      <c r="C123" s="268" t="s">
        <v>1084</v>
      </c>
      <c r="D123" s="268"/>
      <c r="E123" s="268"/>
      <c r="F123" s="268" t="s">
        <v>1085</v>
      </c>
      <c r="G123" s="269"/>
      <c r="H123" s="268" t="s">
        <v>52</v>
      </c>
      <c r="I123" s="268" t="s">
        <v>55</v>
      </c>
      <c r="J123" s="268" t="s">
        <v>1086</v>
      </c>
      <c r="K123" s="294"/>
    </row>
    <row r="124" spans="2:11" ht="17.25" customHeight="1">
      <c r="B124" s="293"/>
      <c r="C124" s="270" t="s">
        <v>1087</v>
      </c>
      <c r="D124" s="270"/>
      <c r="E124" s="270"/>
      <c r="F124" s="271" t="s">
        <v>1088</v>
      </c>
      <c r="G124" s="272"/>
      <c r="H124" s="270"/>
      <c r="I124" s="270"/>
      <c r="J124" s="270" t="s">
        <v>1089</v>
      </c>
      <c r="K124" s="294"/>
    </row>
    <row r="125" spans="2:11" ht="5.25" customHeight="1">
      <c r="B125" s="295"/>
      <c r="C125" s="273"/>
      <c r="D125" s="273"/>
      <c r="E125" s="273"/>
      <c r="F125" s="273"/>
      <c r="G125" s="255"/>
      <c r="H125" s="273"/>
      <c r="I125" s="273"/>
      <c r="J125" s="273"/>
      <c r="K125" s="296"/>
    </row>
    <row r="126" spans="2:11" ht="15" customHeight="1">
      <c r="B126" s="295"/>
      <c r="C126" s="255" t="s">
        <v>1093</v>
      </c>
      <c r="D126" s="273"/>
      <c r="E126" s="273"/>
      <c r="F126" s="275" t="s">
        <v>1090</v>
      </c>
      <c r="G126" s="255"/>
      <c r="H126" s="255" t="s">
        <v>1130</v>
      </c>
      <c r="I126" s="255" t="s">
        <v>1092</v>
      </c>
      <c r="J126" s="255">
        <v>120</v>
      </c>
      <c r="K126" s="297"/>
    </row>
    <row r="127" spans="2:11" ht="15" customHeight="1">
      <c r="B127" s="295"/>
      <c r="C127" s="255" t="s">
        <v>1139</v>
      </c>
      <c r="D127" s="255"/>
      <c r="E127" s="255"/>
      <c r="F127" s="275" t="s">
        <v>1090</v>
      </c>
      <c r="G127" s="255"/>
      <c r="H127" s="255" t="s">
        <v>1140</v>
      </c>
      <c r="I127" s="255" t="s">
        <v>1092</v>
      </c>
      <c r="J127" s="255" t="s">
        <v>1141</v>
      </c>
      <c r="K127" s="297"/>
    </row>
    <row r="128" spans="2:11" ht="15" customHeight="1">
      <c r="B128" s="295"/>
      <c r="C128" s="255" t="s">
        <v>82</v>
      </c>
      <c r="D128" s="255"/>
      <c r="E128" s="255"/>
      <c r="F128" s="275" t="s">
        <v>1090</v>
      </c>
      <c r="G128" s="255"/>
      <c r="H128" s="255" t="s">
        <v>1142</v>
      </c>
      <c r="I128" s="255" t="s">
        <v>1092</v>
      </c>
      <c r="J128" s="255" t="s">
        <v>1141</v>
      </c>
      <c r="K128" s="297"/>
    </row>
    <row r="129" spans="2:11" ht="15" customHeight="1">
      <c r="B129" s="295"/>
      <c r="C129" s="255" t="s">
        <v>1101</v>
      </c>
      <c r="D129" s="255"/>
      <c r="E129" s="255"/>
      <c r="F129" s="275" t="s">
        <v>1096</v>
      </c>
      <c r="G129" s="255"/>
      <c r="H129" s="255" t="s">
        <v>1102</v>
      </c>
      <c r="I129" s="255" t="s">
        <v>1092</v>
      </c>
      <c r="J129" s="255">
        <v>15</v>
      </c>
      <c r="K129" s="297"/>
    </row>
    <row r="130" spans="2:11" ht="15" customHeight="1">
      <c r="B130" s="295"/>
      <c r="C130" s="277" t="s">
        <v>1103</v>
      </c>
      <c r="D130" s="277"/>
      <c r="E130" s="277"/>
      <c r="F130" s="278" t="s">
        <v>1096</v>
      </c>
      <c r="G130" s="277"/>
      <c r="H130" s="277" t="s">
        <v>1104</v>
      </c>
      <c r="I130" s="277" t="s">
        <v>1092</v>
      </c>
      <c r="J130" s="277">
        <v>15</v>
      </c>
      <c r="K130" s="297"/>
    </row>
    <row r="131" spans="2:11" ht="15" customHeight="1">
      <c r="B131" s="295"/>
      <c r="C131" s="277" t="s">
        <v>1105</v>
      </c>
      <c r="D131" s="277"/>
      <c r="E131" s="277"/>
      <c r="F131" s="278" t="s">
        <v>1096</v>
      </c>
      <c r="G131" s="277"/>
      <c r="H131" s="277" t="s">
        <v>1106</v>
      </c>
      <c r="I131" s="277" t="s">
        <v>1092</v>
      </c>
      <c r="J131" s="277">
        <v>20</v>
      </c>
      <c r="K131" s="297"/>
    </row>
    <row r="132" spans="2:11" ht="15" customHeight="1">
      <c r="B132" s="295"/>
      <c r="C132" s="277" t="s">
        <v>1107</v>
      </c>
      <c r="D132" s="277"/>
      <c r="E132" s="277"/>
      <c r="F132" s="278" t="s">
        <v>1096</v>
      </c>
      <c r="G132" s="277"/>
      <c r="H132" s="277" t="s">
        <v>1108</v>
      </c>
      <c r="I132" s="277" t="s">
        <v>1092</v>
      </c>
      <c r="J132" s="277">
        <v>20</v>
      </c>
      <c r="K132" s="297"/>
    </row>
    <row r="133" spans="2:11" ht="15" customHeight="1">
      <c r="B133" s="295"/>
      <c r="C133" s="255" t="s">
        <v>1095</v>
      </c>
      <c r="D133" s="255"/>
      <c r="E133" s="255"/>
      <c r="F133" s="275" t="s">
        <v>1096</v>
      </c>
      <c r="G133" s="255"/>
      <c r="H133" s="255" t="s">
        <v>1130</v>
      </c>
      <c r="I133" s="255" t="s">
        <v>1092</v>
      </c>
      <c r="J133" s="255">
        <v>50</v>
      </c>
      <c r="K133" s="297"/>
    </row>
    <row r="134" spans="2:11" ht="15" customHeight="1">
      <c r="B134" s="295"/>
      <c r="C134" s="255" t="s">
        <v>1109</v>
      </c>
      <c r="D134" s="255"/>
      <c r="E134" s="255"/>
      <c r="F134" s="275" t="s">
        <v>1096</v>
      </c>
      <c r="G134" s="255"/>
      <c r="H134" s="255" t="s">
        <v>1130</v>
      </c>
      <c r="I134" s="255" t="s">
        <v>1092</v>
      </c>
      <c r="J134" s="255">
        <v>50</v>
      </c>
      <c r="K134" s="297"/>
    </row>
    <row r="135" spans="2:11" ht="15" customHeight="1">
      <c r="B135" s="295"/>
      <c r="C135" s="255" t="s">
        <v>1115</v>
      </c>
      <c r="D135" s="255"/>
      <c r="E135" s="255"/>
      <c r="F135" s="275" t="s">
        <v>1096</v>
      </c>
      <c r="G135" s="255"/>
      <c r="H135" s="255" t="s">
        <v>1130</v>
      </c>
      <c r="I135" s="255" t="s">
        <v>1092</v>
      </c>
      <c r="J135" s="255">
        <v>50</v>
      </c>
      <c r="K135" s="297"/>
    </row>
    <row r="136" spans="2:11" ht="15" customHeight="1">
      <c r="B136" s="295"/>
      <c r="C136" s="255" t="s">
        <v>1117</v>
      </c>
      <c r="D136" s="255"/>
      <c r="E136" s="255"/>
      <c r="F136" s="275" t="s">
        <v>1096</v>
      </c>
      <c r="G136" s="255"/>
      <c r="H136" s="255" t="s">
        <v>1130</v>
      </c>
      <c r="I136" s="255" t="s">
        <v>1092</v>
      </c>
      <c r="J136" s="255">
        <v>50</v>
      </c>
      <c r="K136" s="297"/>
    </row>
    <row r="137" spans="2:11" ht="15" customHeight="1">
      <c r="B137" s="295"/>
      <c r="C137" s="255" t="s">
        <v>1118</v>
      </c>
      <c r="D137" s="255"/>
      <c r="E137" s="255"/>
      <c r="F137" s="275" t="s">
        <v>1096</v>
      </c>
      <c r="G137" s="255"/>
      <c r="H137" s="255" t="s">
        <v>1143</v>
      </c>
      <c r="I137" s="255" t="s">
        <v>1092</v>
      </c>
      <c r="J137" s="255">
        <v>255</v>
      </c>
      <c r="K137" s="297"/>
    </row>
    <row r="138" spans="2:11" ht="15" customHeight="1">
      <c r="B138" s="295"/>
      <c r="C138" s="255" t="s">
        <v>1120</v>
      </c>
      <c r="D138" s="255"/>
      <c r="E138" s="255"/>
      <c r="F138" s="275" t="s">
        <v>1090</v>
      </c>
      <c r="G138" s="255"/>
      <c r="H138" s="255" t="s">
        <v>1144</v>
      </c>
      <c r="I138" s="255" t="s">
        <v>1122</v>
      </c>
      <c r="J138" s="255"/>
      <c r="K138" s="297"/>
    </row>
    <row r="139" spans="2:11" ht="15" customHeight="1">
      <c r="B139" s="295"/>
      <c r="C139" s="255" t="s">
        <v>1123</v>
      </c>
      <c r="D139" s="255"/>
      <c r="E139" s="255"/>
      <c r="F139" s="275" t="s">
        <v>1090</v>
      </c>
      <c r="G139" s="255"/>
      <c r="H139" s="255" t="s">
        <v>1145</v>
      </c>
      <c r="I139" s="255" t="s">
        <v>1125</v>
      </c>
      <c r="J139" s="255"/>
      <c r="K139" s="297"/>
    </row>
    <row r="140" spans="2:11" ht="15" customHeight="1">
      <c r="B140" s="295"/>
      <c r="C140" s="255" t="s">
        <v>1126</v>
      </c>
      <c r="D140" s="255"/>
      <c r="E140" s="255"/>
      <c r="F140" s="275" t="s">
        <v>1090</v>
      </c>
      <c r="G140" s="255"/>
      <c r="H140" s="255" t="s">
        <v>1126</v>
      </c>
      <c r="I140" s="255" t="s">
        <v>1125</v>
      </c>
      <c r="J140" s="255"/>
      <c r="K140" s="297"/>
    </row>
    <row r="141" spans="2:11" ht="15" customHeight="1">
      <c r="B141" s="295"/>
      <c r="C141" s="255" t="s">
        <v>36</v>
      </c>
      <c r="D141" s="255"/>
      <c r="E141" s="255"/>
      <c r="F141" s="275" t="s">
        <v>1090</v>
      </c>
      <c r="G141" s="255"/>
      <c r="H141" s="255" t="s">
        <v>1146</v>
      </c>
      <c r="I141" s="255" t="s">
        <v>1125</v>
      </c>
      <c r="J141" s="255"/>
      <c r="K141" s="297"/>
    </row>
    <row r="142" spans="2:11" ht="15" customHeight="1">
      <c r="B142" s="295"/>
      <c r="C142" s="255" t="s">
        <v>1147</v>
      </c>
      <c r="D142" s="255"/>
      <c r="E142" s="255"/>
      <c r="F142" s="275" t="s">
        <v>1090</v>
      </c>
      <c r="G142" s="255"/>
      <c r="H142" s="255" t="s">
        <v>1148</v>
      </c>
      <c r="I142" s="255" t="s">
        <v>1125</v>
      </c>
      <c r="J142" s="255"/>
      <c r="K142" s="297"/>
    </row>
    <row r="143" spans="2:11" ht="15" customHeight="1">
      <c r="B143" s="298"/>
      <c r="C143" s="299"/>
      <c r="D143" s="299"/>
      <c r="E143" s="299"/>
      <c r="F143" s="299"/>
      <c r="G143" s="299"/>
      <c r="H143" s="299"/>
      <c r="I143" s="299"/>
      <c r="J143" s="299"/>
      <c r="K143" s="300"/>
    </row>
    <row r="144" spans="2:11" ht="18.75" customHeight="1">
      <c r="B144" s="252"/>
      <c r="C144" s="252"/>
      <c r="D144" s="252"/>
      <c r="E144" s="252"/>
      <c r="F144" s="287"/>
      <c r="G144" s="252"/>
      <c r="H144" s="252"/>
      <c r="I144" s="252"/>
      <c r="J144" s="252"/>
      <c r="K144" s="252"/>
    </row>
    <row r="145" spans="2:11" ht="18.75" customHeight="1">
      <c r="B145" s="262"/>
      <c r="C145" s="262"/>
      <c r="D145" s="262"/>
      <c r="E145" s="262"/>
      <c r="F145" s="262"/>
      <c r="G145" s="262"/>
      <c r="H145" s="262"/>
      <c r="I145" s="262"/>
      <c r="J145" s="262"/>
      <c r="K145" s="262"/>
    </row>
    <row r="146" spans="2:11" ht="7.5" customHeight="1">
      <c r="B146" s="263"/>
      <c r="C146" s="264"/>
      <c r="D146" s="264"/>
      <c r="E146" s="264"/>
      <c r="F146" s="264"/>
      <c r="G146" s="264"/>
      <c r="H146" s="264"/>
      <c r="I146" s="264"/>
      <c r="J146" s="264"/>
      <c r="K146" s="265"/>
    </row>
    <row r="147" spans="2:11" ht="45" customHeight="1">
      <c r="B147" s="266"/>
      <c r="C147" s="378" t="s">
        <v>1149</v>
      </c>
      <c r="D147" s="378"/>
      <c r="E147" s="378"/>
      <c r="F147" s="378"/>
      <c r="G147" s="378"/>
      <c r="H147" s="378"/>
      <c r="I147" s="378"/>
      <c r="J147" s="378"/>
      <c r="K147" s="267"/>
    </row>
    <row r="148" spans="2:11" ht="17.25" customHeight="1">
      <c r="B148" s="266"/>
      <c r="C148" s="268" t="s">
        <v>1084</v>
      </c>
      <c r="D148" s="268"/>
      <c r="E148" s="268"/>
      <c r="F148" s="268" t="s">
        <v>1085</v>
      </c>
      <c r="G148" s="269"/>
      <c r="H148" s="268" t="s">
        <v>52</v>
      </c>
      <c r="I148" s="268" t="s">
        <v>55</v>
      </c>
      <c r="J148" s="268" t="s">
        <v>1086</v>
      </c>
      <c r="K148" s="267"/>
    </row>
    <row r="149" spans="2:11" ht="17.25" customHeight="1">
      <c r="B149" s="266"/>
      <c r="C149" s="270" t="s">
        <v>1087</v>
      </c>
      <c r="D149" s="270"/>
      <c r="E149" s="270"/>
      <c r="F149" s="271" t="s">
        <v>1088</v>
      </c>
      <c r="G149" s="272"/>
      <c r="H149" s="270"/>
      <c r="I149" s="270"/>
      <c r="J149" s="270" t="s">
        <v>1089</v>
      </c>
      <c r="K149" s="267"/>
    </row>
    <row r="150" spans="2:11" ht="5.25" customHeight="1">
      <c r="B150" s="276"/>
      <c r="C150" s="273"/>
      <c r="D150" s="273"/>
      <c r="E150" s="273"/>
      <c r="F150" s="273"/>
      <c r="G150" s="274"/>
      <c r="H150" s="273"/>
      <c r="I150" s="273"/>
      <c r="J150" s="273"/>
      <c r="K150" s="297"/>
    </row>
    <row r="151" spans="2:11" ht="15" customHeight="1">
      <c r="B151" s="276"/>
      <c r="C151" s="301" t="s">
        <v>1093</v>
      </c>
      <c r="D151" s="255"/>
      <c r="E151" s="255"/>
      <c r="F151" s="302" t="s">
        <v>1090</v>
      </c>
      <c r="G151" s="255"/>
      <c r="H151" s="301" t="s">
        <v>1130</v>
      </c>
      <c r="I151" s="301" t="s">
        <v>1092</v>
      </c>
      <c r="J151" s="301">
        <v>120</v>
      </c>
      <c r="K151" s="297"/>
    </row>
    <row r="152" spans="2:11" ht="15" customHeight="1">
      <c r="B152" s="276"/>
      <c r="C152" s="301" t="s">
        <v>1139</v>
      </c>
      <c r="D152" s="255"/>
      <c r="E152" s="255"/>
      <c r="F152" s="302" t="s">
        <v>1090</v>
      </c>
      <c r="G152" s="255"/>
      <c r="H152" s="301" t="s">
        <v>1150</v>
      </c>
      <c r="I152" s="301" t="s">
        <v>1092</v>
      </c>
      <c r="J152" s="301" t="s">
        <v>1141</v>
      </c>
      <c r="K152" s="297"/>
    </row>
    <row r="153" spans="2:11" ht="15" customHeight="1">
      <c r="B153" s="276"/>
      <c r="C153" s="301" t="s">
        <v>82</v>
      </c>
      <c r="D153" s="255"/>
      <c r="E153" s="255"/>
      <c r="F153" s="302" t="s">
        <v>1090</v>
      </c>
      <c r="G153" s="255"/>
      <c r="H153" s="301" t="s">
        <v>1151</v>
      </c>
      <c r="I153" s="301" t="s">
        <v>1092</v>
      </c>
      <c r="J153" s="301" t="s">
        <v>1141</v>
      </c>
      <c r="K153" s="297"/>
    </row>
    <row r="154" spans="2:11" ht="15" customHeight="1">
      <c r="B154" s="276"/>
      <c r="C154" s="301" t="s">
        <v>1095</v>
      </c>
      <c r="D154" s="255"/>
      <c r="E154" s="255"/>
      <c r="F154" s="302" t="s">
        <v>1096</v>
      </c>
      <c r="G154" s="255"/>
      <c r="H154" s="301" t="s">
        <v>1130</v>
      </c>
      <c r="I154" s="301" t="s">
        <v>1092</v>
      </c>
      <c r="J154" s="301">
        <v>50</v>
      </c>
      <c r="K154" s="297"/>
    </row>
    <row r="155" spans="2:11" ht="15" customHeight="1">
      <c r="B155" s="276"/>
      <c r="C155" s="301" t="s">
        <v>1098</v>
      </c>
      <c r="D155" s="255"/>
      <c r="E155" s="255"/>
      <c r="F155" s="302" t="s">
        <v>1090</v>
      </c>
      <c r="G155" s="255"/>
      <c r="H155" s="301" t="s">
        <v>1130</v>
      </c>
      <c r="I155" s="301" t="s">
        <v>1100</v>
      </c>
      <c r="J155" s="301"/>
      <c r="K155" s="297"/>
    </row>
    <row r="156" spans="2:11" ht="15" customHeight="1">
      <c r="B156" s="276"/>
      <c r="C156" s="301" t="s">
        <v>1109</v>
      </c>
      <c r="D156" s="255"/>
      <c r="E156" s="255"/>
      <c r="F156" s="302" t="s">
        <v>1096</v>
      </c>
      <c r="G156" s="255"/>
      <c r="H156" s="301" t="s">
        <v>1130</v>
      </c>
      <c r="I156" s="301" t="s">
        <v>1092</v>
      </c>
      <c r="J156" s="301">
        <v>50</v>
      </c>
      <c r="K156" s="297"/>
    </row>
    <row r="157" spans="2:11" ht="15" customHeight="1">
      <c r="B157" s="276"/>
      <c r="C157" s="301" t="s">
        <v>1117</v>
      </c>
      <c r="D157" s="255"/>
      <c r="E157" s="255"/>
      <c r="F157" s="302" t="s">
        <v>1096</v>
      </c>
      <c r="G157" s="255"/>
      <c r="H157" s="301" t="s">
        <v>1130</v>
      </c>
      <c r="I157" s="301" t="s">
        <v>1092</v>
      </c>
      <c r="J157" s="301">
        <v>50</v>
      </c>
      <c r="K157" s="297"/>
    </row>
    <row r="158" spans="2:11" ht="15" customHeight="1">
      <c r="B158" s="276"/>
      <c r="C158" s="301" t="s">
        <v>1115</v>
      </c>
      <c r="D158" s="255"/>
      <c r="E158" s="255"/>
      <c r="F158" s="302" t="s">
        <v>1096</v>
      </c>
      <c r="G158" s="255"/>
      <c r="H158" s="301" t="s">
        <v>1130</v>
      </c>
      <c r="I158" s="301" t="s">
        <v>1092</v>
      </c>
      <c r="J158" s="301">
        <v>50</v>
      </c>
      <c r="K158" s="297"/>
    </row>
    <row r="159" spans="2:11" ht="15" customHeight="1">
      <c r="B159" s="276"/>
      <c r="C159" s="301" t="s">
        <v>99</v>
      </c>
      <c r="D159" s="255"/>
      <c r="E159" s="255"/>
      <c r="F159" s="302" t="s">
        <v>1090</v>
      </c>
      <c r="G159" s="255"/>
      <c r="H159" s="301" t="s">
        <v>1152</v>
      </c>
      <c r="I159" s="301" t="s">
        <v>1092</v>
      </c>
      <c r="J159" s="301" t="s">
        <v>1153</v>
      </c>
      <c r="K159" s="297"/>
    </row>
    <row r="160" spans="2:11" ht="15" customHeight="1">
      <c r="B160" s="276"/>
      <c r="C160" s="301" t="s">
        <v>1154</v>
      </c>
      <c r="D160" s="255"/>
      <c r="E160" s="255"/>
      <c r="F160" s="302" t="s">
        <v>1090</v>
      </c>
      <c r="G160" s="255"/>
      <c r="H160" s="301" t="s">
        <v>1155</v>
      </c>
      <c r="I160" s="301" t="s">
        <v>1125</v>
      </c>
      <c r="J160" s="301"/>
      <c r="K160" s="297"/>
    </row>
    <row r="161" spans="2:11" ht="15" customHeight="1">
      <c r="B161" s="303"/>
      <c r="C161" s="285"/>
      <c r="D161" s="285"/>
      <c r="E161" s="285"/>
      <c r="F161" s="285"/>
      <c r="G161" s="285"/>
      <c r="H161" s="285"/>
      <c r="I161" s="285"/>
      <c r="J161" s="285"/>
      <c r="K161" s="304"/>
    </row>
    <row r="162" spans="2:11" ht="18.75" customHeight="1">
      <c r="B162" s="252"/>
      <c r="C162" s="255"/>
      <c r="D162" s="255"/>
      <c r="E162" s="255"/>
      <c r="F162" s="275"/>
      <c r="G162" s="255"/>
      <c r="H162" s="255"/>
      <c r="I162" s="255"/>
      <c r="J162" s="255"/>
      <c r="K162" s="252"/>
    </row>
    <row r="163" spans="2:11" ht="18.75" customHeight="1">
      <c r="B163" s="262"/>
      <c r="C163" s="262"/>
      <c r="D163" s="262"/>
      <c r="E163" s="262"/>
      <c r="F163" s="262"/>
      <c r="G163" s="262"/>
      <c r="H163" s="262"/>
      <c r="I163" s="262"/>
      <c r="J163" s="262"/>
      <c r="K163" s="262"/>
    </row>
    <row r="164" spans="2:11" ht="7.5" customHeight="1">
      <c r="B164" s="244"/>
      <c r="C164" s="245"/>
      <c r="D164" s="245"/>
      <c r="E164" s="245"/>
      <c r="F164" s="245"/>
      <c r="G164" s="245"/>
      <c r="H164" s="245"/>
      <c r="I164" s="245"/>
      <c r="J164" s="245"/>
      <c r="K164" s="246"/>
    </row>
    <row r="165" spans="2:11" ht="45" customHeight="1">
      <c r="B165" s="247"/>
      <c r="C165" s="376" t="s">
        <v>1156</v>
      </c>
      <c r="D165" s="376"/>
      <c r="E165" s="376"/>
      <c r="F165" s="376"/>
      <c r="G165" s="376"/>
      <c r="H165" s="376"/>
      <c r="I165" s="376"/>
      <c r="J165" s="376"/>
      <c r="K165" s="248"/>
    </row>
    <row r="166" spans="2:11" ht="17.25" customHeight="1">
      <c r="B166" s="247"/>
      <c r="C166" s="268" t="s">
        <v>1084</v>
      </c>
      <c r="D166" s="268"/>
      <c r="E166" s="268"/>
      <c r="F166" s="268" t="s">
        <v>1085</v>
      </c>
      <c r="G166" s="305"/>
      <c r="H166" s="306" t="s">
        <v>52</v>
      </c>
      <c r="I166" s="306" t="s">
        <v>55</v>
      </c>
      <c r="J166" s="268" t="s">
        <v>1086</v>
      </c>
      <c r="K166" s="248"/>
    </row>
    <row r="167" spans="2:11" ht="17.25" customHeight="1">
      <c r="B167" s="249"/>
      <c r="C167" s="270" t="s">
        <v>1087</v>
      </c>
      <c r="D167" s="270"/>
      <c r="E167" s="270"/>
      <c r="F167" s="271" t="s">
        <v>1088</v>
      </c>
      <c r="G167" s="307"/>
      <c r="H167" s="308"/>
      <c r="I167" s="308"/>
      <c r="J167" s="270" t="s">
        <v>1089</v>
      </c>
      <c r="K167" s="250"/>
    </row>
    <row r="168" spans="2:11" ht="5.25" customHeight="1">
      <c r="B168" s="276"/>
      <c r="C168" s="273"/>
      <c r="D168" s="273"/>
      <c r="E168" s="273"/>
      <c r="F168" s="273"/>
      <c r="G168" s="274"/>
      <c r="H168" s="273"/>
      <c r="I168" s="273"/>
      <c r="J168" s="273"/>
      <c r="K168" s="297"/>
    </row>
    <row r="169" spans="2:11" ht="15" customHeight="1">
      <c r="B169" s="276"/>
      <c r="C169" s="255" t="s">
        <v>1093</v>
      </c>
      <c r="D169" s="255"/>
      <c r="E169" s="255"/>
      <c r="F169" s="275" t="s">
        <v>1090</v>
      </c>
      <c r="G169" s="255"/>
      <c r="H169" s="255" t="s">
        <v>1130</v>
      </c>
      <c r="I169" s="255" t="s">
        <v>1092</v>
      </c>
      <c r="J169" s="255">
        <v>120</v>
      </c>
      <c r="K169" s="297"/>
    </row>
    <row r="170" spans="2:11" ht="15" customHeight="1">
      <c r="B170" s="276"/>
      <c r="C170" s="255" t="s">
        <v>1139</v>
      </c>
      <c r="D170" s="255"/>
      <c r="E170" s="255"/>
      <c r="F170" s="275" t="s">
        <v>1090</v>
      </c>
      <c r="G170" s="255"/>
      <c r="H170" s="255" t="s">
        <v>1140</v>
      </c>
      <c r="I170" s="255" t="s">
        <v>1092</v>
      </c>
      <c r="J170" s="255" t="s">
        <v>1141</v>
      </c>
      <c r="K170" s="297"/>
    </row>
    <row r="171" spans="2:11" ht="15" customHeight="1">
      <c r="B171" s="276"/>
      <c r="C171" s="255" t="s">
        <v>82</v>
      </c>
      <c r="D171" s="255"/>
      <c r="E171" s="255"/>
      <c r="F171" s="275" t="s">
        <v>1090</v>
      </c>
      <c r="G171" s="255"/>
      <c r="H171" s="255" t="s">
        <v>1157</v>
      </c>
      <c r="I171" s="255" t="s">
        <v>1092</v>
      </c>
      <c r="J171" s="255" t="s">
        <v>1141</v>
      </c>
      <c r="K171" s="297"/>
    </row>
    <row r="172" spans="2:11" ht="15" customHeight="1">
      <c r="B172" s="276"/>
      <c r="C172" s="255" t="s">
        <v>1095</v>
      </c>
      <c r="D172" s="255"/>
      <c r="E172" s="255"/>
      <c r="F172" s="275" t="s">
        <v>1096</v>
      </c>
      <c r="G172" s="255"/>
      <c r="H172" s="255" t="s">
        <v>1157</v>
      </c>
      <c r="I172" s="255" t="s">
        <v>1092</v>
      </c>
      <c r="J172" s="255">
        <v>50</v>
      </c>
      <c r="K172" s="297"/>
    </row>
    <row r="173" spans="2:11" ht="15" customHeight="1">
      <c r="B173" s="276"/>
      <c r="C173" s="255" t="s">
        <v>1098</v>
      </c>
      <c r="D173" s="255"/>
      <c r="E173" s="255"/>
      <c r="F173" s="275" t="s">
        <v>1090</v>
      </c>
      <c r="G173" s="255"/>
      <c r="H173" s="255" t="s">
        <v>1157</v>
      </c>
      <c r="I173" s="255" t="s">
        <v>1100</v>
      </c>
      <c r="J173" s="255"/>
      <c r="K173" s="297"/>
    </row>
    <row r="174" spans="2:11" ht="15" customHeight="1">
      <c r="B174" s="276"/>
      <c r="C174" s="255" t="s">
        <v>1109</v>
      </c>
      <c r="D174" s="255"/>
      <c r="E174" s="255"/>
      <c r="F174" s="275" t="s">
        <v>1096</v>
      </c>
      <c r="G174" s="255"/>
      <c r="H174" s="255" t="s">
        <v>1157</v>
      </c>
      <c r="I174" s="255" t="s">
        <v>1092</v>
      </c>
      <c r="J174" s="255">
        <v>50</v>
      </c>
      <c r="K174" s="297"/>
    </row>
    <row r="175" spans="2:11" ht="15" customHeight="1">
      <c r="B175" s="276"/>
      <c r="C175" s="255" t="s">
        <v>1117</v>
      </c>
      <c r="D175" s="255"/>
      <c r="E175" s="255"/>
      <c r="F175" s="275" t="s">
        <v>1096</v>
      </c>
      <c r="G175" s="255"/>
      <c r="H175" s="255" t="s">
        <v>1157</v>
      </c>
      <c r="I175" s="255" t="s">
        <v>1092</v>
      </c>
      <c r="J175" s="255">
        <v>50</v>
      </c>
      <c r="K175" s="297"/>
    </row>
    <row r="176" spans="2:11" ht="15" customHeight="1">
      <c r="B176" s="276"/>
      <c r="C176" s="255" t="s">
        <v>1115</v>
      </c>
      <c r="D176" s="255"/>
      <c r="E176" s="255"/>
      <c r="F176" s="275" t="s">
        <v>1096</v>
      </c>
      <c r="G176" s="255"/>
      <c r="H176" s="255" t="s">
        <v>1157</v>
      </c>
      <c r="I176" s="255" t="s">
        <v>1092</v>
      </c>
      <c r="J176" s="255">
        <v>50</v>
      </c>
      <c r="K176" s="297"/>
    </row>
    <row r="177" spans="2:11" ht="15" customHeight="1">
      <c r="B177" s="276"/>
      <c r="C177" s="255" t="s">
        <v>104</v>
      </c>
      <c r="D177" s="255"/>
      <c r="E177" s="255"/>
      <c r="F177" s="275" t="s">
        <v>1090</v>
      </c>
      <c r="G177" s="255"/>
      <c r="H177" s="255" t="s">
        <v>1158</v>
      </c>
      <c r="I177" s="255" t="s">
        <v>1159</v>
      </c>
      <c r="J177" s="255"/>
      <c r="K177" s="297"/>
    </row>
    <row r="178" spans="2:11" ht="15" customHeight="1">
      <c r="B178" s="276"/>
      <c r="C178" s="255" t="s">
        <v>55</v>
      </c>
      <c r="D178" s="255"/>
      <c r="E178" s="255"/>
      <c r="F178" s="275" t="s">
        <v>1090</v>
      </c>
      <c r="G178" s="255"/>
      <c r="H178" s="255" t="s">
        <v>1160</v>
      </c>
      <c r="I178" s="255" t="s">
        <v>1161</v>
      </c>
      <c r="J178" s="255">
        <v>1</v>
      </c>
      <c r="K178" s="297"/>
    </row>
    <row r="179" spans="2:11" ht="15" customHeight="1">
      <c r="B179" s="276"/>
      <c r="C179" s="255" t="s">
        <v>51</v>
      </c>
      <c r="D179" s="255"/>
      <c r="E179" s="255"/>
      <c r="F179" s="275" t="s">
        <v>1090</v>
      </c>
      <c r="G179" s="255"/>
      <c r="H179" s="255" t="s">
        <v>1162</v>
      </c>
      <c r="I179" s="255" t="s">
        <v>1092</v>
      </c>
      <c r="J179" s="255">
        <v>20</v>
      </c>
      <c r="K179" s="297"/>
    </row>
    <row r="180" spans="2:11" ht="15" customHeight="1">
      <c r="B180" s="276"/>
      <c r="C180" s="255" t="s">
        <v>52</v>
      </c>
      <c r="D180" s="255"/>
      <c r="E180" s="255"/>
      <c r="F180" s="275" t="s">
        <v>1090</v>
      </c>
      <c r="G180" s="255"/>
      <c r="H180" s="255" t="s">
        <v>1163</v>
      </c>
      <c r="I180" s="255" t="s">
        <v>1092</v>
      </c>
      <c r="J180" s="255">
        <v>255</v>
      </c>
      <c r="K180" s="297"/>
    </row>
    <row r="181" spans="2:11" ht="15" customHeight="1">
      <c r="B181" s="276"/>
      <c r="C181" s="255" t="s">
        <v>105</v>
      </c>
      <c r="D181" s="255"/>
      <c r="E181" s="255"/>
      <c r="F181" s="275" t="s">
        <v>1090</v>
      </c>
      <c r="G181" s="255"/>
      <c r="H181" s="255" t="s">
        <v>1054</v>
      </c>
      <c r="I181" s="255" t="s">
        <v>1092</v>
      </c>
      <c r="J181" s="255">
        <v>10</v>
      </c>
      <c r="K181" s="297"/>
    </row>
    <row r="182" spans="2:11" ht="15" customHeight="1">
      <c r="B182" s="276"/>
      <c r="C182" s="255" t="s">
        <v>106</v>
      </c>
      <c r="D182" s="255"/>
      <c r="E182" s="255"/>
      <c r="F182" s="275" t="s">
        <v>1090</v>
      </c>
      <c r="G182" s="255"/>
      <c r="H182" s="255" t="s">
        <v>1164</v>
      </c>
      <c r="I182" s="255" t="s">
        <v>1125</v>
      </c>
      <c r="J182" s="255"/>
      <c r="K182" s="297"/>
    </row>
    <row r="183" spans="2:11" ht="15" customHeight="1">
      <c r="B183" s="276"/>
      <c r="C183" s="255" t="s">
        <v>1165</v>
      </c>
      <c r="D183" s="255"/>
      <c r="E183" s="255"/>
      <c r="F183" s="275" t="s">
        <v>1090</v>
      </c>
      <c r="G183" s="255"/>
      <c r="H183" s="255" t="s">
        <v>1166</v>
      </c>
      <c r="I183" s="255" t="s">
        <v>1125</v>
      </c>
      <c r="J183" s="255"/>
      <c r="K183" s="297"/>
    </row>
    <row r="184" spans="2:11" ht="15" customHeight="1">
      <c r="B184" s="276"/>
      <c r="C184" s="255" t="s">
        <v>1154</v>
      </c>
      <c r="D184" s="255"/>
      <c r="E184" s="255"/>
      <c r="F184" s="275" t="s">
        <v>1090</v>
      </c>
      <c r="G184" s="255"/>
      <c r="H184" s="255" t="s">
        <v>1167</v>
      </c>
      <c r="I184" s="255" t="s">
        <v>1125</v>
      </c>
      <c r="J184" s="255"/>
      <c r="K184" s="297"/>
    </row>
    <row r="185" spans="2:11" ht="15" customHeight="1">
      <c r="B185" s="276"/>
      <c r="C185" s="255" t="s">
        <v>108</v>
      </c>
      <c r="D185" s="255"/>
      <c r="E185" s="255"/>
      <c r="F185" s="275" t="s">
        <v>1096</v>
      </c>
      <c r="G185" s="255"/>
      <c r="H185" s="255" t="s">
        <v>1168</v>
      </c>
      <c r="I185" s="255" t="s">
        <v>1092</v>
      </c>
      <c r="J185" s="255">
        <v>50</v>
      </c>
      <c r="K185" s="297"/>
    </row>
    <row r="186" spans="2:11" ht="15" customHeight="1">
      <c r="B186" s="276"/>
      <c r="C186" s="255" t="s">
        <v>1169</v>
      </c>
      <c r="D186" s="255"/>
      <c r="E186" s="255"/>
      <c r="F186" s="275" t="s">
        <v>1096</v>
      </c>
      <c r="G186" s="255"/>
      <c r="H186" s="255" t="s">
        <v>1170</v>
      </c>
      <c r="I186" s="255" t="s">
        <v>1171</v>
      </c>
      <c r="J186" s="255"/>
      <c r="K186" s="297"/>
    </row>
    <row r="187" spans="2:11" ht="15" customHeight="1">
      <c r="B187" s="276"/>
      <c r="C187" s="255" t="s">
        <v>1172</v>
      </c>
      <c r="D187" s="255"/>
      <c r="E187" s="255"/>
      <c r="F187" s="275" t="s">
        <v>1096</v>
      </c>
      <c r="G187" s="255"/>
      <c r="H187" s="255" t="s">
        <v>1173</v>
      </c>
      <c r="I187" s="255" t="s">
        <v>1171</v>
      </c>
      <c r="J187" s="255"/>
      <c r="K187" s="297"/>
    </row>
    <row r="188" spans="2:11" ht="15" customHeight="1">
      <c r="B188" s="276"/>
      <c r="C188" s="255" t="s">
        <v>1174</v>
      </c>
      <c r="D188" s="255"/>
      <c r="E188" s="255"/>
      <c r="F188" s="275" t="s">
        <v>1096</v>
      </c>
      <c r="G188" s="255"/>
      <c r="H188" s="255" t="s">
        <v>1175</v>
      </c>
      <c r="I188" s="255" t="s">
        <v>1171</v>
      </c>
      <c r="J188" s="255"/>
      <c r="K188" s="297"/>
    </row>
    <row r="189" spans="2:11" ht="15" customHeight="1">
      <c r="B189" s="276"/>
      <c r="C189" s="309" t="s">
        <v>1176</v>
      </c>
      <c r="D189" s="255"/>
      <c r="E189" s="255"/>
      <c r="F189" s="275" t="s">
        <v>1096</v>
      </c>
      <c r="G189" s="255"/>
      <c r="H189" s="255" t="s">
        <v>1177</v>
      </c>
      <c r="I189" s="255" t="s">
        <v>1178</v>
      </c>
      <c r="J189" s="310" t="s">
        <v>1179</v>
      </c>
      <c r="K189" s="297"/>
    </row>
    <row r="190" spans="2:11" ht="15" customHeight="1">
      <c r="B190" s="276"/>
      <c r="C190" s="261" t="s">
        <v>40</v>
      </c>
      <c r="D190" s="255"/>
      <c r="E190" s="255"/>
      <c r="F190" s="275" t="s">
        <v>1090</v>
      </c>
      <c r="G190" s="255"/>
      <c r="H190" s="252" t="s">
        <v>1180</v>
      </c>
      <c r="I190" s="255" t="s">
        <v>1181</v>
      </c>
      <c r="J190" s="255"/>
      <c r="K190" s="297"/>
    </row>
    <row r="191" spans="2:11" ht="15" customHeight="1">
      <c r="B191" s="276"/>
      <c r="C191" s="261" t="s">
        <v>1182</v>
      </c>
      <c r="D191" s="255"/>
      <c r="E191" s="255"/>
      <c r="F191" s="275" t="s">
        <v>1090</v>
      </c>
      <c r="G191" s="255"/>
      <c r="H191" s="255" t="s">
        <v>1183</v>
      </c>
      <c r="I191" s="255" t="s">
        <v>1125</v>
      </c>
      <c r="J191" s="255"/>
      <c r="K191" s="297"/>
    </row>
    <row r="192" spans="2:11" ht="15" customHeight="1">
      <c r="B192" s="276"/>
      <c r="C192" s="261" t="s">
        <v>1184</v>
      </c>
      <c r="D192" s="255"/>
      <c r="E192" s="255"/>
      <c r="F192" s="275" t="s">
        <v>1090</v>
      </c>
      <c r="G192" s="255"/>
      <c r="H192" s="255" t="s">
        <v>1185</v>
      </c>
      <c r="I192" s="255" t="s">
        <v>1125</v>
      </c>
      <c r="J192" s="255"/>
      <c r="K192" s="297"/>
    </row>
    <row r="193" spans="2:11" ht="15" customHeight="1">
      <c r="B193" s="276"/>
      <c r="C193" s="261" t="s">
        <v>1186</v>
      </c>
      <c r="D193" s="255"/>
      <c r="E193" s="255"/>
      <c r="F193" s="275" t="s">
        <v>1096</v>
      </c>
      <c r="G193" s="255"/>
      <c r="H193" s="255" t="s">
        <v>1187</v>
      </c>
      <c r="I193" s="255" t="s">
        <v>1125</v>
      </c>
      <c r="J193" s="255"/>
      <c r="K193" s="297"/>
    </row>
    <row r="194" spans="2:11" ht="15" customHeight="1">
      <c r="B194" s="303"/>
      <c r="C194" s="311"/>
      <c r="D194" s="285"/>
      <c r="E194" s="285"/>
      <c r="F194" s="285"/>
      <c r="G194" s="285"/>
      <c r="H194" s="285"/>
      <c r="I194" s="285"/>
      <c r="J194" s="285"/>
      <c r="K194" s="304"/>
    </row>
    <row r="195" spans="2:11" ht="18.75" customHeight="1">
      <c r="B195" s="252"/>
      <c r="C195" s="255"/>
      <c r="D195" s="255"/>
      <c r="E195" s="255"/>
      <c r="F195" s="275"/>
      <c r="G195" s="255"/>
      <c r="H195" s="255"/>
      <c r="I195" s="255"/>
      <c r="J195" s="255"/>
      <c r="K195" s="252"/>
    </row>
    <row r="196" spans="2:11" ht="18.75" customHeight="1">
      <c r="B196" s="252"/>
      <c r="C196" s="255"/>
      <c r="D196" s="255"/>
      <c r="E196" s="255"/>
      <c r="F196" s="275"/>
      <c r="G196" s="255"/>
      <c r="H196" s="255"/>
      <c r="I196" s="255"/>
      <c r="J196" s="255"/>
      <c r="K196" s="252"/>
    </row>
    <row r="197" spans="2:11" ht="18.75" customHeight="1">
      <c r="B197" s="262"/>
      <c r="C197" s="262"/>
      <c r="D197" s="262"/>
      <c r="E197" s="262"/>
      <c r="F197" s="262"/>
      <c r="G197" s="262"/>
      <c r="H197" s="262"/>
      <c r="I197" s="262"/>
      <c r="J197" s="262"/>
      <c r="K197" s="262"/>
    </row>
    <row r="198" spans="2:11" ht="13.5">
      <c r="B198" s="244"/>
      <c r="C198" s="245"/>
      <c r="D198" s="245"/>
      <c r="E198" s="245"/>
      <c r="F198" s="245"/>
      <c r="G198" s="245"/>
      <c r="H198" s="245"/>
      <c r="I198" s="245"/>
      <c r="J198" s="245"/>
      <c r="K198" s="246"/>
    </row>
    <row r="199" spans="2:11" ht="21">
      <c r="B199" s="247"/>
      <c r="C199" s="376" t="s">
        <v>1188</v>
      </c>
      <c r="D199" s="376"/>
      <c r="E199" s="376"/>
      <c r="F199" s="376"/>
      <c r="G199" s="376"/>
      <c r="H199" s="376"/>
      <c r="I199" s="376"/>
      <c r="J199" s="376"/>
      <c r="K199" s="248"/>
    </row>
    <row r="200" spans="2:11" ht="25.5" customHeight="1">
      <c r="B200" s="247"/>
      <c r="C200" s="312" t="s">
        <v>1189</v>
      </c>
      <c r="D200" s="312"/>
      <c r="E200" s="312"/>
      <c r="F200" s="312" t="s">
        <v>1190</v>
      </c>
      <c r="G200" s="313"/>
      <c r="H200" s="375" t="s">
        <v>1191</v>
      </c>
      <c r="I200" s="375"/>
      <c r="J200" s="375"/>
      <c r="K200" s="248"/>
    </row>
    <row r="201" spans="2:11" ht="5.25" customHeight="1">
      <c r="B201" s="276"/>
      <c r="C201" s="273"/>
      <c r="D201" s="273"/>
      <c r="E201" s="273"/>
      <c r="F201" s="273"/>
      <c r="G201" s="255"/>
      <c r="H201" s="273"/>
      <c r="I201" s="273"/>
      <c r="J201" s="273"/>
      <c r="K201" s="297"/>
    </row>
    <row r="202" spans="2:11" ht="15" customHeight="1">
      <c r="B202" s="276"/>
      <c r="C202" s="255" t="s">
        <v>1181</v>
      </c>
      <c r="D202" s="255"/>
      <c r="E202" s="255"/>
      <c r="F202" s="275" t="s">
        <v>41</v>
      </c>
      <c r="G202" s="255"/>
      <c r="H202" s="374" t="s">
        <v>1192</v>
      </c>
      <c r="I202" s="374"/>
      <c r="J202" s="374"/>
      <c r="K202" s="297"/>
    </row>
    <row r="203" spans="2:11" ht="15" customHeight="1">
      <c r="B203" s="276"/>
      <c r="C203" s="282"/>
      <c r="D203" s="255"/>
      <c r="E203" s="255"/>
      <c r="F203" s="275" t="s">
        <v>42</v>
      </c>
      <c r="G203" s="255"/>
      <c r="H203" s="374" t="s">
        <v>1193</v>
      </c>
      <c r="I203" s="374"/>
      <c r="J203" s="374"/>
      <c r="K203" s="297"/>
    </row>
    <row r="204" spans="2:11" ht="15" customHeight="1">
      <c r="B204" s="276"/>
      <c r="C204" s="282"/>
      <c r="D204" s="255"/>
      <c r="E204" s="255"/>
      <c r="F204" s="275" t="s">
        <v>45</v>
      </c>
      <c r="G204" s="255"/>
      <c r="H204" s="374" t="s">
        <v>1194</v>
      </c>
      <c r="I204" s="374"/>
      <c r="J204" s="374"/>
      <c r="K204" s="297"/>
    </row>
    <row r="205" spans="2:11" ht="15" customHeight="1">
      <c r="B205" s="276"/>
      <c r="C205" s="255"/>
      <c r="D205" s="255"/>
      <c r="E205" s="255"/>
      <c r="F205" s="275" t="s">
        <v>43</v>
      </c>
      <c r="G205" s="255"/>
      <c r="H205" s="374" t="s">
        <v>1195</v>
      </c>
      <c r="I205" s="374"/>
      <c r="J205" s="374"/>
      <c r="K205" s="297"/>
    </row>
    <row r="206" spans="2:11" ht="15" customHeight="1">
      <c r="B206" s="276"/>
      <c r="C206" s="255"/>
      <c r="D206" s="255"/>
      <c r="E206" s="255"/>
      <c r="F206" s="275" t="s">
        <v>44</v>
      </c>
      <c r="G206" s="255"/>
      <c r="H206" s="374" t="s">
        <v>1196</v>
      </c>
      <c r="I206" s="374"/>
      <c r="J206" s="374"/>
      <c r="K206" s="297"/>
    </row>
    <row r="207" spans="2:11" ht="15" customHeight="1">
      <c r="B207" s="276"/>
      <c r="C207" s="255"/>
      <c r="D207" s="255"/>
      <c r="E207" s="255"/>
      <c r="F207" s="275"/>
      <c r="G207" s="255"/>
      <c r="H207" s="255"/>
      <c r="I207" s="255"/>
      <c r="J207" s="255"/>
      <c r="K207" s="297"/>
    </row>
    <row r="208" spans="2:11" ht="15" customHeight="1">
      <c r="B208" s="276"/>
      <c r="C208" s="255" t="s">
        <v>1137</v>
      </c>
      <c r="D208" s="255"/>
      <c r="E208" s="255"/>
      <c r="F208" s="275" t="s">
        <v>76</v>
      </c>
      <c r="G208" s="255"/>
      <c r="H208" s="374" t="s">
        <v>1197</v>
      </c>
      <c r="I208" s="374"/>
      <c r="J208" s="374"/>
      <c r="K208" s="297"/>
    </row>
    <row r="209" spans="2:11" ht="15" customHeight="1">
      <c r="B209" s="276"/>
      <c r="C209" s="282"/>
      <c r="D209" s="255"/>
      <c r="E209" s="255"/>
      <c r="F209" s="275" t="s">
        <v>1033</v>
      </c>
      <c r="G209" s="255"/>
      <c r="H209" s="374" t="s">
        <v>1034</v>
      </c>
      <c r="I209" s="374"/>
      <c r="J209" s="374"/>
      <c r="K209" s="297"/>
    </row>
    <row r="210" spans="2:11" ht="15" customHeight="1">
      <c r="B210" s="276"/>
      <c r="C210" s="255"/>
      <c r="D210" s="255"/>
      <c r="E210" s="255"/>
      <c r="F210" s="275" t="s">
        <v>1031</v>
      </c>
      <c r="G210" s="255"/>
      <c r="H210" s="374" t="s">
        <v>1198</v>
      </c>
      <c r="I210" s="374"/>
      <c r="J210" s="374"/>
      <c r="K210" s="297"/>
    </row>
    <row r="211" spans="2:11" ht="15" customHeight="1">
      <c r="B211" s="314"/>
      <c r="C211" s="282"/>
      <c r="D211" s="282"/>
      <c r="E211" s="282"/>
      <c r="F211" s="275" t="s">
        <v>1035</v>
      </c>
      <c r="G211" s="261"/>
      <c r="H211" s="373" t="s">
        <v>1036</v>
      </c>
      <c r="I211" s="373"/>
      <c r="J211" s="373"/>
      <c r="K211" s="315"/>
    </row>
    <row r="212" spans="2:11" ht="15" customHeight="1">
      <c r="B212" s="314"/>
      <c r="C212" s="282"/>
      <c r="D212" s="282"/>
      <c r="E212" s="282"/>
      <c r="F212" s="275" t="s">
        <v>1037</v>
      </c>
      <c r="G212" s="261"/>
      <c r="H212" s="373" t="s">
        <v>1199</v>
      </c>
      <c r="I212" s="373"/>
      <c r="J212" s="373"/>
      <c r="K212" s="315"/>
    </row>
    <row r="213" spans="2:11" ht="15" customHeight="1">
      <c r="B213" s="314"/>
      <c r="C213" s="282"/>
      <c r="D213" s="282"/>
      <c r="E213" s="282"/>
      <c r="F213" s="316"/>
      <c r="G213" s="261"/>
      <c r="H213" s="317"/>
      <c r="I213" s="317"/>
      <c r="J213" s="317"/>
      <c r="K213" s="315"/>
    </row>
    <row r="214" spans="2:11" ht="15" customHeight="1">
      <c r="B214" s="314"/>
      <c r="C214" s="255" t="s">
        <v>1161</v>
      </c>
      <c r="D214" s="282"/>
      <c r="E214" s="282"/>
      <c r="F214" s="275">
        <v>1</v>
      </c>
      <c r="G214" s="261"/>
      <c r="H214" s="373" t="s">
        <v>1200</v>
      </c>
      <c r="I214" s="373"/>
      <c r="J214" s="373"/>
      <c r="K214" s="315"/>
    </row>
    <row r="215" spans="2:11" ht="15" customHeight="1">
      <c r="B215" s="314"/>
      <c r="C215" s="282"/>
      <c r="D215" s="282"/>
      <c r="E215" s="282"/>
      <c r="F215" s="275">
        <v>2</v>
      </c>
      <c r="G215" s="261"/>
      <c r="H215" s="373" t="s">
        <v>1201</v>
      </c>
      <c r="I215" s="373"/>
      <c r="J215" s="373"/>
      <c r="K215" s="315"/>
    </row>
    <row r="216" spans="2:11" ht="15" customHeight="1">
      <c r="B216" s="314"/>
      <c r="C216" s="282"/>
      <c r="D216" s="282"/>
      <c r="E216" s="282"/>
      <c r="F216" s="275">
        <v>3</v>
      </c>
      <c r="G216" s="261"/>
      <c r="H216" s="373" t="s">
        <v>1202</v>
      </c>
      <c r="I216" s="373"/>
      <c r="J216" s="373"/>
      <c r="K216" s="315"/>
    </row>
    <row r="217" spans="2:11" ht="15" customHeight="1">
      <c r="B217" s="314"/>
      <c r="C217" s="282"/>
      <c r="D217" s="282"/>
      <c r="E217" s="282"/>
      <c r="F217" s="275">
        <v>4</v>
      </c>
      <c r="G217" s="261"/>
      <c r="H217" s="373" t="s">
        <v>1203</v>
      </c>
      <c r="I217" s="373"/>
      <c r="J217" s="373"/>
      <c r="K217" s="315"/>
    </row>
    <row r="218" spans="2:11" ht="12.75" customHeight="1">
      <c r="B218" s="318"/>
      <c r="C218" s="319"/>
      <c r="D218" s="319"/>
      <c r="E218" s="319"/>
      <c r="F218" s="319"/>
      <c r="G218" s="319"/>
      <c r="H218" s="319"/>
      <c r="I218" s="319"/>
      <c r="J218" s="319"/>
      <c r="K218" s="320"/>
    </row>
  </sheetData>
  <sheetProtection formatCells="0" formatColumns="0" formatRows="0" insertColumns="0" insertRows="0" insertHyperlinks="0" deleteColumns="0" deleteRows="0" sort="0" autoFilter="0" pivotTables="0"/>
  <mergeCells count="77">
    <mergeCell ref="D69:J69"/>
    <mergeCell ref="D70:J70"/>
    <mergeCell ref="C75:J75"/>
    <mergeCell ref="D62:J62"/>
    <mergeCell ref="D65:J65"/>
    <mergeCell ref="D66:J66"/>
    <mergeCell ref="D68:J68"/>
    <mergeCell ref="D63:J63"/>
    <mergeCell ref="D67:J67"/>
    <mergeCell ref="C52:J52"/>
    <mergeCell ref="C54:J54"/>
    <mergeCell ref="C55:J55"/>
    <mergeCell ref="D61:J61"/>
    <mergeCell ref="C57:J57"/>
    <mergeCell ref="D58:J58"/>
    <mergeCell ref="D59:J59"/>
    <mergeCell ref="D60:J60"/>
    <mergeCell ref="D47:J47"/>
    <mergeCell ref="E48:J48"/>
    <mergeCell ref="E49:J49"/>
    <mergeCell ref="D51:J51"/>
    <mergeCell ref="E50:J50"/>
    <mergeCell ref="D16:J16"/>
    <mergeCell ref="D17:J17"/>
    <mergeCell ref="F18:J18"/>
    <mergeCell ref="D33:J33"/>
    <mergeCell ref="D34:J34"/>
    <mergeCell ref="C3:J3"/>
    <mergeCell ref="C9:J9"/>
    <mergeCell ref="D10:J10"/>
    <mergeCell ref="D15:J15"/>
    <mergeCell ref="C4:J4"/>
    <mergeCell ref="C6:J6"/>
    <mergeCell ref="C7:J7"/>
    <mergeCell ref="D11:J11"/>
    <mergeCell ref="F20:J20"/>
    <mergeCell ref="F23:J23"/>
    <mergeCell ref="F21:J21"/>
    <mergeCell ref="F22:J22"/>
    <mergeCell ref="F19:J19"/>
    <mergeCell ref="C122:J122"/>
    <mergeCell ref="C102:J102"/>
    <mergeCell ref="C147:J147"/>
    <mergeCell ref="C165:J165"/>
    <mergeCell ref="C25:J25"/>
    <mergeCell ref="D27:J27"/>
    <mergeCell ref="D28:J28"/>
    <mergeCell ref="D30:J30"/>
    <mergeCell ref="D31:J31"/>
    <mergeCell ref="C26:J26"/>
    <mergeCell ref="D35:J35"/>
    <mergeCell ref="G36:J36"/>
    <mergeCell ref="G37:J37"/>
    <mergeCell ref="G38:J38"/>
    <mergeCell ref="G39:J39"/>
    <mergeCell ref="G40:J40"/>
    <mergeCell ref="G42:J42"/>
    <mergeCell ref="G41:J41"/>
    <mergeCell ref="G43:J43"/>
    <mergeCell ref="G44:J44"/>
    <mergeCell ref="G45:J45"/>
    <mergeCell ref="H217:J217"/>
    <mergeCell ref="H210:J210"/>
    <mergeCell ref="H200:J200"/>
    <mergeCell ref="C199:J199"/>
    <mergeCell ref="H208:J208"/>
    <mergeCell ref="H206:J206"/>
    <mergeCell ref="H204:J204"/>
    <mergeCell ref="H202:J202"/>
    <mergeCell ref="H205:J205"/>
    <mergeCell ref="H203:J203"/>
    <mergeCell ref="H214:J214"/>
    <mergeCell ref="H216:J216"/>
    <mergeCell ref="H215:J215"/>
    <mergeCell ref="H212:J212"/>
    <mergeCell ref="H211:J211"/>
    <mergeCell ref="H209:J209"/>
  </mergeCells>
  <pageMargins left="0.59027779999999996" right="0.59027779999999996" top="0.59027779999999996" bottom="0.59027779999999996" header="0" footer="0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11</vt:i4>
      </vt:variant>
    </vt:vector>
  </HeadingPairs>
  <TitlesOfParts>
    <vt:vector size="17" baseType="lpstr">
      <vt:lpstr>Rekapitulace stavby</vt:lpstr>
      <vt:lpstr>SO 001 - Všeobecné položky </vt:lpstr>
      <vt:lpstr>SO 100 - Komunikace a zpe...</vt:lpstr>
      <vt:lpstr>SO 401 - Veřejné osvětlení</vt:lpstr>
      <vt:lpstr>SO 800 - Vegetační úpravy </vt:lpstr>
      <vt:lpstr>Pokyny pro vyplnění</vt:lpstr>
      <vt:lpstr>'Rekapitulace stavby'!Názvy_tisku</vt:lpstr>
      <vt:lpstr>'SO 001 - Všeobecné položky '!Názvy_tisku</vt:lpstr>
      <vt:lpstr>'SO 100 - Komunikace a zpe...'!Názvy_tisku</vt:lpstr>
      <vt:lpstr>'SO 401 - Veřejné osvětlení'!Názvy_tisku</vt:lpstr>
      <vt:lpstr>'SO 800 - Vegetační úpravy '!Názvy_tisku</vt:lpstr>
      <vt:lpstr>'Pokyny pro vyplnění'!Oblast_tisku</vt:lpstr>
      <vt:lpstr>'Rekapitulace stavby'!Oblast_tisku</vt:lpstr>
      <vt:lpstr>'SO 001 - Všeobecné položky '!Oblast_tisku</vt:lpstr>
      <vt:lpstr>'SO 100 - Komunikace a zpe...'!Oblast_tisku</vt:lpstr>
      <vt:lpstr>'SO 401 - Veřejné osvětlení'!Oblast_tisku</vt:lpstr>
      <vt:lpstr>'SO 800 - Vegetační úpravy 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DESKTOP-LD25PNU\Hana Zajíčková</dc:creator>
  <cp:lastModifiedBy>Jaroslav Filek</cp:lastModifiedBy>
  <dcterms:created xsi:type="dcterms:W3CDTF">2019-02-08T07:25:35Z</dcterms:created>
  <dcterms:modified xsi:type="dcterms:W3CDTF">2019-02-08T07:40:10Z</dcterms:modified>
</cp:coreProperties>
</file>