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101 - Komunikace" sheetId="2" r:id="rId2"/>
    <sheet name="00 - Vedlejší rozpočtové ..." sheetId="3" r:id="rId3"/>
    <sheet name="Pokyny pro vyplnění" sheetId="4" r:id="rId4"/>
  </sheets>
  <definedNames>
    <definedName name="_xlnm.Print_Area" localSheetId="0">'Rekapitulace stavby'!$D$4:$AO$33,'Rekapitulace stavby'!$C$39:$AQ$54</definedName>
    <definedName name="_xlnm.Print_Titles" localSheetId="0">'Rekapitulace stavby'!$49:$49</definedName>
    <definedName name="_xlnm._FilterDatabase" localSheetId="1" hidden="1">'SO101 - Komunikace'!$C$82:$K$217</definedName>
    <definedName name="_xlnm.Print_Area" localSheetId="1">'SO101 - Komunikace'!$C$4:$J$36,'SO101 - Komunikace'!$C$42:$J$64,'SO101 - Komunikace'!$C$70:$K$217</definedName>
    <definedName name="_xlnm.Print_Titles" localSheetId="1">'SO101 - Komunikace'!$82:$82</definedName>
    <definedName name="_xlnm._FilterDatabase" localSheetId="2" hidden="1">'00 - Vedlejší rozpočtové ...'!$C$76:$K$92</definedName>
    <definedName name="_xlnm.Print_Area" localSheetId="2">'00 - Vedlejší rozpočtové ...'!$C$4:$J$36,'00 - Vedlejší rozpočtové ...'!$C$42:$J$58,'00 - Vedlejší rozpočtové ...'!$C$64:$K$92</definedName>
    <definedName name="_xlnm.Print_Titles" localSheetId="2">'00 - Vedlejší rozpočtové ...'!$76:$76</definedName>
    <definedName name="_xlnm.Print_Area" localSheetId="3">'Pokyny pro vyplnění'!$B$2:$K$69,'Pokyny pro vyplnění'!$B$72:$K$116,'Pokyny pro vyplnění'!$B$119:$K$188,'Pokyny pro vyplnění'!$B$196:$K$216</definedName>
  </definedNames>
  <calcPr/>
</workbook>
</file>

<file path=xl/calcChain.xml><?xml version="1.0" encoding="utf-8"?>
<calcChain xmlns="http://schemas.openxmlformats.org/spreadsheetml/2006/main">
  <c i="1" r="AY53"/>
  <c r="AX53"/>
  <c i="3" r="BI91"/>
  <c r="BH91"/>
  <c r="BG91"/>
  <c r="BF91"/>
  <c r="T91"/>
  <c r="R91"/>
  <c r="P91"/>
  <c r="BK91"/>
  <c r="J91"/>
  <c r="BE91"/>
  <c r="BI89"/>
  <c r="BH89"/>
  <c r="BG89"/>
  <c r="BF89"/>
  <c r="T89"/>
  <c r="R89"/>
  <c r="P89"/>
  <c r="BK89"/>
  <c r="J89"/>
  <c r="BE89"/>
  <c r="BI87"/>
  <c r="BH87"/>
  <c r="BG87"/>
  <c r="BF87"/>
  <c r="T87"/>
  <c r="R87"/>
  <c r="P87"/>
  <c r="BK87"/>
  <c r="J87"/>
  <c r="BE87"/>
  <c r="BI85"/>
  <c r="BH85"/>
  <c r="BG85"/>
  <c r="BF85"/>
  <c r="T85"/>
  <c r="R85"/>
  <c r="P85"/>
  <c r="BK85"/>
  <c r="J85"/>
  <c r="BE85"/>
  <c r="BI83"/>
  <c r="BH83"/>
  <c r="BG83"/>
  <c r="BF83"/>
  <c r="T83"/>
  <c r="R83"/>
  <c r="P83"/>
  <c r="BK83"/>
  <c r="J83"/>
  <c r="BE83"/>
  <c r="BI81"/>
  <c r="BH81"/>
  <c r="BG81"/>
  <c r="BF81"/>
  <c r="T81"/>
  <c r="R81"/>
  <c r="P81"/>
  <c r="BK81"/>
  <c r="J81"/>
  <c r="BE81"/>
  <c r="BI79"/>
  <c r="F34"/>
  <c i="1" r="BD53"/>
  <c i="3" r="BH79"/>
  <c r="F33"/>
  <c i="1" r="BC53"/>
  <c i="3" r="BG79"/>
  <c r="F32"/>
  <c i="1" r="BB53"/>
  <c i="3" r="BF79"/>
  <c r="J31"/>
  <c i="1" r="AW53"/>
  <c i="3" r="F31"/>
  <c i="1" r="BA53"/>
  <c i="3" r="T79"/>
  <c r="T78"/>
  <c r="T77"/>
  <c r="R79"/>
  <c r="R78"/>
  <c r="R77"/>
  <c r="P79"/>
  <c r="P78"/>
  <c r="P77"/>
  <c i="1" r="AU53"/>
  <c i="3" r="BK79"/>
  <c r="BK78"/>
  <c r="J78"/>
  <c r="BK77"/>
  <c r="J77"/>
  <c r="J56"/>
  <c r="J27"/>
  <c i="1" r="AG53"/>
  <c i="3" r="J79"/>
  <c r="BE79"/>
  <c r="J30"/>
  <c i="1" r="AV53"/>
  <c i="3" r="F30"/>
  <c i="1" r="AZ53"/>
  <c i="3" r="J57"/>
  <c r="F71"/>
  <c r="E69"/>
  <c r="F49"/>
  <c r="E47"/>
  <c r="J36"/>
  <c r="J21"/>
  <c r="E21"/>
  <c r="J73"/>
  <c r="J51"/>
  <c r="J20"/>
  <c r="J18"/>
  <c r="E18"/>
  <c r="F74"/>
  <c r="F52"/>
  <c r="J17"/>
  <c r="J15"/>
  <c r="E15"/>
  <c r="F73"/>
  <c r="F51"/>
  <c r="J14"/>
  <c r="J12"/>
  <c r="J71"/>
  <c r="J49"/>
  <c r="E7"/>
  <c r="E67"/>
  <c r="E45"/>
  <c i="1" r="AY52"/>
  <c r="AX52"/>
  <c i="2" r="BI216"/>
  <c r="BH216"/>
  <c r="BG216"/>
  <c r="BF216"/>
  <c r="T216"/>
  <c r="R216"/>
  <c r="P216"/>
  <c r="BK216"/>
  <c r="J216"/>
  <c r="BE216"/>
  <c r="BI213"/>
  <c r="BH213"/>
  <c r="BG213"/>
  <c r="BF213"/>
  <c r="T213"/>
  <c r="R213"/>
  <c r="P213"/>
  <c r="BK213"/>
  <c r="J213"/>
  <c r="BE213"/>
  <c r="BI210"/>
  <c r="BH210"/>
  <c r="BG210"/>
  <c r="BF210"/>
  <c r="T210"/>
  <c r="T209"/>
  <c r="R210"/>
  <c r="R209"/>
  <c r="P210"/>
  <c r="P209"/>
  <c r="BK210"/>
  <c r="BK209"/>
  <c r="J209"/>
  <c r="J210"/>
  <c r="BE210"/>
  <c r="J63"/>
  <c r="BI206"/>
  <c r="BH206"/>
  <c r="BG206"/>
  <c r="BF206"/>
  <c r="T206"/>
  <c r="T205"/>
  <c r="R206"/>
  <c r="R205"/>
  <c r="P206"/>
  <c r="P205"/>
  <c r="BK206"/>
  <c r="BK205"/>
  <c r="J205"/>
  <c r="J206"/>
  <c r="BE206"/>
  <c r="J62"/>
  <c r="BI203"/>
  <c r="BH203"/>
  <c r="BG203"/>
  <c r="BF203"/>
  <c r="T203"/>
  <c r="R203"/>
  <c r="P203"/>
  <c r="BK203"/>
  <c r="J203"/>
  <c r="BE203"/>
  <c r="BI200"/>
  <c r="BH200"/>
  <c r="BG200"/>
  <c r="BF200"/>
  <c r="T200"/>
  <c r="R200"/>
  <c r="P200"/>
  <c r="BK200"/>
  <c r="J200"/>
  <c r="BE200"/>
  <c r="BI197"/>
  <c r="BH197"/>
  <c r="BG197"/>
  <c r="BF197"/>
  <c r="T197"/>
  <c r="R197"/>
  <c r="P197"/>
  <c r="BK197"/>
  <c r="J197"/>
  <c r="BE197"/>
  <c r="BI193"/>
  <c r="BH193"/>
  <c r="BG193"/>
  <c r="BF193"/>
  <c r="T193"/>
  <c r="R193"/>
  <c r="P193"/>
  <c r="BK193"/>
  <c r="J193"/>
  <c r="BE193"/>
  <c r="BI190"/>
  <c r="BH190"/>
  <c r="BG190"/>
  <c r="BF190"/>
  <c r="T190"/>
  <c r="R190"/>
  <c r="P190"/>
  <c r="BK190"/>
  <c r="J190"/>
  <c r="BE190"/>
  <c r="BI187"/>
  <c r="BH187"/>
  <c r="BG187"/>
  <c r="BF187"/>
  <c r="T187"/>
  <c r="R187"/>
  <c r="P187"/>
  <c r="BK187"/>
  <c r="J187"/>
  <c r="BE187"/>
  <c r="BI183"/>
  <c r="BH183"/>
  <c r="BG183"/>
  <c r="BF183"/>
  <c r="T183"/>
  <c r="R183"/>
  <c r="P183"/>
  <c r="BK183"/>
  <c r="J183"/>
  <c r="BE183"/>
  <c r="BI181"/>
  <c r="BH181"/>
  <c r="BG181"/>
  <c r="BF181"/>
  <c r="T181"/>
  <c r="R181"/>
  <c r="P181"/>
  <c r="BK181"/>
  <c r="J181"/>
  <c r="BE181"/>
  <c r="BI179"/>
  <c r="BH179"/>
  <c r="BG179"/>
  <c r="BF179"/>
  <c r="T179"/>
  <c r="T178"/>
  <c r="R179"/>
  <c r="R178"/>
  <c r="P179"/>
  <c r="P178"/>
  <c r="BK179"/>
  <c r="BK178"/>
  <c r="J178"/>
  <c r="J179"/>
  <c r="BE179"/>
  <c r="J61"/>
  <c r="BI176"/>
  <c r="BH176"/>
  <c r="BG176"/>
  <c r="BF176"/>
  <c r="T176"/>
  <c r="R176"/>
  <c r="P176"/>
  <c r="BK176"/>
  <c r="J176"/>
  <c r="BE176"/>
  <c r="BI174"/>
  <c r="BH174"/>
  <c r="BG174"/>
  <c r="BF174"/>
  <c r="T174"/>
  <c r="R174"/>
  <c r="P174"/>
  <c r="BK174"/>
  <c r="J174"/>
  <c r="BE174"/>
  <c r="BI171"/>
  <c r="BH171"/>
  <c r="BG171"/>
  <c r="BF171"/>
  <c r="T171"/>
  <c r="T170"/>
  <c r="R171"/>
  <c r="R170"/>
  <c r="P171"/>
  <c r="P170"/>
  <c r="BK171"/>
  <c r="BK170"/>
  <c r="J170"/>
  <c r="J171"/>
  <c r="BE171"/>
  <c r="J60"/>
  <c r="BI167"/>
  <c r="BH167"/>
  <c r="BG167"/>
  <c r="BF167"/>
  <c r="T167"/>
  <c r="R167"/>
  <c r="P167"/>
  <c r="BK167"/>
  <c r="J167"/>
  <c r="BE167"/>
  <c r="BI163"/>
  <c r="BH163"/>
  <c r="BG163"/>
  <c r="BF163"/>
  <c r="T163"/>
  <c r="R163"/>
  <c r="P163"/>
  <c r="BK163"/>
  <c r="J163"/>
  <c r="BE163"/>
  <c r="BI160"/>
  <c r="BH160"/>
  <c r="BG160"/>
  <c r="BF160"/>
  <c r="T160"/>
  <c r="R160"/>
  <c r="P160"/>
  <c r="BK160"/>
  <c r="J160"/>
  <c r="BE160"/>
  <c r="BI157"/>
  <c r="BH157"/>
  <c r="BG157"/>
  <c r="BF157"/>
  <c r="T157"/>
  <c r="R157"/>
  <c r="P157"/>
  <c r="BK157"/>
  <c r="J157"/>
  <c r="BE157"/>
  <c r="BI154"/>
  <c r="BH154"/>
  <c r="BG154"/>
  <c r="BF154"/>
  <c r="T154"/>
  <c r="R154"/>
  <c r="P154"/>
  <c r="BK154"/>
  <c r="J154"/>
  <c r="BE154"/>
  <c r="BI150"/>
  <c r="BH150"/>
  <c r="BG150"/>
  <c r="BF150"/>
  <c r="T150"/>
  <c r="R150"/>
  <c r="P150"/>
  <c r="BK150"/>
  <c r="J150"/>
  <c r="BE150"/>
  <c r="BI145"/>
  <c r="BH145"/>
  <c r="BG145"/>
  <c r="BF145"/>
  <c r="T145"/>
  <c r="R145"/>
  <c r="P145"/>
  <c r="BK145"/>
  <c r="J145"/>
  <c r="BE145"/>
  <c r="BI143"/>
  <c r="BH143"/>
  <c r="BG143"/>
  <c r="BF143"/>
  <c r="T143"/>
  <c r="R143"/>
  <c r="P143"/>
  <c r="BK143"/>
  <c r="J143"/>
  <c r="BE143"/>
  <c r="BI141"/>
  <c r="BH141"/>
  <c r="BG141"/>
  <c r="BF141"/>
  <c r="T141"/>
  <c r="R141"/>
  <c r="P141"/>
  <c r="BK141"/>
  <c r="J141"/>
  <c r="BE141"/>
  <c r="BI139"/>
  <c r="BH139"/>
  <c r="BG139"/>
  <c r="BF139"/>
  <c r="T139"/>
  <c r="R139"/>
  <c r="P139"/>
  <c r="BK139"/>
  <c r="J139"/>
  <c r="BE139"/>
  <c r="BI137"/>
  <c r="BH137"/>
  <c r="BG137"/>
  <c r="BF137"/>
  <c r="T137"/>
  <c r="R137"/>
  <c r="P137"/>
  <c r="BK137"/>
  <c r="J137"/>
  <c r="BE137"/>
  <c r="BI131"/>
  <c r="BH131"/>
  <c r="BG131"/>
  <c r="BF131"/>
  <c r="T131"/>
  <c r="R131"/>
  <c r="P131"/>
  <c r="BK131"/>
  <c r="J131"/>
  <c r="BE131"/>
  <c r="BI127"/>
  <c r="BH127"/>
  <c r="BG127"/>
  <c r="BF127"/>
  <c r="T127"/>
  <c r="T126"/>
  <c r="R127"/>
  <c r="R126"/>
  <c r="P127"/>
  <c r="P126"/>
  <c r="BK127"/>
  <c r="BK126"/>
  <c r="J126"/>
  <c r="J127"/>
  <c r="BE127"/>
  <c r="J59"/>
  <c r="BI124"/>
  <c r="BH124"/>
  <c r="BG124"/>
  <c r="BF124"/>
  <c r="T124"/>
  <c r="R124"/>
  <c r="P124"/>
  <c r="BK124"/>
  <c r="J124"/>
  <c r="BE124"/>
  <c r="BI119"/>
  <c r="BH119"/>
  <c r="BG119"/>
  <c r="BF119"/>
  <c r="T119"/>
  <c r="R119"/>
  <c r="P119"/>
  <c r="BK119"/>
  <c r="J119"/>
  <c r="BE119"/>
  <c r="BI113"/>
  <c r="BH113"/>
  <c r="BG113"/>
  <c r="BF113"/>
  <c r="T113"/>
  <c r="R113"/>
  <c r="P113"/>
  <c r="BK113"/>
  <c r="J113"/>
  <c r="BE113"/>
  <c r="BI110"/>
  <c r="BH110"/>
  <c r="BG110"/>
  <c r="BF110"/>
  <c r="T110"/>
  <c r="R110"/>
  <c r="P110"/>
  <c r="BK110"/>
  <c r="J110"/>
  <c r="BE110"/>
  <c r="BI107"/>
  <c r="BH107"/>
  <c r="BG107"/>
  <c r="BF107"/>
  <c r="T107"/>
  <c r="R107"/>
  <c r="P107"/>
  <c r="BK107"/>
  <c r="J107"/>
  <c r="BE107"/>
  <c r="BI104"/>
  <c r="BH104"/>
  <c r="BG104"/>
  <c r="BF104"/>
  <c r="T104"/>
  <c r="R104"/>
  <c r="P104"/>
  <c r="BK104"/>
  <c r="J104"/>
  <c r="BE104"/>
  <c r="BI101"/>
  <c r="BH101"/>
  <c r="BG101"/>
  <c r="BF101"/>
  <c r="T101"/>
  <c r="R101"/>
  <c r="P101"/>
  <c r="BK101"/>
  <c r="J101"/>
  <c r="BE101"/>
  <c r="BI98"/>
  <c r="BH98"/>
  <c r="BG98"/>
  <c r="BF98"/>
  <c r="T98"/>
  <c r="R98"/>
  <c r="P98"/>
  <c r="BK98"/>
  <c r="J98"/>
  <c r="BE98"/>
  <c r="BI95"/>
  <c r="BH95"/>
  <c r="BG95"/>
  <c r="BF95"/>
  <c r="T95"/>
  <c r="R95"/>
  <c r="P95"/>
  <c r="BK95"/>
  <c r="J95"/>
  <c r="BE95"/>
  <c r="BI92"/>
  <c r="BH92"/>
  <c r="BG92"/>
  <c r="BF92"/>
  <c r="T92"/>
  <c r="R92"/>
  <c r="P92"/>
  <c r="BK92"/>
  <c r="J92"/>
  <c r="BE92"/>
  <c r="BI89"/>
  <c r="BH89"/>
  <c r="BG89"/>
  <c r="BF89"/>
  <c r="T89"/>
  <c r="R89"/>
  <c r="P89"/>
  <c r="BK89"/>
  <c r="J89"/>
  <c r="BE89"/>
  <c r="BI86"/>
  <c r="F34"/>
  <c i="1" r="BD52"/>
  <c i="2" r="BH86"/>
  <c r="F33"/>
  <c i="1" r="BC52"/>
  <c i="2" r="BG86"/>
  <c r="F32"/>
  <c i="1" r="BB52"/>
  <c i="2" r="BF86"/>
  <c r="J31"/>
  <c i="1" r="AW52"/>
  <c i="2" r="F31"/>
  <c i="1" r="BA52"/>
  <c i="2" r="T86"/>
  <c r="T85"/>
  <c r="T84"/>
  <c r="T83"/>
  <c r="R86"/>
  <c r="R85"/>
  <c r="R84"/>
  <c r="R83"/>
  <c r="P86"/>
  <c r="P85"/>
  <c r="P84"/>
  <c r="P83"/>
  <c i="1" r="AU52"/>
  <c i="2" r="BK86"/>
  <c r="BK85"/>
  <c r="J85"/>
  <c r="BK84"/>
  <c r="J84"/>
  <c r="BK83"/>
  <c r="J83"/>
  <c r="J56"/>
  <c r="J27"/>
  <c i="1" r="AG52"/>
  <c i="2" r="J86"/>
  <c r="BE86"/>
  <c r="J30"/>
  <c i="1" r="AV52"/>
  <c i="2" r="F30"/>
  <c i="1" r="AZ52"/>
  <c i="2" r="J58"/>
  <c r="J57"/>
  <c r="F77"/>
  <c r="E75"/>
  <c r="F49"/>
  <c r="E47"/>
  <c r="J36"/>
  <c r="J21"/>
  <c r="E21"/>
  <c r="J79"/>
  <c r="J51"/>
  <c r="J20"/>
  <c r="J18"/>
  <c r="E18"/>
  <c r="F80"/>
  <c r="F52"/>
  <c r="J17"/>
  <c r="J15"/>
  <c r="E15"/>
  <c r="F79"/>
  <c r="F51"/>
  <c r="J14"/>
  <c r="J12"/>
  <c r="J77"/>
  <c r="J49"/>
  <c r="E7"/>
  <c r="E73"/>
  <c r="E45"/>
  <c i="1" r="BD51"/>
  <c r="W30"/>
  <c r="BC51"/>
  <c r="W29"/>
  <c r="BB51"/>
  <c r="W28"/>
  <c r="BA51"/>
  <c r="W27"/>
  <c r="AZ51"/>
  <c r="W26"/>
  <c r="AY51"/>
  <c r="AX51"/>
  <c r="AW51"/>
  <c r="AK27"/>
  <c r="AV51"/>
  <c r="AK26"/>
  <c r="AU51"/>
  <c r="AT51"/>
  <c r="AS51"/>
  <c r="AG51"/>
  <c r="AK23"/>
  <c r="AT53"/>
  <c r="AN53"/>
  <c r="AT52"/>
  <c r="AN52"/>
  <c r="AN51"/>
  <c r="L47"/>
  <c r="AM46"/>
  <c r="L46"/>
  <c r="AM44"/>
  <c r="L44"/>
  <c r="L42"/>
  <c r="L41"/>
  <c r="AK32"/>
</calcChain>
</file>

<file path=xl/sharedStrings.xml><?xml version="1.0" encoding="utf-8"?>
<sst xmlns="http://schemas.openxmlformats.org/spreadsheetml/2006/main">
  <si>
    <t>Export VZ</t>
  </si>
  <si>
    <t>List obsahuje:</t>
  </si>
  <si>
    <t>1) Rekapitulace stavby</t>
  </si>
  <si>
    <t>2) Rekapitulace objektů stavby a soupisů prací</t>
  </si>
  <si>
    <t>3.0</t>
  </si>
  <si>
    <t/>
  </si>
  <si>
    <t>False</t>
  </si>
  <si>
    <t>{ec6f89f9-e018-42ac-9f68-270b37df692b}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</si>
  <si>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</si>
  <si>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</si>
  <si>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</si>
  <si>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</si>
  <si>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</si>
  <si>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</si>
  <si>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</si>
  <si>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</si>
  <si>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</si>
  <si>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_1860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</si>
  <si>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</si>
  <si>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</si>
  <si>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REKONSTRUKCE KOMUNIKACE ŠIROKÁ A OKRUŽNÍ</t>
  </si>
  <si>
    <t>KSO:</t>
  </si>
  <si>
    <t>CC-CZ:</t>
  </si>
  <si>
    <t>Místo:</t>
  </si>
  <si>
    <t xml:space="preserve"> </t>
  </si>
  <si>
    <t>Datum:</t>
  </si>
  <si>
    <t>19. 11. 2018</t>
  </si>
  <si>
    <t>Zadavatel:</t>
  </si>
  <si>
    <t>IČ:</t>
  </si>
  <si>
    <t>DIČ:</t>
  </si>
  <si>
    <t>Uchazeč:</t>
  </si>
  <si>
    <t>Vyplň údaj</t>
  </si>
  <si>
    <t>Projektant: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</si>
  <si>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</si>
  <si>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</si>
  <si>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</si>
  <si>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</si>
  <si>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</si>
  <si>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</si>
  <si>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</si>
  <si>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</si>
  <si>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</si>
  <si>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</si>
  <si>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</si>
  <si>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</si>
  <si>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</si>
  <si>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</si>
  <si>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</si>
  <si>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</si>
  <si>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</si>
  <si>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</si>
  <si>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</si>
  <si>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</si>
  <si>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</si>
  <si>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</si>
  <si>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</si>
  <si>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</si>
  <si>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</si>
  <si>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</si>
  <si>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</si>
  <si>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</si>
  <si>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</si>
  <si>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</si>
  <si>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</si>
  <si>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</si>
  <si>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</si>
  <si>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</si>
  <si>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</si>
  <si>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</si>
  <si>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</si>
  <si>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</si>
  <si>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</si>
  <si>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</si>
  <si>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</si>
  <si>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SO101</t>
  </si>
  <si>
    <t>Komunikace</t>
  </si>
  <si>
    <t>STA</t>
  </si>
  <si>
    <t>1</t>
  </si>
  <si>
    <t>{5912c084-b548-43fa-a616-3cd99042c114}</t>
  </si>
  <si>
    <t>2</t>
  </si>
  <si>
    <t>00</t>
  </si>
  <si>
    <t>Vedlejší rozpočtové náklady</t>
  </si>
  <si>
    <t>{5ea581ff-7137-4df7-a8b6-7f7484f3dd6e}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</si>
  <si>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</si>
  <si>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</si>
  <si>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</si>
  <si>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</si>
  <si>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</si>
  <si>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</si>
  <si>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</si>
  <si>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SO101 - Komunikace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</si>
  <si>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</si>
  <si>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</si>
  <si>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</si>
  <si>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</si>
  <si>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</si>
  <si>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</si>
  <si>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1 - Zemní práce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</si>
  <si>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</si>
  <si>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</si>
  <si>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</si>
  <si>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711 - Izolace proti vodě, vlhkosti a plynům</t>
  </si>
  <si>
    <t xml:space="preserve">    N00 - VŠEOBECNÉ PODMÍNKY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</si>
  <si>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</si>
  <si>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</si>
  <si>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</si>
  <si>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</si>
  <si>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</si>
  <si>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</si>
  <si>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</si>
  <si>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</si>
  <si>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</si>
  <si>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</si>
  <si>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</si>
  <si>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</si>
  <si>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</si>
  <si>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</si>
  <si>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</si>
  <si>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</si>
  <si>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</si>
  <si>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Zemní práce</t>
  </si>
  <si>
    <t>K</t>
  </si>
  <si>
    <t>113186</t>
  </si>
  <si>
    <t>ODSTRANĚNÍ KRYTU ZPEVNĚNÝCH PLOCH Z DLAŽDIC, ODVOZ DO 12KM</t>
  </si>
  <si>
    <t>M3</t>
  </si>
  <si>
    <t>OTSKP-SPK 2017</t>
  </si>
  <si>
    <t>4</t>
  </si>
  <si>
    <t>-500439831</t>
  </si>
  <si>
    <t>PP</t>
  </si>
  <si>
    <t>Technická specifikace: Položka zahrnuje veškerou manipulaci s vybouranou sutí a s vybouranými hmotami vč. uložení na skládku. Nezahrnuje poplatek za skládku, který se vykazuje v položce 0141** (s výjimkou malého množství bouraného materiálu, kde je možné poplatek zahrnout do jednotkové ceny bourání – tento fakt musí být uveden v doplňujícím textu k položce).</t>
  </si>
  <si>
    <t>VV</t>
  </si>
  <si>
    <t>"neopravitelná dlažba 30%"550*0,3*0,3</t>
  </si>
  <si>
    <t>11332</t>
  </si>
  <si>
    <t>ODSTRANĚNÍ PODKLADŮ ZPEVNĚNÝCH PLOCH Z KAMENIVA NESTMELENÉHO</t>
  </si>
  <si>
    <t>-347531167</t>
  </si>
  <si>
    <t>2600*0,35</t>
  </si>
  <si>
    <t>3</t>
  </si>
  <si>
    <t>113436</t>
  </si>
  <si>
    <t>ODSTRAN KRYTU ZPEVNĚNÝCH PLOCH S ASFALT POJIVEM VČET PODKLADU, ODVOZ DO 12KM</t>
  </si>
  <si>
    <t>1570575495</t>
  </si>
  <si>
    <t>"chodník v ulici Okružní"155*0,3</t>
  </si>
  <si>
    <t>113514</t>
  </si>
  <si>
    <t>ODSTRANĚNÍ ZÁHONOVÝCH OBRUBNÍKŮ, ODVOZ DO 5KM</t>
  </si>
  <si>
    <t>M</t>
  </si>
  <si>
    <t>-61473664</t>
  </si>
  <si>
    <t>90</t>
  </si>
  <si>
    <t>5</t>
  </si>
  <si>
    <t>113524</t>
  </si>
  <si>
    <t>ODSTRANĚNÍ CHODNÍKOVÝCH OBRUBNÍKŮ BETONOVÝCH, ODVOZ DO 5KM</t>
  </si>
  <si>
    <t>-892453482</t>
  </si>
  <si>
    <t>130+20+120+120</t>
  </si>
  <si>
    <t>6</t>
  </si>
  <si>
    <t>113726</t>
  </si>
  <si>
    <t>FRÉZOVÁNÍ ZPEVNĚNÝCH PLOCH ASFALTOVÝCH, ODVOZ DO 12KM</t>
  </si>
  <si>
    <t>-124040361</t>
  </si>
  <si>
    <t>2550*0,12</t>
  </si>
  <si>
    <t>7</t>
  </si>
  <si>
    <t>113762</t>
  </si>
  <si>
    <t>FRÉZOVÁNÍ DRÁŽKY PRŮŘEZU DO 200MM2 V ASFALTOVÉ VOZOVCE</t>
  </si>
  <si>
    <t>-1457723646</t>
  </si>
  <si>
    <t>Technická specifikace: Položka zahrnuje veškerou manipulaci s vybouranou sutí a s vybouranými hmotami vč. uložení na skládku.</t>
  </si>
  <si>
    <t>"napojení úseků - ošetření spar"6,5+8+6+6,5+5,5+5+14</t>
  </si>
  <si>
    <t>8</t>
  </si>
  <si>
    <t>121103</t>
  </si>
  <si>
    <t>SEJMUTÍ ORNICE NEBO LESNÍ PŮDY S ODVOZEM DO 3KM</t>
  </si>
  <si>
    <t>1590549173</t>
  </si>
  <si>
    <t>Technická specifikace: položka zahrnuje sejmutí ornice bez ohledu na tloušťku vrstvy a její vodorovnou dopravu
nezahrnuje uložení na trvalou skládku</t>
  </si>
  <si>
    <t>330*0,2</t>
  </si>
  <si>
    <t>9</t>
  </si>
  <si>
    <t>122734</t>
  </si>
  <si>
    <t>ODKOPÁVKY A PROKOPÁVKY OBECNÉ TŘ. I, ODVOZ DO 5KM</t>
  </si>
  <si>
    <t>736820178</t>
  </si>
  <si>
    <t>Technická specifikace: položka zahrnuje:
- vodorovná a svislá doprava, přemístění, přeložení, manipulace s výkopkem
- kompletní provedení vykopávky nezapažené i zapažené
- ošetření výkopiště po celou dobu práce v něm vč. klimatických opatření
- ztížení vykopávek v blízkosti podzemního vedení, konstrukcí a objektů vč. jejich dočasného zajištění
- ztížení pod vodou, v okolí výbušnin, ve stísněných prostorech a pod.
- příplatek za lepivost
- těžení po vrstvách, pásech a po jiných nutných částech (figurách)
- čerpání vody vč. čerpacích jímek, potrubí a pohotovostní čerpací soupravy (viz ustanovení k pol. 1151,2)
- potřebné snížení hladiny podzemní vody
- těžení a rozpojování jednotlivých balvanů
- vytahování a nošení výkopku
- svahování a přesvah. svahů do konečného tvaru, výměna hornin v podloží a v pláni znehodnocené klimatickými vlivy
- ruční vykopávky, odstranění kořenů a napadávek
- pažení, vzepření a rozepření vč. přepažování (vyjma štětových stěn)
- úpravu, ochranu a očištění dna, základové spáry, stěn a svahů
- zhutnění podloží, případně i svahů vč. svahování
- zřízení stupňů v podloží a lavic na svazích, není-li pro tyto práce zřízena samostatná položka
- udržování výkopiště a jeho ochrana proti vodě
- odvedení nebo obvedení vody v okolí výkopiště a ve výkopišti
- třídění výkopku
- veškeré pomocné konstrukce umožňující provedení vykopávky (příjezdy, sjezdy, nájezdy, lešení, podpěr. konstr., přemostění, zpevněné plochy, zakrytí a pod.)
- nezahrnuje uložení zeminy (na skládku, do násypu) ani poplatky za skládku, vykazují se v položce č.0141**</t>
  </si>
  <si>
    <t>320*0,1</t>
  </si>
  <si>
    <t>10</t>
  </si>
  <si>
    <t>18110</t>
  </si>
  <si>
    <t>ÚPRAVA PLÁNĚ SE ZHUTNĚNÍM V HORNINĚ TŘ. I</t>
  </si>
  <si>
    <t>M2</t>
  </si>
  <si>
    <t>-1811015307</t>
  </si>
  <si>
    <t>Technická specifikace: položka zahrnuje úpravu pláně včetně vyrovnání výškových rozdílů. Míru zhutnění určuje projekt.</t>
  </si>
  <si>
    <t>"komunikace"1650</t>
  </si>
  <si>
    <t>"Chodníky"305</t>
  </si>
  <si>
    <t>"parkovací stání"640</t>
  </si>
  <si>
    <t>"neopravitelné chodníky"550*0,3</t>
  </si>
  <si>
    <t>11</t>
  </si>
  <si>
    <t>18235</t>
  </si>
  <si>
    <t>ROZPROSTŘENÍ ORNICE V ROVINĚ V TL DO 0,50M</t>
  </si>
  <si>
    <t>2143294133</t>
  </si>
  <si>
    <t>Technická specifikace: položka zahrnuje:
nutné přemístění ornice z dočasných skládek vzdálených do 50m
rozprostření ornice v předepsané tloušťce v rovině a ve svahu do 1:5</t>
  </si>
  <si>
    <t>P</t>
  </si>
  <si>
    <t>Poznámka k položce:
- včetně dodávky materiálu</t>
  </si>
  <si>
    <t>"zatravnění"280</t>
  </si>
  <si>
    <t>"úprava za obrubou"0,3*(85*2+14+10+9+30)</t>
  </si>
  <si>
    <t>12</t>
  </si>
  <si>
    <t>18241</t>
  </si>
  <si>
    <t>ZALOŽENÍ TRÁVNÍKU RUČNÍM VÝSEVEM</t>
  </si>
  <si>
    <t>-214279234</t>
  </si>
  <si>
    <t>Technická specifikace: Zahrnuje dodání předepsané travní směsi, její výsev na ornici, zalévání, první pokosení, to vše bez ohledu na sklon terénu</t>
  </si>
  <si>
    <t>Komunikace pozemní</t>
  </si>
  <si>
    <t>13</t>
  </si>
  <si>
    <t>562101</t>
  </si>
  <si>
    <t>VOZOVKOVÉ VRSTVY Z MATERIÁLŮ STABIL CEMENTEM TŘ I</t>
  </si>
  <si>
    <t>-322395761</t>
  </si>
  <si>
    <t>Technická specifikace: - dodání směsi v požadované kvalitě
- očištění podkladu
- uložení směsi dle předepsaného technologického předpisu a zhutnění vrstvy v předepsané tloušťce
- zřízení vrstvy bez rozlišení šířky, pokládání vrstvy po etapách, včetně pracovních spar a spojů
- úpravu napojení, ukončení
- úpravu dilatačních spar včetně předepsané výztuže
- nezahrnuje postřiky, nátěry
- nezahrnuje úpravu povrchu krytu</t>
  </si>
  <si>
    <t>"vozovka"1620*0,12</t>
  </si>
  <si>
    <t>"přejezdy"(10+24+15+15+9+17+15+25+15+15+12+12)*0,12</t>
  </si>
  <si>
    <t>14</t>
  </si>
  <si>
    <t>56330</t>
  </si>
  <si>
    <t>VOZOVKOVÉ VRSTVY ZE ŠTĚRKODRTI</t>
  </si>
  <si>
    <t>178182072</t>
  </si>
  <si>
    <t>Technická specifikace: - dodání kameniva předepsané kvality a zrnitosti
- rozprostření a zhutnění vrstvy v předepsané tloušťce
- zřízení vrstvy bez rozlišení šířky, pokládání vrstvy po etapách
- nezahrnuje postřiky, nátěry</t>
  </si>
  <si>
    <t>"chodníky"(305-100)*0,2</t>
  </si>
  <si>
    <t>"vjezdy a parkovací plochy"0,18*184+0,25*(650-84)</t>
  </si>
  <si>
    <t>"vozovka"1650*0,25</t>
  </si>
  <si>
    <t>"napojení na nezpevněné komunikace"70*0,15</t>
  </si>
  <si>
    <t>572123</t>
  </si>
  <si>
    <t>INFILTRAČNÍ POSTŘIK Z EMULZE DO 1,0KG/M2</t>
  </si>
  <si>
    <t>1563466292</t>
  </si>
  <si>
    <t>Technická specifikace: - dodání všech předepsaných materiálů pro postřiky v předepsaném množství
- provedení dle předepsaného technologického předpisu
- zřízení vrstvy bez rozlišení šířky, pokládání vrstvy po etapách
- úpravu napojení, ukončení</t>
  </si>
  <si>
    <t>16</t>
  </si>
  <si>
    <t>572214</t>
  </si>
  <si>
    <t>SPOJOVACÍ POSTŘIK Z MODIFIK EMULZE DO 0,5KG/M2</t>
  </si>
  <si>
    <t>1823205791</t>
  </si>
  <si>
    <t>17</t>
  </si>
  <si>
    <t>574A34</t>
  </si>
  <si>
    <t>ASFALTOVÝ BETON PRO OBRUSNÉ VRSTVY ACO 11+, 11S TL. 40MM</t>
  </si>
  <si>
    <t>-1187325522</t>
  </si>
  <si>
    <t>Technická specifikace: - dodání směsi v požadované kvalitě
- očištění podkladu
- uložení směsi dle předepsaného technologického předpisu, zhutnění vrstvy v předepsané tloušťce
- zřízení vrstvy bez rozlišení šířky, pokládání vrstvy po etapách, včetně pracovních spar a spojů
- úpravu napojení, ukončení podél obrubníků, dilatačních zařízení, odvodňovacích proužků, odvodňovačů, vpustí, šachet a pod.
- nezahrnuje postřiky, nátěry
- nezahrnuje těsnění podél obrubníků, dilatačních zařízení, odvodňovacích proužků, odvodňovačů, vpustí, šachet a pod.</t>
  </si>
  <si>
    <t>18</t>
  </si>
  <si>
    <t>574F56</t>
  </si>
  <si>
    <t>ASFALTOVÝ BETON PRO PODKLADNÍ VRSTVY MODIFIK ACP 16+, 16S TL. 60MM</t>
  </si>
  <si>
    <t>1258914430</t>
  </si>
  <si>
    <t>19</t>
  </si>
  <si>
    <t>582611</t>
  </si>
  <si>
    <t>KRYTY Z BETON DLAŽDIC SE ZÁMKEM ŠEDÝCH TL 60MM DO LOŽE Z KAM</t>
  </si>
  <si>
    <t>-669792087</t>
  </si>
  <si>
    <t xml:space="preserve">Technická specifikace: - dodání dlažebního materiálu v požadované kvalitě, dodání materiálu pro předepsané  lože v tloušťce předepsané dokumentací a pro předepsanou výplň spar
- očištění podkladu
- uložení dlažby dle předepsaného technologického předpisu včetně předepsané podkladní vrstvy a předepsané výplně spar
- zřízení vrstvy bez rozlišení šířky, pokládání vrstvy po etapách 
- úpravu napojení, ukončení podél obrubníků, dilatačních zařízení, odvodňovacích proužků, odvodňovačů, vpustí, šachet a pod., nestanoví-li zadávací dokumentace jinak
- nezahrnuje postřiky, nátěry
- nezahrnuje těsnění podél obrubníků, dilatačních zařízení, odvodňovacích proužků, odvodňovačů, vpustí, šachet a pod.</t>
  </si>
  <si>
    <t>"chodníky"305-12-6,5-9</t>
  </si>
  <si>
    <t>"doplnění materiálu při předláždění"20</t>
  </si>
  <si>
    <t>20</t>
  </si>
  <si>
    <t>582612</t>
  </si>
  <si>
    <t>KRYTY Z BETON DLAŽDIC SE ZÁMKEM ŠEDÝCH TL 80MM DO LOŽE Z KAM</t>
  </si>
  <si>
    <t>966839180</t>
  </si>
  <si>
    <t>"vjezdy"184-34</t>
  </si>
  <si>
    <t>"invalidní parkovací stání"2*3,5*7</t>
  </si>
  <si>
    <t>58261A</t>
  </si>
  <si>
    <t>KRYTY Z BETON DLAŽDIC SE ZÁMKEM BAREV RELIÉF TL 60MM DO LOŽE Z KAM</t>
  </si>
  <si>
    <t>-1940508288</t>
  </si>
  <si>
    <t>"přechody"12+6,5+9</t>
  </si>
  <si>
    <t>22</t>
  </si>
  <si>
    <t>58261B</t>
  </si>
  <si>
    <t>KRYTY Z BETON DLAŽDIC SE ZÁMKEM BAREV RELIÉF TL 80MM DO LOŽE Z KAM</t>
  </si>
  <si>
    <t>193423938</t>
  </si>
  <si>
    <t>"vjezdy"34</t>
  </si>
  <si>
    <t>23</t>
  </si>
  <si>
    <t>58401</t>
  </si>
  <si>
    <t>VOZOVKOVÉ KRYTY Z VEGETAČNÍCH DÍLCŮ DO LOŽE Z KAM TL DO 100MM</t>
  </si>
  <si>
    <t>-1334137042</t>
  </si>
  <si>
    <t xml:space="preserve">Technická specifikace: - dodání dílců v požadované kvalitě, dodání materiálu pro předepsané  lože v tloušťce předepsané dokumentací a pro předepsanou výplň spar
- očištění podkladu
- uložení dílců dle předepsaného technologického předpisu včetně předepsané podkladní vrstvy a předepsané výplně spar
- zřízení vrstvy bez rozlišení šířky, pokládání vrstvy po etapách 
- úpravu napojení, ukončení podél obrubníků, dilatačních zařízení, odvodňovacích proužků, odvodňovačů, vpustí, šachet a pod., nestanoví-li zadávací dokumentace jinak
- nezahrnuje postřiky, nátěry
- nezahrnuje těsnění podél obrubníků, dilatačních zařízení, odvodňovacích proužků, odvodňovačů, vpustí, šachet a pod.</t>
  </si>
  <si>
    <t>"parkovací stání"650-84</t>
  </si>
  <si>
    <t>24</t>
  </si>
  <si>
    <t>587206</t>
  </si>
  <si>
    <t>PŘEDLÁŽDĚNÍ KRYTU Z BETONOVÝCH DLAŽDIC SE ZÁMKEM</t>
  </si>
  <si>
    <t>589624682</t>
  </si>
  <si>
    <t>Technická specifikace: - pod pojmem *předláždění* se rozumí rozebrání stávající dlažby a pokládka dlažby ze stávajícího dlažebního materiálu (bez dodávky nového)
- zahrnuje nezbytnou manipulaci s tímto materiálem (nakládání, doprava, složení, očištění)
- dodání a rozprostření materiálu pro lože a jeho tloušťku předepsanou dokumentací a pro předepsanou výplň spar
- eventuelní doplnění plochy s použitím nového materiálu se vykazuje v položce č.582</t>
  </si>
  <si>
    <t>"ul okružní - 40%"140*2,2*0,3</t>
  </si>
  <si>
    <t>"ul Široká - 50%"200*0,4</t>
  </si>
  <si>
    <t>25</t>
  </si>
  <si>
    <t>58920</t>
  </si>
  <si>
    <t>VÝPLŇ SPAR MODIFIKOVANÝM ASFALTEM</t>
  </si>
  <si>
    <t>-1051976547</t>
  </si>
  <si>
    <t>Technická specifikace: položka zahrnuje:
- dodávku předepsaného materiálu
- vyčištění a výplň spar tímto materiálem</t>
  </si>
  <si>
    <t>"nalití hrany"245+220+16+300</t>
  </si>
  <si>
    <t>Trubní vedení</t>
  </si>
  <si>
    <t>26</t>
  </si>
  <si>
    <t>89712</t>
  </si>
  <si>
    <t>VPUSŤ KANALIZAČNÍ ULIČNÍ KOMPLETNÍ Z BETONOVÝCH DÍLCŮ</t>
  </si>
  <si>
    <t>KUS</t>
  </si>
  <si>
    <t>-1196278177</t>
  </si>
  <si>
    <t xml:space="preserve">Technická specifikace: položka zahrnuje:
- dodávku a osazení předepsaných dílů včetně mříže
- výplň, těsnění  a tmelení spar a spojů,
- opatření  povrchů  betonu  izolací  proti zemní vlhkosti v částech, kde přijdou do styku se zeminou nebo kamenivem,
- předepsané podkladní konstrukce</t>
  </si>
  <si>
    <t>Poznámka k položce:
-včetně napojení na stávající kanalizaci</t>
  </si>
  <si>
    <t>27</t>
  </si>
  <si>
    <t>89921</t>
  </si>
  <si>
    <t>VÝŠKOVÁ ÚPRAVA POKLOPŮ</t>
  </si>
  <si>
    <t>-918258210</t>
  </si>
  <si>
    <t>Technická specifikace: - položka výškové úpravy zahrnuje všechny nutné práce a materiály pro zvýšení nebo snížení zařízení (včetně nutné úpravy stávajícího povrchu vozovky nebo chodníku).</t>
  </si>
  <si>
    <t>28</t>
  </si>
  <si>
    <t>89923</t>
  </si>
  <si>
    <t>VÝŠKOVÁ ÚPRAVA KRYCÍCH HRNCŮ</t>
  </si>
  <si>
    <t>-1218133427</t>
  </si>
  <si>
    <t>Ostatní konstrukce a práce, bourání</t>
  </si>
  <si>
    <t>29</t>
  </si>
  <si>
    <t>914121</t>
  </si>
  <si>
    <t>DOPRAVNÍ ZNAČKY ZÁKLADNÍ VELIKOSTI OCELOVÉ FÓLIE TŘ 1 - DODÁVKA A MONTÁŽ</t>
  </si>
  <si>
    <t>-1032717077</t>
  </si>
  <si>
    <t>Technická specifikace: položka zahrnuje:
- dodávku a montáž značek v požadovaném provedení</t>
  </si>
  <si>
    <t>30</t>
  </si>
  <si>
    <t>914911</t>
  </si>
  <si>
    <t>SLOUPKY A STOJKY DOPRAVNÍCH ZNAČEK Z OCEL TRUBEK SE ZABETONOVÁNÍM - DODÁVKA A MONTÁŽ</t>
  </si>
  <si>
    <t>-1437908975</t>
  </si>
  <si>
    <t>Technická specifikace: položka zahrnuje:
- sloupky a upevňovací zařízení včetně jejich osazení (betonová patka, zemní práce)</t>
  </si>
  <si>
    <t>31</t>
  </si>
  <si>
    <t>915111</t>
  </si>
  <si>
    <t>VODOROVNÉ DOPRAVNÍ ZNAČENÍ BARVOU HLADKÉ - DODÁVKA A POKLÁDKA</t>
  </si>
  <si>
    <t>-153294637</t>
  </si>
  <si>
    <t>Technická specifikace: položka zahrnuje:
- dodání a pokládku nátěrového materiálu (měří se pouze natíraná plocha)
- předznačení a reflexní úpravu</t>
  </si>
  <si>
    <t>"místa pro přecházení"3</t>
  </si>
  <si>
    <t>"piktogramy"5</t>
  </si>
  <si>
    <t>32</t>
  </si>
  <si>
    <t>917212</t>
  </si>
  <si>
    <t>ZÁHONOVÉ OBRUBY Z BETONOVÝCH OBRUBNÍKŮ ŠÍŘ 80MM</t>
  </si>
  <si>
    <t>-2031364646</t>
  </si>
  <si>
    <t>Technická specifikace: Položka zahrnuje:
dodání a pokládku betonových obrubníků o rozměrech předepsaných zadávací dokumentací
betonové lože i boční betonovou opěrku.</t>
  </si>
  <si>
    <t>60+2+87+3</t>
  </si>
  <si>
    <t>33</t>
  </si>
  <si>
    <t>917224</t>
  </si>
  <si>
    <t>SILNIČNÍ A CHODNÍKOVÉ OBRUBY Z BETONOVÝCH OBRUBNÍKŮ ŠÍŘ 150MM</t>
  </si>
  <si>
    <t>1023704533</t>
  </si>
  <si>
    <t>300+16+240+200+130+150-143</t>
  </si>
  <si>
    <t>34</t>
  </si>
  <si>
    <t>91781</t>
  </si>
  <si>
    <t>VÝŠKOVÁ ÚPRAVA OBRUBNÍKŮ BETONOVÝCH</t>
  </si>
  <si>
    <t>156269347</t>
  </si>
  <si>
    <t>Technická specifikace: Položka výšková úprava obrub zahrnuje jejich vytrhání, očištění, manipulaci, nové betonové lože a osazení. Případné nutné doplnění novými obrubami se uvede v položkách 9172 až 9177.</t>
  </si>
  <si>
    <t>"úprava na koncích úseku"10+2+3*2</t>
  </si>
  <si>
    <t>"nedávno realizovaný chodník"143*0,8</t>
  </si>
  <si>
    <t>35</t>
  </si>
  <si>
    <t>919112</t>
  </si>
  <si>
    <t>ŘEZÁNÍ ASFALTOVÉHO KRYTU VOZOVEK TL DO 100MM</t>
  </si>
  <si>
    <t>1236731747</t>
  </si>
  <si>
    <t>Technická specifikace: položka zahrnuje řezání vozovkové vrstvy v předepsané tloušťce, včetně spotřeby vody</t>
  </si>
  <si>
    <t>36</t>
  </si>
  <si>
    <t>931322</t>
  </si>
  <si>
    <t>TĚSNĚNÍ DILATAČ SPAR ASF ZÁLIVKOU MODIFIK PRŮŘ DO 200MM2</t>
  </si>
  <si>
    <t>1428040141</t>
  </si>
  <si>
    <t>Technická specifikace: položka zahrnuje dodávku a osazení předepsaného materiálu, očištění ploch spáry před úpravou, očištění okolí spáry po úpravě
nezahrnuje těsnící profil</t>
  </si>
  <si>
    <t>37</t>
  </si>
  <si>
    <t>96687</t>
  </si>
  <si>
    <t>VYBOURÁNÍ ULIČNÍCH VPUSTÍ KOMPLETNÍCH</t>
  </si>
  <si>
    <t>1697366262</t>
  </si>
  <si>
    <t>Technická specifikace: - položka zahrnuje veškerou manipulaci s vybouranou sutí a hmotami včetně uložení na skládku. Nezahrnuje poplatek za skládku, který se vykazuje v položce 0141** (s výjimkou malého množství bouraného materiálu, kde je možné poplatek zahrnout do jednotkové ceny bourání – tento fakt musí být uveden v doplňujícím textu k položce)
- položka zahrnuje veškeré další práce plynoucí z technologického předpisu a z platných předpisů</t>
  </si>
  <si>
    <t>711</t>
  </si>
  <si>
    <t>Izolace proti vodě, vlhkosti a plynům</t>
  </si>
  <si>
    <t>38</t>
  </si>
  <si>
    <t>711117</t>
  </si>
  <si>
    <t>IZOLACE BĚŽNÝCH KONSTRUKCÍ PROTI ZEMNÍ VLHKOSTI Z PE FÓLIÍ</t>
  </si>
  <si>
    <t>618975849</t>
  </si>
  <si>
    <t xml:space="preserve">Technická specifikace: položka zahrnuje:
- dodání  předepsaného izolačního materiálu
- očištění a ošetření podkladu, zadávací dokumentace může zahrnout i případné vyspravení
- zřízení izolace jako kompletního povlaku, případně komplet. soustavy nebo systému podle příslušného  technolog. předpisu
- zřízení izolace i jednotlivých vrstev po etapách, včetně pracovních spár a spojů
- úprava u okrajů, rohů, hran, dilatačních i pracovních spojů, kotev, obrubníků, dilatačních zařízení, odvodnění, otvorů, neizolovaných míst a pod.
- zajištění odvodnění povrchu izolace, včetně odvodnění nejnižších míst, pokud dokumentace pro zadání stavby nestanoví jinak
- ochrana izolace do doby zřízení definitivní ochranné vrstvy nebo konstrukce
- úprava, očištění a ošetření prostoru kolem izolace
- provedení požadovaných zkoušek
- nezahrnuje ochranné vrstvy, např. geotextilii</t>
  </si>
  <si>
    <t>"napojení na základy domů"(100*0,5+150*0,3)*0,4</t>
  </si>
  <si>
    <t>N00</t>
  </si>
  <si>
    <t>VŠEOBECNÉ PODMÍNKY</t>
  </si>
  <si>
    <t>39</t>
  </si>
  <si>
    <t>014102-3</t>
  </si>
  <si>
    <t>POPLATKY ZA MANIPULACI S ODPADEM-ASFALTY</t>
  </si>
  <si>
    <t>512</t>
  </si>
  <si>
    <t>-1349888089</t>
  </si>
  <si>
    <t>POPLATKY ZA SKLÁDKU</t>
  </si>
  <si>
    <t>306+46,5</t>
  </si>
  <si>
    <t>40</t>
  </si>
  <si>
    <t>014102-5</t>
  </si>
  <si>
    <t>POPLATKY ZA SKLÁDKU-BETONY</t>
  </si>
  <si>
    <t>T</t>
  </si>
  <si>
    <t>1591529739</t>
  </si>
  <si>
    <t>"obrubníky"(90*0,15*0,05+390*0,25*0,15)*2,4</t>
  </si>
  <si>
    <t>41</t>
  </si>
  <si>
    <t>014102-1</t>
  </si>
  <si>
    <t>POPLATKY ZA SKLÁDKU-ODKOP</t>
  </si>
  <si>
    <t>-1666493025</t>
  </si>
  <si>
    <t>00 - Vedlejší rozpočtové náklady</t>
  </si>
  <si>
    <t>N00 - VŠEOBECNÉ PODMÍNKY</t>
  </si>
  <si>
    <t>02720-1</t>
  </si>
  <si>
    <t>NÁKLADY NA DIO VČ. PROJEDNÁNÍ PŘECH. ZNAČENÍ</t>
  </si>
  <si>
    <t>KČ</t>
  </si>
  <si>
    <t>-1906092451</t>
  </si>
  <si>
    <t>02730</t>
  </si>
  <si>
    <t>POMOC PRÁCE ZŘÍZ NEBO ZAJIŠŤ OCHRANU INŽENÝRSKÝCH SÍTÍ</t>
  </si>
  <si>
    <t>CS OTSKP</t>
  </si>
  <si>
    <t>220489309</t>
  </si>
  <si>
    <t>02911</t>
  </si>
  <si>
    <t>OSTATNÍ POŽADAVKY - GEODETICKÉ ZAMĚŘENÍ</t>
  </si>
  <si>
    <t>kpl</t>
  </si>
  <si>
    <t>630225893</t>
  </si>
  <si>
    <t>02911-1</t>
  </si>
  <si>
    <t>OSTATNÍ POŽADAVKY - VYTYČENÍ ING. SÍTÍ</t>
  </si>
  <si>
    <t>-1346100849</t>
  </si>
  <si>
    <t>OSTATNÍ POŽADAVKY- VYTYČENÍ ING. SÍTÍ</t>
  </si>
  <si>
    <t>02944</t>
  </si>
  <si>
    <t>OSTAT POŽADAVKY - DOKUMENTACE RDS, DSPS V TIŠTĚNÉ A DIGIT FORMĚ</t>
  </si>
  <si>
    <t>-360651398</t>
  </si>
  <si>
    <t>OSTAT POŽADAVKY - DOKUMENTACE RDS, DSPS V DIGIT FORMĚ</t>
  </si>
  <si>
    <t>02991</t>
  </si>
  <si>
    <t>OSTATNÍ POŽADAVKY - INFORMAČNÍ TABULE</t>
  </si>
  <si>
    <t>353375109</t>
  </si>
  <si>
    <t>03100</t>
  </si>
  <si>
    <t>ZAŘÍZENÍ STAVENIŠTĚ - ZŘÍZENÍ, PROVOZ, DEMONTÁŽ</t>
  </si>
  <si>
    <t>2003986023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</si>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</sst>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name val="Trebuchet MS"/>
      <family val="0"/>
      <charset val="238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sz val="7"/>
      <name val="Trebuchet MS"/>
    </font>
    <font>
      <i/>
      <sz val="7"/>
      <color rgb="FF969696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right style="thin">
        <color rgb="FF000000"/>
      </right>
      <top style="hair">
        <color rgb="FF969696"/>
      </top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3" fillId="0" borderId="0" applyNumberFormat="0" applyFill="0" applyBorder="0" applyAlignment="0" applyProtection="0"/>
  </cellStyleXfs>
  <cellXfs count="30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0" fillId="0" borderId="0" xfId="0" applyAlignment="1">
      <alignment horizontal="center" vertical="center"/>
      <protection locked="0"/>
    </xf>
    <xf numFmtId="0" fontId="10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0" fontId="13" fillId="2" borderId="0" xfId="1" applyFont="1" applyFill="1" applyAlignment="1" applyProtection="1">
      <alignment vertical="center"/>
    </xf>
    <xf numFmtId="0" fontId="43" fillId="2" borderId="0" xfId="1" applyFill="1"/>
    <xf numFmtId="0" fontId="0" fillId="2" borderId="0" xfId="0" applyFill="1"/>
    <xf numFmtId="0" fontId="10" fillId="2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4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5" fillId="0" borderId="0" xfId="0" applyFont="1" applyBorder="1" applyAlignment="1">
      <alignment horizontal="left" vertical="center"/>
    </xf>
    <xf numFmtId="0" fontId="0" fillId="0" borderId="6" xfId="0" applyBorder="1"/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8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7" xfId="0" applyBorder="1"/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9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4" fontId="19" fillId="0" borderId="8" xfId="0" applyNumberFormat="1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/>
    </xf>
    <xf numFmtId="4" fontId="18" fillId="0" borderId="0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0" fillId="5" borderId="10" xfId="0" applyFont="1" applyFill="1" applyBorder="1" applyAlignment="1">
      <alignment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left" vertical="center"/>
    </xf>
    <xf numFmtId="4" fontId="3" fillId="5" borderId="10" xfId="0" applyNumberFormat="1" applyFont="1" applyFill="1" applyBorder="1" applyAlignment="1">
      <alignment vertical="center"/>
    </xf>
    <xf numFmtId="0" fontId="0" fillId="5" borderId="11" xfId="0" applyFont="1" applyFill="1" applyBorder="1" applyAlignment="1">
      <alignment vertical="center"/>
    </xf>
    <xf numFmtId="0" fontId="0" fillId="5" borderId="6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0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19" xfId="0" applyFont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0" fillId="6" borderId="10" xfId="0" applyFont="1" applyFill="1" applyBorder="1" applyAlignment="1">
      <alignment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0" fillId="0" borderId="15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4" fontId="22" fillId="0" borderId="0" xfId="0" applyNumberFormat="1" applyFont="1" applyAlignment="1">
      <alignment horizontal="right" vertical="center"/>
    </xf>
    <xf numFmtId="4" fontId="22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1" fillId="0" borderId="18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166" fontId="21" fillId="0" borderId="0" xfId="0" applyNumberFormat="1" applyFont="1" applyBorder="1" applyAlignment="1">
      <alignment vertical="center"/>
    </xf>
    <xf numFmtId="4" fontId="21" fillId="0" borderId="19" xfId="0" applyNumberFormat="1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4" fontId="28" fillId="0" borderId="18" xfId="0" applyNumberFormat="1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" fontId="28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8" fillId="0" borderId="23" xfId="0" applyNumberFormat="1" applyFont="1" applyBorder="1" applyAlignment="1">
      <alignment vertical="center"/>
    </xf>
    <xf numFmtId="4" fontId="28" fillId="0" borderId="24" xfId="0" applyNumberFormat="1" applyFont="1" applyBorder="1" applyAlignment="1">
      <alignment vertical="center"/>
    </xf>
    <xf numFmtId="166" fontId="28" fillId="0" borderId="24" xfId="0" applyNumberFormat="1" applyFont="1" applyBorder="1" applyAlignment="1">
      <alignment vertical="center"/>
    </xf>
    <xf numFmtId="4" fontId="28" fillId="0" borderId="25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horizontal="left" vertical="center"/>
    </xf>
    <xf numFmtId="0" fontId="29" fillId="2" borderId="0" xfId="1" applyFont="1" applyFill="1" applyAlignment="1">
      <alignment vertical="center"/>
    </xf>
    <xf numFmtId="0" fontId="11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17" fillId="0" borderId="0" xfId="0" applyFont="1" applyBorder="1" applyAlignment="1">
      <alignment horizontal="left" vertical="center" wrapText="1"/>
    </xf>
    <xf numFmtId="0" fontId="0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>
      <alignment horizontal="left" vertical="center" wrapText="1"/>
    </xf>
    <xf numFmtId="0" fontId="17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>
      <alignment horizontal="left" vertical="center"/>
    </xf>
    <xf numFmtId="0" fontId="0" fillId="0" borderId="5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>
      <alignment vertical="center"/>
    </xf>
    <xf numFmtId="0" fontId="19" fillId="0" borderId="0" xfId="0" applyFont="1" applyBorder="1" applyAlignment="1">
      <alignment horizontal="left" vertical="center"/>
    </xf>
    <xf numFmtId="4" fontId="22" fillId="0" borderId="0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6" borderId="0" xfId="0" applyFont="1" applyFill="1" applyBorder="1" applyAlignment="1">
      <alignment vertical="center"/>
    </xf>
    <xf numFmtId="0" fontId="3" fillId="6" borderId="9" xfId="0" applyFont="1" applyFill="1" applyBorder="1" applyAlignment="1">
      <alignment horizontal="left" vertical="center"/>
    </xf>
    <xf numFmtId="0" fontId="3" fillId="6" borderId="10" xfId="0" applyFont="1" applyFill="1" applyBorder="1" applyAlignment="1">
      <alignment horizontal="right" vertical="center"/>
    </xf>
    <xf numFmtId="0" fontId="3" fillId="6" borderId="10" xfId="0" applyFont="1" applyFill="1" applyBorder="1" applyAlignment="1">
      <alignment horizontal="center" vertical="center"/>
    </xf>
    <xf numFmtId="0" fontId="0" fillId="6" borderId="10" xfId="0" applyFont="1" applyFill="1" applyBorder="1" applyAlignment="1" applyProtection="1">
      <alignment vertical="center"/>
      <protection locked="0"/>
    </xf>
    <xf numFmtId="4" fontId="3" fillId="6" borderId="10" xfId="0" applyNumberFormat="1" applyFont="1" applyFill="1" applyBorder="1" applyAlignment="1">
      <alignment vertical="center"/>
    </xf>
    <xf numFmtId="0" fontId="0" fillId="6" borderId="27" xfId="0" applyFont="1" applyFill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>
      <alignment horizontal="right" vertical="center"/>
    </xf>
    <xf numFmtId="0" fontId="0" fillId="6" borderId="6" xfId="0" applyFont="1" applyFill="1" applyBorder="1" applyAlignment="1">
      <alignment vertical="center"/>
    </xf>
    <xf numFmtId="0" fontId="30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0" fontId="5" fillId="0" borderId="24" xfId="0" applyFont="1" applyBorder="1" applyAlignment="1" applyProtection="1">
      <alignment vertical="center"/>
      <protection locked="0"/>
    </xf>
    <xf numFmtId="4" fontId="5" fillId="0" borderId="24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24" xfId="0" applyFont="1" applyBorder="1" applyAlignment="1">
      <alignment horizontal="left" vertical="center"/>
    </xf>
    <xf numFmtId="0" fontId="6" fillId="0" borderId="24" xfId="0" applyFont="1" applyBorder="1" applyAlignment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7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 applyProtection="1">
      <alignment horizontal="center" vertical="center" wrapText="1"/>
      <protection locked="0"/>
    </xf>
    <xf numFmtId="0" fontId="2" fillId="6" borderId="22" xfId="0" applyFont="1" applyFill="1" applyBorder="1" applyAlignment="1">
      <alignment horizontal="center" vertical="center" wrapText="1"/>
    </xf>
    <xf numFmtId="4" fontId="22" fillId="0" borderId="0" xfId="0" applyNumberFormat="1" applyFont="1" applyAlignment="1"/>
    <xf numFmtId="166" fontId="31" fillId="0" borderId="16" xfId="0" applyNumberFormat="1" applyFont="1" applyBorder="1" applyAlignment="1"/>
    <xf numFmtId="166" fontId="31" fillId="0" borderId="17" xfId="0" applyNumberFormat="1" applyFont="1" applyBorder="1" applyAlignment="1"/>
    <xf numFmtId="4" fontId="32" fillId="0" borderId="0" xfId="0" applyNumberFormat="1" applyFont="1" applyAlignment="1">
      <alignment vertical="center"/>
    </xf>
    <xf numFmtId="0" fontId="7" fillId="0" borderId="5" xfId="0" applyFont="1" applyBorder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/>
    <xf numFmtId="0" fontId="7" fillId="0" borderId="18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9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0" fillId="0" borderId="5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49" fontId="0" fillId="0" borderId="28" xfId="0" applyNumberFormat="1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center" vertical="center" wrapText="1"/>
      <protection locked="0"/>
    </xf>
    <xf numFmtId="167" fontId="0" fillId="0" borderId="28" xfId="0" applyNumberFormat="1" applyFont="1" applyBorder="1" applyAlignment="1" applyProtection="1">
      <alignment vertical="center"/>
      <protection locked="0"/>
    </xf>
    <xf numFmtId="4" fontId="0" fillId="4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  <protection locked="0"/>
    </xf>
    <xf numFmtId="0" fontId="1" fillId="4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9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33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 wrapText="1"/>
    </xf>
    <xf numFmtId="0" fontId="0" fillId="0" borderId="18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167" fontId="8" fillId="0" borderId="0" xfId="0" applyNumberFormat="1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1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35" fillId="0" borderId="0" xfId="0" applyFont="1" applyAlignment="1">
      <alignment vertical="center" wrapText="1"/>
    </xf>
    <xf numFmtId="0" fontId="0" fillId="0" borderId="23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0" fillId="0" borderId="0" xfId="0" applyAlignment="1">
      <alignment vertical="top"/>
      <protection locked="0"/>
    </xf>
    <xf numFmtId="0" fontId="36" fillId="0" borderId="29" xfId="0" applyFont="1" applyBorder="1" applyAlignment="1">
      <alignment vertical="center" wrapText="1"/>
      <protection locked="0"/>
    </xf>
    <xf numFmtId="0" fontId="36" fillId="0" borderId="30" xfId="0" applyFont="1" applyBorder="1" applyAlignment="1">
      <alignment vertical="center" wrapText="1"/>
      <protection locked="0"/>
    </xf>
    <xf numFmtId="0" fontId="36" fillId="0" borderId="31" xfId="0" applyFont="1" applyBorder="1" applyAlignment="1">
      <alignment vertical="center" wrapText="1"/>
      <protection locked="0"/>
    </xf>
    <xf numFmtId="0" fontId="36" fillId="0" borderId="32" xfId="0" applyFont="1" applyBorder="1" applyAlignment="1">
      <alignment horizontal="center" vertical="center" wrapText="1"/>
      <protection locked="0"/>
    </xf>
    <xf numFmtId="0" fontId="37" fillId="0" borderId="1" xfId="0" applyFont="1" applyBorder="1" applyAlignment="1">
      <alignment horizontal="center" vertical="center" wrapText="1"/>
      <protection locked="0"/>
    </xf>
    <xf numFmtId="0" fontId="36" fillId="0" borderId="33" xfId="0" applyFont="1" applyBorder="1" applyAlignment="1">
      <alignment horizontal="center" vertical="center" wrapText="1"/>
      <protection locked="0"/>
    </xf>
    <xf numFmtId="0" fontId="36" fillId="0" borderId="32" xfId="0" applyFont="1" applyBorder="1" applyAlignment="1">
      <alignment vertical="center" wrapText="1"/>
      <protection locked="0"/>
    </xf>
    <xf numFmtId="0" fontId="38" fillId="0" borderId="34" xfId="0" applyFont="1" applyBorder="1" applyAlignment="1">
      <alignment horizontal="left" wrapText="1"/>
      <protection locked="0"/>
    </xf>
    <xf numFmtId="0" fontId="36" fillId="0" borderId="33" xfId="0" applyFont="1" applyBorder="1" applyAlignment="1">
      <alignment vertical="center" wrapText="1"/>
      <protection locked="0"/>
    </xf>
    <xf numFmtId="0" fontId="38" fillId="0" borderId="1" xfId="0" applyFont="1" applyBorder="1" applyAlignment="1">
      <alignment horizontal="left" vertical="center" wrapText="1"/>
      <protection locked="0"/>
    </xf>
    <xf numFmtId="0" fontId="39" fillId="0" borderId="1" xfId="0" applyFont="1" applyBorder="1" applyAlignment="1">
      <alignment horizontal="left" vertical="center" wrapText="1"/>
      <protection locked="0"/>
    </xf>
    <xf numFmtId="0" fontId="39" fillId="0" borderId="32" xfId="0" applyFont="1" applyBorder="1" applyAlignment="1">
      <alignment vertical="center" wrapText="1"/>
      <protection locked="0"/>
    </xf>
    <xf numFmtId="0" fontId="39" fillId="0" borderId="1" xfId="0" applyFont="1" applyBorder="1" applyAlignment="1">
      <alignment vertical="center" wrapText="1"/>
      <protection locked="0"/>
    </xf>
    <xf numFmtId="0" fontId="39" fillId="0" borderId="1" xfId="0" applyFont="1" applyBorder="1" applyAlignment="1">
      <alignment vertical="center"/>
      <protection locked="0"/>
    </xf>
    <xf numFmtId="0" fontId="39" fillId="0" borderId="1" xfId="0" applyFont="1" applyBorder="1" applyAlignment="1">
      <alignment horizontal="left" vertical="center"/>
      <protection locked="0"/>
    </xf>
    <xf numFmtId="49" fontId="39" fillId="0" borderId="1" xfId="0" applyNumberFormat="1" applyFont="1" applyBorder="1" applyAlignment="1">
      <alignment horizontal="left" vertical="center" wrapText="1"/>
      <protection locked="0"/>
    </xf>
    <xf numFmtId="49" fontId="39" fillId="0" borderId="1" xfId="0" applyNumberFormat="1" applyFont="1" applyBorder="1" applyAlignment="1">
      <alignment vertical="center" wrapText="1"/>
      <protection locked="0"/>
    </xf>
    <xf numFmtId="0" fontId="36" fillId="0" borderId="35" xfId="0" applyFont="1" applyBorder="1" applyAlignment="1">
      <alignment vertical="center" wrapText="1"/>
      <protection locked="0"/>
    </xf>
    <xf numFmtId="0" fontId="40" fillId="0" borderId="34" xfId="0" applyFont="1" applyBorder="1" applyAlignment="1">
      <alignment vertical="center" wrapText="1"/>
      <protection locked="0"/>
    </xf>
    <xf numFmtId="0" fontId="36" fillId="0" borderId="36" xfId="0" applyFont="1" applyBorder="1" applyAlignment="1">
      <alignment vertical="center" wrapText="1"/>
      <protection locked="0"/>
    </xf>
    <xf numFmtId="0" fontId="36" fillId="0" borderId="1" xfId="0" applyFont="1" applyBorder="1" applyAlignment="1">
      <alignment vertical="top"/>
      <protection locked="0"/>
    </xf>
    <xf numFmtId="0" fontId="36" fillId="0" borderId="0" xfId="0" applyFont="1" applyAlignment="1">
      <alignment vertical="top"/>
      <protection locked="0"/>
    </xf>
    <xf numFmtId="0" fontId="36" fillId="0" borderId="29" xfId="0" applyFont="1" applyBorder="1" applyAlignment="1">
      <alignment horizontal="left" vertical="center"/>
      <protection locked="0"/>
    </xf>
    <xf numFmtId="0" fontId="36" fillId="0" borderId="30" xfId="0" applyFont="1" applyBorder="1" applyAlignment="1">
      <alignment horizontal="left" vertical="center"/>
      <protection locked="0"/>
    </xf>
    <xf numFmtId="0" fontId="36" fillId="0" borderId="31" xfId="0" applyFont="1" applyBorder="1" applyAlignment="1">
      <alignment horizontal="left" vertical="center"/>
      <protection locked="0"/>
    </xf>
    <xf numFmtId="0" fontId="36" fillId="0" borderId="32" xfId="0" applyFont="1" applyBorder="1" applyAlignment="1">
      <alignment horizontal="left" vertical="center"/>
      <protection locked="0"/>
    </xf>
    <xf numFmtId="0" fontId="37" fillId="0" borderId="1" xfId="0" applyFont="1" applyBorder="1" applyAlignment="1">
      <alignment horizontal="center" vertical="center"/>
      <protection locked="0"/>
    </xf>
    <xf numFmtId="0" fontId="36" fillId="0" borderId="33" xfId="0" applyFont="1" applyBorder="1" applyAlignment="1">
      <alignment horizontal="left" vertical="center"/>
      <protection locked="0"/>
    </xf>
    <xf numFmtId="0" fontId="38" fillId="0" borderId="1" xfId="0" applyFont="1" applyBorder="1" applyAlignment="1">
      <alignment horizontal="left" vertical="center"/>
      <protection locked="0"/>
    </xf>
    <xf numFmtId="0" fontId="41" fillId="0" borderId="0" xfId="0" applyFont="1" applyAlignment="1">
      <alignment horizontal="left" vertical="center"/>
      <protection locked="0"/>
    </xf>
    <xf numFmtId="0" fontId="38" fillId="0" borderId="34" xfId="0" applyFont="1" applyBorder="1" applyAlignment="1">
      <alignment horizontal="left" vertical="center"/>
      <protection locked="0"/>
    </xf>
    <xf numFmtId="0" fontId="38" fillId="0" borderId="34" xfId="0" applyFont="1" applyBorder="1" applyAlignment="1">
      <alignment horizontal="center" vertical="center"/>
      <protection locked="0"/>
    </xf>
    <xf numFmtId="0" fontId="41" fillId="0" borderId="34" xfId="0" applyFont="1" applyBorder="1" applyAlignment="1">
      <alignment horizontal="left" vertical="center"/>
      <protection locked="0"/>
    </xf>
    <xf numFmtId="0" fontId="42" fillId="0" borderId="1" xfId="0" applyFont="1" applyBorder="1" applyAlignment="1">
      <alignment horizontal="left" vertical="center"/>
      <protection locked="0"/>
    </xf>
    <xf numFmtId="0" fontId="39" fillId="0" borderId="0" xfId="0" applyFont="1" applyAlignment="1">
      <alignment horizontal="left" vertical="center"/>
      <protection locked="0"/>
    </xf>
    <xf numFmtId="0" fontId="39" fillId="0" borderId="1" xfId="0" applyFont="1" applyBorder="1" applyAlignment="1">
      <alignment horizontal="center" vertical="center"/>
      <protection locked="0"/>
    </xf>
    <xf numFmtId="0" fontId="39" fillId="0" borderId="32" xfId="0" applyFont="1" applyBorder="1" applyAlignment="1">
      <alignment horizontal="left" vertical="center"/>
      <protection locked="0"/>
    </xf>
    <xf numFmtId="0" fontId="39" fillId="0" borderId="1" xfId="0" applyFont="1" applyFill="1" applyBorder="1" applyAlignment="1">
      <alignment horizontal="left" vertical="center"/>
      <protection locked="0"/>
    </xf>
    <xf numFmtId="0" fontId="39" fillId="0" borderId="1" xfId="0" applyFont="1" applyFill="1" applyBorder="1" applyAlignment="1">
      <alignment horizontal="center" vertical="center"/>
      <protection locked="0"/>
    </xf>
    <xf numFmtId="0" fontId="36" fillId="0" borderId="35" xfId="0" applyFont="1" applyBorder="1" applyAlignment="1">
      <alignment horizontal="left" vertical="center"/>
      <protection locked="0"/>
    </xf>
    <xf numFmtId="0" fontId="40" fillId="0" borderId="34" xfId="0" applyFont="1" applyBorder="1" applyAlignment="1">
      <alignment horizontal="left" vertical="center"/>
      <protection locked="0"/>
    </xf>
    <xf numFmtId="0" fontId="36" fillId="0" borderId="36" xfId="0" applyFont="1" applyBorder="1" applyAlignment="1">
      <alignment horizontal="left" vertical="center"/>
      <protection locked="0"/>
    </xf>
    <xf numFmtId="0" fontId="36" fillId="0" borderId="1" xfId="0" applyFont="1" applyBorder="1" applyAlignment="1">
      <alignment horizontal="left" vertical="center"/>
      <protection locked="0"/>
    </xf>
    <xf numFmtId="0" fontId="40" fillId="0" borderId="1" xfId="0" applyFont="1" applyBorder="1" applyAlignment="1">
      <alignment horizontal="left" vertical="center"/>
      <protection locked="0"/>
    </xf>
    <xf numFmtId="0" fontId="41" fillId="0" borderId="1" xfId="0" applyFont="1" applyBorder="1" applyAlignment="1">
      <alignment horizontal="left" vertical="center"/>
      <protection locked="0"/>
    </xf>
    <xf numFmtId="0" fontId="39" fillId="0" borderId="34" xfId="0" applyFont="1" applyBorder="1" applyAlignment="1">
      <alignment horizontal="left" vertical="center"/>
      <protection locked="0"/>
    </xf>
    <xf numFmtId="0" fontId="36" fillId="0" borderId="1" xfId="0" applyFont="1" applyBorder="1" applyAlignment="1">
      <alignment horizontal="left" vertical="center" wrapText="1"/>
      <protection locked="0"/>
    </xf>
    <xf numFmtId="0" fontId="39" fillId="0" borderId="1" xfId="0" applyFont="1" applyBorder="1" applyAlignment="1">
      <alignment horizontal="center" vertical="center" wrapText="1"/>
      <protection locked="0"/>
    </xf>
    <xf numFmtId="0" fontId="36" fillId="0" borderId="29" xfId="0" applyFont="1" applyBorder="1" applyAlignment="1">
      <alignment horizontal="left" vertical="center" wrapText="1"/>
      <protection locked="0"/>
    </xf>
    <xf numFmtId="0" fontId="36" fillId="0" borderId="30" xfId="0" applyFont="1" applyBorder="1" applyAlignment="1">
      <alignment horizontal="left" vertical="center" wrapText="1"/>
      <protection locked="0"/>
    </xf>
    <xf numFmtId="0" fontId="36" fillId="0" borderId="31" xfId="0" applyFont="1" applyBorder="1" applyAlignment="1">
      <alignment horizontal="left" vertical="center" wrapText="1"/>
      <protection locked="0"/>
    </xf>
    <xf numFmtId="0" fontId="36" fillId="0" borderId="32" xfId="0" applyFont="1" applyBorder="1" applyAlignment="1">
      <alignment horizontal="left" vertical="center" wrapText="1"/>
      <protection locked="0"/>
    </xf>
    <xf numFmtId="0" fontId="36" fillId="0" borderId="33" xfId="0" applyFont="1" applyBorder="1" applyAlignment="1">
      <alignment horizontal="left" vertical="center" wrapText="1"/>
      <protection locked="0"/>
    </xf>
    <xf numFmtId="0" fontId="41" fillId="0" borderId="32" xfId="0" applyFont="1" applyBorder="1" applyAlignment="1">
      <alignment horizontal="left" vertical="center" wrapText="1"/>
      <protection locked="0"/>
    </xf>
    <xf numFmtId="0" fontId="41" fillId="0" borderId="33" xfId="0" applyFont="1" applyBorder="1" applyAlignment="1">
      <alignment horizontal="left" vertical="center" wrapText="1"/>
      <protection locked="0"/>
    </xf>
    <xf numFmtId="0" fontId="39" fillId="0" borderId="32" xfId="0" applyFont="1" applyBorder="1" applyAlignment="1">
      <alignment horizontal="left" vertical="center" wrapText="1"/>
      <protection locked="0"/>
    </xf>
    <xf numFmtId="0" fontId="39" fillId="0" borderId="33" xfId="0" applyFont="1" applyBorder="1" applyAlignment="1">
      <alignment horizontal="left" vertical="center" wrapText="1"/>
      <protection locked="0"/>
    </xf>
    <xf numFmtId="0" fontId="39" fillId="0" borderId="33" xfId="0" applyFont="1" applyBorder="1" applyAlignment="1">
      <alignment horizontal="left" vertical="center"/>
      <protection locked="0"/>
    </xf>
    <xf numFmtId="0" fontId="39" fillId="0" borderId="35" xfId="0" applyFont="1" applyBorder="1" applyAlignment="1">
      <alignment horizontal="left" vertical="center" wrapText="1"/>
      <protection locked="0"/>
    </xf>
    <xf numFmtId="0" fontId="39" fillId="0" borderId="34" xfId="0" applyFont="1" applyBorder="1" applyAlignment="1">
      <alignment horizontal="left" vertical="center" wrapText="1"/>
      <protection locked="0"/>
    </xf>
    <xf numFmtId="0" fontId="39" fillId="0" borderId="36" xfId="0" applyFont="1" applyBorder="1" applyAlignment="1">
      <alignment horizontal="left" vertical="center" wrapText="1"/>
      <protection locked="0"/>
    </xf>
    <xf numFmtId="0" fontId="39" fillId="0" borderId="1" xfId="0" applyFont="1" applyBorder="1" applyAlignment="1">
      <alignment horizontal="left" vertical="top"/>
      <protection locked="0"/>
    </xf>
    <xf numFmtId="0" fontId="39" fillId="0" borderId="1" xfId="0" applyFont="1" applyBorder="1" applyAlignment="1">
      <alignment horizontal="center" vertical="top"/>
      <protection locked="0"/>
    </xf>
    <xf numFmtId="0" fontId="39" fillId="0" borderId="35" xfId="0" applyFont="1" applyBorder="1" applyAlignment="1">
      <alignment horizontal="left" vertical="center"/>
      <protection locked="0"/>
    </xf>
    <xf numFmtId="0" fontId="39" fillId="0" borderId="36" xfId="0" applyFont="1" applyBorder="1" applyAlignment="1">
      <alignment horizontal="left" vertical="center"/>
      <protection locked="0"/>
    </xf>
    <xf numFmtId="0" fontId="41" fillId="0" borderId="0" xfId="0" applyFont="1" applyAlignment="1">
      <alignment vertical="center"/>
      <protection locked="0"/>
    </xf>
    <xf numFmtId="0" fontId="38" fillId="0" borderId="1" xfId="0" applyFont="1" applyBorder="1" applyAlignment="1">
      <alignment vertical="center"/>
      <protection locked="0"/>
    </xf>
    <xf numFmtId="0" fontId="41" fillId="0" borderId="34" xfId="0" applyFont="1" applyBorder="1" applyAlignment="1">
      <alignment vertical="center"/>
      <protection locked="0"/>
    </xf>
    <xf numFmtId="0" fontId="38" fillId="0" borderId="34" xfId="0" applyFont="1" applyBorder="1" applyAlignment="1">
      <alignment vertical="center"/>
      <protection locked="0"/>
    </xf>
    <xf numFmtId="0" fontId="0" fillId="0" borderId="1" xfId="0" applyBorder="1" applyAlignment="1">
      <alignment vertical="top"/>
      <protection locked="0"/>
    </xf>
    <xf numFmtId="49" fontId="39" fillId="0" borderId="1" xfId="0" applyNumberFormat="1" applyFont="1" applyBorder="1" applyAlignment="1">
      <alignment horizontal="left" vertical="center"/>
      <protection locked="0"/>
    </xf>
    <xf numFmtId="0" fontId="0" fillId="0" borderId="34" xfId="0" applyBorder="1" applyAlignment="1">
      <alignment vertical="top"/>
      <protection locked="0"/>
    </xf>
    <xf numFmtId="0" fontId="38" fillId="0" borderId="34" xfId="0" applyFont="1" applyBorder="1" applyAlignment="1">
      <alignment horizontal="left"/>
      <protection locked="0"/>
    </xf>
    <xf numFmtId="0" fontId="41" fillId="0" borderId="34" xfId="0" applyFont="1" applyBorder="1" applyAlignment="1">
      <protection locked="0"/>
    </xf>
    <xf numFmtId="0" fontId="36" fillId="0" borderId="32" xfId="0" applyFont="1" applyBorder="1" applyAlignment="1">
      <alignment vertical="top"/>
      <protection locked="0"/>
    </xf>
    <xf numFmtId="0" fontId="36" fillId="0" borderId="33" xfId="0" applyFont="1" applyBorder="1" applyAlignment="1">
      <alignment vertical="top"/>
      <protection locked="0"/>
    </xf>
    <xf numFmtId="0" fontId="36" fillId="0" borderId="1" xfId="0" applyFont="1" applyBorder="1" applyAlignment="1">
      <alignment horizontal="center" vertical="center"/>
      <protection locked="0"/>
    </xf>
    <xf numFmtId="0" fontId="36" fillId="0" borderId="1" xfId="0" applyFont="1" applyBorder="1" applyAlignment="1">
      <alignment horizontal="left" vertical="top"/>
      <protection locked="0"/>
    </xf>
    <xf numFmtId="0" fontId="36" fillId="0" borderId="35" xfId="0" applyFont="1" applyBorder="1" applyAlignment="1">
      <alignment vertical="top"/>
      <protection locked="0"/>
    </xf>
    <xf numFmtId="0" fontId="36" fillId="0" borderId="34" xfId="0" applyFont="1" applyBorder="1" applyAlignment="1">
      <alignment vertical="top"/>
      <protection locked="0"/>
    </xf>
    <xf numFmtId="0" fontId="36" fillId="0" borderId="36" xfId="0" applyFont="1" applyBorder="1" applyAlignment="1">
      <alignment vertical="top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calcChain" Target="calcChain.xml" /><Relationship Id="rId8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 ht="21.36" customHeight="1">
      <c r="A1" s="13" t="s">
        <v>0</v>
      </c>
      <c r="B1" s="14"/>
      <c r="C1" s="14"/>
      <c r="D1" s="15" t="s">
        <v>1</v>
      </c>
      <c r="E1" s="14"/>
      <c r="F1" s="14"/>
      <c r="G1" s="14"/>
      <c r="H1" s="14"/>
      <c r="I1" s="14"/>
      <c r="J1" s="14"/>
      <c r="K1" s="16" t="s">
        <v>2</v>
      </c>
      <c r="L1" s="16"/>
      <c r="M1" s="16"/>
      <c r="N1" s="16"/>
      <c r="O1" s="16"/>
      <c r="P1" s="16"/>
      <c r="Q1" s="16"/>
      <c r="R1" s="16"/>
      <c r="S1" s="16"/>
      <c r="T1" s="14"/>
      <c r="U1" s="14"/>
      <c r="V1" s="14"/>
      <c r="W1" s="16" t="s">
        <v>3</v>
      </c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7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9" t="s">
        <v>4</v>
      </c>
      <c r="BB1" s="19" t="s">
        <v>5</v>
      </c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T1" s="20" t="s">
        <v>6</v>
      </c>
      <c r="BU1" s="20" t="s">
        <v>6</v>
      </c>
      <c r="BV1" s="20" t="s">
        <v>7</v>
      </c>
    </row>
    <row r="2" ht="36.96" customHeight="1">
      <c r="AR2" s="21" t="s">
        <v>8</v>
      </c>
      <c r="BS2" s="22" t="s">
        <v>9</v>
      </c>
      <c r="BT2" s="22" t="s">
        <v>10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5"/>
      <c r="BS3" s="22" t="s">
        <v>9</v>
      </c>
      <c r="BT3" s="22" t="s">
        <v>11</v>
      </c>
    </row>
    <row r="4" ht="36.96" customHeight="1">
      <c r="B4" s="26"/>
      <c r="C4" s="27"/>
      <c r="D4" s="28" t="s">
        <v>12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9"/>
      <c r="AS4" s="30" t="s">
        <v>13</v>
      </c>
      <c r="BE4" s="31" t="s">
        <v>14</v>
      </c>
      <c r="BS4" s="22" t="s">
        <v>15</v>
      </c>
    </row>
    <row r="5" ht="14.4" customHeight="1">
      <c r="B5" s="26"/>
      <c r="C5" s="27"/>
      <c r="D5" s="32" t="s">
        <v>16</v>
      </c>
      <c r="E5" s="27"/>
      <c r="F5" s="27"/>
      <c r="G5" s="27"/>
      <c r="H5" s="27"/>
      <c r="I5" s="27"/>
      <c r="J5" s="27"/>
      <c r="K5" s="33" t="s">
        <v>17</v>
      </c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9"/>
      <c r="BE5" s="34" t="s">
        <v>18</v>
      </c>
      <c r="BS5" s="22" t="s">
        <v>9</v>
      </c>
    </row>
    <row r="6" ht="36.96" customHeight="1">
      <c r="B6" s="26"/>
      <c r="C6" s="27"/>
      <c r="D6" s="35" t="s">
        <v>19</v>
      </c>
      <c r="E6" s="27"/>
      <c r="F6" s="27"/>
      <c r="G6" s="27"/>
      <c r="H6" s="27"/>
      <c r="I6" s="27"/>
      <c r="J6" s="27"/>
      <c r="K6" s="36" t="s">
        <v>20</v>
      </c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9"/>
      <c r="BE6" s="37"/>
      <c r="BS6" s="22" t="s">
        <v>9</v>
      </c>
    </row>
    <row r="7" ht="14.4" customHeight="1">
      <c r="B7" s="26"/>
      <c r="C7" s="27"/>
      <c r="D7" s="38" t="s">
        <v>21</v>
      </c>
      <c r="E7" s="27"/>
      <c r="F7" s="27"/>
      <c r="G7" s="27"/>
      <c r="H7" s="27"/>
      <c r="I7" s="27"/>
      <c r="J7" s="27"/>
      <c r="K7" s="33" t="s">
        <v>5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38" t="s">
        <v>22</v>
      </c>
      <c r="AL7" s="27"/>
      <c r="AM7" s="27"/>
      <c r="AN7" s="33" t="s">
        <v>5</v>
      </c>
      <c r="AO7" s="27"/>
      <c r="AP7" s="27"/>
      <c r="AQ7" s="29"/>
      <c r="BE7" s="37"/>
      <c r="BS7" s="22" t="s">
        <v>9</v>
      </c>
    </row>
    <row r="8" ht="14.4" customHeight="1">
      <c r="B8" s="26"/>
      <c r="C8" s="27"/>
      <c r="D8" s="38" t="s">
        <v>23</v>
      </c>
      <c r="E8" s="27"/>
      <c r="F8" s="27"/>
      <c r="G8" s="27"/>
      <c r="H8" s="27"/>
      <c r="I8" s="27"/>
      <c r="J8" s="27"/>
      <c r="K8" s="33" t="s">
        <v>24</v>
      </c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8" t="s">
        <v>25</v>
      </c>
      <c r="AL8" s="27"/>
      <c r="AM8" s="27"/>
      <c r="AN8" s="39" t="s">
        <v>26</v>
      </c>
      <c r="AO8" s="27"/>
      <c r="AP8" s="27"/>
      <c r="AQ8" s="29"/>
      <c r="BE8" s="37"/>
      <c r="BS8" s="22" t="s">
        <v>9</v>
      </c>
    </row>
    <row r="9" ht="14.4" customHeight="1"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9"/>
      <c r="BE9" s="37"/>
      <c r="BS9" s="22" t="s">
        <v>9</v>
      </c>
    </row>
    <row r="10" ht="14.4" customHeight="1">
      <c r="B10" s="26"/>
      <c r="C10" s="27"/>
      <c r="D10" s="38" t="s">
        <v>27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38" t="s">
        <v>28</v>
      </c>
      <c r="AL10" s="27"/>
      <c r="AM10" s="27"/>
      <c r="AN10" s="33" t="s">
        <v>5</v>
      </c>
      <c r="AO10" s="27"/>
      <c r="AP10" s="27"/>
      <c r="AQ10" s="29"/>
      <c r="BE10" s="37"/>
      <c r="BS10" s="22" t="s">
        <v>9</v>
      </c>
    </row>
    <row r="11" ht="18.48" customHeight="1">
      <c r="B11" s="26"/>
      <c r="C11" s="27"/>
      <c r="D11" s="27"/>
      <c r="E11" s="33" t="s">
        <v>24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38" t="s">
        <v>29</v>
      </c>
      <c r="AL11" s="27"/>
      <c r="AM11" s="27"/>
      <c r="AN11" s="33" t="s">
        <v>5</v>
      </c>
      <c r="AO11" s="27"/>
      <c r="AP11" s="27"/>
      <c r="AQ11" s="29"/>
      <c r="BE11" s="37"/>
      <c r="BS11" s="22" t="s">
        <v>9</v>
      </c>
    </row>
    <row r="12" ht="6.96" customHeight="1"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9"/>
      <c r="BE12" s="37"/>
      <c r="BS12" s="22" t="s">
        <v>9</v>
      </c>
    </row>
    <row r="13" ht="14.4" customHeight="1">
      <c r="B13" s="26"/>
      <c r="C13" s="27"/>
      <c r="D13" s="38" t="s">
        <v>30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38" t="s">
        <v>28</v>
      </c>
      <c r="AL13" s="27"/>
      <c r="AM13" s="27"/>
      <c r="AN13" s="40" t="s">
        <v>31</v>
      </c>
      <c r="AO13" s="27"/>
      <c r="AP13" s="27"/>
      <c r="AQ13" s="29"/>
      <c r="BE13" s="37"/>
      <c r="BS13" s="22" t="s">
        <v>9</v>
      </c>
    </row>
    <row r="14">
      <c r="B14" s="26"/>
      <c r="C14" s="27"/>
      <c r="D14" s="27"/>
      <c r="E14" s="40" t="s">
        <v>31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38" t="s">
        <v>29</v>
      </c>
      <c r="AL14" s="27"/>
      <c r="AM14" s="27"/>
      <c r="AN14" s="40" t="s">
        <v>31</v>
      </c>
      <c r="AO14" s="27"/>
      <c r="AP14" s="27"/>
      <c r="AQ14" s="29"/>
      <c r="BE14" s="37"/>
      <c r="BS14" s="22" t="s">
        <v>9</v>
      </c>
    </row>
    <row r="15" ht="6.96" customHeight="1"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9"/>
      <c r="BE15" s="37"/>
      <c r="BS15" s="22" t="s">
        <v>6</v>
      </c>
    </row>
    <row r="16" ht="14.4" customHeight="1">
      <c r="B16" s="26"/>
      <c r="C16" s="27"/>
      <c r="D16" s="38" t="s">
        <v>32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38" t="s">
        <v>28</v>
      </c>
      <c r="AL16" s="27"/>
      <c r="AM16" s="27"/>
      <c r="AN16" s="33" t="s">
        <v>5</v>
      </c>
      <c r="AO16" s="27"/>
      <c r="AP16" s="27"/>
      <c r="AQ16" s="29"/>
      <c r="BE16" s="37"/>
      <c r="BS16" s="22" t="s">
        <v>6</v>
      </c>
    </row>
    <row r="17" ht="18.48" customHeight="1">
      <c r="B17" s="26"/>
      <c r="C17" s="27"/>
      <c r="D17" s="27"/>
      <c r="E17" s="33" t="s">
        <v>24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38" t="s">
        <v>29</v>
      </c>
      <c r="AL17" s="27"/>
      <c r="AM17" s="27"/>
      <c r="AN17" s="33" t="s">
        <v>5</v>
      </c>
      <c r="AO17" s="27"/>
      <c r="AP17" s="27"/>
      <c r="AQ17" s="29"/>
      <c r="BE17" s="37"/>
      <c r="BS17" s="22" t="s">
        <v>33</v>
      </c>
    </row>
    <row r="18" ht="6.96" customHeight="1"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9"/>
      <c r="BE18" s="37"/>
      <c r="BS18" s="22" t="s">
        <v>9</v>
      </c>
    </row>
    <row r="19" ht="14.4" customHeight="1">
      <c r="B19" s="26"/>
      <c r="C19" s="27"/>
      <c r="D19" s="38" t="s">
        <v>34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9"/>
      <c r="BE19" s="37"/>
      <c r="BS19" s="22" t="s">
        <v>9</v>
      </c>
    </row>
    <row r="20" ht="16.5" customHeight="1">
      <c r="B20" s="26"/>
      <c r="C20" s="27"/>
      <c r="D20" s="27"/>
      <c r="E20" s="42" t="s">
        <v>5</v>
      </c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27"/>
      <c r="AP20" s="27"/>
      <c r="AQ20" s="29"/>
      <c r="BE20" s="37"/>
      <c r="BS20" s="22" t="s">
        <v>6</v>
      </c>
    </row>
    <row r="21" ht="6.96" customHeight="1"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9"/>
      <c r="BE21" s="37"/>
    </row>
    <row r="22" ht="6.96" customHeight="1">
      <c r="B22" s="26"/>
      <c r="C22" s="27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27"/>
      <c r="AQ22" s="29"/>
      <c r="BE22" s="37"/>
    </row>
    <row r="23" s="1" customFormat="1" ht="25.92" customHeight="1">
      <c r="B23" s="44"/>
      <c r="C23" s="45"/>
      <c r="D23" s="46" t="s">
        <v>35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8">
        <f>ROUND(AG51,2)</f>
        <v>0</v>
      </c>
      <c r="AL23" s="47"/>
      <c r="AM23" s="47"/>
      <c r="AN23" s="47"/>
      <c r="AO23" s="47"/>
      <c r="AP23" s="45"/>
      <c r="AQ23" s="49"/>
      <c r="BE23" s="37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9"/>
      <c r="BE24" s="37"/>
    </row>
    <row r="25" s="1" customFormat="1">
      <c r="B25" s="44"/>
      <c r="C25" s="45"/>
      <c r="D25" s="45"/>
      <c r="E25" s="45"/>
      <c r="F25" s="45"/>
      <c r="G25" s="45"/>
      <c r="H25" s="45"/>
      <c r="I25" s="45"/>
      <c r="J25" s="45"/>
      <c r="K25" s="45"/>
      <c r="L25" s="50" t="s">
        <v>36</v>
      </c>
      <c r="M25" s="50"/>
      <c r="N25" s="50"/>
      <c r="O25" s="50"/>
      <c r="P25" s="45"/>
      <c r="Q25" s="45"/>
      <c r="R25" s="45"/>
      <c r="S25" s="45"/>
      <c r="T25" s="45"/>
      <c r="U25" s="45"/>
      <c r="V25" s="45"/>
      <c r="W25" s="50" t="s">
        <v>37</v>
      </c>
      <c r="X25" s="50"/>
      <c r="Y25" s="50"/>
      <c r="Z25" s="50"/>
      <c r="AA25" s="50"/>
      <c r="AB25" s="50"/>
      <c r="AC25" s="50"/>
      <c r="AD25" s="50"/>
      <c r="AE25" s="50"/>
      <c r="AF25" s="45"/>
      <c r="AG25" s="45"/>
      <c r="AH25" s="45"/>
      <c r="AI25" s="45"/>
      <c r="AJ25" s="45"/>
      <c r="AK25" s="50" t="s">
        <v>38</v>
      </c>
      <c r="AL25" s="50"/>
      <c r="AM25" s="50"/>
      <c r="AN25" s="50"/>
      <c r="AO25" s="50"/>
      <c r="AP25" s="45"/>
      <c r="AQ25" s="49"/>
      <c r="BE25" s="37"/>
    </row>
    <row r="26" s="2" customFormat="1" ht="14.4" customHeight="1">
      <c r="B26" s="51"/>
      <c r="C26" s="52"/>
      <c r="D26" s="53" t="s">
        <v>39</v>
      </c>
      <c r="E26" s="52"/>
      <c r="F26" s="53" t="s">
        <v>40</v>
      </c>
      <c r="G26" s="52"/>
      <c r="H26" s="52"/>
      <c r="I26" s="52"/>
      <c r="J26" s="52"/>
      <c r="K26" s="52"/>
      <c r="L26" s="54">
        <v>0.20999999999999999</v>
      </c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5">
        <f>ROUND(AZ51,2)</f>
        <v>0</v>
      </c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5">
        <f>ROUND(AV51,2)</f>
        <v>0</v>
      </c>
      <c r="AL26" s="52"/>
      <c r="AM26" s="52"/>
      <c r="AN26" s="52"/>
      <c r="AO26" s="52"/>
      <c r="AP26" s="52"/>
      <c r="AQ26" s="56"/>
      <c r="BE26" s="37"/>
    </row>
    <row r="27" s="2" customFormat="1" ht="14.4" customHeight="1">
      <c r="B27" s="51"/>
      <c r="C27" s="52"/>
      <c r="D27" s="52"/>
      <c r="E27" s="52"/>
      <c r="F27" s="53" t="s">
        <v>41</v>
      </c>
      <c r="G27" s="52"/>
      <c r="H27" s="52"/>
      <c r="I27" s="52"/>
      <c r="J27" s="52"/>
      <c r="K27" s="52"/>
      <c r="L27" s="54">
        <v>0.14999999999999999</v>
      </c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5">
        <f>ROUND(BA51,2)</f>
        <v>0</v>
      </c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5">
        <f>ROUND(AW51,2)</f>
        <v>0</v>
      </c>
      <c r="AL27" s="52"/>
      <c r="AM27" s="52"/>
      <c r="AN27" s="52"/>
      <c r="AO27" s="52"/>
      <c r="AP27" s="52"/>
      <c r="AQ27" s="56"/>
      <c r="BE27" s="37"/>
    </row>
    <row r="28" hidden="1" s="2" customFormat="1" ht="14.4" customHeight="1">
      <c r="B28" s="51"/>
      <c r="C28" s="52"/>
      <c r="D28" s="52"/>
      <c r="E28" s="52"/>
      <c r="F28" s="53" t="s">
        <v>42</v>
      </c>
      <c r="G28" s="52"/>
      <c r="H28" s="52"/>
      <c r="I28" s="52"/>
      <c r="J28" s="52"/>
      <c r="K28" s="52"/>
      <c r="L28" s="54">
        <v>0.20999999999999999</v>
      </c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5">
        <f>ROUND(BB51,2)</f>
        <v>0</v>
      </c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5">
        <v>0</v>
      </c>
      <c r="AL28" s="52"/>
      <c r="AM28" s="52"/>
      <c r="AN28" s="52"/>
      <c r="AO28" s="52"/>
      <c r="AP28" s="52"/>
      <c r="AQ28" s="56"/>
      <c r="BE28" s="37"/>
    </row>
    <row r="29" hidden="1" s="2" customFormat="1" ht="14.4" customHeight="1">
      <c r="B29" s="51"/>
      <c r="C29" s="52"/>
      <c r="D29" s="52"/>
      <c r="E29" s="52"/>
      <c r="F29" s="53" t="s">
        <v>43</v>
      </c>
      <c r="G29" s="52"/>
      <c r="H29" s="52"/>
      <c r="I29" s="52"/>
      <c r="J29" s="52"/>
      <c r="K29" s="52"/>
      <c r="L29" s="54">
        <v>0.14999999999999999</v>
      </c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5">
        <f>ROUND(BC51,2)</f>
        <v>0</v>
      </c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5">
        <v>0</v>
      </c>
      <c r="AL29" s="52"/>
      <c r="AM29" s="52"/>
      <c r="AN29" s="52"/>
      <c r="AO29" s="52"/>
      <c r="AP29" s="52"/>
      <c r="AQ29" s="56"/>
      <c r="BE29" s="37"/>
    </row>
    <row r="30" hidden="1" s="2" customFormat="1" ht="14.4" customHeight="1">
      <c r="B30" s="51"/>
      <c r="C30" s="52"/>
      <c r="D30" s="52"/>
      <c r="E30" s="52"/>
      <c r="F30" s="53" t="s">
        <v>44</v>
      </c>
      <c r="G30" s="52"/>
      <c r="H30" s="52"/>
      <c r="I30" s="52"/>
      <c r="J30" s="52"/>
      <c r="K30" s="52"/>
      <c r="L30" s="54">
        <v>0</v>
      </c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5">
        <f>ROUND(BD51,2)</f>
        <v>0</v>
      </c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5">
        <v>0</v>
      </c>
      <c r="AL30" s="52"/>
      <c r="AM30" s="52"/>
      <c r="AN30" s="52"/>
      <c r="AO30" s="52"/>
      <c r="AP30" s="52"/>
      <c r="AQ30" s="56"/>
      <c r="BE30" s="37"/>
    </row>
    <row r="31" s="1" customFormat="1" ht="6.96" customHeight="1">
      <c r="B31" s="44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9"/>
      <c r="BE31" s="37"/>
    </row>
    <row r="32" s="1" customFormat="1" ht="25.92" customHeight="1">
      <c r="B32" s="44"/>
      <c r="C32" s="57"/>
      <c r="D32" s="58" t="s">
        <v>45</v>
      </c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60" t="s">
        <v>46</v>
      </c>
      <c r="U32" s="59"/>
      <c r="V32" s="59"/>
      <c r="W32" s="59"/>
      <c r="X32" s="61" t="s">
        <v>47</v>
      </c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62">
        <f>SUM(AK23:AK30)</f>
        <v>0</v>
      </c>
      <c r="AL32" s="59"/>
      <c r="AM32" s="59"/>
      <c r="AN32" s="59"/>
      <c r="AO32" s="63"/>
      <c r="AP32" s="57"/>
      <c r="AQ32" s="64"/>
      <c r="BE32" s="37"/>
    </row>
    <row r="33" s="1" customFormat="1" ht="6.96" customHeight="1"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9"/>
    </row>
    <row r="34" s="1" customFormat="1" ht="6.96" customHeight="1">
      <c r="B34" s="65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7"/>
    </row>
    <row r="38" s="1" customFormat="1" ht="6.96" customHeight="1">
      <c r="B38" s="68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44"/>
    </row>
    <row r="39" s="1" customFormat="1" ht="36.96" customHeight="1">
      <c r="B39" s="44"/>
      <c r="C39" s="70" t="s">
        <v>48</v>
      </c>
      <c r="AR39" s="44"/>
    </row>
    <row r="40" s="1" customFormat="1" ht="6.96" customHeight="1">
      <c r="B40" s="44"/>
      <c r="AR40" s="44"/>
    </row>
    <row r="41" s="3" customFormat="1" ht="14.4" customHeight="1">
      <c r="B41" s="71"/>
      <c r="C41" s="72" t="s">
        <v>16</v>
      </c>
      <c r="L41" s="3" t="str">
        <f>K5</f>
        <v>_1860</v>
      </c>
      <c r="AR41" s="71"/>
    </row>
    <row r="42" s="4" customFormat="1" ht="36.96" customHeight="1">
      <c r="B42" s="73"/>
      <c r="C42" s="74" t="s">
        <v>19</v>
      </c>
      <c r="L42" s="75" t="str">
        <f>K6</f>
        <v>REKONSTRUKCE KOMUNIKACE ŠIROKÁ A OKRUŽNÍ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R42" s="73"/>
    </row>
    <row r="43" s="1" customFormat="1" ht="6.96" customHeight="1">
      <c r="B43" s="44"/>
      <c r="AR43" s="44"/>
    </row>
    <row r="44" s="1" customFormat="1">
      <c r="B44" s="44"/>
      <c r="C44" s="72" t="s">
        <v>23</v>
      </c>
      <c r="L44" s="76" t="str">
        <f>IF(K8="","",K8)</f>
        <v xml:space="preserve"> </v>
      </c>
      <c r="AI44" s="72" t="s">
        <v>25</v>
      </c>
      <c r="AM44" s="77" t="str">
        <f>IF(AN8= "","",AN8)</f>
        <v>19. 11. 2018</v>
      </c>
      <c r="AN44" s="77"/>
      <c r="AR44" s="44"/>
    </row>
    <row r="45" s="1" customFormat="1" ht="6.96" customHeight="1">
      <c r="B45" s="44"/>
      <c r="AR45" s="44"/>
    </row>
    <row r="46" s="1" customFormat="1">
      <c r="B46" s="44"/>
      <c r="C46" s="72" t="s">
        <v>27</v>
      </c>
      <c r="L46" s="3" t="str">
        <f>IF(E11= "","",E11)</f>
        <v xml:space="preserve"> </v>
      </c>
      <c r="AI46" s="72" t="s">
        <v>32</v>
      </c>
      <c r="AM46" s="3" t="str">
        <f>IF(E17="","",E17)</f>
        <v xml:space="preserve"> </v>
      </c>
      <c r="AN46" s="3"/>
      <c r="AO46" s="3"/>
      <c r="AP46" s="3"/>
      <c r="AR46" s="44"/>
      <c r="AS46" s="78" t="s">
        <v>49</v>
      </c>
      <c r="AT46" s="79"/>
      <c r="AU46" s="80"/>
      <c r="AV46" s="80"/>
      <c r="AW46" s="80"/>
      <c r="AX46" s="80"/>
      <c r="AY46" s="80"/>
      <c r="AZ46" s="80"/>
      <c r="BA46" s="80"/>
      <c r="BB46" s="80"/>
      <c r="BC46" s="80"/>
      <c r="BD46" s="81"/>
    </row>
    <row r="47" s="1" customFormat="1">
      <c r="B47" s="44"/>
      <c r="C47" s="72" t="s">
        <v>30</v>
      </c>
      <c r="L47" s="3" t="str">
        <f>IF(E14= "Vyplň údaj","",E14)</f>
        <v/>
      </c>
      <c r="AR47" s="44"/>
      <c r="AS47" s="82"/>
      <c r="AT47" s="53"/>
      <c r="AU47" s="45"/>
      <c r="AV47" s="45"/>
      <c r="AW47" s="45"/>
      <c r="AX47" s="45"/>
      <c r="AY47" s="45"/>
      <c r="AZ47" s="45"/>
      <c r="BA47" s="45"/>
      <c r="BB47" s="45"/>
      <c r="BC47" s="45"/>
      <c r="BD47" s="83"/>
    </row>
    <row r="48" s="1" customFormat="1" ht="10.8" customHeight="1">
      <c r="B48" s="44"/>
      <c r="AR48" s="44"/>
      <c r="AS48" s="82"/>
      <c r="AT48" s="53"/>
      <c r="AU48" s="45"/>
      <c r="AV48" s="45"/>
      <c r="AW48" s="45"/>
      <c r="AX48" s="45"/>
      <c r="AY48" s="45"/>
      <c r="AZ48" s="45"/>
      <c r="BA48" s="45"/>
      <c r="BB48" s="45"/>
      <c r="BC48" s="45"/>
      <c r="BD48" s="83"/>
    </row>
    <row r="49" s="1" customFormat="1" ht="29.28" customHeight="1">
      <c r="B49" s="44"/>
      <c r="C49" s="84" t="s">
        <v>50</v>
      </c>
      <c r="D49" s="85"/>
      <c r="E49" s="85"/>
      <c r="F49" s="85"/>
      <c r="G49" s="85"/>
      <c r="H49" s="86"/>
      <c r="I49" s="87" t="s">
        <v>51</v>
      </c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8" t="s">
        <v>52</v>
      </c>
      <c r="AH49" s="85"/>
      <c r="AI49" s="85"/>
      <c r="AJ49" s="85"/>
      <c r="AK49" s="85"/>
      <c r="AL49" s="85"/>
      <c r="AM49" s="85"/>
      <c r="AN49" s="87" t="s">
        <v>53</v>
      </c>
      <c r="AO49" s="85"/>
      <c r="AP49" s="85"/>
      <c r="AQ49" s="89" t="s">
        <v>54</v>
      </c>
      <c r="AR49" s="44"/>
      <c r="AS49" s="90" t="s">
        <v>55</v>
      </c>
      <c r="AT49" s="91" t="s">
        <v>56</v>
      </c>
      <c r="AU49" s="91" t="s">
        <v>57</v>
      </c>
      <c r="AV49" s="91" t="s">
        <v>58</v>
      </c>
      <c r="AW49" s="91" t="s">
        <v>59</v>
      </c>
      <c r="AX49" s="91" t="s">
        <v>60</v>
      </c>
      <c r="AY49" s="91" t="s">
        <v>61</v>
      </c>
      <c r="AZ49" s="91" t="s">
        <v>62</v>
      </c>
      <c r="BA49" s="91" t="s">
        <v>63</v>
      </c>
      <c r="BB49" s="91" t="s">
        <v>64</v>
      </c>
      <c r="BC49" s="91" t="s">
        <v>65</v>
      </c>
      <c r="BD49" s="92" t="s">
        <v>66</v>
      </c>
    </row>
    <row r="50" s="1" customFormat="1" ht="10.8" customHeight="1">
      <c r="B50" s="44"/>
      <c r="AR50" s="44"/>
      <c r="AS50" s="93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1"/>
    </row>
    <row r="51" s="4" customFormat="1" ht="32.4" customHeight="1">
      <c r="B51" s="73"/>
      <c r="C51" s="94" t="s">
        <v>67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6">
        <f>ROUND(SUM(AG52:AG53),2)</f>
        <v>0</v>
      </c>
      <c r="AH51" s="96"/>
      <c r="AI51" s="96"/>
      <c r="AJ51" s="96"/>
      <c r="AK51" s="96"/>
      <c r="AL51" s="96"/>
      <c r="AM51" s="96"/>
      <c r="AN51" s="97">
        <f>SUM(AG51,AT51)</f>
        <v>0</v>
      </c>
      <c r="AO51" s="97"/>
      <c r="AP51" s="97"/>
      <c r="AQ51" s="98" t="s">
        <v>5</v>
      </c>
      <c r="AR51" s="73"/>
      <c r="AS51" s="99">
        <f>ROUND(SUM(AS52:AS53),2)</f>
        <v>0</v>
      </c>
      <c r="AT51" s="100">
        <f>ROUND(SUM(AV51:AW51),2)</f>
        <v>0</v>
      </c>
      <c r="AU51" s="101">
        <f>ROUND(SUM(AU52:AU53),5)</f>
        <v>0</v>
      </c>
      <c r="AV51" s="100">
        <f>ROUND(AZ51*L26,2)</f>
        <v>0</v>
      </c>
      <c r="AW51" s="100">
        <f>ROUND(BA51*L27,2)</f>
        <v>0</v>
      </c>
      <c r="AX51" s="100">
        <f>ROUND(BB51*L26,2)</f>
        <v>0</v>
      </c>
      <c r="AY51" s="100">
        <f>ROUND(BC51*L27,2)</f>
        <v>0</v>
      </c>
      <c r="AZ51" s="100">
        <f>ROUND(SUM(AZ52:AZ53),2)</f>
        <v>0</v>
      </c>
      <c r="BA51" s="100">
        <f>ROUND(SUM(BA52:BA53),2)</f>
        <v>0</v>
      </c>
      <c r="BB51" s="100">
        <f>ROUND(SUM(BB52:BB53),2)</f>
        <v>0</v>
      </c>
      <c r="BC51" s="100">
        <f>ROUND(SUM(BC52:BC53),2)</f>
        <v>0</v>
      </c>
      <c r="BD51" s="102">
        <f>ROUND(SUM(BD52:BD53),2)</f>
        <v>0</v>
      </c>
      <c r="BS51" s="74" t="s">
        <v>68</v>
      </c>
      <c r="BT51" s="74" t="s">
        <v>69</v>
      </c>
      <c r="BU51" s="103" t="s">
        <v>70</v>
      </c>
      <c r="BV51" s="74" t="s">
        <v>71</v>
      </c>
      <c r="BW51" s="74" t="s">
        <v>7</v>
      </c>
      <c r="BX51" s="74" t="s">
        <v>72</v>
      </c>
      <c r="CL51" s="74" t="s">
        <v>5</v>
      </c>
    </row>
    <row r="52" s="5" customFormat="1" ht="16.5" customHeight="1">
      <c r="A52" s="104" t="s">
        <v>73</v>
      </c>
      <c r="B52" s="105"/>
      <c r="C52" s="106"/>
      <c r="D52" s="107" t="s">
        <v>74</v>
      </c>
      <c r="E52" s="107"/>
      <c r="F52" s="107"/>
      <c r="G52" s="107"/>
      <c r="H52" s="107"/>
      <c r="I52" s="108"/>
      <c r="J52" s="107" t="s">
        <v>75</v>
      </c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07"/>
      <c r="AF52" s="107"/>
      <c r="AG52" s="109">
        <f>'SO101 - Komunikace'!J27</f>
        <v>0</v>
      </c>
      <c r="AH52" s="108"/>
      <c r="AI52" s="108"/>
      <c r="AJ52" s="108"/>
      <c r="AK52" s="108"/>
      <c r="AL52" s="108"/>
      <c r="AM52" s="108"/>
      <c r="AN52" s="109">
        <f>SUM(AG52,AT52)</f>
        <v>0</v>
      </c>
      <c r="AO52" s="108"/>
      <c r="AP52" s="108"/>
      <c r="AQ52" s="110" t="s">
        <v>76</v>
      </c>
      <c r="AR52" s="105"/>
      <c r="AS52" s="111">
        <v>0</v>
      </c>
      <c r="AT52" s="112">
        <f>ROUND(SUM(AV52:AW52),2)</f>
        <v>0</v>
      </c>
      <c r="AU52" s="113">
        <f>'SO101 - Komunikace'!P83</f>
        <v>0</v>
      </c>
      <c r="AV52" s="112">
        <f>'SO101 - Komunikace'!J30</f>
        <v>0</v>
      </c>
      <c r="AW52" s="112">
        <f>'SO101 - Komunikace'!J31</f>
        <v>0</v>
      </c>
      <c r="AX52" s="112">
        <f>'SO101 - Komunikace'!J32</f>
        <v>0</v>
      </c>
      <c r="AY52" s="112">
        <f>'SO101 - Komunikace'!J33</f>
        <v>0</v>
      </c>
      <c r="AZ52" s="112">
        <f>'SO101 - Komunikace'!F30</f>
        <v>0</v>
      </c>
      <c r="BA52" s="112">
        <f>'SO101 - Komunikace'!F31</f>
        <v>0</v>
      </c>
      <c r="BB52" s="112">
        <f>'SO101 - Komunikace'!F32</f>
        <v>0</v>
      </c>
      <c r="BC52" s="112">
        <f>'SO101 - Komunikace'!F33</f>
        <v>0</v>
      </c>
      <c r="BD52" s="114">
        <f>'SO101 - Komunikace'!F34</f>
        <v>0</v>
      </c>
      <c r="BT52" s="115" t="s">
        <v>77</v>
      </c>
      <c r="BV52" s="115" t="s">
        <v>71</v>
      </c>
      <c r="BW52" s="115" t="s">
        <v>78</v>
      </c>
      <c r="BX52" s="115" t="s">
        <v>7</v>
      </c>
      <c r="CL52" s="115" t="s">
        <v>5</v>
      </c>
      <c r="CM52" s="115" t="s">
        <v>79</v>
      </c>
    </row>
    <row r="53" s="5" customFormat="1" ht="16.5" customHeight="1">
      <c r="A53" s="104" t="s">
        <v>73</v>
      </c>
      <c r="B53" s="105"/>
      <c r="C53" s="106"/>
      <c r="D53" s="107" t="s">
        <v>80</v>
      </c>
      <c r="E53" s="107"/>
      <c r="F53" s="107"/>
      <c r="G53" s="107"/>
      <c r="H53" s="107"/>
      <c r="I53" s="108"/>
      <c r="J53" s="107" t="s">
        <v>81</v>
      </c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7"/>
      <c r="AE53" s="107"/>
      <c r="AF53" s="107"/>
      <c r="AG53" s="109">
        <f>'00 - Vedlejší rozpočtové ...'!J27</f>
        <v>0</v>
      </c>
      <c r="AH53" s="108"/>
      <c r="AI53" s="108"/>
      <c r="AJ53" s="108"/>
      <c r="AK53" s="108"/>
      <c r="AL53" s="108"/>
      <c r="AM53" s="108"/>
      <c r="AN53" s="109">
        <f>SUM(AG53,AT53)</f>
        <v>0</v>
      </c>
      <c r="AO53" s="108"/>
      <c r="AP53" s="108"/>
      <c r="AQ53" s="110" t="s">
        <v>76</v>
      </c>
      <c r="AR53" s="105"/>
      <c r="AS53" s="116">
        <v>0</v>
      </c>
      <c r="AT53" s="117">
        <f>ROUND(SUM(AV53:AW53),2)</f>
        <v>0</v>
      </c>
      <c r="AU53" s="118">
        <f>'00 - Vedlejší rozpočtové ...'!P77</f>
        <v>0</v>
      </c>
      <c r="AV53" s="117">
        <f>'00 - Vedlejší rozpočtové ...'!J30</f>
        <v>0</v>
      </c>
      <c r="AW53" s="117">
        <f>'00 - Vedlejší rozpočtové ...'!J31</f>
        <v>0</v>
      </c>
      <c r="AX53" s="117">
        <f>'00 - Vedlejší rozpočtové ...'!J32</f>
        <v>0</v>
      </c>
      <c r="AY53" s="117">
        <f>'00 - Vedlejší rozpočtové ...'!J33</f>
        <v>0</v>
      </c>
      <c r="AZ53" s="117">
        <f>'00 - Vedlejší rozpočtové ...'!F30</f>
        <v>0</v>
      </c>
      <c r="BA53" s="117">
        <f>'00 - Vedlejší rozpočtové ...'!F31</f>
        <v>0</v>
      </c>
      <c r="BB53" s="117">
        <f>'00 - Vedlejší rozpočtové ...'!F32</f>
        <v>0</v>
      </c>
      <c r="BC53" s="117">
        <f>'00 - Vedlejší rozpočtové ...'!F33</f>
        <v>0</v>
      </c>
      <c r="BD53" s="119">
        <f>'00 - Vedlejší rozpočtové ...'!F34</f>
        <v>0</v>
      </c>
      <c r="BT53" s="115" t="s">
        <v>77</v>
      </c>
      <c r="BV53" s="115" t="s">
        <v>71</v>
      </c>
      <c r="BW53" s="115" t="s">
        <v>82</v>
      </c>
      <c r="BX53" s="115" t="s">
        <v>7</v>
      </c>
      <c r="CL53" s="115" t="s">
        <v>5</v>
      </c>
      <c r="CM53" s="115" t="s">
        <v>79</v>
      </c>
    </row>
    <row r="54" s="1" customFormat="1" ht="30" customHeight="1">
      <c r="B54" s="44"/>
      <c r="AR54" s="44"/>
    </row>
    <row r="55" s="1" customFormat="1" ht="6.96" customHeight="1">
      <c r="B55" s="65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6"/>
      <c r="AP55" s="66"/>
      <c r="AQ55" s="66"/>
      <c r="AR55" s="44"/>
    </row>
  </sheetData>
  <mergeCells count="45">
    <mergeCell ref="BE5:BE32"/>
    <mergeCell ref="W30:AE30"/>
    <mergeCell ref="X32:AB32"/>
    <mergeCell ref="AK32:AO32"/>
    <mergeCell ref="AR2:BE2"/>
    <mergeCell ref="K5:AO5"/>
    <mergeCell ref="W28:AE28"/>
    <mergeCell ref="AK28:AO28"/>
    <mergeCell ref="AS46:AT48"/>
    <mergeCell ref="AN53:AP53"/>
    <mergeCell ref="AN52:AP52"/>
    <mergeCell ref="AM46:AP46"/>
    <mergeCell ref="AN49:AP49"/>
    <mergeCell ref="AG52:AM52"/>
    <mergeCell ref="AG53:AM53"/>
    <mergeCell ref="AG51:AM51"/>
    <mergeCell ref="AN51:AP51"/>
    <mergeCell ref="L29:O29"/>
    <mergeCell ref="L28:O28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30:O30"/>
    <mergeCell ref="AK30:AO30"/>
    <mergeCell ref="K6:AO6"/>
    <mergeCell ref="J52:AF52"/>
    <mergeCell ref="W29:AE29"/>
    <mergeCell ref="AK29:AO29"/>
    <mergeCell ref="C49:G49"/>
    <mergeCell ref="L42:AO42"/>
    <mergeCell ref="AM44:AN44"/>
    <mergeCell ref="I49:AF49"/>
    <mergeCell ref="AG49:AM49"/>
    <mergeCell ref="D52:H52"/>
    <mergeCell ref="D53:H53"/>
    <mergeCell ref="J53:AF53"/>
  </mergeCells>
  <hyperlinks>
    <hyperlink ref="K1:S1" location="C2" display="1) Rekapitulace stavby"/>
    <hyperlink ref="W1:AI1" location="C51" display="2) Rekapitulace objektů stavby a soupisů prací"/>
    <hyperlink ref="A52" location="'SO101 - Komunikace'!C2" display="/"/>
    <hyperlink ref="A53" location="'00 - Vedlejší rozpočtové ...'!C2" display="/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20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8"/>
      <c r="B1" s="121"/>
      <c r="C1" s="121"/>
      <c r="D1" s="122" t="s">
        <v>1</v>
      </c>
      <c r="E1" s="121"/>
      <c r="F1" s="123" t="s">
        <v>83</v>
      </c>
      <c r="G1" s="123" t="s">
        <v>84</v>
      </c>
      <c r="H1" s="123"/>
      <c r="I1" s="124"/>
      <c r="J1" s="123" t="s">
        <v>85</v>
      </c>
      <c r="K1" s="122" t="s">
        <v>86</v>
      </c>
      <c r="L1" s="123" t="s">
        <v>87</v>
      </c>
      <c r="M1" s="123"/>
      <c r="N1" s="123"/>
      <c r="O1" s="123"/>
      <c r="P1" s="123"/>
      <c r="Q1" s="123"/>
      <c r="R1" s="123"/>
      <c r="S1" s="123"/>
      <c r="T1" s="123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ht="36.96" customHeight="1">
      <c r="L2" s="21" t="s">
        <v>8</v>
      </c>
      <c r="AT2" s="22" t="s">
        <v>78</v>
      </c>
    </row>
    <row r="3" ht="6.96" customHeight="1">
      <c r="B3" s="23"/>
      <c r="C3" s="24"/>
      <c r="D3" s="24"/>
      <c r="E3" s="24"/>
      <c r="F3" s="24"/>
      <c r="G3" s="24"/>
      <c r="H3" s="24"/>
      <c r="I3" s="125"/>
      <c r="J3" s="24"/>
      <c r="K3" s="25"/>
      <c r="AT3" s="22" t="s">
        <v>79</v>
      </c>
    </row>
    <row r="4" ht="36.96" customHeight="1">
      <c r="B4" s="26"/>
      <c r="C4" s="27"/>
      <c r="D4" s="28" t="s">
        <v>88</v>
      </c>
      <c r="E4" s="27"/>
      <c r="F4" s="27"/>
      <c r="G4" s="27"/>
      <c r="H4" s="27"/>
      <c r="I4" s="126"/>
      <c r="J4" s="27"/>
      <c r="K4" s="29"/>
      <c r="M4" s="30" t="s">
        <v>13</v>
      </c>
      <c r="AT4" s="22" t="s">
        <v>6</v>
      </c>
    </row>
    <row r="5" ht="6.96" customHeight="1">
      <c r="B5" s="26"/>
      <c r="C5" s="27"/>
      <c r="D5" s="27"/>
      <c r="E5" s="27"/>
      <c r="F5" s="27"/>
      <c r="G5" s="27"/>
      <c r="H5" s="27"/>
      <c r="I5" s="126"/>
      <c r="J5" s="27"/>
      <c r="K5" s="29"/>
    </row>
    <row r="6">
      <c r="B6" s="26"/>
      <c r="C6" s="27"/>
      <c r="D6" s="38" t="s">
        <v>19</v>
      </c>
      <c r="E6" s="27"/>
      <c r="F6" s="27"/>
      <c r="G6" s="27"/>
      <c r="H6" s="27"/>
      <c r="I6" s="126"/>
      <c r="J6" s="27"/>
      <c r="K6" s="29"/>
    </row>
    <row r="7" ht="16.5" customHeight="1">
      <c r="B7" s="26"/>
      <c r="C7" s="27"/>
      <c r="D7" s="27"/>
      <c r="E7" s="127" t="str">
        <f>'Rekapitulace stavby'!K6</f>
        <v>REKONSTRUKCE KOMUNIKACE ŠIROKÁ A OKRUŽNÍ</v>
      </c>
      <c r="F7" s="38"/>
      <c r="G7" s="38"/>
      <c r="H7" s="38"/>
      <c r="I7" s="126"/>
      <c r="J7" s="27"/>
      <c r="K7" s="29"/>
    </row>
    <row r="8" s="1" customFormat="1">
      <c r="B8" s="44"/>
      <c r="C8" s="45"/>
      <c r="D8" s="38" t="s">
        <v>89</v>
      </c>
      <c r="E8" s="45"/>
      <c r="F8" s="45"/>
      <c r="G8" s="45"/>
      <c r="H8" s="45"/>
      <c r="I8" s="128"/>
      <c r="J8" s="45"/>
      <c r="K8" s="49"/>
    </row>
    <row r="9" s="1" customFormat="1" ht="36.96" customHeight="1">
      <c r="B9" s="44"/>
      <c r="C9" s="45"/>
      <c r="D9" s="45"/>
      <c r="E9" s="129" t="s">
        <v>90</v>
      </c>
      <c r="F9" s="45"/>
      <c r="G9" s="45"/>
      <c r="H9" s="45"/>
      <c r="I9" s="128"/>
      <c r="J9" s="45"/>
      <c r="K9" s="49"/>
    </row>
    <row r="10" s="1" customFormat="1">
      <c r="B10" s="44"/>
      <c r="C10" s="45"/>
      <c r="D10" s="45"/>
      <c r="E10" s="45"/>
      <c r="F10" s="45"/>
      <c r="G10" s="45"/>
      <c r="H10" s="45"/>
      <c r="I10" s="128"/>
      <c r="J10" s="45"/>
      <c r="K10" s="49"/>
    </row>
    <row r="11" s="1" customFormat="1" ht="14.4" customHeight="1">
      <c r="B11" s="44"/>
      <c r="C11" s="45"/>
      <c r="D11" s="38" t="s">
        <v>21</v>
      </c>
      <c r="E11" s="45"/>
      <c r="F11" s="33" t="s">
        <v>5</v>
      </c>
      <c r="G11" s="45"/>
      <c r="H11" s="45"/>
      <c r="I11" s="130" t="s">
        <v>22</v>
      </c>
      <c r="J11" s="33" t="s">
        <v>5</v>
      </c>
      <c r="K11" s="49"/>
    </row>
    <row r="12" s="1" customFormat="1" ht="14.4" customHeight="1">
      <c r="B12" s="44"/>
      <c r="C12" s="45"/>
      <c r="D12" s="38" t="s">
        <v>23</v>
      </c>
      <c r="E12" s="45"/>
      <c r="F12" s="33" t="s">
        <v>24</v>
      </c>
      <c r="G12" s="45"/>
      <c r="H12" s="45"/>
      <c r="I12" s="130" t="s">
        <v>25</v>
      </c>
      <c r="J12" s="131" t="str">
        <f>'Rekapitulace stavby'!AN8</f>
        <v>19. 11. 2018</v>
      </c>
      <c r="K12" s="49"/>
    </row>
    <row r="13" s="1" customFormat="1" ht="10.8" customHeight="1">
      <c r="B13" s="44"/>
      <c r="C13" s="45"/>
      <c r="D13" s="45"/>
      <c r="E13" s="45"/>
      <c r="F13" s="45"/>
      <c r="G13" s="45"/>
      <c r="H13" s="45"/>
      <c r="I13" s="128"/>
      <c r="J13" s="45"/>
      <c r="K13" s="49"/>
    </row>
    <row r="14" s="1" customFormat="1" ht="14.4" customHeight="1">
      <c r="B14" s="44"/>
      <c r="C14" s="45"/>
      <c r="D14" s="38" t="s">
        <v>27</v>
      </c>
      <c r="E14" s="45"/>
      <c r="F14" s="45"/>
      <c r="G14" s="45"/>
      <c r="H14" s="45"/>
      <c r="I14" s="130" t="s">
        <v>28</v>
      </c>
      <c r="J14" s="33" t="str">
        <f>IF('Rekapitulace stavby'!AN10="","",'Rekapitulace stavby'!AN10)</f>
        <v/>
      </c>
      <c r="K14" s="49"/>
    </row>
    <row r="15" s="1" customFormat="1" ht="18" customHeight="1">
      <c r="B15" s="44"/>
      <c r="C15" s="45"/>
      <c r="D15" s="45"/>
      <c r="E15" s="33" t="str">
        <f>IF('Rekapitulace stavby'!E11="","",'Rekapitulace stavby'!E11)</f>
        <v xml:space="preserve"> </v>
      </c>
      <c r="F15" s="45"/>
      <c r="G15" s="45"/>
      <c r="H15" s="45"/>
      <c r="I15" s="130" t="s">
        <v>29</v>
      </c>
      <c r="J15" s="33" t="str">
        <f>IF('Rekapitulace stavby'!AN11="","",'Rekapitulace stavby'!AN11)</f>
        <v/>
      </c>
      <c r="K15" s="49"/>
    </row>
    <row r="16" s="1" customFormat="1" ht="6.96" customHeight="1">
      <c r="B16" s="44"/>
      <c r="C16" s="45"/>
      <c r="D16" s="45"/>
      <c r="E16" s="45"/>
      <c r="F16" s="45"/>
      <c r="G16" s="45"/>
      <c r="H16" s="45"/>
      <c r="I16" s="128"/>
      <c r="J16" s="45"/>
      <c r="K16" s="49"/>
    </row>
    <row r="17" s="1" customFormat="1" ht="14.4" customHeight="1">
      <c r="B17" s="44"/>
      <c r="C17" s="45"/>
      <c r="D17" s="38" t="s">
        <v>30</v>
      </c>
      <c r="E17" s="45"/>
      <c r="F17" s="45"/>
      <c r="G17" s="45"/>
      <c r="H17" s="45"/>
      <c r="I17" s="130" t="s">
        <v>28</v>
      </c>
      <c r="J17" s="33" t="str">
        <f>IF('Rekapitulace stavby'!AN13="Vyplň údaj","",IF('Rekapitulace stavby'!AN13="","",'Rekapitulace stavby'!AN13))</f>
        <v/>
      </c>
      <c r="K17" s="49"/>
    </row>
    <row r="18" s="1" customFormat="1" ht="18" customHeight="1">
      <c r="B18" s="44"/>
      <c r="C18" s="45"/>
      <c r="D18" s="45"/>
      <c r="E18" s="33" t="str">
        <f>IF('Rekapitulace stavby'!E14="Vyplň údaj","",IF('Rekapitulace stavby'!E14="","",'Rekapitulace stavby'!E14))</f>
        <v/>
      </c>
      <c r="F18" s="45"/>
      <c r="G18" s="45"/>
      <c r="H18" s="45"/>
      <c r="I18" s="130" t="s">
        <v>29</v>
      </c>
      <c r="J18" s="33" t="str">
        <f>IF('Rekapitulace stavby'!AN14="Vyplň údaj","",IF('Rekapitulace stavby'!AN14="","",'Rekapitulace stavby'!AN14))</f>
        <v/>
      </c>
      <c r="K18" s="49"/>
    </row>
    <row r="19" s="1" customFormat="1" ht="6.96" customHeight="1">
      <c r="B19" s="44"/>
      <c r="C19" s="45"/>
      <c r="D19" s="45"/>
      <c r="E19" s="45"/>
      <c r="F19" s="45"/>
      <c r="G19" s="45"/>
      <c r="H19" s="45"/>
      <c r="I19" s="128"/>
      <c r="J19" s="45"/>
      <c r="K19" s="49"/>
    </row>
    <row r="20" s="1" customFormat="1" ht="14.4" customHeight="1">
      <c r="B20" s="44"/>
      <c r="C20" s="45"/>
      <c r="D20" s="38" t="s">
        <v>32</v>
      </c>
      <c r="E20" s="45"/>
      <c r="F20" s="45"/>
      <c r="G20" s="45"/>
      <c r="H20" s="45"/>
      <c r="I20" s="130" t="s">
        <v>28</v>
      </c>
      <c r="J20" s="33" t="str">
        <f>IF('Rekapitulace stavby'!AN16="","",'Rekapitulace stavby'!AN16)</f>
        <v/>
      </c>
      <c r="K20" s="49"/>
    </row>
    <row r="21" s="1" customFormat="1" ht="18" customHeight="1">
      <c r="B21" s="44"/>
      <c r="C21" s="45"/>
      <c r="D21" s="45"/>
      <c r="E21" s="33" t="str">
        <f>IF('Rekapitulace stavby'!E17="","",'Rekapitulace stavby'!E17)</f>
        <v xml:space="preserve"> </v>
      </c>
      <c r="F21" s="45"/>
      <c r="G21" s="45"/>
      <c r="H21" s="45"/>
      <c r="I21" s="130" t="s">
        <v>29</v>
      </c>
      <c r="J21" s="33" t="str">
        <f>IF('Rekapitulace stavby'!AN17="","",'Rekapitulace stavby'!AN17)</f>
        <v/>
      </c>
      <c r="K21" s="49"/>
    </row>
    <row r="22" s="1" customFormat="1" ht="6.96" customHeight="1">
      <c r="B22" s="44"/>
      <c r="C22" s="45"/>
      <c r="D22" s="45"/>
      <c r="E22" s="45"/>
      <c r="F22" s="45"/>
      <c r="G22" s="45"/>
      <c r="H22" s="45"/>
      <c r="I22" s="128"/>
      <c r="J22" s="45"/>
      <c r="K22" s="49"/>
    </row>
    <row r="23" s="1" customFormat="1" ht="14.4" customHeight="1">
      <c r="B23" s="44"/>
      <c r="C23" s="45"/>
      <c r="D23" s="38" t="s">
        <v>34</v>
      </c>
      <c r="E23" s="45"/>
      <c r="F23" s="45"/>
      <c r="G23" s="45"/>
      <c r="H23" s="45"/>
      <c r="I23" s="128"/>
      <c r="J23" s="45"/>
      <c r="K23" s="49"/>
    </row>
    <row r="24" s="6" customFormat="1" ht="16.5" customHeight="1">
      <c r="B24" s="132"/>
      <c r="C24" s="133"/>
      <c r="D24" s="133"/>
      <c r="E24" s="42" t="s">
        <v>5</v>
      </c>
      <c r="F24" s="42"/>
      <c r="G24" s="42"/>
      <c r="H24" s="42"/>
      <c r="I24" s="134"/>
      <c r="J24" s="133"/>
      <c r="K24" s="135"/>
    </row>
    <row r="25" s="1" customFormat="1" ht="6.96" customHeight="1">
      <c r="B25" s="44"/>
      <c r="C25" s="45"/>
      <c r="D25" s="45"/>
      <c r="E25" s="45"/>
      <c r="F25" s="45"/>
      <c r="G25" s="45"/>
      <c r="H25" s="45"/>
      <c r="I25" s="128"/>
      <c r="J25" s="45"/>
      <c r="K25" s="49"/>
    </row>
    <row r="26" s="1" customFormat="1" ht="6.96" customHeight="1">
      <c r="B26" s="44"/>
      <c r="C26" s="45"/>
      <c r="D26" s="80"/>
      <c r="E26" s="80"/>
      <c r="F26" s="80"/>
      <c r="G26" s="80"/>
      <c r="H26" s="80"/>
      <c r="I26" s="136"/>
      <c r="J26" s="80"/>
      <c r="K26" s="137"/>
    </row>
    <row r="27" s="1" customFormat="1" ht="25.44" customHeight="1">
      <c r="B27" s="44"/>
      <c r="C27" s="45"/>
      <c r="D27" s="138" t="s">
        <v>35</v>
      </c>
      <c r="E27" s="45"/>
      <c r="F27" s="45"/>
      <c r="G27" s="45"/>
      <c r="H27" s="45"/>
      <c r="I27" s="128"/>
      <c r="J27" s="139">
        <f>ROUND(J83,2)</f>
        <v>0</v>
      </c>
      <c r="K27" s="49"/>
    </row>
    <row r="28" s="1" customFormat="1" ht="6.96" customHeight="1">
      <c r="B28" s="44"/>
      <c r="C28" s="45"/>
      <c r="D28" s="80"/>
      <c r="E28" s="80"/>
      <c r="F28" s="80"/>
      <c r="G28" s="80"/>
      <c r="H28" s="80"/>
      <c r="I28" s="136"/>
      <c r="J28" s="80"/>
      <c r="K28" s="137"/>
    </row>
    <row r="29" s="1" customFormat="1" ht="14.4" customHeight="1">
      <c r="B29" s="44"/>
      <c r="C29" s="45"/>
      <c r="D29" s="45"/>
      <c r="E29" s="45"/>
      <c r="F29" s="50" t="s">
        <v>37</v>
      </c>
      <c r="G29" s="45"/>
      <c r="H29" s="45"/>
      <c r="I29" s="140" t="s">
        <v>36</v>
      </c>
      <c r="J29" s="50" t="s">
        <v>38</v>
      </c>
      <c r="K29" s="49"/>
    </row>
    <row r="30" s="1" customFormat="1" ht="14.4" customHeight="1">
      <c r="B30" s="44"/>
      <c r="C30" s="45"/>
      <c r="D30" s="53" t="s">
        <v>39</v>
      </c>
      <c r="E30" s="53" t="s">
        <v>40</v>
      </c>
      <c r="F30" s="141">
        <f>ROUND(SUM(BE83:BE217), 2)</f>
        <v>0</v>
      </c>
      <c r="G30" s="45"/>
      <c r="H30" s="45"/>
      <c r="I30" s="142">
        <v>0.20999999999999999</v>
      </c>
      <c r="J30" s="141">
        <f>ROUND(ROUND((SUM(BE83:BE217)), 2)*I30, 2)</f>
        <v>0</v>
      </c>
      <c r="K30" s="49"/>
    </row>
    <row r="31" s="1" customFormat="1" ht="14.4" customHeight="1">
      <c r="B31" s="44"/>
      <c r="C31" s="45"/>
      <c r="D31" s="45"/>
      <c r="E31" s="53" t="s">
        <v>41</v>
      </c>
      <c r="F31" s="141">
        <f>ROUND(SUM(BF83:BF217), 2)</f>
        <v>0</v>
      </c>
      <c r="G31" s="45"/>
      <c r="H31" s="45"/>
      <c r="I31" s="142">
        <v>0.14999999999999999</v>
      </c>
      <c r="J31" s="141">
        <f>ROUND(ROUND((SUM(BF83:BF217)), 2)*I31, 2)</f>
        <v>0</v>
      </c>
      <c r="K31" s="49"/>
    </row>
    <row r="32" hidden="1" s="1" customFormat="1" ht="14.4" customHeight="1">
      <c r="B32" s="44"/>
      <c r="C32" s="45"/>
      <c r="D32" s="45"/>
      <c r="E32" s="53" t="s">
        <v>42</v>
      </c>
      <c r="F32" s="141">
        <f>ROUND(SUM(BG83:BG217), 2)</f>
        <v>0</v>
      </c>
      <c r="G32" s="45"/>
      <c r="H32" s="45"/>
      <c r="I32" s="142">
        <v>0.20999999999999999</v>
      </c>
      <c r="J32" s="141">
        <v>0</v>
      </c>
      <c r="K32" s="49"/>
    </row>
    <row r="33" hidden="1" s="1" customFormat="1" ht="14.4" customHeight="1">
      <c r="B33" s="44"/>
      <c r="C33" s="45"/>
      <c r="D33" s="45"/>
      <c r="E33" s="53" t="s">
        <v>43</v>
      </c>
      <c r="F33" s="141">
        <f>ROUND(SUM(BH83:BH217), 2)</f>
        <v>0</v>
      </c>
      <c r="G33" s="45"/>
      <c r="H33" s="45"/>
      <c r="I33" s="142">
        <v>0.14999999999999999</v>
      </c>
      <c r="J33" s="141">
        <v>0</v>
      </c>
      <c r="K33" s="49"/>
    </row>
    <row r="34" hidden="1" s="1" customFormat="1" ht="14.4" customHeight="1">
      <c r="B34" s="44"/>
      <c r="C34" s="45"/>
      <c r="D34" s="45"/>
      <c r="E34" s="53" t="s">
        <v>44</v>
      </c>
      <c r="F34" s="141">
        <f>ROUND(SUM(BI83:BI217), 2)</f>
        <v>0</v>
      </c>
      <c r="G34" s="45"/>
      <c r="H34" s="45"/>
      <c r="I34" s="142">
        <v>0</v>
      </c>
      <c r="J34" s="141">
        <v>0</v>
      </c>
      <c r="K34" s="49"/>
    </row>
    <row r="35" s="1" customFormat="1" ht="6.96" customHeight="1">
      <c r="B35" s="44"/>
      <c r="C35" s="45"/>
      <c r="D35" s="45"/>
      <c r="E35" s="45"/>
      <c r="F35" s="45"/>
      <c r="G35" s="45"/>
      <c r="H35" s="45"/>
      <c r="I35" s="128"/>
      <c r="J35" s="45"/>
      <c r="K35" s="49"/>
    </row>
    <row r="36" s="1" customFormat="1" ht="25.44" customHeight="1">
      <c r="B36" s="44"/>
      <c r="C36" s="143"/>
      <c r="D36" s="144" t="s">
        <v>45</v>
      </c>
      <c r="E36" s="86"/>
      <c r="F36" s="86"/>
      <c r="G36" s="145" t="s">
        <v>46</v>
      </c>
      <c r="H36" s="146" t="s">
        <v>47</v>
      </c>
      <c r="I36" s="147"/>
      <c r="J36" s="148">
        <f>SUM(J27:J34)</f>
        <v>0</v>
      </c>
      <c r="K36" s="149"/>
    </row>
    <row r="37" s="1" customFormat="1" ht="14.4" customHeight="1">
      <c r="B37" s="65"/>
      <c r="C37" s="66"/>
      <c r="D37" s="66"/>
      <c r="E37" s="66"/>
      <c r="F37" s="66"/>
      <c r="G37" s="66"/>
      <c r="H37" s="66"/>
      <c r="I37" s="150"/>
      <c r="J37" s="66"/>
      <c r="K37" s="67"/>
    </row>
    <row r="41" s="1" customFormat="1" ht="6.96" customHeight="1">
      <c r="B41" s="68"/>
      <c r="C41" s="69"/>
      <c r="D41" s="69"/>
      <c r="E41" s="69"/>
      <c r="F41" s="69"/>
      <c r="G41" s="69"/>
      <c r="H41" s="69"/>
      <c r="I41" s="151"/>
      <c r="J41" s="69"/>
      <c r="K41" s="152"/>
    </row>
    <row r="42" s="1" customFormat="1" ht="36.96" customHeight="1">
      <c r="B42" s="44"/>
      <c r="C42" s="28" t="s">
        <v>91</v>
      </c>
      <c r="D42" s="45"/>
      <c r="E42" s="45"/>
      <c r="F42" s="45"/>
      <c r="G42" s="45"/>
      <c r="H42" s="45"/>
      <c r="I42" s="128"/>
      <c r="J42" s="45"/>
      <c r="K42" s="49"/>
    </row>
    <row r="43" s="1" customFormat="1" ht="6.96" customHeight="1">
      <c r="B43" s="44"/>
      <c r="C43" s="45"/>
      <c r="D43" s="45"/>
      <c r="E43" s="45"/>
      <c r="F43" s="45"/>
      <c r="G43" s="45"/>
      <c r="H43" s="45"/>
      <c r="I43" s="128"/>
      <c r="J43" s="45"/>
      <c r="K43" s="49"/>
    </row>
    <row r="44" s="1" customFormat="1" ht="14.4" customHeight="1">
      <c r="B44" s="44"/>
      <c r="C44" s="38" t="s">
        <v>19</v>
      </c>
      <c r="D44" s="45"/>
      <c r="E44" s="45"/>
      <c r="F44" s="45"/>
      <c r="G44" s="45"/>
      <c r="H44" s="45"/>
      <c r="I44" s="128"/>
      <c r="J44" s="45"/>
      <c r="K44" s="49"/>
    </row>
    <row r="45" s="1" customFormat="1" ht="16.5" customHeight="1">
      <c r="B45" s="44"/>
      <c r="C45" s="45"/>
      <c r="D45" s="45"/>
      <c r="E45" s="127" t="str">
        <f>E7</f>
        <v>REKONSTRUKCE KOMUNIKACE ŠIROKÁ A OKRUŽNÍ</v>
      </c>
      <c r="F45" s="38"/>
      <c r="G45" s="38"/>
      <c r="H45" s="38"/>
      <c r="I45" s="128"/>
      <c r="J45" s="45"/>
      <c r="K45" s="49"/>
    </row>
    <row r="46" s="1" customFormat="1" ht="14.4" customHeight="1">
      <c r="B46" s="44"/>
      <c r="C46" s="38" t="s">
        <v>89</v>
      </c>
      <c r="D46" s="45"/>
      <c r="E46" s="45"/>
      <c r="F46" s="45"/>
      <c r="G46" s="45"/>
      <c r="H46" s="45"/>
      <c r="I46" s="128"/>
      <c r="J46" s="45"/>
      <c r="K46" s="49"/>
    </row>
    <row r="47" s="1" customFormat="1" ht="17.25" customHeight="1">
      <c r="B47" s="44"/>
      <c r="C47" s="45"/>
      <c r="D47" s="45"/>
      <c r="E47" s="129" t="str">
        <f>E9</f>
        <v>SO101 - Komunikace</v>
      </c>
      <c r="F47" s="45"/>
      <c r="G47" s="45"/>
      <c r="H47" s="45"/>
      <c r="I47" s="128"/>
      <c r="J47" s="45"/>
      <c r="K47" s="49"/>
    </row>
    <row r="48" s="1" customFormat="1" ht="6.96" customHeight="1">
      <c r="B48" s="44"/>
      <c r="C48" s="45"/>
      <c r="D48" s="45"/>
      <c r="E48" s="45"/>
      <c r="F48" s="45"/>
      <c r="G48" s="45"/>
      <c r="H48" s="45"/>
      <c r="I48" s="128"/>
      <c r="J48" s="45"/>
      <c r="K48" s="49"/>
    </row>
    <row r="49" s="1" customFormat="1" ht="18" customHeight="1">
      <c r="B49" s="44"/>
      <c r="C49" s="38" t="s">
        <v>23</v>
      </c>
      <c r="D49" s="45"/>
      <c r="E49" s="45"/>
      <c r="F49" s="33" t="str">
        <f>F12</f>
        <v xml:space="preserve"> </v>
      </c>
      <c r="G49" s="45"/>
      <c r="H49" s="45"/>
      <c r="I49" s="130" t="s">
        <v>25</v>
      </c>
      <c r="J49" s="131" t="str">
        <f>IF(J12="","",J12)</f>
        <v>19. 11. 2018</v>
      </c>
      <c r="K49" s="49"/>
    </row>
    <row r="50" s="1" customFormat="1" ht="6.96" customHeight="1">
      <c r="B50" s="44"/>
      <c r="C50" s="45"/>
      <c r="D50" s="45"/>
      <c r="E50" s="45"/>
      <c r="F50" s="45"/>
      <c r="G50" s="45"/>
      <c r="H50" s="45"/>
      <c r="I50" s="128"/>
      <c r="J50" s="45"/>
      <c r="K50" s="49"/>
    </row>
    <row r="51" s="1" customFormat="1">
      <c r="B51" s="44"/>
      <c r="C51" s="38" t="s">
        <v>27</v>
      </c>
      <c r="D51" s="45"/>
      <c r="E51" s="45"/>
      <c r="F51" s="33" t="str">
        <f>E15</f>
        <v xml:space="preserve"> </v>
      </c>
      <c r="G51" s="45"/>
      <c r="H51" s="45"/>
      <c r="I51" s="130" t="s">
        <v>32</v>
      </c>
      <c r="J51" s="42" t="str">
        <f>E21</f>
        <v xml:space="preserve"> </v>
      </c>
      <c r="K51" s="49"/>
    </row>
    <row r="52" s="1" customFormat="1" ht="14.4" customHeight="1">
      <c r="B52" s="44"/>
      <c r="C52" s="38" t="s">
        <v>30</v>
      </c>
      <c r="D52" s="45"/>
      <c r="E52" s="45"/>
      <c r="F52" s="33" t="str">
        <f>IF(E18="","",E18)</f>
        <v/>
      </c>
      <c r="G52" s="45"/>
      <c r="H52" s="45"/>
      <c r="I52" s="128"/>
      <c r="J52" s="153"/>
      <c r="K52" s="49"/>
    </row>
    <row r="53" s="1" customFormat="1" ht="10.32" customHeight="1">
      <c r="B53" s="44"/>
      <c r="C53" s="45"/>
      <c r="D53" s="45"/>
      <c r="E53" s="45"/>
      <c r="F53" s="45"/>
      <c r="G53" s="45"/>
      <c r="H53" s="45"/>
      <c r="I53" s="128"/>
      <c r="J53" s="45"/>
      <c r="K53" s="49"/>
    </row>
    <row r="54" s="1" customFormat="1" ht="29.28" customHeight="1">
      <c r="B54" s="44"/>
      <c r="C54" s="154" t="s">
        <v>92</v>
      </c>
      <c r="D54" s="143"/>
      <c r="E54" s="143"/>
      <c r="F54" s="143"/>
      <c r="G54" s="143"/>
      <c r="H54" s="143"/>
      <c r="I54" s="155"/>
      <c r="J54" s="156" t="s">
        <v>93</v>
      </c>
      <c r="K54" s="157"/>
    </row>
    <row r="55" s="1" customFormat="1" ht="10.32" customHeight="1">
      <c r="B55" s="44"/>
      <c r="C55" s="45"/>
      <c r="D55" s="45"/>
      <c r="E55" s="45"/>
      <c r="F55" s="45"/>
      <c r="G55" s="45"/>
      <c r="H55" s="45"/>
      <c r="I55" s="128"/>
      <c r="J55" s="45"/>
      <c r="K55" s="49"/>
    </row>
    <row r="56" s="1" customFormat="1" ht="29.28" customHeight="1">
      <c r="B56" s="44"/>
      <c r="C56" s="158" t="s">
        <v>94</v>
      </c>
      <c r="D56" s="45"/>
      <c r="E56" s="45"/>
      <c r="F56" s="45"/>
      <c r="G56" s="45"/>
      <c r="H56" s="45"/>
      <c r="I56" s="128"/>
      <c r="J56" s="139">
        <f>J83</f>
        <v>0</v>
      </c>
      <c r="K56" s="49"/>
      <c r="AU56" s="22" t="s">
        <v>95</v>
      </c>
    </row>
    <row r="57" s="7" customFormat="1" ht="24.96" customHeight="1">
      <c r="B57" s="159"/>
      <c r="C57" s="160"/>
      <c r="D57" s="161" t="s">
        <v>96</v>
      </c>
      <c r="E57" s="162"/>
      <c r="F57" s="162"/>
      <c r="G57" s="162"/>
      <c r="H57" s="162"/>
      <c r="I57" s="163"/>
      <c r="J57" s="164">
        <f>J84</f>
        <v>0</v>
      </c>
      <c r="K57" s="165"/>
    </row>
    <row r="58" s="8" customFormat="1" ht="19.92" customHeight="1">
      <c r="B58" s="166"/>
      <c r="C58" s="167"/>
      <c r="D58" s="168" t="s">
        <v>97</v>
      </c>
      <c r="E58" s="169"/>
      <c r="F58" s="169"/>
      <c r="G58" s="169"/>
      <c r="H58" s="169"/>
      <c r="I58" s="170"/>
      <c r="J58" s="171">
        <f>J85</f>
        <v>0</v>
      </c>
      <c r="K58" s="172"/>
    </row>
    <row r="59" s="8" customFormat="1" ht="19.92" customHeight="1">
      <c r="B59" s="166"/>
      <c r="C59" s="167"/>
      <c r="D59" s="168" t="s">
        <v>98</v>
      </c>
      <c r="E59" s="169"/>
      <c r="F59" s="169"/>
      <c r="G59" s="169"/>
      <c r="H59" s="169"/>
      <c r="I59" s="170"/>
      <c r="J59" s="171">
        <f>J126</f>
        <v>0</v>
      </c>
      <c r="K59" s="172"/>
    </row>
    <row r="60" s="8" customFormat="1" ht="19.92" customHeight="1">
      <c r="B60" s="166"/>
      <c r="C60" s="167"/>
      <c r="D60" s="168" t="s">
        <v>99</v>
      </c>
      <c r="E60" s="169"/>
      <c r="F60" s="169"/>
      <c r="G60" s="169"/>
      <c r="H60" s="169"/>
      <c r="I60" s="170"/>
      <c r="J60" s="171">
        <f>J170</f>
        <v>0</v>
      </c>
      <c r="K60" s="172"/>
    </row>
    <row r="61" s="8" customFormat="1" ht="19.92" customHeight="1">
      <c r="B61" s="166"/>
      <c r="C61" s="167"/>
      <c r="D61" s="168" t="s">
        <v>100</v>
      </c>
      <c r="E61" s="169"/>
      <c r="F61" s="169"/>
      <c r="G61" s="169"/>
      <c r="H61" s="169"/>
      <c r="I61" s="170"/>
      <c r="J61" s="171">
        <f>J178</f>
        <v>0</v>
      </c>
      <c r="K61" s="172"/>
    </row>
    <row r="62" s="8" customFormat="1" ht="19.92" customHeight="1">
      <c r="B62" s="166"/>
      <c r="C62" s="167"/>
      <c r="D62" s="168" t="s">
        <v>101</v>
      </c>
      <c r="E62" s="169"/>
      <c r="F62" s="169"/>
      <c r="G62" s="169"/>
      <c r="H62" s="169"/>
      <c r="I62" s="170"/>
      <c r="J62" s="171">
        <f>J205</f>
        <v>0</v>
      </c>
      <c r="K62" s="172"/>
    </row>
    <row r="63" s="8" customFormat="1" ht="19.92" customHeight="1">
      <c r="B63" s="166"/>
      <c r="C63" s="167"/>
      <c r="D63" s="168" t="s">
        <v>102</v>
      </c>
      <c r="E63" s="169"/>
      <c r="F63" s="169"/>
      <c r="G63" s="169"/>
      <c r="H63" s="169"/>
      <c r="I63" s="170"/>
      <c r="J63" s="171">
        <f>J209</f>
        <v>0</v>
      </c>
      <c r="K63" s="172"/>
    </row>
    <row r="64" s="1" customFormat="1" ht="21.84" customHeight="1">
      <c r="B64" s="44"/>
      <c r="C64" s="45"/>
      <c r="D64" s="45"/>
      <c r="E64" s="45"/>
      <c r="F64" s="45"/>
      <c r="G64" s="45"/>
      <c r="H64" s="45"/>
      <c r="I64" s="128"/>
      <c r="J64" s="45"/>
      <c r="K64" s="49"/>
    </row>
    <row r="65" s="1" customFormat="1" ht="6.96" customHeight="1">
      <c r="B65" s="65"/>
      <c r="C65" s="66"/>
      <c r="D65" s="66"/>
      <c r="E65" s="66"/>
      <c r="F65" s="66"/>
      <c r="G65" s="66"/>
      <c r="H65" s="66"/>
      <c r="I65" s="150"/>
      <c r="J65" s="66"/>
      <c r="K65" s="67"/>
    </row>
    <row r="69" s="1" customFormat="1" ht="6.96" customHeight="1">
      <c r="B69" s="68"/>
      <c r="C69" s="69"/>
      <c r="D69" s="69"/>
      <c r="E69" s="69"/>
      <c r="F69" s="69"/>
      <c r="G69" s="69"/>
      <c r="H69" s="69"/>
      <c r="I69" s="151"/>
      <c r="J69" s="69"/>
      <c r="K69" s="69"/>
      <c r="L69" s="44"/>
    </row>
    <row r="70" s="1" customFormat="1" ht="36.96" customHeight="1">
      <c r="B70" s="44"/>
      <c r="C70" s="70" t="s">
        <v>103</v>
      </c>
      <c r="I70" s="173"/>
      <c r="L70" s="44"/>
    </row>
    <row r="71" s="1" customFormat="1" ht="6.96" customHeight="1">
      <c r="B71" s="44"/>
      <c r="I71" s="173"/>
      <c r="L71" s="44"/>
    </row>
    <row r="72" s="1" customFormat="1" ht="14.4" customHeight="1">
      <c r="B72" s="44"/>
      <c r="C72" s="72" t="s">
        <v>19</v>
      </c>
      <c r="I72" s="173"/>
      <c r="L72" s="44"/>
    </row>
    <row r="73" s="1" customFormat="1" ht="16.5" customHeight="1">
      <c r="B73" s="44"/>
      <c r="E73" s="174" t="str">
        <f>E7</f>
        <v>REKONSTRUKCE KOMUNIKACE ŠIROKÁ A OKRUŽNÍ</v>
      </c>
      <c r="F73" s="72"/>
      <c r="G73" s="72"/>
      <c r="H73" s="72"/>
      <c r="I73" s="173"/>
      <c r="L73" s="44"/>
    </row>
    <row r="74" s="1" customFormat="1" ht="14.4" customHeight="1">
      <c r="B74" s="44"/>
      <c r="C74" s="72" t="s">
        <v>89</v>
      </c>
      <c r="I74" s="173"/>
      <c r="L74" s="44"/>
    </row>
    <row r="75" s="1" customFormat="1" ht="17.25" customHeight="1">
      <c r="B75" s="44"/>
      <c r="E75" s="75" t="str">
        <f>E9</f>
        <v>SO101 - Komunikace</v>
      </c>
      <c r="F75" s="1"/>
      <c r="G75" s="1"/>
      <c r="H75" s="1"/>
      <c r="I75" s="173"/>
      <c r="L75" s="44"/>
    </row>
    <row r="76" s="1" customFormat="1" ht="6.96" customHeight="1">
      <c r="B76" s="44"/>
      <c r="I76" s="173"/>
      <c r="L76" s="44"/>
    </row>
    <row r="77" s="1" customFormat="1" ht="18" customHeight="1">
      <c r="B77" s="44"/>
      <c r="C77" s="72" t="s">
        <v>23</v>
      </c>
      <c r="F77" s="175" t="str">
        <f>F12</f>
        <v xml:space="preserve"> </v>
      </c>
      <c r="I77" s="176" t="s">
        <v>25</v>
      </c>
      <c r="J77" s="77" t="str">
        <f>IF(J12="","",J12)</f>
        <v>19. 11. 2018</v>
      </c>
      <c r="L77" s="44"/>
    </row>
    <row r="78" s="1" customFormat="1" ht="6.96" customHeight="1">
      <c r="B78" s="44"/>
      <c r="I78" s="173"/>
      <c r="L78" s="44"/>
    </row>
    <row r="79" s="1" customFormat="1">
      <c r="B79" s="44"/>
      <c r="C79" s="72" t="s">
        <v>27</v>
      </c>
      <c r="F79" s="175" t="str">
        <f>E15</f>
        <v xml:space="preserve"> </v>
      </c>
      <c r="I79" s="176" t="s">
        <v>32</v>
      </c>
      <c r="J79" s="175" t="str">
        <f>E21</f>
        <v xml:space="preserve"> </v>
      </c>
      <c r="L79" s="44"/>
    </row>
    <row r="80" s="1" customFormat="1" ht="14.4" customHeight="1">
      <c r="B80" s="44"/>
      <c r="C80" s="72" t="s">
        <v>30</v>
      </c>
      <c r="F80" s="175" t="str">
        <f>IF(E18="","",E18)</f>
        <v/>
      </c>
      <c r="I80" s="173"/>
      <c r="L80" s="44"/>
    </row>
    <row r="81" s="1" customFormat="1" ht="10.32" customHeight="1">
      <c r="B81" s="44"/>
      <c r="I81" s="173"/>
      <c r="L81" s="44"/>
    </row>
    <row r="82" s="9" customFormat="1" ht="29.28" customHeight="1">
      <c r="B82" s="177"/>
      <c r="C82" s="178" t="s">
        <v>104</v>
      </c>
      <c r="D82" s="179" t="s">
        <v>54</v>
      </c>
      <c r="E82" s="179" t="s">
        <v>50</v>
      </c>
      <c r="F82" s="179" t="s">
        <v>105</v>
      </c>
      <c r="G82" s="179" t="s">
        <v>106</v>
      </c>
      <c r="H82" s="179" t="s">
        <v>107</v>
      </c>
      <c r="I82" s="180" t="s">
        <v>108</v>
      </c>
      <c r="J82" s="179" t="s">
        <v>93</v>
      </c>
      <c r="K82" s="181" t="s">
        <v>109</v>
      </c>
      <c r="L82" s="177"/>
      <c r="M82" s="90" t="s">
        <v>110</v>
      </c>
      <c r="N82" s="91" t="s">
        <v>39</v>
      </c>
      <c r="O82" s="91" t="s">
        <v>111</v>
      </c>
      <c r="P82" s="91" t="s">
        <v>112</v>
      </c>
      <c r="Q82" s="91" t="s">
        <v>113</v>
      </c>
      <c r="R82" s="91" t="s">
        <v>114</v>
      </c>
      <c r="S82" s="91" t="s">
        <v>115</v>
      </c>
      <c r="T82" s="92" t="s">
        <v>116</v>
      </c>
    </row>
    <row r="83" s="1" customFormat="1" ht="29.28" customHeight="1">
      <c r="B83" s="44"/>
      <c r="C83" s="94" t="s">
        <v>94</v>
      </c>
      <c r="I83" s="173"/>
      <c r="J83" s="182">
        <f>BK83</f>
        <v>0</v>
      </c>
      <c r="L83" s="44"/>
      <c r="M83" s="93"/>
      <c r="N83" s="80"/>
      <c r="O83" s="80"/>
      <c r="P83" s="183">
        <f>P84</f>
        <v>0</v>
      </c>
      <c r="Q83" s="80"/>
      <c r="R83" s="183">
        <f>R84</f>
        <v>0</v>
      </c>
      <c r="S83" s="80"/>
      <c r="T83" s="184">
        <f>T84</f>
        <v>0</v>
      </c>
      <c r="AT83" s="22" t="s">
        <v>68</v>
      </c>
      <c r="AU83" s="22" t="s">
        <v>95</v>
      </c>
      <c r="BK83" s="185">
        <f>BK84</f>
        <v>0</v>
      </c>
    </row>
    <row r="84" s="10" customFormat="1" ht="37.44001" customHeight="1">
      <c r="B84" s="186"/>
      <c r="D84" s="187" t="s">
        <v>68</v>
      </c>
      <c r="E84" s="188" t="s">
        <v>117</v>
      </c>
      <c r="F84" s="188" t="s">
        <v>118</v>
      </c>
      <c r="I84" s="189"/>
      <c r="J84" s="190">
        <f>BK84</f>
        <v>0</v>
      </c>
      <c r="L84" s="186"/>
      <c r="M84" s="191"/>
      <c r="N84" s="192"/>
      <c r="O84" s="192"/>
      <c r="P84" s="193">
        <f>P85+P126+P170+P178+P205+P209</f>
        <v>0</v>
      </c>
      <c r="Q84" s="192"/>
      <c r="R84" s="193">
        <f>R85+R126+R170+R178+R205+R209</f>
        <v>0</v>
      </c>
      <c r="S84" s="192"/>
      <c r="T84" s="194">
        <f>T85+T126+T170+T178+T205+T209</f>
        <v>0</v>
      </c>
      <c r="AR84" s="187" t="s">
        <v>77</v>
      </c>
      <c r="AT84" s="195" t="s">
        <v>68</v>
      </c>
      <c r="AU84" s="195" t="s">
        <v>69</v>
      </c>
      <c r="AY84" s="187" t="s">
        <v>119</v>
      </c>
      <c r="BK84" s="196">
        <f>BK85+BK126+BK170+BK178+BK205+BK209</f>
        <v>0</v>
      </c>
    </row>
    <row r="85" s="10" customFormat="1" ht="19.92" customHeight="1">
      <c r="B85" s="186"/>
      <c r="D85" s="187" t="s">
        <v>68</v>
      </c>
      <c r="E85" s="197" t="s">
        <v>77</v>
      </c>
      <c r="F85" s="197" t="s">
        <v>120</v>
      </c>
      <c r="I85" s="189"/>
      <c r="J85" s="198">
        <f>BK85</f>
        <v>0</v>
      </c>
      <c r="L85" s="186"/>
      <c r="M85" s="191"/>
      <c r="N85" s="192"/>
      <c r="O85" s="192"/>
      <c r="P85" s="193">
        <f>SUM(P86:P125)</f>
        <v>0</v>
      </c>
      <c r="Q85" s="192"/>
      <c r="R85" s="193">
        <f>SUM(R86:R125)</f>
        <v>0</v>
      </c>
      <c r="S85" s="192"/>
      <c r="T85" s="194">
        <f>SUM(T86:T125)</f>
        <v>0</v>
      </c>
      <c r="AR85" s="187" t="s">
        <v>77</v>
      </c>
      <c r="AT85" s="195" t="s">
        <v>68</v>
      </c>
      <c r="AU85" s="195" t="s">
        <v>77</v>
      </c>
      <c r="AY85" s="187" t="s">
        <v>119</v>
      </c>
      <c r="BK85" s="196">
        <f>SUM(BK86:BK125)</f>
        <v>0</v>
      </c>
    </row>
    <row r="86" s="1" customFormat="1" ht="16.5" customHeight="1">
      <c r="B86" s="199"/>
      <c r="C86" s="200" t="s">
        <v>77</v>
      </c>
      <c r="D86" s="200" t="s">
        <v>121</v>
      </c>
      <c r="E86" s="201" t="s">
        <v>122</v>
      </c>
      <c r="F86" s="202" t="s">
        <v>123</v>
      </c>
      <c r="G86" s="203" t="s">
        <v>124</v>
      </c>
      <c r="H86" s="204">
        <v>49.5</v>
      </c>
      <c r="I86" s="205"/>
      <c r="J86" s="206">
        <f>ROUND(I86*H86,2)</f>
        <v>0</v>
      </c>
      <c r="K86" s="202" t="s">
        <v>125</v>
      </c>
      <c r="L86" s="44"/>
      <c r="M86" s="207" t="s">
        <v>5</v>
      </c>
      <c r="N86" s="208" t="s">
        <v>40</v>
      </c>
      <c r="O86" s="45"/>
      <c r="P86" s="209">
        <f>O86*H86</f>
        <v>0</v>
      </c>
      <c r="Q86" s="209">
        <v>0</v>
      </c>
      <c r="R86" s="209">
        <f>Q86*H86</f>
        <v>0</v>
      </c>
      <c r="S86" s="209">
        <v>0</v>
      </c>
      <c r="T86" s="210">
        <f>S86*H86</f>
        <v>0</v>
      </c>
      <c r="AR86" s="22" t="s">
        <v>126</v>
      </c>
      <c r="AT86" s="22" t="s">
        <v>121</v>
      </c>
      <c r="AU86" s="22" t="s">
        <v>79</v>
      </c>
      <c r="AY86" s="22" t="s">
        <v>119</v>
      </c>
      <c r="BE86" s="211">
        <f>IF(N86="základní",J86,0)</f>
        <v>0</v>
      </c>
      <c r="BF86" s="211">
        <f>IF(N86="snížená",J86,0)</f>
        <v>0</v>
      </c>
      <c r="BG86" s="211">
        <f>IF(N86="zákl. přenesená",J86,0)</f>
        <v>0</v>
      </c>
      <c r="BH86" s="211">
        <f>IF(N86="sníž. přenesená",J86,0)</f>
        <v>0</v>
      </c>
      <c r="BI86" s="211">
        <f>IF(N86="nulová",J86,0)</f>
        <v>0</v>
      </c>
      <c r="BJ86" s="22" t="s">
        <v>77</v>
      </c>
      <c r="BK86" s="211">
        <f>ROUND(I86*H86,2)</f>
        <v>0</v>
      </c>
      <c r="BL86" s="22" t="s">
        <v>126</v>
      </c>
      <c r="BM86" s="22" t="s">
        <v>127</v>
      </c>
    </row>
    <row r="87" s="1" customFormat="1">
      <c r="B87" s="44"/>
      <c r="D87" s="212" t="s">
        <v>128</v>
      </c>
      <c r="F87" s="213" t="s">
        <v>129</v>
      </c>
      <c r="I87" s="173"/>
      <c r="L87" s="44"/>
      <c r="M87" s="214"/>
      <c r="N87" s="45"/>
      <c r="O87" s="45"/>
      <c r="P87" s="45"/>
      <c r="Q87" s="45"/>
      <c r="R87" s="45"/>
      <c r="S87" s="45"/>
      <c r="T87" s="83"/>
      <c r="AT87" s="22" t="s">
        <v>128</v>
      </c>
      <c r="AU87" s="22" t="s">
        <v>79</v>
      </c>
    </row>
    <row r="88" s="11" customFormat="1">
      <c r="B88" s="215"/>
      <c r="D88" s="212" t="s">
        <v>130</v>
      </c>
      <c r="E88" s="216" t="s">
        <v>5</v>
      </c>
      <c r="F88" s="217" t="s">
        <v>131</v>
      </c>
      <c r="H88" s="218">
        <v>49.5</v>
      </c>
      <c r="I88" s="219"/>
      <c r="L88" s="215"/>
      <c r="M88" s="220"/>
      <c r="N88" s="221"/>
      <c r="O88" s="221"/>
      <c r="P88" s="221"/>
      <c r="Q88" s="221"/>
      <c r="R88" s="221"/>
      <c r="S88" s="221"/>
      <c r="T88" s="222"/>
      <c r="AT88" s="216" t="s">
        <v>130</v>
      </c>
      <c r="AU88" s="216" t="s">
        <v>79</v>
      </c>
      <c r="AV88" s="11" t="s">
        <v>79</v>
      </c>
      <c r="AW88" s="11" t="s">
        <v>33</v>
      </c>
      <c r="AX88" s="11" t="s">
        <v>77</v>
      </c>
      <c r="AY88" s="216" t="s">
        <v>119</v>
      </c>
    </row>
    <row r="89" s="1" customFormat="1" ht="16.5" customHeight="1">
      <c r="B89" s="199"/>
      <c r="C89" s="200" t="s">
        <v>79</v>
      </c>
      <c r="D89" s="200" t="s">
        <v>121</v>
      </c>
      <c r="E89" s="201" t="s">
        <v>132</v>
      </c>
      <c r="F89" s="202" t="s">
        <v>133</v>
      </c>
      <c r="G89" s="203" t="s">
        <v>124</v>
      </c>
      <c r="H89" s="204">
        <v>910</v>
      </c>
      <c r="I89" s="205"/>
      <c r="J89" s="206">
        <f>ROUND(I89*H89,2)</f>
        <v>0</v>
      </c>
      <c r="K89" s="202" t="s">
        <v>125</v>
      </c>
      <c r="L89" s="44"/>
      <c r="M89" s="207" t="s">
        <v>5</v>
      </c>
      <c r="N89" s="208" t="s">
        <v>40</v>
      </c>
      <c r="O89" s="45"/>
      <c r="P89" s="209">
        <f>O89*H89</f>
        <v>0</v>
      </c>
      <c r="Q89" s="209">
        <v>0</v>
      </c>
      <c r="R89" s="209">
        <f>Q89*H89</f>
        <v>0</v>
      </c>
      <c r="S89" s="209">
        <v>0</v>
      </c>
      <c r="T89" s="210">
        <f>S89*H89</f>
        <v>0</v>
      </c>
      <c r="AR89" s="22" t="s">
        <v>126</v>
      </c>
      <c r="AT89" s="22" t="s">
        <v>121</v>
      </c>
      <c r="AU89" s="22" t="s">
        <v>79</v>
      </c>
      <c r="AY89" s="22" t="s">
        <v>119</v>
      </c>
      <c r="BE89" s="211">
        <f>IF(N89="základní",J89,0)</f>
        <v>0</v>
      </c>
      <c r="BF89" s="211">
        <f>IF(N89="snížená",J89,0)</f>
        <v>0</v>
      </c>
      <c r="BG89" s="211">
        <f>IF(N89="zákl. přenesená",J89,0)</f>
        <v>0</v>
      </c>
      <c r="BH89" s="211">
        <f>IF(N89="sníž. přenesená",J89,0)</f>
        <v>0</v>
      </c>
      <c r="BI89" s="211">
        <f>IF(N89="nulová",J89,0)</f>
        <v>0</v>
      </c>
      <c r="BJ89" s="22" t="s">
        <v>77</v>
      </c>
      <c r="BK89" s="211">
        <f>ROUND(I89*H89,2)</f>
        <v>0</v>
      </c>
      <c r="BL89" s="22" t="s">
        <v>126</v>
      </c>
      <c r="BM89" s="22" t="s">
        <v>134</v>
      </c>
    </row>
    <row r="90" s="1" customFormat="1">
      <c r="B90" s="44"/>
      <c r="D90" s="212" t="s">
        <v>128</v>
      </c>
      <c r="F90" s="213" t="s">
        <v>129</v>
      </c>
      <c r="I90" s="173"/>
      <c r="L90" s="44"/>
      <c r="M90" s="214"/>
      <c r="N90" s="45"/>
      <c r="O90" s="45"/>
      <c r="P90" s="45"/>
      <c r="Q90" s="45"/>
      <c r="R90" s="45"/>
      <c r="S90" s="45"/>
      <c r="T90" s="83"/>
      <c r="AT90" s="22" t="s">
        <v>128</v>
      </c>
      <c r="AU90" s="22" t="s">
        <v>79</v>
      </c>
    </row>
    <row r="91" s="11" customFormat="1">
      <c r="B91" s="215"/>
      <c r="D91" s="212" t="s">
        <v>130</v>
      </c>
      <c r="E91" s="216" t="s">
        <v>5</v>
      </c>
      <c r="F91" s="217" t="s">
        <v>135</v>
      </c>
      <c r="H91" s="218">
        <v>910</v>
      </c>
      <c r="I91" s="219"/>
      <c r="L91" s="215"/>
      <c r="M91" s="220"/>
      <c r="N91" s="221"/>
      <c r="O91" s="221"/>
      <c r="P91" s="221"/>
      <c r="Q91" s="221"/>
      <c r="R91" s="221"/>
      <c r="S91" s="221"/>
      <c r="T91" s="222"/>
      <c r="AT91" s="216" t="s">
        <v>130</v>
      </c>
      <c r="AU91" s="216" t="s">
        <v>79</v>
      </c>
      <c r="AV91" s="11" t="s">
        <v>79</v>
      </c>
      <c r="AW91" s="11" t="s">
        <v>33</v>
      </c>
      <c r="AX91" s="11" t="s">
        <v>77</v>
      </c>
      <c r="AY91" s="216" t="s">
        <v>119</v>
      </c>
    </row>
    <row r="92" s="1" customFormat="1" ht="25.5" customHeight="1">
      <c r="B92" s="199"/>
      <c r="C92" s="200" t="s">
        <v>136</v>
      </c>
      <c r="D92" s="200" t="s">
        <v>121</v>
      </c>
      <c r="E92" s="201" t="s">
        <v>137</v>
      </c>
      <c r="F92" s="202" t="s">
        <v>138</v>
      </c>
      <c r="G92" s="203" t="s">
        <v>124</v>
      </c>
      <c r="H92" s="204">
        <v>46.5</v>
      </c>
      <c r="I92" s="205"/>
      <c r="J92" s="206">
        <f>ROUND(I92*H92,2)</f>
        <v>0</v>
      </c>
      <c r="K92" s="202" t="s">
        <v>125</v>
      </c>
      <c r="L92" s="44"/>
      <c r="M92" s="207" t="s">
        <v>5</v>
      </c>
      <c r="N92" s="208" t="s">
        <v>40</v>
      </c>
      <c r="O92" s="45"/>
      <c r="P92" s="209">
        <f>O92*H92</f>
        <v>0</v>
      </c>
      <c r="Q92" s="209">
        <v>0</v>
      </c>
      <c r="R92" s="209">
        <f>Q92*H92</f>
        <v>0</v>
      </c>
      <c r="S92" s="209">
        <v>0</v>
      </c>
      <c r="T92" s="210">
        <f>S92*H92</f>
        <v>0</v>
      </c>
      <c r="AR92" s="22" t="s">
        <v>126</v>
      </c>
      <c r="AT92" s="22" t="s">
        <v>121</v>
      </c>
      <c r="AU92" s="22" t="s">
        <v>79</v>
      </c>
      <c r="AY92" s="22" t="s">
        <v>119</v>
      </c>
      <c r="BE92" s="211">
        <f>IF(N92="základní",J92,0)</f>
        <v>0</v>
      </c>
      <c r="BF92" s="211">
        <f>IF(N92="snížená",J92,0)</f>
        <v>0</v>
      </c>
      <c r="BG92" s="211">
        <f>IF(N92="zákl. přenesená",J92,0)</f>
        <v>0</v>
      </c>
      <c r="BH92" s="211">
        <f>IF(N92="sníž. přenesená",J92,0)</f>
        <v>0</v>
      </c>
      <c r="BI92" s="211">
        <f>IF(N92="nulová",J92,0)</f>
        <v>0</v>
      </c>
      <c r="BJ92" s="22" t="s">
        <v>77</v>
      </c>
      <c r="BK92" s="211">
        <f>ROUND(I92*H92,2)</f>
        <v>0</v>
      </c>
      <c r="BL92" s="22" t="s">
        <v>126</v>
      </c>
      <c r="BM92" s="22" t="s">
        <v>139</v>
      </c>
    </row>
    <row r="93" s="1" customFormat="1">
      <c r="B93" s="44"/>
      <c r="D93" s="212" t="s">
        <v>128</v>
      </c>
      <c r="F93" s="213" t="s">
        <v>129</v>
      </c>
      <c r="I93" s="173"/>
      <c r="L93" s="44"/>
      <c r="M93" s="214"/>
      <c r="N93" s="45"/>
      <c r="O93" s="45"/>
      <c r="P93" s="45"/>
      <c r="Q93" s="45"/>
      <c r="R93" s="45"/>
      <c r="S93" s="45"/>
      <c r="T93" s="83"/>
      <c r="AT93" s="22" t="s">
        <v>128</v>
      </c>
      <c r="AU93" s="22" t="s">
        <v>79</v>
      </c>
    </row>
    <row r="94" s="11" customFormat="1">
      <c r="B94" s="215"/>
      <c r="D94" s="212" t="s">
        <v>130</v>
      </c>
      <c r="E94" s="216" t="s">
        <v>5</v>
      </c>
      <c r="F94" s="217" t="s">
        <v>140</v>
      </c>
      <c r="H94" s="218">
        <v>46.5</v>
      </c>
      <c r="I94" s="219"/>
      <c r="L94" s="215"/>
      <c r="M94" s="220"/>
      <c r="N94" s="221"/>
      <c r="O94" s="221"/>
      <c r="P94" s="221"/>
      <c r="Q94" s="221"/>
      <c r="R94" s="221"/>
      <c r="S94" s="221"/>
      <c r="T94" s="222"/>
      <c r="AT94" s="216" t="s">
        <v>130</v>
      </c>
      <c r="AU94" s="216" t="s">
        <v>79</v>
      </c>
      <c r="AV94" s="11" t="s">
        <v>79</v>
      </c>
      <c r="AW94" s="11" t="s">
        <v>33</v>
      </c>
      <c r="AX94" s="11" t="s">
        <v>77</v>
      </c>
      <c r="AY94" s="216" t="s">
        <v>119</v>
      </c>
    </row>
    <row r="95" s="1" customFormat="1" ht="16.5" customHeight="1">
      <c r="B95" s="199"/>
      <c r="C95" s="200" t="s">
        <v>126</v>
      </c>
      <c r="D95" s="200" t="s">
        <v>121</v>
      </c>
      <c r="E95" s="201" t="s">
        <v>141</v>
      </c>
      <c r="F95" s="202" t="s">
        <v>142</v>
      </c>
      <c r="G95" s="203" t="s">
        <v>143</v>
      </c>
      <c r="H95" s="204">
        <v>90</v>
      </c>
      <c r="I95" s="205"/>
      <c r="J95" s="206">
        <f>ROUND(I95*H95,2)</f>
        <v>0</v>
      </c>
      <c r="K95" s="202" t="s">
        <v>125</v>
      </c>
      <c r="L95" s="44"/>
      <c r="M95" s="207" t="s">
        <v>5</v>
      </c>
      <c r="N95" s="208" t="s">
        <v>40</v>
      </c>
      <c r="O95" s="45"/>
      <c r="P95" s="209">
        <f>O95*H95</f>
        <v>0</v>
      </c>
      <c r="Q95" s="209">
        <v>0</v>
      </c>
      <c r="R95" s="209">
        <f>Q95*H95</f>
        <v>0</v>
      </c>
      <c r="S95" s="209">
        <v>0</v>
      </c>
      <c r="T95" s="210">
        <f>S95*H95</f>
        <v>0</v>
      </c>
      <c r="AR95" s="22" t="s">
        <v>126</v>
      </c>
      <c r="AT95" s="22" t="s">
        <v>121</v>
      </c>
      <c r="AU95" s="22" t="s">
        <v>79</v>
      </c>
      <c r="AY95" s="22" t="s">
        <v>119</v>
      </c>
      <c r="BE95" s="211">
        <f>IF(N95="základní",J95,0)</f>
        <v>0</v>
      </c>
      <c r="BF95" s="211">
        <f>IF(N95="snížená",J95,0)</f>
        <v>0</v>
      </c>
      <c r="BG95" s="211">
        <f>IF(N95="zákl. přenesená",J95,0)</f>
        <v>0</v>
      </c>
      <c r="BH95" s="211">
        <f>IF(N95="sníž. přenesená",J95,0)</f>
        <v>0</v>
      </c>
      <c r="BI95" s="211">
        <f>IF(N95="nulová",J95,0)</f>
        <v>0</v>
      </c>
      <c r="BJ95" s="22" t="s">
        <v>77</v>
      </c>
      <c r="BK95" s="211">
        <f>ROUND(I95*H95,2)</f>
        <v>0</v>
      </c>
      <c r="BL95" s="22" t="s">
        <v>126</v>
      </c>
      <c r="BM95" s="22" t="s">
        <v>144</v>
      </c>
    </row>
    <row r="96" s="1" customFormat="1">
      <c r="B96" s="44"/>
      <c r="D96" s="212" t="s">
        <v>128</v>
      </c>
      <c r="F96" s="213" t="s">
        <v>129</v>
      </c>
      <c r="I96" s="173"/>
      <c r="L96" s="44"/>
      <c r="M96" s="214"/>
      <c r="N96" s="45"/>
      <c r="O96" s="45"/>
      <c r="P96" s="45"/>
      <c r="Q96" s="45"/>
      <c r="R96" s="45"/>
      <c r="S96" s="45"/>
      <c r="T96" s="83"/>
      <c r="AT96" s="22" t="s">
        <v>128</v>
      </c>
      <c r="AU96" s="22" t="s">
        <v>79</v>
      </c>
    </row>
    <row r="97" s="11" customFormat="1">
      <c r="B97" s="215"/>
      <c r="D97" s="212" t="s">
        <v>130</v>
      </c>
      <c r="E97" s="216" t="s">
        <v>5</v>
      </c>
      <c r="F97" s="217" t="s">
        <v>145</v>
      </c>
      <c r="H97" s="218">
        <v>90</v>
      </c>
      <c r="I97" s="219"/>
      <c r="L97" s="215"/>
      <c r="M97" s="220"/>
      <c r="N97" s="221"/>
      <c r="O97" s="221"/>
      <c r="P97" s="221"/>
      <c r="Q97" s="221"/>
      <c r="R97" s="221"/>
      <c r="S97" s="221"/>
      <c r="T97" s="222"/>
      <c r="AT97" s="216" t="s">
        <v>130</v>
      </c>
      <c r="AU97" s="216" t="s">
        <v>79</v>
      </c>
      <c r="AV97" s="11" t="s">
        <v>79</v>
      </c>
      <c r="AW97" s="11" t="s">
        <v>33</v>
      </c>
      <c r="AX97" s="11" t="s">
        <v>77</v>
      </c>
      <c r="AY97" s="216" t="s">
        <v>119</v>
      </c>
    </row>
    <row r="98" s="1" customFormat="1" ht="16.5" customHeight="1">
      <c r="B98" s="199"/>
      <c r="C98" s="200" t="s">
        <v>146</v>
      </c>
      <c r="D98" s="200" t="s">
        <v>121</v>
      </c>
      <c r="E98" s="201" t="s">
        <v>147</v>
      </c>
      <c r="F98" s="202" t="s">
        <v>148</v>
      </c>
      <c r="G98" s="203" t="s">
        <v>143</v>
      </c>
      <c r="H98" s="204">
        <v>390</v>
      </c>
      <c r="I98" s="205"/>
      <c r="J98" s="206">
        <f>ROUND(I98*H98,2)</f>
        <v>0</v>
      </c>
      <c r="K98" s="202" t="s">
        <v>125</v>
      </c>
      <c r="L98" s="44"/>
      <c r="M98" s="207" t="s">
        <v>5</v>
      </c>
      <c r="N98" s="208" t="s">
        <v>40</v>
      </c>
      <c r="O98" s="45"/>
      <c r="P98" s="209">
        <f>O98*H98</f>
        <v>0</v>
      </c>
      <c r="Q98" s="209">
        <v>0</v>
      </c>
      <c r="R98" s="209">
        <f>Q98*H98</f>
        <v>0</v>
      </c>
      <c r="S98" s="209">
        <v>0</v>
      </c>
      <c r="T98" s="210">
        <f>S98*H98</f>
        <v>0</v>
      </c>
      <c r="AR98" s="22" t="s">
        <v>126</v>
      </c>
      <c r="AT98" s="22" t="s">
        <v>121</v>
      </c>
      <c r="AU98" s="22" t="s">
        <v>79</v>
      </c>
      <c r="AY98" s="22" t="s">
        <v>119</v>
      </c>
      <c r="BE98" s="211">
        <f>IF(N98="základní",J98,0)</f>
        <v>0</v>
      </c>
      <c r="BF98" s="211">
        <f>IF(N98="snížená",J98,0)</f>
        <v>0</v>
      </c>
      <c r="BG98" s="211">
        <f>IF(N98="zákl. přenesená",J98,0)</f>
        <v>0</v>
      </c>
      <c r="BH98" s="211">
        <f>IF(N98="sníž. přenesená",J98,0)</f>
        <v>0</v>
      </c>
      <c r="BI98" s="211">
        <f>IF(N98="nulová",J98,0)</f>
        <v>0</v>
      </c>
      <c r="BJ98" s="22" t="s">
        <v>77</v>
      </c>
      <c r="BK98" s="211">
        <f>ROUND(I98*H98,2)</f>
        <v>0</v>
      </c>
      <c r="BL98" s="22" t="s">
        <v>126</v>
      </c>
      <c r="BM98" s="22" t="s">
        <v>149</v>
      </c>
    </row>
    <row r="99" s="1" customFormat="1">
      <c r="B99" s="44"/>
      <c r="D99" s="212" t="s">
        <v>128</v>
      </c>
      <c r="F99" s="213" t="s">
        <v>129</v>
      </c>
      <c r="I99" s="173"/>
      <c r="L99" s="44"/>
      <c r="M99" s="214"/>
      <c r="N99" s="45"/>
      <c r="O99" s="45"/>
      <c r="P99" s="45"/>
      <c r="Q99" s="45"/>
      <c r="R99" s="45"/>
      <c r="S99" s="45"/>
      <c r="T99" s="83"/>
      <c r="AT99" s="22" t="s">
        <v>128</v>
      </c>
      <c r="AU99" s="22" t="s">
        <v>79</v>
      </c>
    </row>
    <row r="100" s="11" customFormat="1">
      <c r="B100" s="215"/>
      <c r="D100" s="212" t="s">
        <v>130</v>
      </c>
      <c r="E100" s="216" t="s">
        <v>5</v>
      </c>
      <c r="F100" s="217" t="s">
        <v>150</v>
      </c>
      <c r="H100" s="218">
        <v>390</v>
      </c>
      <c r="I100" s="219"/>
      <c r="L100" s="215"/>
      <c r="M100" s="220"/>
      <c r="N100" s="221"/>
      <c r="O100" s="221"/>
      <c r="P100" s="221"/>
      <c r="Q100" s="221"/>
      <c r="R100" s="221"/>
      <c r="S100" s="221"/>
      <c r="T100" s="222"/>
      <c r="AT100" s="216" t="s">
        <v>130</v>
      </c>
      <c r="AU100" s="216" t="s">
        <v>79</v>
      </c>
      <c r="AV100" s="11" t="s">
        <v>79</v>
      </c>
      <c r="AW100" s="11" t="s">
        <v>33</v>
      </c>
      <c r="AX100" s="11" t="s">
        <v>77</v>
      </c>
      <c r="AY100" s="216" t="s">
        <v>119</v>
      </c>
    </row>
    <row r="101" s="1" customFormat="1" ht="16.5" customHeight="1">
      <c r="B101" s="199"/>
      <c r="C101" s="200" t="s">
        <v>151</v>
      </c>
      <c r="D101" s="200" t="s">
        <v>121</v>
      </c>
      <c r="E101" s="201" t="s">
        <v>152</v>
      </c>
      <c r="F101" s="202" t="s">
        <v>153</v>
      </c>
      <c r="G101" s="203" t="s">
        <v>124</v>
      </c>
      <c r="H101" s="204">
        <v>306</v>
      </c>
      <c r="I101" s="205"/>
      <c r="J101" s="206">
        <f>ROUND(I101*H101,2)</f>
        <v>0</v>
      </c>
      <c r="K101" s="202" t="s">
        <v>125</v>
      </c>
      <c r="L101" s="44"/>
      <c r="M101" s="207" t="s">
        <v>5</v>
      </c>
      <c r="N101" s="208" t="s">
        <v>40</v>
      </c>
      <c r="O101" s="45"/>
      <c r="P101" s="209">
        <f>O101*H101</f>
        <v>0</v>
      </c>
      <c r="Q101" s="209">
        <v>0</v>
      </c>
      <c r="R101" s="209">
        <f>Q101*H101</f>
        <v>0</v>
      </c>
      <c r="S101" s="209">
        <v>0</v>
      </c>
      <c r="T101" s="210">
        <f>S101*H101</f>
        <v>0</v>
      </c>
      <c r="AR101" s="22" t="s">
        <v>126</v>
      </c>
      <c r="AT101" s="22" t="s">
        <v>121</v>
      </c>
      <c r="AU101" s="22" t="s">
        <v>79</v>
      </c>
      <c r="AY101" s="22" t="s">
        <v>119</v>
      </c>
      <c r="BE101" s="211">
        <f>IF(N101="základní",J101,0)</f>
        <v>0</v>
      </c>
      <c r="BF101" s="211">
        <f>IF(N101="snížená",J101,0)</f>
        <v>0</v>
      </c>
      <c r="BG101" s="211">
        <f>IF(N101="zákl. přenesená",J101,0)</f>
        <v>0</v>
      </c>
      <c r="BH101" s="211">
        <f>IF(N101="sníž. přenesená",J101,0)</f>
        <v>0</v>
      </c>
      <c r="BI101" s="211">
        <f>IF(N101="nulová",J101,0)</f>
        <v>0</v>
      </c>
      <c r="BJ101" s="22" t="s">
        <v>77</v>
      </c>
      <c r="BK101" s="211">
        <f>ROUND(I101*H101,2)</f>
        <v>0</v>
      </c>
      <c r="BL101" s="22" t="s">
        <v>126</v>
      </c>
      <c r="BM101" s="22" t="s">
        <v>154</v>
      </c>
    </row>
    <row r="102" s="1" customFormat="1">
      <c r="B102" s="44"/>
      <c r="D102" s="212" t="s">
        <v>128</v>
      </c>
      <c r="F102" s="213" t="s">
        <v>129</v>
      </c>
      <c r="I102" s="173"/>
      <c r="L102" s="44"/>
      <c r="M102" s="214"/>
      <c r="N102" s="45"/>
      <c r="O102" s="45"/>
      <c r="P102" s="45"/>
      <c r="Q102" s="45"/>
      <c r="R102" s="45"/>
      <c r="S102" s="45"/>
      <c r="T102" s="83"/>
      <c r="AT102" s="22" t="s">
        <v>128</v>
      </c>
      <c r="AU102" s="22" t="s">
        <v>79</v>
      </c>
    </row>
    <row r="103" s="11" customFormat="1">
      <c r="B103" s="215"/>
      <c r="D103" s="212" t="s">
        <v>130</v>
      </c>
      <c r="E103" s="216" t="s">
        <v>5</v>
      </c>
      <c r="F103" s="217" t="s">
        <v>155</v>
      </c>
      <c r="H103" s="218">
        <v>306</v>
      </c>
      <c r="I103" s="219"/>
      <c r="L103" s="215"/>
      <c r="M103" s="220"/>
      <c r="N103" s="221"/>
      <c r="O103" s="221"/>
      <c r="P103" s="221"/>
      <c r="Q103" s="221"/>
      <c r="R103" s="221"/>
      <c r="S103" s="221"/>
      <c r="T103" s="222"/>
      <c r="AT103" s="216" t="s">
        <v>130</v>
      </c>
      <c r="AU103" s="216" t="s">
        <v>79</v>
      </c>
      <c r="AV103" s="11" t="s">
        <v>79</v>
      </c>
      <c r="AW103" s="11" t="s">
        <v>33</v>
      </c>
      <c r="AX103" s="11" t="s">
        <v>77</v>
      </c>
      <c r="AY103" s="216" t="s">
        <v>119</v>
      </c>
    </row>
    <row r="104" s="1" customFormat="1" ht="16.5" customHeight="1">
      <c r="B104" s="199"/>
      <c r="C104" s="200" t="s">
        <v>156</v>
      </c>
      <c r="D104" s="200" t="s">
        <v>121</v>
      </c>
      <c r="E104" s="201" t="s">
        <v>157</v>
      </c>
      <c r="F104" s="202" t="s">
        <v>158</v>
      </c>
      <c r="G104" s="203" t="s">
        <v>143</v>
      </c>
      <c r="H104" s="204">
        <v>51.5</v>
      </c>
      <c r="I104" s="205"/>
      <c r="J104" s="206">
        <f>ROUND(I104*H104,2)</f>
        <v>0</v>
      </c>
      <c r="K104" s="202" t="s">
        <v>125</v>
      </c>
      <c r="L104" s="44"/>
      <c r="M104" s="207" t="s">
        <v>5</v>
      </c>
      <c r="N104" s="208" t="s">
        <v>40</v>
      </c>
      <c r="O104" s="45"/>
      <c r="P104" s="209">
        <f>O104*H104</f>
        <v>0</v>
      </c>
      <c r="Q104" s="209">
        <v>0</v>
      </c>
      <c r="R104" s="209">
        <f>Q104*H104</f>
        <v>0</v>
      </c>
      <c r="S104" s="209">
        <v>0</v>
      </c>
      <c r="T104" s="210">
        <f>S104*H104</f>
        <v>0</v>
      </c>
      <c r="AR104" s="22" t="s">
        <v>126</v>
      </c>
      <c r="AT104" s="22" t="s">
        <v>121</v>
      </c>
      <c r="AU104" s="22" t="s">
        <v>79</v>
      </c>
      <c r="AY104" s="22" t="s">
        <v>119</v>
      </c>
      <c r="BE104" s="211">
        <f>IF(N104="základní",J104,0)</f>
        <v>0</v>
      </c>
      <c r="BF104" s="211">
        <f>IF(N104="snížená",J104,0)</f>
        <v>0</v>
      </c>
      <c r="BG104" s="211">
        <f>IF(N104="zákl. přenesená",J104,0)</f>
        <v>0</v>
      </c>
      <c r="BH104" s="211">
        <f>IF(N104="sníž. přenesená",J104,0)</f>
        <v>0</v>
      </c>
      <c r="BI104" s="211">
        <f>IF(N104="nulová",J104,0)</f>
        <v>0</v>
      </c>
      <c r="BJ104" s="22" t="s">
        <v>77</v>
      </c>
      <c r="BK104" s="211">
        <f>ROUND(I104*H104,2)</f>
        <v>0</v>
      </c>
      <c r="BL104" s="22" t="s">
        <v>126</v>
      </c>
      <c r="BM104" s="22" t="s">
        <v>159</v>
      </c>
    </row>
    <row r="105" s="1" customFormat="1">
      <c r="B105" s="44"/>
      <c r="D105" s="212" t="s">
        <v>128</v>
      </c>
      <c r="F105" s="213" t="s">
        <v>160</v>
      </c>
      <c r="I105" s="173"/>
      <c r="L105" s="44"/>
      <c r="M105" s="214"/>
      <c r="N105" s="45"/>
      <c r="O105" s="45"/>
      <c r="P105" s="45"/>
      <c r="Q105" s="45"/>
      <c r="R105" s="45"/>
      <c r="S105" s="45"/>
      <c r="T105" s="83"/>
      <c r="AT105" s="22" t="s">
        <v>128</v>
      </c>
      <c r="AU105" s="22" t="s">
        <v>79</v>
      </c>
    </row>
    <row r="106" s="11" customFormat="1">
      <c r="B106" s="215"/>
      <c r="D106" s="212" t="s">
        <v>130</v>
      </c>
      <c r="E106" s="216" t="s">
        <v>5</v>
      </c>
      <c r="F106" s="217" t="s">
        <v>161</v>
      </c>
      <c r="H106" s="218">
        <v>51.5</v>
      </c>
      <c r="I106" s="219"/>
      <c r="L106" s="215"/>
      <c r="M106" s="220"/>
      <c r="N106" s="221"/>
      <c r="O106" s="221"/>
      <c r="P106" s="221"/>
      <c r="Q106" s="221"/>
      <c r="R106" s="221"/>
      <c r="S106" s="221"/>
      <c r="T106" s="222"/>
      <c r="AT106" s="216" t="s">
        <v>130</v>
      </c>
      <c r="AU106" s="216" t="s">
        <v>79</v>
      </c>
      <c r="AV106" s="11" t="s">
        <v>79</v>
      </c>
      <c r="AW106" s="11" t="s">
        <v>33</v>
      </c>
      <c r="AX106" s="11" t="s">
        <v>77</v>
      </c>
      <c r="AY106" s="216" t="s">
        <v>119</v>
      </c>
    </row>
    <row r="107" s="1" customFormat="1" ht="16.5" customHeight="1">
      <c r="B107" s="199"/>
      <c r="C107" s="200" t="s">
        <v>162</v>
      </c>
      <c r="D107" s="200" t="s">
        <v>121</v>
      </c>
      <c r="E107" s="201" t="s">
        <v>163</v>
      </c>
      <c r="F107" s="202" t="s">
        <v>164</v>
      </c>
      <c r="G107" s="203" t="s">
        <v>124</v>
      </c>
      <c r="H107" s="204">
        <v>66</v>
      </c>
      <c r="I107" s="205"/>
      <c r="J107" s="206">
        <f>ROUND(I107*H107,2)</f>
        <v>0</v>
      </c>
      <c r="K107" s="202" t="s">
        <v>125</v>
      </c>
      <c r="L107" s="44"/>
      <c r="M107" s="207" t="s">
        <v>5</v>
      </c>
      <c r="N107" s="208" t="s">
        <v>40</v>
      </c>
      <c r="O107" s="45"/>
      <c r="P107" s="209">
        <f>O107*H107</f>
        <v>0</v>
      </c>
      <c r="Q107" s="209">
        <v>0</v>
      </c>
      <c r="R107" s="209">
        <f>Q107*H107</f>
        <v>0</v>
      </c>
      <c r="S107" s="209">
        <v>0</v>
      </c>
      <c r="T107" s="210">
        <f>S107*H107</f>
        <v>0</v>
      </c>
      <c r="AR107" s="22" t="s">
        <v>126</v>
      </c>
      <c r="AT107" s="22" t="s">
        <v>121</v>
      </c>
      <c r="AU107" s="22" t="s">
        <v>79</v>
      </c>
      <c r="AY107" s="22" t="s">
        <v>119</v>
      </c>
      <c r="BE107" s="211">
        <f>IF(N107="základní",J107,0)</f>
        <v>0</v>
      </c>
      <c r="BF107" s="211">
        <f>IF(N107="snížená",J107,0)</f>
        <v>0</v>
      </c>
      <c r="BG107" s="211">
        <f>IF(N107="zákl. přenesená",J107,0)</f>
        <v>0</v>
      </c>
      <c r="BH107" s="211">
        <f>IF(N107="sníž. přenesená",J107,0)</f>
        <v>0</v>
      </c>
      <c r="BI107" s="211">
        <f>IF(N107="nulová",J107,0)</f>
        <v>0</v>
      </c>
      <c r="BJ107" s="22" t="s">
        <v>77</v>
      </c>
      <c r="BK107" s="211">
        <f>ROUND(I107*H107,2)</f>
        <v>0</v>
      </c>
      <c r="BL107" s="22" t="s">
        <v>126</v>
      </c>
      <c r="BM107" s="22" t="s">
        <v>165</v>
      </c>
    </row>
    <row r="108" s="1" customFormat="1">
      <c r="B108" s="44"/>
      <c r="D108" s="212" t="s">
        <v>128</v>
      </c>
      <c r="F108" s="213" t="s">
        <v>166</v>
      </c>
      <c r="I108" s="173"/>
      <c r="L108" s="44"/>
      <c r="M108" s="214"/>
      <c r="N108" s="45"/>
      <c r="O108" s="45"/>
      <c r="P108" s="45"/>
      <c r="Q108" s="45"/>
      <c r="R108" s="45"/>
      <c r="S108" s="45"/>
      <c r="T108" s="83"/>
      <c r="AT108" s="22" t="s">
        <v>128</v>
      </c>
      <c r="AU108" s="22" t="s">
        <v>79</v>
      </c>
    </row>
    <row r="109" s="11" customFormat="1">
      <c r="B109" s="215"/>
      <c r="D109" s="212" t="s">
        <v>130</v>
      </c>
      <c r="E109" s="216" t="s">
        <v>5</v>
      </c>
      <c r="F109" s="217" t="s">
        <v>167</v>
      </c>
      <c r="H109" s="218">
        <v>66</v>
      </c>
      <c r="I109" s="219"/>
      <c r="L109" s="215"/>
      <c r="M109" s="220"/>
      <c r="N109" s="221"/>
      <c r="O109" s="221"/>
      <c r="P109" s="221"/>
      <c r="Q109" s="221"/>
      <c r="R109" s="221"/>
      <c r="S109" s="221"/>
      <c r="T109" s="222"/>
      <c r="AT109" s="216" t="s">
        <v>130</v>
      </c>
      <c r="AU109" s="216" t="s">
        <v>79</v>
      </c>
      <c r="AV109" s="11" t="s">
        <v>79</v>
      </c>
      <c r="AW109" s="11" t="s">
        <v>33</v>
      </c>
      <c r="AX109" s="11" t="s">
        <v>77</v>
      </c>
      <c r="AY109" s="216" t="s">
        <v>119</v>
      </c>
    </row>
    <row r="110" s="1" customFormat="1" ht="16.5" customHeight="1">
      <c r="B110" s="199"/>
      <c r="C110" s="200" t="s">
        <v>168</v>
      </c>
      <c r="D110" s="200" t="s">
        <v>121</v>
      </c>
      <c r="E110" s="201" t="s">
        <v>169</v>
      </c>
      <c r="F110" s="202" t="s">
        <v>170</v>
      </c>
      <c r="G110" s="203" t="s">
        <v>124</v>
      </c>
      <c r="H110" s="204">
        <v>32</v>
      </c>
      <c r="I110" s="205"/>
      <c r="J110" s="206">
        <f>ROUND(I110*H110,2)</f>
        <v>0</v>
      </c>
      <c r="K110" s="202" t="s">
        <v>125</v>
      </c>
      <c r="L110" s="44"/>
      <c r="M110" s="207" t="s">
        <v>5</v>
      </c>
      <c r="N110" s="208" t="s">
        <v>40</v>
      </c>
      <c r="O110" s="45"/>
      <c r="P110" s="209">
        <f>O110*H110</f>
        <v>0</v>
      </c>
      <c r="Q110" s="209">
        <v>0</v>
      </c>
      <c r="R110" s="209">
        <f>Q110*H110</f>
        <v>0</v>
      </c>
      <c r="S110" s="209">
        <v>0</v>
      </c>
      <c r="T110" s="210">
        <f>S110*H110</f>
        <v>0</v>
      </c>
      <c r="AR110" s="22" t="s">
        <v>126</v>
      </c>
      <c r="AT110" s="22" t="s">
        <v>121</v>
      </c>
      <c r="AU110" s="22" t="s">
        <v>79</v>
      </c>
      <c r="AY110" s="22" t="s">
        <v>119</v>
      </c>
      <c r="BE110" s="211">
        <f>IF(N110="základní",J110,0)</f>
        <v>0</v>
      </c>
      <c r="BF110" s="211">
        <f>IF(N110="snížená",J110,0)</f>
        <v>0</v>
      </c>
      <c r="BG110" s="211">
        <f>IF(N110="zákl. přenesená",J110,0)</f>
        <v>0</v>
      </c>
      <c r="BH110" s="211">
        <f>IF(N110="sníž. přenesená",J110,0)</f>
        <v>0</v>
      </c>
      <c r="BI110" s="211">
        <f>IF(N110="nulová",J110,0)</f>
        <v>0</v>
      </c>
      <c r="BJ110" s="22" t="s">
        <v>77</v>
      </c>
      <c r="BK110" s="211">
        <f>ROUND(I110*H110,2)</f>
        <v>0</v>
      </c>
      <c r="BL110" s="22" t="s">
        <v>126</v>
      </c>
      <c r="BM110" s="22" t="s">
        <v>171</v>
      </c>
    </row>
    <row r="111" s="1" customFormat="1">
      <c r="B111" s="44"/>
      <c r="D111" s="212" t="s">
        <v>128</v>
      </c>
      <c r="F111" s="213" t="s">
        <v>172</v>
      </c>
      <c r="I111" s="173"/>
      <c r="L111" s="44"/>
      <c r="M111" s="214"/>
      <c r="N111" s="45"/>
      <c r="O111" s="45"/>
      <c r="P111" s="45"/>
      <c r="Q111" s="45"/>
      <c r="R111" s="45"/>
      <c r="S111" s="45"/>
      <c r="T111" s="83"/>
      <c r="AT111" s="22" t="s">
        <v>128</v>
      </c>
      <c r="AU111" s="22" t="s">
        <v>79</v>
      </c>
    </row>
    <row r="112" s="11" customFormat="1">
      <c r="B112" s="215"/>
      <c r="D112" s="212" t="s">
        <v>130</v>
      </c>
      <c r="E112" s="216" t="s">
        <v>5</v>
      </c>
      <c r="F112" s="217" t="s">
        <v>173</v>
      </c>
      <c r="H112" s="218">
        <v>32</v>
      </c>
      <c r="I112" s="219"/>
      <c r="L112" s="215"/>
      <c r="M112" s="220"/>
      <c r="N112" s="221"/>
      <c r="O112" s="221"/>
      <c r="P112" s="221"/>
      <c r="Q112" s="221"/>
      <c r="R112" s="221"/>
      <c r="S112" s="221"/>
      <c r="T112" s="222"/>
      <c r="AT112" s="216" t="s">
        <v>130</v>
      </c>
      <c r="AU112" s="216" t="s">
        <v>79</v>
      </c>
      <c r="AV112" s="11" t="s">
        <v>79</v>
      </c>
      <c r="AW112" s="11" t="s">
        <v>33</v>
      </c>
      <c r="AX112" s="11" t="s">
        <v>77</v>
      </c>
      <c r="AY112" s="216" t="s">
        <v>119</v>
      </c>
    </row>
    <row r="113" s="1" customFormat="1" ht="16.5" customHeight="1">
      <c r="B113" s="199"/>
      <c r="C113" s="200" t="s">
        <v>174</v>
      </c>
      <c r="D113" s="200" t="s">
        <v>121</v>
      </c>
      <c r="E113" s="201" t="s">
        <v>175</v>
      </c>
      <c r="F113" s="202" t="s">
        <v>176</v>
      </c>
      <c r="G113" s="203" t="s">
        <v>177</v>
      </c>
      <c r="H113" s="204">
        <v>2760</v>
      </c>
      <c r="I113" s="205"/>
      <c r="J113" s="206">
        <f>ROUND(I113*H113,2)</f>
        <v>0</v>
      </c>
      <c r="K113" s="202" t="s">
        <v>125</v>
      </c>
      <c r="L113" s="44"/>
      <c r="M113" s="207" t="s">
        <v>5</v>
      </c>
      <c r="N113" s="208" t="s">
        <v>40</v>
      </c>
      <c r="O113" s="45"/>
      <c r="P113" s="209">
        <f>O113*H113</f>
        <v>0</v>
      </c>
      <c r="Q113" s="209">
        <v>0</v>
      </c>
      <c r="R113" s="209">
        <f>Q113*H113</f>
        <v>0</v>
      </c>
      <c r="S113" s="209">
        <v>0</v>
      </c>
      <c r="T113" s="210">
        <f>S113*H113</f>
        <v>0</v>
      </c>
      <c r="AR113" s="22" t="s">
        <v>126</v>
      </c>
      <c r="AT113" s="22" t="s">
        <v>121</v>
      </c>
      <c r="AU113" s="22" t="s">
        <v>79</v>
      </c>
      <c r="AY113" s="22" t="s">
        <v>119</v>
      </c>
      <c r="BE113" s="211">
        <f>IF(N113="základní",J113,0)</f>
        <v>0</v>
      </c>
      <c r="BF113" s="211">
        <f>IF(N113="snížená",J113,0)</f>
        <v>0</v>
      </c>
      <c r="BG113" s="211">
        <f>IF(N113="zákl. přenesená",J113,0)</f>
        <v>0</v>
      </c>
      <c r="BH113" s="211">
        <f>IF(N113="sníž. přenesená",J113,0)</f>
        <v>0</v>
      </c>
      <c r="BI113" s="211">
        <f>IF(N113="nulová",J113,0)</f>
        <v>0</v>
      </c>
      <c r="BJ113" s="22" t="s">
        <v>77</v>
      </c>
      <c r="BK113" s="211">
        <f>ROUND(I113*H113,2)</f>
        <v>0</v>
      </c>
      <c r="BL113" s="22" t="s">
        <v>126</v>
      </c>
      <c r="BM113" s="22" t="s">
        <v>178</v>
      </c>
    </row>
    <row r="114" s="1" customFormat="1">
      <c r="B114" s="44"/>
      <c r="D114" s="212" t="s">
        <v>128</v>
      </c>
      <c r="F114" s="213" t="s">
        <v>179</v>
      </c>
      <c r="I114" s="173"/>
      <c r="L114" s="44"/>
      <c r="M114" s="214"/>
      <c r="N114" s="45"/>
      <c r="O114" s="45"/>
      <c r="P114" s="45"/>
      <c r="Q114" s="45"/>
      <c r="R114" s="45"/>
      <c r="S114" s="45"/>
      <c r="T114" s="83"/>
      <c r="AT114" s="22" t="s">
        <v>128</v>
      </c>
      <c r="AU114" s="22" t="s">
        <v>79</v>
      </c>
    </row>
    <row r="115" s="11" customFormat="1">
      <c r="B115" s="215"/>
      <c r="D115" s="212" t="s">
        <v>130</v>
      </c>
      <c r="E115" s="216" t="s">
        <v>5</v>
      </c>
      <c r="F115" s="217" t="s">
        <v>180</v>
      </c>
      <c r="H115" s="218">
        <v>1650</v>
      </c>
      <c r="I115" s="219"/>
      <c r="L115" s="215"/>
      <c r="M115" s="220"/>
      <c r="N115" s="221"/>
      <c r="O115" s="221"/>
      <c r="P115" s="221"/>
      <c r="Q115" s="221"/>
      <c r="R115" s="221"/>
      <c r="S115" s="221"/>
      <c r="T115" s="222"/>
      <c r="AT115" s="216" t="s">
        <v>130</v>
      </c>
      <c r="AU115" s="216" t="s">
        <v>79</v>
      </c>
      <c r="AV115" s="11" t="s">
        <v>79</v>
      </c>
      <c r="AW115" s="11" t="s">
        <v>33</v>
      </c>
      <c r="AX115" s="11" t="s">
        <v>69</v>
      </c>
      <c r="AY115" s="216" t="s">
        <v>119</v>
      </c>
    </row>
    <row r="116" s="11" customFormat="1">
      <c r="B116" s="215"/>
      <c r="D116" s="212" t="s">
        <v>130</v>
      </c>
      <c r="E116" s="216" t="s">
        <v>5</v>
      </c>
      <c r="F116" s="217" t="s">
        <v>181</v>
      </c>
      <c r="H116" s="218">
        <v>305</v>
      </c>
      <c r="I116" s="219"/>
      <c r="L116" s="215"/>
      <c r="M116" s="220"/>
      <c r="N116" s="221"/>
      <c r="O116" s="221"/>
      <c r="P116" s="221"/>
      <c r="Q116" s="221"/>
      <c r="R116" s="221"/>
      <c r="S116" s="221"/>
      <c r="T116" s="222"/>
      <c r="AT116" s="216" t="s">
        <v>130</v>
      </c>
      <c r="AU116" s="216" t="s">
        <v>79</v>
      </c>
      <c r="AV116" s="11" t="s">
        <v>79</v>
      </c>
      <c r="AW116" s="11" t="s">
        <v>33</v>
      </c>
      <c r="AX116" s="11" t="s">
        <v>69</v>
      </c>
      <c r="AY116" s="216" t="s">
        <v>119</v>
      </c>
    </row>
    <row r="117" s="11" customFormat="1">
      <c r="B117" s="215"/>
      <c r="D117" s="212" t="s">
        <v>130</v>
      </c>
      <c r="E117" s="216" t="s">
        <v>5</v>
      </c>
      <c r="F117" s="217" t="s">
        <v>182</v>
      </c>
      <c r="H117" s="218">
        <v>640</v>
      </c>
      <c r="I117" s="219"/>
      <c r="L117" s="215"/>
      <c r="M117" s="220"/>
      <c r="N117" s="221"/>
      <c r="O117" s="221"/>
      <c r="P117" s="221"/>
      <c r="Q117" s="221"/>
      <c r="R117" s="221"/>
      <c r="S117" s="221"/>
      <c r="T117" s="222"/>
      <c r="AT117" s="216" t="s">
        <v>130</v>
      </c>
      <c r="AU117" s="216" t="s">
        <v>79</v>
      </c>
      <c r="AV117" s="11" t="s">
        <v>79</v>
      </c>
      <c r="AW117" s="11" t="s">
        <v>33</v>
      </c>
      <c r="AX117" s="11" t="s">
        <v>69</v>
      </c>
      <c r="AY117" s="216" t="s">
        <v>119</v>
      </c>
    </row>
    <row r="118" s="11" customFormat="1">
      <c r="B118" s="215"/>
      <c r="D118" s="212" t="s">
        <v>130</v>
      </c>
      <c r="E118" s="216" t="s">
        <v>5</v>
      </c>
      <c r="F118" s="217" t="s">
        <v>183</v>
      </c>
      <c r="H118" s="218">
        <v>165</v>
      </c>
      <c r="I118" s="219"/>
      <c r="L118" s="215"/>
      <c r="M118" s="220"/>
      <c r="N118" s="221"/>
      <c r="O118" s="221"/>
      <c r="P118" s="221"/>
      <c r="Q118" s="221"/>
      <c r="R118" s="221"/>
      <c r="S118" s="221"/>
      <c r="T118" s="222"/>
      <c r="AT118" s="216" t="s">
        <v>130</v>
      </c>
      <c r="AU118" s="216" t="s">
        <v>79</v>
      </c>
      <c r="AV118" s="11" t="s">
        <v>79</v>
      </c>
      <c r="AW118" s="11" t="s">
        <v>33</v>
      </c>
      <c r="AX118" s="11" t="s">
        <v>69</v>
      </c>
      <c r="AY118" s="216" t="s">
        <v>119</v>
      </c>
    </row>
    <row r="119" s="1" customFormat="1" ht="16.5" customHeight="1">
      <c r="B119" s="199"/>
      <c r="C119" s="200" t="s">
        <v>184</v>
      </c>
      <c r="D119" s="200" t="s">
        <v>121</v>
      </c>
      <c r="E119" s="201" t="s">
        <v>185</v>
      </c>
      <c r="F119" s="202" t="s">
        <v>186</v>
      </c>
      <c r="G119" s="203" t="s">
        <v>177</v>
      </c>
      <c r="H119" s="204">
        <v>349.89999999999998</v>
      </c>
      <c r="I119" s="205"/>
      <c r="J119" s="206">
        <f>ROUND(I119*H119,2)</f>
        <v>0</v>
      </c>
      <c r="K119" s="202" t="s">
        <v>125</v>
      </c>
      <c r="L119" s="44"/>
      <c r="M119" s="207" t="s">
        <v>5</v>
      </c>
      <c r="N119" s="208" t="s">
        <v>40</v>
      </c>
      <c r="O119" s="45"/>
      <c r="P119" s="209">
        <f>O119*H119</f>
        <v>0</v>
      </c>
      <c r="Q119" s="209">
        <v>0</v>
      </c>
      <c r="R119" s="209">
        <f>Q119*H119</f>
        <v>0</v>
      </c>
      <c r="S119" s="209">
        <v>0</v>
      </c>
      <c r="T119" s="210">
        <f>S119*H119</f>
        <v>0</v>
      </c>
      <c r="AR119" s="22" t="s">
        <v>126</v>
      </c>
      <c r="AT119" s="22" t="s">
        <v>121</v>
      </c>
      <c r="AU119" s="22" t="s">
        <v>79</v>
      </c>
      <c r="AY119" s="22" t="s">
        <v>119</v>
      </c>
      <c r="BE119" s="211">
        <f>IF(N119="základní",J119,0)</f>
        <v>0</v>
      </c>
      <c r="BF119" s="211">
        <f>IF(N119="snížená",J119,0)</f>
        <v>0</v>
      </c>
      <c r="BG119" s="211">
        <f>IF(N119="zákl. přenesená",J119,0)</f>
        <v>0</v>
      </c>
      <c r="BH119" s="211">
        <f>IF(N119="sníž. přenesená",J119,0)</f>
        <v>0</v>
      </c>
      <c r="BI119" s="211">
        <f>IF(N119="nulová",J119,0)</f>
        <v>0</v>
      </c>
      <c r="BJ119" s="22" t="s">
        <v>77</v>
      </c>
      <c r="BK119" s="211">
        <f>ROUND(I119*H119,2)</f>
        <v>0</v>
      </c>
      <c r="BL119" s="22" t="s">
        <v>126</v>
      </c>
      <c r="BM119" s="22" t="s">
        <v>187</v>
      </c>
    </row>
    <row r="120" s="1" customFormat="1">
      <c r="B120" s="44"/>
      <c r="D120" s="212" t="s">
        <v>128</v>
      </c>
      <c r="F120" s="213" t="s">
        <v>188</v>
      </c>
      <c r="I120" s="173"/>
      <c r="L120" s="44"/>
      <c r="M120" s="214"/>
      <c r="N120" s="45"/>
      <c r="O120" s="45"/>
      <c r="P120" s="45"/>
      <c r="Q120" s="45"/>
      <c r="R120" s="45"/>
      <c r="S120" s="45"/>
      <c r="T120" s="83"/>
      <c r="AT120" s="22" t="s">
        <v>128</v>
      </c>
      <c r="AU120" s="22" t="s">
        <v>79</v>
      </c>
    </row>
    <row r="121" s="1" customFormat="1">
      <c r="B121" s="44"/>
      <c r="D121" s="212" t="s">
        <v>189</v>
      </c>
      <c r="F121" s="223" t="s">
        <v>190</v>
      </c>
      <c r="I121" s="173"/>
      <c r="L121" s="44"/>
      <c r="M121" s="214"/>
      <c r="N121" s="45"/>
      <c r="O121" s="45"/>
      <c r="P121" s="45"/>
      <c r="Q121" s="45"/>
      <c r="R121" s="45"/>
      <c r="S121" s="45"/>
      <c r="T121" s="83"/>
      <c r="AT121" s="22" t="s">
        <v>189</v>
      </c>
      <c r="AU121" s="22" t="s">
        <v>79</v>
      </c>
    </row>
    <row r="122" s="11" customFormat="1">
      <c r="B122" s="215"/>
      <c r="D122" s="212" t="s">
        <v>130</v>
      </c>
      <c r="E122" s="216" t="s">
        <v>5</v>
      </c>
      <c r="F122" s="217" t="s">
        <v>191</v>
      </c>
      <c r="H122" s="218">
        <v>280</v>
      </c>
      <c r="I122" s="219"/>
      <c r="L122" s="215"/>
      <c r="M122" s="220"/>
      <c r="N122" s="221"/>
      <c r="O122" s="221"/>
      <c r="P122" s="221"/>
      <c r="Q122" s="221"/>
      <c r="R122" s="221"/>
      <c r="S122" s="221"/>
      <c r="T122" s="222"/>
      <c r="AT122" s="216" t="s">
        <v>130</v>
      </c>
      <c r="AU122" s="216" t="s">
        <v>79</v>
      </c>
      <c r="AV122" s="11" t="s">
        <v>79</v>
      </c>
      <c r="AW122" s="11" t="s">
        <v>33</v>
      </c>
      <c r="AX122" s="11" t="s">
        <v>69</v>
      </c>
      <c r="AY122" s="216" t="s">
        <v>119</v>
      </c>
    </row>
    <row r="123" s="11" customFormat="1">
      <c r="B123" s="215"/>
      <c r="D123" s="212" t="s">
        <v>130</v>
      </c>
      <c r="E123" s="216" t="s">
        <v>5</v>
      </c>
      <c r="F123" s="217" t="s">
        <v>192</v>
      </c>
      <c r="H123" s="218">
        <v>69.900000000000006</v>
      </c>
      <c r="I123" s="219"/>
      <c r="L123" s="215"/>
      <c r="M123" s="220"/>
      <c r="N123" s="221"/>
      <c r="O123" s="221"/>
      <c r="P123" s="221"/>
      <c r="Q123" s="221"/>
      <c r="R123" s="221"/>
      <c r="S123" s="221"/>
      <c r="T123" s="222"/>
      <c r="AT123" s="216" t="s">
        <v>130</v>
      </c>
      <c r="AU123" s="216" t="s">
        <v>79</v>
      </c>
      <c r="AV123" s="11" t="s">
        <v>79</v>
      </c>
      <c r="AW123" s="11" t="s">
        <v>33</v>
      </c>
      <c r="AX123" s="11" t="s">
        <v>69</v>
      </c>
      <c r="AY123" s="216" t="s">
        <v>119</v>
      </c>
    </row>
    <row r="124" s="1" customFormat="1" ht="16.5" customHeight="1">
      <c r="B124" s="199"/>
      <c r="C124" s="200" t="s">
        <v>193</v>
      </c>
      <c r="D124" s="200" t="s">
        <v>121</v>
      </c>
      <c r="E124" s="201" t="s">
        <v>194</v>
      </c>
      <c r="F124" s="202" t="s">
        <v>195</v>
      </c>
      <c r="G124" s="203" t="s">
        <v>177</v>
      </c>
      <c r="H124" s="204">
        <v>350</v>
      </c>
      <c r="I124" s="205"/>
      <c r="J124" s="206">
        <f>ROUND(I124*H124,2)</f>
        <v>0</v>
      </c>
      <c r="K124" s="202" t="s">
        <v>125</v>
      </c>
      <c r="L124" s="44"/>
      <c r="M124" s="207" t="s">
        <v>5</v>
      </c>
      <c r="N124" s="208" t="s">
        <v>40</v>
      </c>
      <c r="O124" s="45"/>
      <c r="P124" s="209">
        <f>O124*H124</f>
        <v>0</v>
      </c>
      <c r="Q124" s="209">
        <v>0</v>
      </c>
      <c r="R124" s="209">
        <f>Q124*H124</f>
        <v>0</v>
      </c>
      <c r="S124" s="209">
        <v>0</v>
      </c>
      <c r="T124" s="210">
        <f>S124*H124</f>
        <v>0</v>
      </c>
      <c r="AR124" s="22" t="s">
        <v>126</v>
      </c>
      <c r="AT124" s="22" t="s">
        <v>121</v>
      </c>
      <c r="AU124" s="22" t="s">
        <v>79</v>
      </c>
      <c r="AY124" s="22" t="s">
        <v>119</v>
      </c>
      <c r="BE124" s="211">
        <f>IF(N124="základní",J124,0)</f>
        <v>0</v>
      </c>
      <c r="BF124" s="211">
        <f>IF(N124="snížená",J124,0)</f>
        <v>0</v>
      </c>
      <c r="BG124" s="211">
        <f>IF(N124="zákl. přenesená",J124,0)</f>
        <v>0</v>
      </c>
      <c r="BH124" s="211">
        <f>IF(N124="sníž. přenesená",J124,0)</f>
        <v>0</v>
      </c>
      <c r="BI124" s="211">
        <f>IF(N124="nulová",J124,0)</f>
        <v>0</v>
      </c>
      <c r="BJ124" s="22" t="s">
        <v>77</v>
      </c>
      <c r="BK124" s="211">
        <f>ROUND(I124*H124,2)</f>
        <v>0</v>
      </c>
      <c r="BL124" s="22" t="s">
        <v>126</v>
      </c>
      <c r="BM124" s="22" t="s">
        <v>196</v>
      </c>
    </row>
    <row r="125" s="1" customFormat="1">
      <c r="B125" s="44"/>
      <c r="D125" s="212" t="s">
        <v>128</v>
      </c>
      <c r="F125" s="213" t="s">
        <v>197</v>
      </c>
      <c r="I125" s="173"/>
      <c r="L125" s="44"/>
      <c r="M125" s="214"/>
      <c r="N125" s="45"/>
      <c r="O125" s="45"/>
      <c r="P125" s="45"/>
      <c r="Q125" s="45"/>
      <c r="R125" s="45"/>
      <c r="S125" s="45"/>
      <c r="T125" s="83"/>
      <c r="AT125" s="22" t="s">
        <v>128</v>
      </c>
      <c r="AU125" s="22" t="s">
        <v>79</v>
      </c>
    </row>
    <row r="126" s="10" customFormat="1" ht="29.88" customHeight="1">
      <c r="B126" s="186"/>
      <c r="D126" s="187" t="s">
        <v>68</v>
      </c>
      <c r="E126" s="197" t="s">
        <v>146</v>
      </c>
      <c r="F126" s="197" t="s">
        <v>198</v>
      </c>
      <c r="I126" s="189"/>
      <c r="J126" s="198">
        <f>BK126</f>
        <v>0</v>
      </c>
      <c r="L126" s="186"/>
      <c r="M126" s="191"/>
      <c r="N126" s="192"/>
      <c r="O126" s="192"/>
      <c r="P126" s="193">
        <f>SUM(P127:P169)</f>
        <v>0</v>
      </c>
      <c r="Q126" s="192"/>
      <c r="R126" s="193">
        <f>SUM(R127:R169)</f>
        <v>0</v>
      </c>
      <c r="S126" s="192"/>
      <c r="T126" s="194">
        <f>SUM(T127:T169)</f>
        <v>0</v>
      </c>
      <c r="AR126" s="187" t="s">
        <v>77</v>
      </c>
      <c r="AT126" s="195" t="s">
        <v>68</v>
      </c>
      <c r="AU126" s="195" t="s">
        <v>77</v>
      </c>
      <c r="AY126" s="187" t="s">
        <v>119</v>
      </c>
      <c r="BK126" s="196">
        <f>SUM(BK127:BK169)</f>
        <v>0</v>
      </c>
    </row>
    <row r="127" s="1" customFormat="1" ht="16.5" customHeight="1">
      <c r="B127" s="199"/>
      <c r="C127" s="200" t="s">
        <v>199</v>
      </c>
      <c r="D127" s="200" t="s">
        <v>121</v>
      </c>
      <c r="E127" s="201" t="s">
        <v>200</v>
      </c>
      <c r="F127" s="202" t="s">
        <v>201</v>
      </c>
      <c r="G127" s="203" t="s">
        <v>124</v>
      </c>
      <c r="H127" s="204">
        <v>216.47999999999999</v>
      </c>
      <c r="I127" s="205"/>
      <c r="J127" s="206">
        <f>ROUND(I127*H127,2)</f>
        <v>0</v>
      </c>
      <c r="K127" s="202" t="s">
        <v>125</v>
      </c>
      <c r="L127" s="44"/>
      <c r="M127" s="207" t="s">
        <v>5</v>
      </c>
      <c r="N127" s="208" t="s">
        <v>40</v>
      </c>
      <c r="O127" s="45"/>
      <c r="P127" s="209">
        <f>O127*H127</f>
        <v>0</v>
      </c>
      <c r="Q127" s="209">
        <v>0</v>
      </c>
      <c r="R127" s="209">
        <f>Q127*H127</f>
        <v>0</v>
      </c>
      <c r="S127" s="209">
        <v>0</v>
      </c>
      <c r="T127" s="210">
        <f>S127*H127</f>
        <v>0</v>
      </c>
      <c r="AR127" s="22" t="s">
        <v>126</v>
      </c>
      <c r="AT127" s="22" t="s">
        <v>121</v>
      </c>
      <c r="AU127" s="22" t="s">
        <v>79</v>
      </c>
      <c r="AY127" s="22" t="s">
        <v>119</v>
      </c>
      <c r="BE127" s="211">
        <f>IF(N127="základní",J127,0)</f>
        <v>0</v>
      </c>
      <c r="BF127" s="211">
        <f>IF(N127="snížená",J127,0)</f>
        <v>0</v>
      </c>
      <c r="BG127" s="211">
        <f>IF(N127="zákl. přenesená",J127,0)</f>
        <v>0</v>
      </c>
      <c r="BH127" s="211">
        <f>IF(N127="sníž. přenesená",J127,0)</f>
        <v>0</v>
      </c>
      <c r="BI127" s="211">
        <f>IF(N127="nulová",J127,0)</f>
        <v>0</v>
      </c>
      <c r="BJ127" s="22" t="s">
        <v>77</v>
      </c>
      <c r="BK127" s="211">
        <f>ROUND(I127*H127,2)</f>
        <v>0</v>
      </c>
      <c r="BL127" s="22" t="s">
        <v>126</v>
      </c>
      <c r="BM127" s="22" t="s">
        <v>202</v>
      </c>
    </row>
    <row r="128" s="1" customFormat="1">
      <c r="B128" s="44"/>
      <c r="D128" s="212" t="s">
        <v>128</v>
      </c>
      <c r="F128" s="213" t="s">
        <v>203</v>
      </c>
      <c r="I128" s="173"/>
      <c r="L128" s="44"/>
      <c r="M128" s="214"/>
      <c r="N128" s="45"/>
      <c r="O128" s="45"/>
      <c r="P128" s="45"/>
      <c r="Q128" s="45"/>
      <c r="R128" s="45"/>
      <c r="S128" s="45"/>
      <c r="T128" s="83"/>
      <c r="AT128" s="22" t="s">
        <v>128</v>
      </c>
      <c r="AU128" s="22" t="s">
        <v>79</v>
      </c>
    </row>
    <row r="129" s="11" customFormat="1">
      <c r="B129" s="215"/>
      <c r="D129" s="212" t="s">
        <v>130</v>
      </c>
      <c r="E129" s="216" t="s">
        <v>5</v>
      </c>
      <c r="F129" s="217" t="s">
        <v>204</v>
      </c>
      <c r="H129" s="218">
        <v>194.40000000000001</v>
      </c>
      <c r="I129" s="219"/>
      <c r="L129" s="215"/>
      <c r="M129" s="220"/>
      <c r="N129" s="221"/>
      <c r="O129" s="221"/>
      <c r="P129" s="221"/>
      <c r="Q129" s="221"/>
      <c r="R129" s="221"/>
      <c r="S129" s="221"/>
      <c r="T129" s="222"/>
      <c r="AT129" s="216" t="s">
        <v>130</v>
      </c>
      <c r="AU129" s="216" t="s">
        <v>79</v>
      </c>
      <c r="AV129" s="11" t="s">
        <v>79</v>
      </c>
      <c r="AW129" s="11" t="s">
        <v>33</v>
      </c>
      <c r="AX129" s="11" t="s">
        <v>69</v>
      </c>
      <c r="AY129" s="216" t="s">
        <v>119</v>
      </c>
    </row>
    <row r="130" s="11" customFormat="1">
      <c r="B130" s="215"/>
      <c r="D130" s="212" t="s">
        <v>130</v>
      </c>
      <c r="E130" s="216" t="s">
        <v>5</v>
      </c>
      <c r="F130" s="217" t="s">
        <v>205</v>
      </c>
      <c r="H130" s="218">
        <v>22.079999999999998</v>
      </c>
      <c r="I130" s="219"/>
      <c r="L130" s="215"/>
      <c r="M130" s="220"/>
      <c r="N130" s="221"/>
      <c r="O130" s="221"/>
      <c r="P130" s="221"/>
      <c r="Q130" s="221"/>
      <c r="R130" s="221"/>
      <c r="S130" s="221"/>
      <c r="T130" s="222"/>
      <c r="AT130" s="216" t="s">
        <v>130</v>
      </c>
      <c r="AU130" s="216" t="s">
        <v>79</v>
      </c>
      <c r="AV130" s="11" t="s">
        <v>79</v>
      </c>
      <c r="AW130" s="11" t="s">
        <v>33</v>
      </c>
      <c r="AX130" s="11" t="s">
        <v>69</v>
      </c>
      <c r="AY130" s="216" t="s">
        <v>119</v>
      </c>
    </row>
    <row r="131" s="1" customFormat="1" ht="16.5" customHeight="1">
      <c r="B131" s="199"/>
      <c r="C131" s="200" t="s">
        <v>206</v>
      </c>
      <c r="D131" s="200" t="s">
        <v>121</v>
      </c>
      <c r="E131" s="201" t="s">
        <v>207</v>
      </c>
      <c r="F131" s="202" t="s">
        <v>208</v>
      </c>
      <c r="G131" s="203" t="s">
        <v>124</v>
      </c>
      <c r="H131" s="204">
        <v>638.62</v>
      </c>
      <c r="I131" s="205"/>
      <c r="J131" s="206">
        <f>ROUND(I131*H131,2)</f>
        <v>0</v>
      </c>
      <c r="K131" s="202" t="s">
        <v>125</v>
      </c>
      <c r="L131" s="44"/>
      <c r="M131" s="207" t="s">
        <v>5</v>
      </c>
      <c r="N131" s="208" t="s">
        <v>40</v>
      </c>
      <c r="O131" s="45"/>
      <c r="P131" s="209">
        <f>O131*H131</f>
        <v>0</v>
      </c>
      <c r="Q131" s="209">
        <v>0</v>
      </c>
      <c r="R131" s="209">
        <f>Q131*H131</f>
        <v>0</v>
      </c>
      <c r="S131" s="209">
        <v>0</v>
      </c>
      <c r="T131" s="210">
        <f>S131*H131</f>
        <v>0</v>
      </c>
      <c r="AR131" s="22" t="s">
        <v>126</v>
      </c>
      <c r="AT131" s="22" t="s">
        <v>121</v>
      </c>
      <c r="AU131" s="22" t="s">
        <v>79</v>
      </c>
      <c r="AY131" s="22" t="s">
        <v>119</v>
      </c>
      <c r="BE131" s="211">
        <f>IF(N131="základní",J131,0)</f>
        <v>0</v>
      </c>
      <c r="BF131" s="211">
        <f>IF(N131="snížená",J131,0)</f>
        <v>0</v>
      </c>
      <c r="BG131" s="211">
        <f>IF(N131="zákl. přenesená",J131,0)</f>
        <v>0</v>
      </c>
      <c r="BH131" s="211">
        <f>IF(N131="sníž. přenesená",J131,0)</f>
        <v>0</v>
      </c>
      <c r="BI131" s="211">
        <f>IF(N131="nulová",J131,0)</f>
        <v>0</v>
      </c>
      <c r="BJ131" s="22" t="s">
        <v>77</v>
      </c>
      <c r="BK131" s="211">
        <f>ROUND(I131*H131,2)</f>
        <v>0</v>
      </c>
      <c r="BL131" s="22" t="s">
        <v>126</v>
      </c>
      <c r="BM131" s="22" t="s">
        <v>209</v>
      </c>
    </row>
    <row r="132" s="1" customFormat="1">
      <c r="B132" s="44"/>
      <c r="D132" s="212" t="s">
        <v>128</v>
      </c>
      <c r="F132" s="213" t="s">
        <v>210</v>
      </c>
      <c r="I132" s="173"/>
      <c r="L132" s="44"/>
      <c r="M132" s="214"/>
      <c r="N132" s="45"/>
      <c r="O132" s="45"/>
      <c r="P132" s="45"/>
      <c r="Q132" s="45"/>
      <c r="R132" s="45"/>
      <c r="S132" s="45"/>
      <c r="T132" s="83"/>
      <c r="AT132" s="22" t="s">
        <v>128</v>
      </c>
      <c r="AU132" s="22" t="s">
        <v>79</v>
      </c>
    </row>
    <row r="133" s="11" customFormat="1">
      <c r="B133" s="215"/>
      <c r="D133" s="212" t="s">
        <v>130</v>
      </c>
      <c r="E133" s="216" t="s">
        <v>5</v>
      </c>
      <c r="F133" s="217" t="s">
        <v>211</v>
      </c>
      <c r="H133" s="218">
        <v>41</v>
      </c>
      <c r="I133" s="219"/>
      <c r="L133" s="215"/>
      <c r="M133" s="220"/>
      <c r="N133" s="221"/>
      <c r="O133" s="221"/>
      <c r="P133" s="221"/>
      <c r="Q133" s="221"/>
      <c r="R133" s="221"/>
      <c r="S133" s="221"/>
      <c r="T133" s="222"/>
      <c r="AT133" s="216" t="s">
        <v>130</v>
      </c>
      <c r="AU133" s="216" t="s">
        <v>79</v>
      </c>
      <c r="AV133" s="11" t="s">
        <v>79</v>
      </c>
      <c r="AW133" s="11" t="s">
        <v>33</v>
      </c>
      <c r="AX133" s="11" t="s">
        <v>69</v>
      </c>
      <c r="AY133" s="216" t="s">
        <v>119</v>
      </c>
    </row>
    <row r="134" s="11" customFormat="1">
      <c r="B134" s="215"/>
      <c r="D134" s="212" t="s">
        <v>130</v>
      </c>
      <c r="E134" s="216" t="s">
        <v>5</v>
      </c>
      <c r="F134" s="217" t="s">
        <v>212</v>
      </c>
      <c r="H134" s="218">
        <v>174.62000000000001</v>
      </c>
      <c r="I134" s="219"/>
      <c r="L134" s="215"/>
      <c r="M134" s="220"/>
      <c r="N134" s="221"/>
      <c r="O134" s="221"/>
      <c r="P134" s="221"/>
      <c r="Q134" s="221"/>
      <c r="R134" s="221"/>
      <c r="S134" s="221"/>
      <c r="T134" s="222"/>
      <c r="AT134" s="216" t="s">
        <v>130</v>
      </c>
      <c r="AU134" s="216" t="s">
        <v>79</v>
      </c>
      <c r="AV134" s="11" t="s">
        <v>79</v>
      </c>
      <c r="AW134" s="11" t="s">
        <v>33</v>
      </c>
      <c r="AX134" s="11" t="s">
        <v>69</v>
      </c>
      <c r="AY134" s="216" t="s">
        <v>119</v>
      </c>
    </row>
    <row r="135" s="11" customFormat="1">
      <c r="B135" s="215"/>
      <c r="D135" s="212" t="s">
        <v>130</v>
      </c>
      <c r="E135" s="216" t="s">
        <v>5</v>
      </c>
      <c r="F135" s="217" t="s">
        <v>213</v>
      </c>
      <c r="H135" s="218">
        <v>412.5</v>
      </c>
      <c r="I135" s="219"/>
      <c r="L135" s="215"/>
      <c r="M135" s="220"/>
      <c r="N135" s="221"/>
      <c r="O135" s="221"/>
      <c r="P135" s="221"/>
      <c r="Q135" s="221"/>
      <c r="R135" s="221"/>
      <c r="S135" s="221"/>
      <c r="T135" s="222"/>
      <c r="AT135" s="216" t="s">
        <v>130</v>
      </c>
      <c r="AU135" s="216" t="s">
        <v>79</v>
      </c>
      <c r="AV135" s="11" t="s">
        <v>79</v>
      </c>
      <c r="AW135" s="11" t="s">
        <v>33</v>
      </c>
      <c r="AX135" s="11" t="s">
        <v>69</v>
      </c>
      <c r="AY135" s="216" t="s">
        <v>119</v>
      </c>
    </row>
    <row r="136" s="11" customFormat="1">
      <c r="B136" s="215"/>
      <c r="D136" s="212" t="s">
        <v>130</v>
      </c>
      <c r="E136" s="216" t="s">
        <v>5</v>
      </c>
      <c r="F136" s="217" t="s">
        <v>214</v>
      </c>
      <c r="H136" s="218">
        <v>10.5</v>
      </c>
      <c r="I136" s="219"/>
      <c r="L136" s="215"/>
      <c r="M136" s="220"/>
      <c r="N136" s="221"/>
      <c r="O136" s="221"/>
      <c r="P136" s="221"/>
      <c r="Q136" s="221"/>
      <c r="R136" s="221"/>
      <c r="S136" s="221"/>
      <c r="T136" s="222"/>
      <c r="AT136" s="216" t="s">
        <v>130</v>
      </c>
      <c r="AU136" s="216" t="s">
        <v>79</v>
      </c>
      <c r="AV136" s="11" t="s">
        <v>79</v>
      </c>
      <c r="AW136" s="11" t="s">
        <v>33</v>
      </c>
      <c r="AX136" s="11" t="s">
        <v>69</v>
      </c>
      <c r="AY136" s="216" t="s">
        <v>119</v>
      </c>
    </row>
    <row r="137" s="1" customFormat="1" ht="16.5" customHeight="1">
      <c r="B137" s="199"/>
      <c r="C137" s="200" t="s">
        <v>11</v>
      </c>
      <c r="D137" s="200" t="s">
        <v>121</v>
      </c>
      <c r="E137" s="201" t="s">
        <v>215</v>
      </c>
      <c r="F137" s="202" t="s">
        <v>216</v>
      </c>
      <c r="G137" s="203" t="s">
        <v>177</v>
      </c>
      <c r="H137" s="204">
        <v>1620</v>
      </c>
      <c r="I137" s="205"/>
      <c r="J137" s="206">
        <f>ROUND(I137*H137,2)</f>
        <v>0</v>
      </c>
      <c r="K137" s="202" t="s">
        <v>125</v>
      </c>
      <c r="L137" s="44"/>
      <c r="M137" s="207" t="s">
        <v>5</v>
      </c>
      <c r="N137" s="208" t="s">
        <v>40</v>
      </c>
      <c r="O137" s="45"/>
      <c r="P137" s="209">
        <f>O137*H137</f>
        <v>0</v>
      </c>
      <c r="Q137" s="209">
        <v>0</v>
      </c>
      <c r="R137" s="209">
        <f>Q137*H137</f>
        <v>0</v>
      </c>
      <c r="S137" s="209">
        <v>0</v>
      </c>
      <c r="T137" s="210">
        <f>S137*H137</f>
        <v>0</v>
      </c>
      <c r="AR137" s="22" t="s">
        <v>126</v>
      </c>
      <c r="AT137" s="22" t="s">
        <v>121</v>
      </c>
      <c r="AU137" s="22" t="s">
        <v>79</v>
      </c>
      <c r="AY137" s="22" t="s">
        <v>119</v>
      </c>
      <c r="BE137" s="211">
        <f>IF(N137="základní",J137,0)</f>
        <v>0</v>
      </c>
      <c r="BF137" s="211">
        <f>IF(N137="snížená",J137,0)</f>
        <v>0</v>
      </c>
      <c r="BG137" s="211">
        <f>IF(N137="zákl. přenesená",J137,0)</f>
        <v>0</v>
      </c>
      <c r="BH137" s="211">
        <f>IF(N137="sníž. přenesená",J137,0)</f>
        <v>0</v>
      </c>
      <c r="BI137" s="211">
        <f>IF(N137="nulová",J137,0)</f>
        <v>0</v>
      </c>
      <c r="BJ137" s="22" t="s">
        <v>77</v>
      </c>
      <c r="BK137" s="211">
        <f>ROUND(I137*H137,2)</f>
        <v>0</v>
      </c>
      <c r="BL137" s="22" t="s">
        <v>126</v>
      </c>
      <c r="BM137" s="22" t="s">
        <v>217</v>
      </c>
    </row>
    <row r="138" s="1" customFormat="1">
      <c r="B138" s="44"/>
      <c r="D138" s="212" t="s">
        <v>128</v>
      </c>
      <c r="F138" s="213" t="s">
        <v>218</v>
      </c>
      <c r="I138" s="173"/>
      <c r="L138" s="44"/>
      <c r="M138" s="214"/>
      <c r="N138" s="45"/>
      <c r="O138" s="45"/>
      <c r="P138" s="45"/>
      <c r="Q138" s="45"/>
      <c r="R138" s="45"/>
      <c r="S138" s="45"/>
      <c r="T138" s="83"/>
      <c r="AT138" s="22" t="s">
        <v>128</v>
      </c>
      <c r="AU138" s="22" t="s">
        <v>79</v>
      </c>
    </row>
    <row r="139" s="1" customFormat="1" ht="16.5" customHeight="1">
      <c r="B139" s="199"/>
      <c r="C139" s="200" t="s">
        <v>219</v>
      </c>
      <c r="D139" s="200" t="s">
        <v>121</v>
      </c>
      <c r="E139" s="201" t="s">
        <v>220</v>
      </c>
      <c r="F139" s="202" t="s">
        <v>221</v>
      </c>
      <c r="G139" s="203" t="s">
        <v>177</v>
      </c>
      <c r="H139" s="204">
        <v>1620</v>
      </c>
      <c r="I139" s="205"/>
      <c r="J139" s="206">
        <f>ROUND(I139*H139,2)</f>
        <v>0</v>
      </c>
      <c r="K139" s="202" t="s">
        <v>125</v>
      </c>
      <c r="L139" s="44"/>
      <c r="M139" s="207" t="s">
        <v>5</v>
      </c>
      <c r="N139" s="208" t="s">
        <v>40</v>
      </c>
      <c r="O139" s="45"/>
      <c r="P139" s="209">
        <f>O139*H139</f>
        <v>0</v>
      </c>
      <c r="Q139" s="209">
        <v>0</v>
      </c>
      <c r="R139" s="209">
        <f>Q139*H139</f>
        <v>0</v>
      </c>
      <c r="S139" s="209">
        <v>0</v>
      </c>
      <c r="T139" s="210">
        <f>S139*H139</f>
        <v>0</v>
      </c>
      <c r="AR139" s="22" t="s">
        <v>126</v>
      </c>
      <c r="AT139" s="22" t="s">
        <v>121</v>
      </c>
      <c r="AU139" s="22" t="s">
        <v>79</v>
      </c>
      <c r="AY139" s="22" t="s">
        <v>119</v>
      </c>
      <c r="BE139" s="211">
        <f>IF(N139="základní",J139,0)</f>
        <v>0</v>
      </c>
      <c r="BF139" s="211">
        <f>IF(N139="snížená",J139,0)</f>
        <v>0</v>
      </c>
      <c r="BG139" s="211">
        <f>IF(N139="zákl. přenesená",J139,0)</f>
        <v>0</v>
      </c>
      <c r="BH139" s="211">
        <f>IF(N139="sníž. přenesená",J139,0)</f>
        <v>0</v>
      </c>
      <c r="BI139" s="211">
        <f>IF(N139="nulová",J139,0)</f>
        <v>0</v>
      </c>
      <c r="BJ139" s="22" t="s">
        <v>77</v>
      </c>
      <c r="BK139" s="211">
        <f>ROUND(I139*H139,2)</f>
        <v>0</v>
      </c>
      <c r="BL139" s="22" t="s">
        <v>126</v>
      </c>
      <c r="BM139" s="22" t="s">
        <v>222</v>
      </c>
    </row>
    <row r="140" s="1" customFormat="1">
      <c r="B140" s="44"/>
      <c r="D140" s="212" t="s">
        <v>128</v>
      </c>
      <c r="F140" s="213" t="s">
        <v>218</v>
      </c>
      <c r="I140" s="173"/>
      <c r="L140" s="44"/>
      <c r="M140" s="214"/>
      <c r="N140" s="45"/>
      <c r="O140" s="45"/>
      <c r="P140" s="45"/>
      <c r="Q140" s="45"/>
      <c r="R140" s="45"/>
      <c r="S140" s="45"/>
      <c r="T140" s="83"/>
      <c r="AT140" s="22" t="s">
        <v>128</v>
      </c>
      <c r="AU140" s="22" t="s">
        <v>79</v>
      </c>
    </row>
    <row r="141" s="1" customFormat="1" ht="16.5" customHeight="1">
      <c r="B141" s="199"/>
      <c r="C141" s="200" t="s">
        <v>223</v>
      </c>
      <c r="D141" s="200" t="s">
        <v>121</v>
      </c>
      <c r="E141" s="201" t="s">
        <v>224</v>
      </c>
      <c r="F141" s="202" t="s">
        <v>225</v>
      </c>
      <c r="G141" s="203" t="s">
        <v>177</v>
      </c>
      <c r="H141" s="204">
        <v>1620</v>
      </c>
      <c r="I141" s="205"/>
      <c r="J141" s="206">
        <f>ROUND(I141*H141,2)</f>
        <v>0</v>
      </c>
      <c r="K141" s="202" t="s">
        <v>125</v>
      </c>
      <c r="L141" s="44"/>
      <c r="M141" s="207" t="s">
        <v>5</v>
      </c>
      <c r="N141" s="208" t="s">
        <v>40</v>
      </c>
      <c r="O141" s="45"/>
      <c r="P141" s="209">
        <f>O141*H141</f>
        <v>0</v>
      </c>
      <c r="Q141" s="209">
        <v>0</v>
      </c>
      <c r="R141" s="209">
        <f>Q141*H141</f>
        <v>0</v>
      </c>
      <c r="S141" s="209">
        <v>0</v>
      </c>
      <c r="T141" s="210">
        <f>S141*H141</f>
        <v>0</v>
      </c>
      <c r="AR141" s="22" t="s">
        <v>126</v>
      </c>
      <c r="AT141" s="22" t="s">
        <v>121</v>
      </c>
      <c r="AU141" s="22" t="s">
        <v>79</v>
      </c>
      <c r="AY141" s="22" t="s">
        <v>119</v>
      </c>
      <c r="BE141" s="211">
        <f>IF(N141="základní",J141,0)</f>
        <v>0</v>
      </c>
      <c r="BF141" s="211">
        <f>IF(N141="snížená",J141,0)</f>
        <v>0</v>
      </c>
      <c r="BG141" s="211">
        <f>IF(N141="zákl. přenesená",J141,0)</f>
        <v>0</v>
      </c>
      <c r="BH141" s="211">
        <f>IF(N141="sníž. přenesená",J141,0)</f>
        <v>0</v>
      </c>
      <c r="BI141" s="211">
        <f>IF(N141="nulová",J141,0)</f>
        <v>0</v>
      </c>
      <c r="BJ141" s="22" t="s">
        <v>77</v>
      </c>
      <c r="BK141" s="211">
        <f>ROUND(I141*H141,2)</f>
        <v>0</v>
      </c>
      <c r="BL141" s="22" t="s">
        <v>126</v>
      </c>
      <c r="BM141" s="22" t="s">
        <v>226</v>
      </c>
    </row>
    <row r="142" s="1" customFormat="1">
      <c r="B142" s="44"/>
      <c r="D142" s="212" t="s">
        <v>128</v>
      </c>
      <c r="F142" s="213" t="s">
        <v>227</v>
      </c>
      <c r="I142" s="173"/>
      <c r="L142" s="44"/>
      <c r="M142" s="214"/>
      <c r="N142" s="45"/>
      <c r="O142" s="45"/>
      <c r="P142" s="45"/>
      <c r="Q142" s="45"/>
      <c r="R142" s="45"/>
      <c r="S142" s="45"/>
      <c r="T142" s="83"/>
      <c r="AT142" s="22" t="s">
        <v>128</v>
      </c>
      <c r="AU142" s="22" t="s">
        <v>79</v>
      </c>
    </row>
    <row r="143" s="1" customFormat="1" ht="16.5" customHeight="1">
      <c r="B143" s="199"/>
      <c r="C143" s="200" t="s">
        <v>228</v>
      </c>
      <c r="D143" s="200" t="s">
        <v>121</v>
      </c>
      <c r="E143" s="201" t="s">
        <v>229</v>
      </c>
      <c r="F143" s="202" t="s">
        <v>230</v>
      </c>
      <c r="G143" s="203" t="s">
        <v>177</v>
      </c>
      <c r="H143" s="204">
        <v>1620</v>
      </c>
      <c r="I143" s="205"/>
      <c r="J143" s="206">
        <f>ROUND(I143*H143,2)</f>
        <v>0</v>
      </c>
      <c r="K143" s="202" t="s">
        <v>125</v>
      </c>
      <c r="L143" s="44"/>
      <c r="M143" s="207" t="s">
        <v>5</v>
      </c>
      <c r="N143" s="208" t="s">
        <v>40</v>
      </c>
      <c r="O143" s="45"/>
      <c r="P143" s="209">
        <f>O143*H143</f>
        <v>0</v>
      </c>
      <c r="Q143" s="209">
        <v>0</v>
      </c>
      <c r="R143" s="209">
        <f>Q143*H143</f>
        <v>0</v>
      </c>
      <c r="S143" s="209">
        <v>0</v>
      </c>
      <c r="T143" s="210">
        <f>S143*H143</f>
        <v>0</v>
      </c>
      <c r="AR143" s="22" t="s">
        <v>126</v>
      </c>
      <c r="AT143" s="22" t="s">
        <v>121</v>
      </c>
      <c r="AU143" s="22" t="s">
        <v>79</v>
      </c>
      <c r="AY143" s="22" t="s">
        <v>119</v>
      </c>
      <c r="BE143" s="211">
        <f>IF(N143="základní",J143,0)</f>
        <v>0</v>
      </c>
      <c r="BF143" s="211">
        <f>IF(N143="snížená",J143,0)</f>
        <v>0</v>
      </c>
      <c r="BG143" s="211">
        <f>IF(N143="zákl. přenesená",J143,0)</f>
        <v>0</v>
      </c>
      <c r="BH143" s="211">
        <f>IF(N143="sníž. přenesená",J143,0)</f>
        <v>0</v>
      </c>
      <c r="BI143" s="211">
        <f>IF(N143="nulová",J143,0)</f>
        <v>0</v>
      </c>
      <c r="BJ143" s="22" t="s">
        <v>77</v>
      </c>
      <c r="BK143" s="211">
        <f>ROUND(I143*H143,2)</f>
        <v>0</v>
      </c>
      <c r="BL143" s="22" t="s">
        <v>126</v>
      </c>
      <c r="BM143" s="22" t="s">
        <v>231</v>
      </c>
    </row>
    <row r="144" s="1" customFormat="1">
      <c r="B144" s="44"/>
      <c r="D144" s="212" t="s">
        <v>128</v>
      </c>
      <c r="F144" s="213" t="s">
        <v>227</v>
      </c>
      <c r="I144" s="173"/>
      <c r="L144" s="44"/>
      <c r="M144" s="214"/>
      <c r="N144" s="45"/>
      <c r="O144" s="45"/>
      <c r="P144" s="45"/>
      <c r="Q144" s="45"/>
      <c r="R144" s="45"/>
      <c r="S144" s="45"/>
      <c r="T144" s="83"/>
      <c r="AT144" s="22" t="s">
        <v>128</v>
      </c>
      <c r="AU144" s="22" t="s">
        <v>79</v>
      </c>
    </row>
    <row r="145" s="1" customFormat="1" ht="16.5" customHeight="1">
      <c r="B145" s="199"/>
      <c r="C145" s="200" t="s">
        <v>232</v>
      </c>
      <c r="D145" s="200" t="s">
        <v>121</v>
      </c>
      <c r="E145" s="201" t="s">
        <v>233</v>
      </c>
      <c r="F145" s="202" t="s">
        <v>234</v>
      </c>
      <c r="G145" s="203" t="s">
        <v>177</v>
      </c>
      <c r="H145" s="204">
        <v>347</v>
      </c>
      <c r="I145" s="205"/>
      <c r="J145" s="206">
        <f>ROUND(I145*H145,2)</f>
        <v>0</v>
      </c>
      <c r="K145" s="202" t="s">
        <v>125</v>
      </c>
      <c r="L145" s="44"/>
      <c r="M145" s="207" t="s">
        <v>5</v>
      </c>
      <c r="N145" s="208" t="s">
        <v>40</v>
      </c>
      <c r="O145" s="45"/>
      <c r="P145" s="209">
        <f>O145*H145</f>
        <v>0</v>
      </c>
      <c r="Q145" s="209">
        <v>0</v>
      </c>
      <c r="R145" s="209">
        <f>Q145*H145</f>
        <v>0</v>
      </c>
      <c r="S145" s="209">
        <v>0</v>
      </c>
      <c r="T145" s="210">
        <f>S145*H145</f>
        <v>0</v>
      </c>
      <c r="AR145" s="22" t="s">
        <v>126</v>
      </c>
      <c r="AT145" s="22" t="s">
        <v>121</v>
      </c>
      <c r="AU145" s="22" t="s">
        <v>79</v>
      </c>
      <c r="AY145" s="22" t="s">
        <v>119</v>
      </c>
      <c r="BE145" s="211">
        <f>IF(N145="základní",J145,0)</f>
        <v>0</v>
      </c>
      <c r="BF145" s="211">
        <f>IF(N145="snížená",J145,0)</f>
        <v>0</v>
      </c>
      <c r="BG145" s="211">
        <f>IF(N145="zákl. přenesená",J145,0)</f>
        <v>0</v>
      </c>
      <c r="BH145" s="211">
        <f>IF(N145="sníž. přenesená",J145,0)</f>
        <v>0</v>
      </c>
      <c r="BI145" s="211">
        <f>IF(N145="nulová",J145,0)</f>
        <v>0</v>
      </c>
      <c r="BJ145" s="22" t="s">
        <v>77</v>
      </c>
      <c r="BK145" s="211">
        <f>ROUND(I145*H145,2)</f>
        <v>0</v>
      </c>
      <c r="BL145" s="22" t="s">
        <v>126</v>
      </c>
      <c r="BM145" s="22" t="s">
        <v>235</v>
      </c>
    </row>
    <row r="146" s="1" customFormat="1">
      <c r="B146" s="44"/>
      <c r="D146" s="212" t="s">
        <v>128</v>
      </c>
      <c r="F146" s="213" t="s">
        <v>236</v>
      </c>
      <c r="I146" s="173"/>
      <c r="L146" s="44"/>
      <c r="M146" s="214"/>
      <c r="N146" s="45"/>
      <c r="O146" s="45"/>
      <c r="P146" s="45"/>
      <c r="Q146" s="45"/>
      <c r="R146" s="45"/>
      <c r="S146" s="45"/>
      <c r="T146" s="83"/>
      <c r="AT146" s="22" t="s">
        <v>128</v>
      </c>
      <c r="AU146" s="22" t="s">
        <v>79</v>
      </c>
    </row>
    <row r="147" s="11" customFormat="1">
      <c r="B147" s="215"/>
      <c r="D147" s="212" t="s">
        <v>130</v>
      </c>
      <c r="E147" s="216" t="s">
        <v>5</v>
      </c>
      <c r="F147" s="217" t="s">
        <v>237</v>
      </c>
      <c r="H147" s="218">
        <v>277.5</v>
      </c>
      <c r="I147" s="219"/>
      <c r="L147" s="215"/>
      <c r="M147" s="220"/>
      <c r="N147" s="221"/>
      <c r="O147" s="221"/>
      <c r="P147" s="221"/>
      <c r="Q147" s="221"/>
      <c r="R147" s="221"/>
      <c r="S147" s="221"/>
      <c r="T147" s="222"/>
      <c r="AT147" s="216" t="s">
        <v>130</v>
      </c>
      <c r="AU147" s="216" t="s">
        <v>79</v>
      </c>
      <c r="AV147" s="11" t="s">
        <v>79</v>
      </c>
      <c r="AW147" s="11" t="s">
        <v>33</v>
      </c>
      <c r="AX147" s="11" t="s">
        <v>69</v>
      </c>
      <c r="AY147" s="216" t="s">
        <v>119</v>
      </c>
    </row>
    <row r="148" s="11" customFormat="1">
      <c r="B148" s="215"/>
      <c r="D148" s="212" t="s">
        <v>130</v>
      </c>
      <c r="E148" s="216" t="s">
        <v>5</v>
      </c>
      <c r="F148" s="217" t="s">
        <v>238</v>
      </c>
      <c r="H148" s="218">
        <v>20</v>
      </c>
      <c r="I148" s="219"/>
      <c r="L148" s="215"/>
      <c r="M148" s="220"/>
      <c r="N148" s="221"/>
      <c r="O148" s="221"/>
      <c r="P148" s="221"/>
      <c r="Q148" s="221"/>
      <c r="R148" s="221"/>
      <c r="S148" s="221"/>
      <c r="T148" s="222"/>
      <c r="AT148" s="216" t="s">
        <v>130</v>
      </c>
      <c r="AU148" s="216" t="s">
        <v>79</v>
      </c>
      <c r="AV148" s="11" t="s">
        <v>79</v>
      </c>
      <c r="AW148" s="11" t="s">
        <v>33</v>
      </c>
      <c r="AX148" s="11" t="s">
        <v>69</v>
      </c>
      <c r="AY148" s="216" t="s">
        <v>119</v>
      </c>
    </row>
    <row r="149" s="11" customFormat="1">
      <c r="B149" s="215"/>
      <c r="D149" s="212" t="s">
        <v>130</v>
      </c>
      <c r="E149" s="216" t="s">
        <v>5</v>
      </c>
      <c r="F149" s="217" t="s">
        <v>131</v>
      </c>
      <c r="H149" s="218">
        <v>49.5</v>
      </c>
      <c r="I149" s="219"/>
      <c r="L149" s="215"/>
      <c r="M149" s="220"/>
      <c r="N149" s="221"/>
      <c r="O149" s="221"/>
      <c r="P149" s="221"/>
      <c r="Q149" s="221"/>
      <c r="R149" s="221"/>
      <c r="S149" s="221"/>
      <c r="T149" s="222"/>
      <c r="AT149" s="216" t="s">
        <v>130</v>
      </c>
      <c r="AU149" s="216" t="s">
        <v>79</v>
      </c>
      <c r="AV149" s="11" t="s">
        <v>79</v>
      </c>
      <c r="AW149" s="11" t="s">
        <v>33</v>
      </c>
      <c r="AX149" s="11" t="s">
        <v>69</v>
      </c>
      <c r="AY149" s="216" t="s">
        <v>119</v>
      </c>
    </row>
    <row r="150" s="1" customFormat="1" ht="16.5" customHeight="1">
      <c r="B150" s="199"/>
      <c r="C150" s="200" t="s">
        <v>239</v>
      </c>
      <c r="D150" s="200" t="s">
        <v>121</v>
      </c>
      <c r="E150" s="201" t="s">
        <v>240</v>
      </c>
      <c r="F150" s="202" t="s">
        <v>241</v>
      </c>
      <c r="G150" s="203" t="s">
        <v>177</v>
      </c>
      <c r="H150" s="204">
        <v>199</v>
      </c>
      <c r="I150" s="205"/>
      <c r="J150" s="206">
        <f>ROUND(I150*H150,2)</f>
        <v>0</v>
      </c>
      <c r="K150" s="202" t="s">
        <v>125</v>
      </c>
      <c r="L150" s="44"/>
      <c r="M150" s="207" t="s">
        <v>5</v>
      </c>
      <c r="N150" s="208" t="s">
        <v>40</v>
      </c>
      <c r="O150" s="45"/>
      <c r="P150" s="209">
        <f>O150*H150</f>
        <v>0</v>
      </c>
      <c r="Q150" s="209">
        <v>0</v>
      </c>
      <c r="R150" s="209">
        <f>Q150*H150</f>
        <v>0</v>
      </c>
      <c r="S150" s="209">
        <v>0</v>
      </c>
      <c r="T150" s="210">
        <f>S150*H150</f>
        <v>0</v>
      </c>
      <c r="AR150" s="22" t="s">
        <v>126</v>
      </c>
      <c r="AT150" s="22" t="s">
        <v>121</v>
      </c>
      <c r="AU150" s="22" t="s">
        <v>79</v>
      </c>
      <c r="AY150" s="22" t="s">
        <v>119</v>
      </c>
      <c r="BE150" s="211">
        <f>IF(N150="základní",J150,0)</f>
        <v>0</v>
      </c>
      <c r="BF150" s="211">
        <f>IF(N150="snížená",J150,0)</f>
        <v>0</v>
      </c>
      <c r="BG150" s="211">
        <f>IF(N150="zákl. přenesená",J150,0)</f>
        <v>0</v>
      </c>
      <c r="BH150" s="211">
        <f>IF(N150="sníž. přenesená",J150,0)</f>
        <v>0</v>
      </c>
      <c r="BI150" s="211">
        <f>IF(N150="nulová",J150,0)</f>
        <v>0</v>
      </c>
      <c r="BJ150" s="22" t="s">
        <v>77</v>
      </c>
      <c r="BK150" s="211">
        <f>ROUND(I150*H150,2)</f>
        <v>0</v>
      </c>
      <c r="BL150" s="22" t="s">
        <v>126</v>
      </c>
      <c r="BM150" s="22" t="s">
        <v>242</v>
      </c>
    </row>
    <row r="151" s="1" customFormat="1">
      <c r="B151" s="44"/>
      <c r="D151" s="212" t="s">
        <v>128</v>
      </c>
      <c r="F151" s="213" t="s">
        <v>236</v>
      </c>
      <c r="I151" s="173"/>
      <c r="L151" s="44"/>
      <c r="M151" s="214"/>
      <c r="N151" s="45"/>
      <c r="O151" s="45"/>
      <c r="P151" s="45"/>
      <c r="Q151" s="45"/>
      <c r="R151" s="45"/>
      <c r="S151" s="45"/>
      <c r="T151" s="83"/>
      <c r="AT151" s="22" t="s">
        <v>128</v>
      </c>
      <c r="AU151" s="22" t="s">
        <v>79</v>
      </c>
    </row>
    <row r="152" s="11" customFormat="1">
      <c r="B152" s="215"/>
      <c r="D152" s="212" t="s">
        <v>130</v>
      </c>
      <c r="E152" s="216" t="s">
        <v>5</v>
      </c>
      <c r="F152" s="217" t="s">
        <v>243</v>
      </c>
      <c r="H152" s="218">
        <v>150</v>
      </c>
      <c r="I152" s="219"/>
      <c r="L152" s="215"/>
      <c r="M152" s="220"/>
      <c r="N152" s="221"/>
      <c r="O152" s="221"/>
      <c r="P152" s="221"/>
      <c r="Q152" s="221"/>
      <c r="R152" s="221"/>
      <c r="S152" s="221"/>
      <c r="T152" s="222"/>
      <c r="AT152" s="216" t="s">
        <v>130</v>
      </c>
      <c r="AU152" s="216" t="s">
        <v>79</v>
      </c>
      <c r="AV152" s="11" t="s">
        <v>79</v>
      </c>
      <c r="AW152" s="11" t="s">
        <v>33</v>
      </c>
      <c r="AX152" s="11" t="s">
        <v>69</v>
      </c>
      <c r="AY152" s="216" t="s">
        <v>119</v>
      </c>
    </row>
    <row r="153" s="11" customFormat="1">
      <c r="B153" s="215"/>
      <c r="D153" s="212" t="s">
        <v>130</v>
      </c>
      <c r="E153" s="216" t="s">
        <v>5</v>
      </c>
      <c r="F153" s="217" t="s">
        <v>244</v>
      </c>
      <c r="H153" s="218">
        <v>49</v>
      </c>
      <c r="I153" s="219"/>
      <c r="L153" s="215"/>
      <c r="M153" s="220"/>
      <c r="N153" s="221"/>
      <c r="O153" s="221"/>
      <c r="P153" s="221"/>
      <c r="Q153" s="221"/>
      <c r="R153" s="221"/>
      <c r="S153" s="221"/>
      <c r="T153" s="222"/>
      <c r="AT153" s="216" t="s">
        <v>130</v>
      </c>
      <c r="AU153" s="216" t="s">
        <v>79</v>
      </c>
      <c r="AV153" s="11" t="s">
        <v>79</v>
      </c>
      <c r="AW153" s="11" t="s">
        <v>33</v>
      </c>
      <c r="AX153" s="11" t="s">
        <v>69</v>
      </c>
      <c r="AY153" s="216" t="s">
        <v>119</v>
      </c>
    </row>
    <row r="154" s="1" customFormat="1" ht="25.5" customHeight="1">
      <c r="B154" s="199"/>
      <c r="C154" s="200" t="s">
        <v>10</v>
      </c>
      <c r="D154" s="200" t="s">
        <v>121</v>
      </c>
      <c r="E154" s="201" t="s">
        <v>245</v>
      </c>
      <c r="F154" s="202" t="s">
        <v>246</v>
      </c>
      <c r="G154" s="203" t="s">
        <v>177</v>
      </c>
      <c r="H154" s="204">
        <v>27.5</v>
      </c>
      <c r="I154" s="205"/>
      <c r="J154" s="206">
        <f>ROUND(I154*H154,2)</f>
        <v>0</v>
      </c>
      <c r="K154" s="202" t="s">
        <v>125</v>
      </c>
      <c r="L154" s="44"/>
      <c r="M154" s="207" t="s">
        <v>5</v>
      </c>
      <c r="N154" s="208" t="s">
        <v>40</v>
      </c>
      <c r="O154" s="45"/>
      <c r="P154" s="209">
        <f>O154*H154</f>
        <v>0</v>
      </c>
      <c r="Q154" s="209">
        <v>0</v>
      </c>
      <c r="R154" s="209">
        <f>Q154*H154</f>
        <v>0</v>
      </c>
      <c r="S154" s="209">
        <v>0</v>
      </c>
      <c r="T154" s="210">
        <f>S154*H154</f>
        <v>0</v>
      </c>
      <c r="AR154" s="22" t="s">
        <v>126</v>
      </c>
      <c r="AT154" s="22" t="s">
        <v>121</v>
      </c>
      <c r="AU154" s="22" t="s">
        <v>79</v>
      </c>
      <c r="AY154" s="22" t="s">
        <v>119</v>
      </c>
      <c r="BE154" s="211">
        <f>IF(N154="základní",J154,0)</f>
        <v>0</v>
      </c>
      <c r="BF154" s="211">
        <f>IF(N154="snížená",J154,0)</f>
        <v>0</v>
      </c>
      <c r="BG154" s="211">
        <f>IF(N154="zákl. přenesená",J154,0)</f>
        <v>0</v>
      </c>
      <c r="BH154" s="211">
        <f>IF(N154="sníž. přenesená",J154,0)</f>
        <v>0</v>
      </c>
      <c r="BI154" s="211">
        <f>IF(N154="nulová",J154,0)</f>
        <v>0</v>
      </c>
      <c r="BJ154" s="22" t="s">
        <v>77</v>
      </c>
      <c r="BK154" s="211">
        <f>ROUND(I154*H154,2)</f>
        <v>0</v>
      </c>
      <c r="BL154" s="22" t="s">
        <v>126</v>
      </c>
      <c r="BM154" s="22" t="s">
        <v>247</v>
      </c>
    </row>
    <row r="155" s="1" customFormat="1">
      <c r="B155" s="44"/>
      <c r="D155" s="212" t="s">
        <v>128</v>
      </c>
      <c r="F155" s="213" t="s">
        <v>236</v>
      </c>
      <c r="I155" s="173"/>
      <c r="L155" s="44"/>
      <c r="M155" s="214"/>
      <c r="N155" s="45"/>
      <c r="O155" s="45"/>
      <c r="P155" s="45"/>
      <c r="Q155" s="45"/>
      <c r="R155" s="45"/>
      <c r="S155" s="45"/>
      <c r="T155" s="83"/>
      <c r="AT155" s="22" t="s">
        <v>128</v>
      </c>
      <c r="AU155" s="22" t="s">
        <v>79</v>
      </c>
    </row>
    <row r="156" s="11" customFormat="1">
      <c r="B156" s="215"/>
      <c r="D156" s="212" t="s">
        <v>130</v>
      </c>
      <c r="E156" s="216" t="s">
        <v>5</v>
      </c>
      <c r="F156" s="217" t="s">
        <v>248</v>
      </c>
      <c r="H156" s="218">
        <v>27.5</v>
      </c>
      <c r="I156" s="219"/>
      <c r="L156" s="215"/>
      <c r="M156" s="220"/>
      <c r="N156" s="221"/>
      <c r="O156" s="221"/>
      <c r="P156" s="221"/>
      <c r="Q156" s="221"/>
      <c r="R156" s="221"/>
      <c r="S156" s="221"/>
      <c r="T156" s="222"/>
      <c r="AT156" s="216" t="s">
        <v>130</v>
      </c>
      <c r="AU156" s="216" t="s">
        <v>79</v>
      </c>
      <c r="AV156" s="11" t="s">
        <v>79</v>
      </c>
      <c r="AW156" s="11" t="s">
        <v>33</v>
      </c>
      <c r="AX156" s="11" t="s">
        <v>77</v>
      </c>
      <c r="AY156" s="216" t="s">
        <v>119</v>
      </c>
    </row>
    <row r="157" s="1" customFormat="1" ht="25.5" customHeight="1">
      <c r="B157" s="199"/>
      <c r="C157" s="200" t="s">
        <v>249</v>
      </c>
      <c r="D157" s="200" t="s">
        <v>121</v>
      </c>
      <c r="E157" s="201" t="s">
        <v>250</v>
      </c>
      <c r="F157" s="202" t="s">
        <v>251</v>
      </c>
      <c r="G157" s="203" t="s">
        <v>177</v>
      </c>
      <c r="H157" s="204">
        <v>34</v>
      </c>
      <c r="I157" s="205"/>
      <c r="J157" s="206">
        <f>ROUND(I157*H157,2)</f>
        <v>0</v>
      </c>
      <c r="K157" s="202" t="s">
        <v>125</v>
      </c>
      <c r="L157" s="44"/>
      <c r="M157" s="207" t="s">
        <v>5</v>
      </c>
      <c r="N157" s="208" t="s">
        <v>40</v>
      </c>
      <c r="O157" s="45"/>
      <c r="P157" s="209">
        <f>O157*H157</f>
        <v>0</v>
      </c>
      <c r="Q157" s="209">
        <v>0</v>
      </c>
      <c r="R157" s="209">
        <f>Q157*H157</f>
        <v>0</v>
      </c>
      <c r="S157" s="209">
        <v>0</v>
      </c>
      <c r="T157" s="210">
        <f>S157*H157</f>
        <v>0</v>
      </c>
      <c r="AR157" s="22" t="s">
        <v>126</v>
      </c>
      <c r="AT157" s="22" t="s">
        <v>121</v>
      </c>
      <c r="AU157" s="22" t="s">
        <v>79</v>
      </c>
      <c r="AY157" s="22" t="s">
        <v>119</v>
      </c>
      <c r="BE157" s="211">
        <f>IF(N157="základní",J157,0)</f>
        <v>0</v>
      </c>
      <c r="BF157" s="211">
        <f>IF(N157="snížená",J157,0)</f>
        <v>0</v>
      </c>
      <c r="BG157" s="211">
        <f>IF(N157="zákl. přenesená",J157,0)</f>
        <v>0</v>
      </c>
      <c r="BH157" s="211">
        <f>IF(N157="sníž. přenesená",J157,0)</f>
        <v>0</v>
      </c>
      <c r="BI157" s="211">
        <f>IF(N157="nulová",J157,0)</f>
        <v>0</v>
      </c>
      <c r="BJ157" s="22" t="s">
        <v>77</v>
      </c>
      <c r="BK157" s="211">
        <f>ROUND(I157*H157,2)</f>
        <v>0</v>
      </c>
      <c r="BL157" s="22" t="s">
        <v>126</v>
      </c>
      <c r="BM157" s="22" t="s">
        <v>252</v>
      </c>
    </row>
    <row r="158" s="1" customFormat="1">
      <c r="B158" s="44"/>
      <c r="D158" s="212" t="s">
        <v>128</v>
      </c>
      <c r="F158" s="213" t="s">
        <v>236</v>
      </c>
      <c r="I158" s="173"/>
      <c r="L158" s="44"/>
      <c r="M158" s="214"/>
      <c r="N158" s="45"/>
      <c r="O158" s="45"/>
      <c r="P158" s="45"/>
      <c r="Q158" s="45"/>
      <c r="R158" s="45"/>
      <c r="S158" s="45"/>
      <c r="T158" s="83"/>
      <c r="AT158" s="22" t="s">
        <v>128</v>
      </c>
      <c r="AU158" s="22" t="s">
        <v>79</v>
      </c>
    </row>
    <row r="159" s="11" customFormat="1">
      <c r="B159" s="215"/>
      <c r="D159" s="212" t="s">
        <v>130</v>
      </c>
      <c r="E159" s="216" t="s">
        <v>5</v>
      </c>
      <c r="F159" s="217" t="s">
        <v>253</v>
      </c>
      <c r="H159" s="218">
        <v>34</v>
      </c>
      <c r="I159" s="219"/>
      <c r="L159" s="215"/>
      <c r="M159" s="220"/>
      <c r="N159" s="221"/>
      <c r="O159" s="221"/>
      <c r="P159" s="221"/>
      <c r="Q159" s="221"/>
      <c r="R159" s="221"/>
      <c r="S159" s="221"/>
      <c r="T159" s="222"/>
      <c r="AT159" s="216" t="s">
        <v>130</v>
      </c>
      <c r="AU159" s="216" t="s">
        <v>79</v>
      </c>
      <c r="AV159" s="11" t="s">
        <v>79</v>
      </c>
      <c r="AW159" s="11" t="s">
        <v>33</v>
      </c>
      <c r="AX159" s="11" t="s">
        <v>77</v>
      </c>
      <c r="AY159" s="216" t="s">
        <v>119</v>
      </c>
    </row>
    <row r="160" s="1" customFormat="1" ht="16.5" customHeight="1">
      <c r="B160" s="199"/>
      <c r="C160" s="200" t="s">
        <v>254</v>
      </c>
      <c r="D160" s="200" t="s">
        <v>121</v>
      </c>
      <c r="E160" s="201" t="s">
        <v>255</v>
      </c>
      <c r="F160" s="202" t="s">
        <v>256</v>
      </c>
      <c r="G160" s="203" t="s">
        <v>177</v>
      </c>
      <c r="H160" s="204">
        <v>566</v>
      </c>
      <c r="I160" s="205"/>
      <c r="J160" s="206">
        <f>ROUND(I160*H160,2)</f>
        <v>0</v>
      </c>
      <c r="K160" s="202" t="s">
        <v>125</v>
      </c>
      <c r="L160" s="44"/>
      <c r="M160" s="207" t="s">
        <v>5</v>
      </c>
      <c r="N160" s="208" t="s">
        <v>40</v>
      </c>
      <c r="O160" s="45"/>
      <c r="P160" s="209">
        <f>O160*H160</f>
        <v>0</v>
      </c>
      <c r="Q160" s="209">
        <v>0</v>
      </c>
      <c r="R160" s="209">
        <f>Q160*H160</f>
        <v>0</v>
      </c>
      <c r="S160" s="209">
        <v>0</v>
      </c>
      <c r="T160" s="210">
        <f>S160*H160</f>
        <v>0</v>
      </c>
      <c r="AR160" s="22" t="s">
        <v>126</v>
      </c>
      <c r="AT160" s="22" t="s">
        <v>121</v>
      </c>
      <c r="AU160" s="22" t="s">
        <v>79</v>
      </c>
      <c r="AY160" s="22" t="s">
        <v>119</v>
      </c>
      <c r="BE160" s="211">
        <f>IF(N160="základní",J160,0)</f>
        <v>0</v>
      </c>
      <c r="BF160" s="211">
        <f>IF(N160="snížená",J160,0)</f>
        <v>0</v>
      </c>
      <c r="BG160" s="211">
        <f>IF(N160="zákl. přenesená",J160,0)</f>
        <v>0</v>
      </c>
      <c r="BH160" s="211">
        <f>IF(N160="sníž. přenesená",J160,0)</f>
        <v>0</v>
      </c>
      <c r="BI160" s="211">
        <f>IF(N160="nulová",J160,0)</f>
        <v>0</v>
      </c>
      <c r="BJ160" s="22" t="s">
        <v>77</v>
      </c>
      <c r="BK160" s="211">
        <f>ROUND(I160*H160,2)</f>
        <v>0</v>
      </c>
      <c r="BL160" s="22" t="s">
        <v>126</v>
      </c>
      <c r="BM160" s="22" t="s">
        <v>257</v>
      </c>
    </row>
    <row r="161" s="1" customFormat="1">
      <c r="B161" s="44"/>
      <c r="D161" s="212" t="s">
        <v>128</v>
      </c>
      <c r="F161" s="213" t="s">
        <v>258</v>
      </c>
      <c r="I161" s="173"/>
      <c r="L161" s="44"/>
      <c r="M161" s="214"/>
      <c r="N161" s="45"/>
      <c r="O161" s="45"/>
      <c r="P161" s="45"/>
      <c r="Q161" s="45"/>
      <c r="R161" s="45"/>
      <c r="S161" s="45"/>
      <c r="T161" s="83"/>
      <c r="AT161" s="22" t="s">
        <v>128</v>
      </c>
      <c r="AU161" s="22" t="s">
        <v>79</v>
      </c>
    </row>
    <row r="162" s="11" customFormat="1">
      <c r="B162" s="215"/>
      <c r="D162" s="212" t="s">
        <v>130</v>
      </c>
      <c r="E162" s="216" t="s">
        <v>5</v>
      </c>
      <c r="F162" s="217" t="s">
        <v>259</v>
      </c>
      <c r="H162" s="218">
        <v>566</v>
      </c>
      <c r="I162" s="219"/>
      <c r="L162" s="215"/>
      <c r="M162" s="220"/>
      <c r="N162" s="221"/>
      <c r="O162" s="221"/>
      <c r="P162" s="221"/>
      <c r="Q162" s="221"/>
      <c r="R162" s="221"/>
      <c r="S162" s="221"/>
      <c r="T162" s="222"/>
      <c r="AT162" s="216" t="s">
        <v>130</v>
      </c>
      <c r="AU162" s="216" t="s">
        <v>79</v>
      </c>
      <c r="AV162" s="11" t="s">
        <v>79</v>
      </c>
      <c r="AW162" s="11" t="s">
        <v>33</v>
      </c>
      <c r="AX162" s="11" t="s">
        <v>77</v>
      </c>
      <c r="AY162" s="216" t="s">
        <v>119</v>
      </c>
    </row>
    <row r="163" s="1" customFormat="1" ht="16.5" customHeight="1">
      <c r="B163" s="199"/>
      <c r="C163" s="200" t="s">
        <v>260</v>
      </c>
      <c r="D163" s="200" t="s">
        <v>121</v>
      </c>
      <c r="E163" s="201" t="s">
        <v>261</v>
      </c>
      <c r="F163" s="202" t="s">
        <v>262</v>
      </c>
      <c r="G163" s="203" t="s">
        <v>177</v>
      </c>
      <c r="H163" s="204">
        <v>172.40000000000001</v>
      </c>
      <c r="I163" s="205"/>
      <c r="J163" s="206">
        <f>ROUND(I163*H163,2)</f>
        <v>0</v>
      </c>
      <c r="K163" s="202" t="s">
        <v>125</v>
      </c>
      <c r="L163" s="44"/>
      <c r="M163" s="207" t="s">
        <v>5</v>
      </c>
      <c r="N163" s="208" t="s">
        <v>40</v>
      </c>
      <c r="O163" s="45"/>
      <c r="P163" s="209">
        <f>O163*H163</f>
        <v>0</v>
      </c>
      <c r="Q163" s="209">
        <v>0</v>
      </c>
      <c r="R163" s="209">
        <f>Q163*H163</f>
        <v>0</v>
      </c>
      <c r="S163" s="209">
        <v>0</v>
      </c>
      <c r="T163" s="210">
        <f>S163*H163</f>
        <v>0</v>
      </c>
      <c r="AR163" s="22" t="s">
        <v>126</v>
      </c>
      <c r="AT163" s="22" t="s">
        <v>121</v>
      </c>
      <c r="AU163" s="22" t="s">
        <v>79</v>
      </c>
      <c r="AY163" s="22" t="s">
        <v>119</v>
      </c>
      <c r="BE163" s="211">
        <f>IF(N163="základní",J163,0)</f>
        <v>0</v>
      </c>
      <c r="BF163" s="211">
        <f>IF(N163="snížená",J163,0)</f>
        <v>0</v>
      </c>
      <c r="BG163" s="211">
        <f>IF(N163="zákl. přenesená",J163,0)</f>
        <v>0</v>
      </c>
      <c r="BH163" s="211">
        <f>IF(N163="sníž. přenesená",J163,0)</f>
        <v>0</v>
      </c>
      <c r="BI163" s="211">
        <f>IF(N163="nulová",J163,0)</f>
        <v>0</v>
      </c>
      <c r="BJ163" s="22" t="s">
        <v>77</v>
      </c>
      <c r="BK163" s="211">
        <f>ROUND(I163*H163,2)</f>
        <v>0</v>
      </c>
      <c r="BL163" s="22" t="s">
        <v>126</v>
      </c>
      <c r="BM163" s="22" t="s">
        <v>263</v>
      </c>
    </row>
    <row r="164" s="1" customFormat="1">
      <c r="B164" s="44"/>
      <c r="D164" s="212" t="s">
        <v>128</v>
      </c>
      <c r="F164" s="213" t="s">
        <v>264</v>
      </c>
      <c r="I164" s="173"/>
      <c r="L164" s="44"/>
      <c r="M164" s="214"/>
      <c r="N164" s="45"/>
      <c r="O164" s="45"/>
      <c r="P164" s="45"/>
      <c r="Q164" s="45"/>
      <c r="R164" s="45"/>
      <c r="S164" s="45"/>
      <c r="T164" s="83"/>
      <c r="AT164" s="22" t="s">
        <v>128</v>
      </c>
      <c r="AU164" s="22" t="s">
        <v>79</v>
      </c>
    </row>
    <row r="165" s="11" customFormat="1">
      <c r="B165" s="215"/>
      <c r="D165" s="212" t="s">
        <v>130</v>
      </c>
      <c r="E165" s="216" t="s">
        <v>5</v>
      </c>
      <c r="F165" s="217" t="s">
        <v>265</v>
      </c>
      <c r="H165" s="218">
        <v>92.400000000000006</v>
      </c>
      <c r="I165" s="219"/>
      <c r="L165" s="215"/>
      <c r="M165" s="220"/>
      <c r="N165" s="221"/>
      <c r="O165" s="221"/>
      <c r="P165" s="221"/>
      <c r="Q165" s="221"/>
      <c r="R165" s="221"/>
      <c r="S165" s="221"/>
      <c r="T165" s="222"/>
      <c r="AT165" s="216" t="s">
        <v>130</v>
      </c>
      <c r="AU165" s="216" t="s">
        <v>79</v>
      </c>
      <c r="AV165" s="11" t="s">
        <v>79</v>
      </c>
      <c r="AW165" s="11" t="s">
        <v>33</v>
      </c>
      <c r="AX165" s="11" t="s">
        <v>69</v>
      </c>
      <c r="AY165" s="216" t="s">
        <v>119</v>
      </c>
    </row>
    <row r="166" s="11" customFormat="1">
      <c r="B166" s="215"/>
      <c r="D166" s="212" t="s">
        <v>130</v>
      </c>
      <c r="E166" s="216" t="s">
        <v>5</v>
      </c>
      <c r="F166" s="217" t="s">
        <v>266</v>
      </c>
      <c r="H166" s="218">
        <v>80</v>
      </c>
      <c r="I166" s="219"/>
      <c r="L166" s="215"/>
      <c r="M166" s="220"/>
      <c r="N166" s="221"/>
      <c r="O166" s="221"/>
      <c r="P166" s="221"/>
      <c r="Q166" s="221"/>
      <c r="R166" s="221"/>
      <c r="S166" s="221"/>
      <c r="T166" s="222"/>
      <c r="AT166" s="216" t="s">
        <v>130</v>
      </c>
      <c r="AU166" s="216" t="s">
        <v>79</v>
      </c>
      <c r="AV166" s="11" t="s">
        <v>79</v>
      </c>
      <c r="AW166" s="11" t="s">
        <v>33</v>
      </c>
      <c r="AX166" s="11" t="s">
        <v>69</v>
      </c>
      <c r="AY166" s="216" t="s">
        <v>119</v>
      </c>
    </row>
    <row r="167" s="1" customFormat="1" ht="16.5" customHeight="1">
      <c r="B167" s="199"/>
      <c r="C167" s="200" t="s">
        <v>267</v>
      </c>
      <c r="D167" s="200" t="s">
        <v>121</v>
      </c>
      <c r="E167" s="201" t="s">
        <v>268</v>
      </c>
      <c r="F167" s="202" t="s">
        <v>269</v>
      </c>
      <c r="G167" s="203" t="s">
        <v>143</v>
      </c>
      <c r="H167" s="204">
        <v>781</v>
      </c>
      <c r="I167" s="205"/>
      <c r="J167" s="206">
        <f>ROUND(I167*H167,2)</f>
        <v>0</v>
      </c>
      <c r="K167" s="202" t="s">
        <v>125</v>
      </c>
      <c r="L167" s="44"/>
      <c r="M167" s="207" t="s">
        <v>5</v>
      </c>
      <c r="N167" s="208" t="s">
        <v>40</v>
      </c>
      <c r="O167" s="45"/>
      <c r="P167" s="209">
        <f>O167*H167</f>
        <v>0</v>
      </c>
      <c r="Q167" s="209">
        <v>0</v>
      </c>
      <c r="R167" s="209">
        <f>Q167*H167</f>
        <v>0</v>
      </c>
      <c r="S167" s="209">
        <v>0</v>
      </c>
      <c r="T167" s="210">
        <f>S167*H167</f>
        <v>0</v>
      </c>
      <c r="AR167" s="22" t="s">
        <v>126</v>
      </c>
      <c r="AT167" s="22" t="s">
        <v>121</v>
      </c>
      <c r="AU167" s="22" t="s">
        <v>79</v>
      </c>
      <c r="AY167" s="22" t="s">
        <v>119</v>
      </c>
      <c r="BE167" s="211">
        <f>IF(N167="základní",J167,0)</f>
        <v>0</v>
      </c>
      <c r="BF167" s="211">
        <f>IF(N167="snížená",J167,0)</f>
        <v>0</v>
      </c>
      <c r="BG167" s="211">
        <f>IF(N167="zákl. přenesená",J167,0)</f>
        <v>0</v>
      </c>
      <c r="BH167" s="211">
        <f>IF(N167="sníž. přenesená",J167,0)</f>
        <v>0</v>
      </c>
      <c r="BI167" s="211">
        <f>IF(N167="nulová",J167,0)</f>
        <v>0</v>
      </c>
      <c r="BJ167" s="22" t="s">
        <v>77</v>
      </c>
      <c r="BK167" s="211">
        <f>ROUND(I167*H167,2)</f>
        <v>0</v>
      </c>
      <c r="BL167" s="22" t="s">
        <v>126</v>
      </c>
      <c r="BM167" s="22" t="s">
        <v>270</v>
      </c>
    </row>
    <row r="168" s="1" customFormat="1">
      <c r="B168" s="44"/>
      <c r="D168" s="212" t="s">
        <v>128</v>
      </c>
      <c r="F168" s="213" t="s">
        <v>271</v>
      </c>
      <c r="I168" s="173"/>
      <c r="L168" s="44"/>
      <c r="M168" s="214"/>
      <c r="N168" s="45"/>
      <c r="O168" s="45"/>
      <c r="P168" s="45"/>
      <c r="Q168" s="45"/>
      <c r="R168" s="45"/>
      <c r="S168" s="45"/>
      <c r="T168" s="83"/>
      <c r="AT168" s="22" t="s">
        <v>128</v>
      </c>
      <c r="AU168" s="22" t="s">
        <v>79</v>
      </c>
    </row>
    <row r="169" s="11" customFormat="1">
      <c r="B169" s="215"/>
      <c r="D169" s="212" t="s">
        <v>130</v>
      </c>
      <c r="E169" s="216" t="s">
        <v>5</v>
      </c>
      <c r="F169" s="217" t="s">
        <v>272</v>
      </c>
      <c r="H169" s="218">
        <v>781</v>
      </c>
      <c r="I169" s="219"/>
      <c r="L169" s="215"/>
      <c r="M169" s="220"/>
      <c r="N169" s="221"/>
      <c r="O169" s="221"/>
      <c r="P169" s="221"/>
      <c r="Q169" s="221"/>
      <c r="R169" s="221"/>
      <c r="S169" s="221"/>
      <c r="T169" s="222"/>
      <c r="AT169" s="216" t="s">
        <v>130</v>
      </c>
      <c r="AU169" s="216" t="s">
        <v>79</v>
      </c>
      <c r="AV169" s="11" t="s">
        <v>79</v>
      </c>
      <c r="AW169" s="11" t="s">
        <v>33</v>
      </c>
      <c r="AX169" s="11" t="s">
        <v>77</v>
      </c>
      <c r="AY169" s="216" t="s">
        <v>119</v>
      </c>
    </row>
    <row r="170" s="10" customFormat="1" ht="29.88" customHeight="1">
      <c r="B170" s="186"/>
      <c r="D170" s="187" t="s">
        <v>68</v>
      </c>
      <c r="E170" s="197" t="s">
        <v>162</v>
      </c>
      <c r="F170" s="197" t="s">
        <v>273</v>
      </c>
      <c r="I170" s="189"/>
      <c r="J170" s="198">
        <f>BK170</f>
        <v>0</v>
      </c>
      <c r="L170" s="186"/>
      <c r="M170" s="191"/>
      <c r="N170" s="192"/>
      <c r="O170" s="192"/>
      <c r="P170" s="193">
        <f>SUM(P171:P177)</f>
        <v>0</v>
      </c>
      <c r="Q170" s="192"/>
      <c r="R170" s="193">
        <f>SUM(R171:R177)</f>
        <v>0</v>
      </c>
      <c r="S170" s="192"/>
      <c r="T170" s="194">
        <f>SUM(T171:T177)</f>
        <v>0</v>
      </c>
      <c r="AR170" s="187" t="s">
        <v>77</v>
      </c>
      <c r="AT170" s="195" t="s">
        <v>68</v>
      </c>
      <c r="AU170" s="195" t="s">
        <v>77</v>
      </c>
      <c r="AY170" s="187" t="s">
        <v>119</v>
      </c>
      <c r="BK170" s="196">
        <f>SUM(BK171:BK177)</f>
        <v>0</v>
      </c>
    </row>
    <row r="171" s="1" customFormat="1" ht="16.5" customHeight="1">
      <c r="B171" s="199"/>
      <c r="C171" s="200" t="s">
        <v>274</v>
      </c>
      <c r="D171" s="200" t="s">
        <v>121</v>
      </c>
      <c r="E171" s="201" t="s">
        <v>275</v>
      </c>
      <c r="F171" s="202" t="s">
        <v>276</v>
      </c>
      <c r="G171" s="203" t="s">
        <v>277</v>
      </c>
      <c r="H171" s="204">
        <v>4</v>
      </c>
      <c r="I171" s="205"/>
      <c r="J171" s="206">
        <f>ROUND(I171*H171,2)</f>
        <v>0</v>
      </c>
      <c r="K171" s="202" t="s">
        <v>125</v>
      </c>
      <c r="L171" s="44"/>
      <c r="M171" s="207" t="s">
        <v>5</v>
      </c>
      <c r="N171" s="208" t="s">
        <v>40</v>
      </c>
      <c r="O171" s="45"/>
      <c r="P171" s="209">
        <f>O171*H171</f>
        <v>0</v>
      </c>
      <c r="Q171" s="209">
        <v>0</v>
      </c>
      <c r="R171" s="209">
        <f>Q171*H171</f>
        <v>0</v>
      </c>
      <c r="S171" s="209">
        <v>0</v>
      </c>
      <c r="T171" s="210">
        <f>S171*H171</f>
        <v>0</v>
      </c>
      <c r="AR171" s="22" t="s">
        <v>126</v>
      </c>
      <c r="AT171" s="22" t="s">
        <v>121</v>
      </c>
      <c r="AU171" s="22" t="s">
        <v>79</v>
      </c>
      <c r="AY171" s="22" t="s">
        <v>119</v>
      </c>
      <c r="BE171" s="211">
        <f>IF(N171="základní",J171,0)</f>
        <v>0</v>
      </c>
      <c r="BF171" s="211">
        <f>IF(N171="snížená",J171,0)</f>
        <v>0</v>
      </c>
      <c r="BG171" s="211">
        <f>IF(N171="zákl. přenesená",J171,0)</f>
        <v>0</v>
      </c>
      <c r="BH171" s="211">
        <f>IF(N171="sníž. přenesená",J171,0)</f>
        <v>0</v>
      </c>
      <c r="BI171" s="211">
        <f>IF(N171="nulová",J171,0)</f>
        <v>0</v>
      </c>
      <c r="BJ171" s="22" t="s">
        <v>77</v>
      </c>
      <c r="BK171" s="211">
        <f>ROUND(I171*H171,2)</f>
        <v>0</v>
      </c>
      <c r="BL171" s="22" t="s">
        <v>126</v>
      </c>
      <c r="BM171" s="22" t="s">
        <v>278</v>
      </c>
    </row>
    <row r="172" s="1" customFormat="1">
      <c r="B172" s="44"/>
      <c r="D172" s="212" t="s">
        <v>128</v>
      </c>
      <c r="F172" s="213" t="s">
        <v>279</v>
      </c>
      <c r="I172" s="173"/>
      <c r="L172" s="44"/>
      <c r="M172" s="214"/>
      <c r="N172" s="45"/>
      <c r="O172" s="45"/>
      <c r="P172" s="45"/>
      <c r="Q172" s="45"/>
      <c r="R172" s="45"/>
      <c r="S172" s="45"/>
      <c r="T172" s="83"/>
      <c r="AT172" s="22" t="s">
        <v>128</v>
      </c>
      <c r="AU172" s="22" t="s">
        <v>79</v>
      </c>
    </row>
    <row r="173" s="1" customFormat="1">
      <c r="B173" s="44"/>
      <c r="D173" s="212" t="s">
        <v>189</v>
      </c>
      <c r="F173" s="223" t="s">
        <v>280</v>
      </c>
      <c r="I173" s="173"/>
      <c r="L173" s="44"/>
      <c r="M173" s="214"/>
      <c r="N173" s="45"/>
      <c r="O173" s="45"/>
      <c r="P173" s="45"/>
      <c r="Q173" s="45"/>
      <c r="R173" s="45"/>
      <c r="S173" s="45"/>
      <c r="T173" s="83"/>
      <c r="AT173" s="22" t="s">
        <v>189</v>
      </c>
      <c r="AU173" s="22" t="s">
        <v>79</v>
      </c>
    </row>
    <row r="174" s="1" customFormat="1" ht="16.5" customHeight="1">
      <c r="B174" s="199"/>
      <c r="C174" s="200" t="s">
        <v>281</v>
      </c>
      <c r="D174" s="200" t="s">
        <v>121</v>
      </c>
      <c r="E174" s="201" t="s">
        <v>282</v>
      </c>
      <c r="F174" s="202" t="s">
        <v>283</v>
      </c>
      <c r="G174" s="203" t="s">
        <v>277</v>
      </c>
      <c r="H174" s="204">
        <v>3</v>
      </c>
      <c r="I174" s="205"/>
      <c r="J174" s="206">
        <f>ROUND(I174*H174,2)</f>
        <v>0</v>
      </c>
      <c r="K174" s="202" t="s">
        <v>125</v>
      </c>
      <c r="L174" s="44"/>
      <c r="M174" s="207" t="s">
        <v>5</v>
      </c>
      <c r="N174" s="208" t="s">
        <v>40</v>
      </c>
      <c r="O174" s="45"/>
      <c r="P174" s="209">
        <f>O174*H174</f>
        <v>0</v>
      </c>
      <c r="Q174" s="209">
        <v>0</v>
      </c>
      <c r="R174" s="209">
        <f>Q174*H174</f>
        <v>0</v>
      </c>
      <c r="S174" s="209">
        <v>0</v>
      </c>
      <c r="T174" s="210">
        <f>S174*H174</f>
        <v>0</v>
      </c>
      <c r="AR174" s="22" t="s">
        <v>126</v>
      </c>
      <c r="AT174" s="22" t="s">
        <v>121</v>
      </c>
      <c r="AU174" s="22" t="s">
        <v>79</v>
      </c>
      <c r="AY174" s="22" t="s">
        <v>119</v>
      </c>
      <c r="BE174" s="211">
        <f>IF(N174="základní",J174,0)</f>
        <v>0</v>
      </c>
      <c r="BF174" s="211">
        <f>IF(N174="snížená",J174,0)</f>
        <v>0</v>
      </c>
      <c r="BG174" s="211">
        <f>IF(N174="zákl. přenesená",J174,0)</f>
        <v>0</v>
      </c>
      <c r="BH174" s="211">
        <f>IF(N174="sníž. přenesená",J174,0)</f>
        <v>0</v>
      </c>
      <c r="BI174" s="211">
        <f>IF(N174="nulová",J174,0)</f>
        <v>0</v>
      </c>
      <c r="BJ174" s="22" t="s">
        <v>77</v>
      </c>
      <c r="BK174" s="211">
        <f>ROUND(I174*H174,2)</f>
        <v>0</v>
      </c>
      <c r="BL174" s="22" t="s">
        <v>126</v>
      </c>
      <c r="BM174" s="22" t="s">
        <v>284</v>
      </c>
    </row>
    <row r="175" s="1" customFormat="1">
      <c r="B175" s="44"/>
      <c r="D175" s="212" t="s">
        <v>128</v>
      </c>
      <c r="F175" s="213" t="s">
        <v>285</v>
      </c>
      <c r="I175" s="173"/>
      <c r="L175" s="44"/>
      <c r="M175" s="214"/>
      <c r="N175" s="45"/>
      <c r="O175" s="45"/>
      <c r="P175" s="45"/>
      <c r="Q175" s="45"/>
      <c r="R175" s="45"/>
      <c r="S175" s="45"/>
      <c r="T175" s="83"/>
      <c r="AT175" s="22" t="s">
        <v>128</v>
      </c>
      <c r="AU175" s="22" t="s">
        <v>79</v>
      </c>
    </row>
    <row r="176" s="1" customFormat="1" ht="16.5" customHeight="1">
      <c r="B176" s="199"/>
      <c r="C176" s="200" t="s">
        <v>286</v>
      </c>
      <c r="D176" s="200" t="s">
        <v>121</v>
      </c>
      <c r="E176" s="201" t="s">
        <v>287</v>
      </c>
      <c r="F176" s="202" t="s">
        <v>288</v>
      </c>
      <c r="G176" s="203" t="s">
        <v>277</v>
      </c>
      <c r="H176" s="204">
        <v>18</v>
      </c>
      <c r="I176" s="205"/>
      <c r="J176" s="206">
        <f>ROUND(I176*H176,2)</f>
        <v>0</v>
      </c>
      <c r="K176" s="202" t="s">
        <v>125</v>
      </c>
      <c r="L176" s="44"/>
      <c r="M176" s="207" t="s">
        <v>5</v>
      </c>
      <c r="N176" s="208" t="s">
        <v>40</v>
      </c>
      <c r="O176" s="45"/>
      <c r="P176" s="209">
        <f>O176*H176</f>
        <v>0</v>
      </c>
      <c r="Q176" s="209">
        <v>0</v>
      </c>
      <c r="R176" s="209">
        <f>Q176*H176</f>
        <v>0</v>
      </c>
      <c r="S176" s="209">
        <v>0</v>
      </c>
      <c r="T176" s="210">
        <f>S176*H176</f>
        <v>0</v>
      </c>
      <c r="AR176" s="22" t="s">
        <v>126</v>
      </c>
      <c r="AT176" s="22" t="s">
        <v>121</v>
      </c>
      <c r="AU176" s="22" t="s">
        <v>79</v>
      </c>
      <c r="AY176" s="22" t="s">
        <v>119</v>
      </c>
      <c r="BE176" s="211">
        <f>IF(N176="základní",J176,0)</f>
        <v>0</v>
      </c>
      <c r="BF176" s="211">
        <f>IF(N176="snížená",J176,0)</f>
        <v>0</v>
      </c>
      <c r="BG176" s="211">
        <f>IF(N176="zákl. přenesená",J176,0)</f>
        <v>0</v>
      </c>
      <c r="BH176" s="211">
        <f>IF(N176="sníž. přenesená",J176,0)</f>
        <v>0</v>
      </c>
      <c r="BI176" s="211">
        <f>IF(N176="nulová",J176,0)</f>
        <v>0</v>
      </c>
      <c r="BJ176" s="22" t="s">
        <v>77</v>
      </c>
      <c r="BK176" s="211">
        <f>ROUND(I176*H176,2)</f>
        <v>0</v>
      </c>
      <c r="BL176" s="22" t="s">
        <v>126</v>
      </c>
      <c r="BM176" s="22" t="s">
        <v>289</v>
      </c>
    </row>
    <row r="177" s="1" customFormat="1">
      <c r="B177" s="44"/>
      <c r="D177" s="212" t="s">
        <v>128</v>
      </c>
      <c r="F177" s="213" t="s">
        <v>285</v>
      </c>
      <c r="I177" s="173"/>
      <c r="L177" s="44"/>
      <c r="M177" s="214"/>
      <c r="N177" s="45"/>
      <c r="O177" s="45"/>
      <c r="P177" s="45"/>
      <c r="Q177" s="45"/>
      <c r="R177" s="45"/>
      <c r="S177" s="45"/>
      <c r="T177" s="83"/>
      <c r="AT177" s="22" t="s">
        <v>128</v>
      </c>
      <c r="AU177" s="22" t="s">
        <v>79</v>
      </c>
    </row>
    <row r="178" s="10" customFormat="1" ht="29.88" customHeight="1">
      <c r="B178" s="186"/>
      <c r="D178" s="187" t="s">
        <v>68</v>
      </c>
      <c r="E178" s="197" t="s">
        <v>168</v>
      </c>
      <c r="F178" s="197" t="s">
        <v>290</v>
      </c>
      <c r="I178" s="189"/>
      <c r="J178" s="198">
        <f>BK178</f>
        <v>0</v>
      </c>
      <c r="L178" s="186"/>
      <c r="M178" s="191"/>
      <c r="N178" s="192"/>
      <c r="O178" s="192"/>
      <c r="P178" s="193">
        <f>SUM(P179:P204)</f>
        <v>0</v>
      </c>
      <c r="Q178" s="192"/>
      <c r="R178" s="193">
        <f>SUM(R179:R204)</f>
        <v>0</v>
      </c>
      <c r="S178" s="192"/>
      <c r="T178" s="194">
        <f>SUM(T179:T204)</f>
        <v>0</v>
      </c>
      <c r="AR178" s="187" t="s">
        <v>77</v>
      </c>
      <c r="AT178" s="195" t="s">
        <v>68</v>
      </c>
      <c r="AU178" s="195" t="s">
        <v>77</v>
      </c>
      <c r="AY178" s="187" t="s">
        <v>119</v>
      </c>
      <c r="BK178" s="196">
        <f>SUM(BK179:BK204)</f>
        <v>0</v>
      </c>
    </row>
    <row r="179" s="1" customFormat="1" ht="25.5" customHeight="1">
      <c r="B179" s="199"/>
      <c r="C179" s="200" t="s">
        <v>291</v>
      </c>
      <c r="D179" s="200" t="s">
        <v>121</v>
      </c>
      <c r="E179" s="201" t="s">
        <v>292</v>
      </c>
      <c r="F179" s="202" t="s">
        <v>293</v>
      </c>
      <c r="G179" s="203" t="s">
        <v>277</v>
      </c>
      <c r="H179" s="204">
        <v>8</v>
      </c>
      <c r="I179" s="205"/>
      <c r="J179" s="206">
        <f>ROUND(I179*H179,2)</f>
        <v>0</v>
      </c>
      <c r="K179" s="202" t="s">
        <v>125</v>
      </c>
      <c r="L179" s="44"/>
      <c r="M179" s="207" t="s">
        <v>5</v>
      </c>
      <c r="N179" s="208" t="s">
        <v>40</v>
      </c>
      <c r="O179" s="45"/>
      <c r="P179" s="209">
        <f>O179*H179</f>
        <v>0</v>
      </c>
      <c r="Q179" s="209">
        <v>0</v>
      </c>
      <c r="R179" s="209">
        <f>Q179*H179</f>
        <v>0</v>
      </c>
      <c r="S179" s="209">
        <v>0</v>
      </c>
      <c r="T179" s="210">
        <f>S179*H179</f>
        <v>0</v>
      </c>
      <c r="AR179" s="22" t="s">
        <v>126</v>
      </c>
      <c r="AT179" s="22" t="s">
        <v>121</v>
      </c>
      <c r="AU179" s="22" t="s">
        <v>79</v>
      </c>
      <c r="AY179" s="22" t="s">
        <v>119</v>
      </c>
      <c r="BE179" s="211">
        <f>IF(N179="základní",J179,0)</f>
        <v>0</v>
      </c>
      <c r="BF179" s="211">
        <f>IF(N179="snížená",J179,0)</f>
        <v>0</v>
      </c>
      <c r="BG179" s="211">
        <f>IF(N179="zákl. přenesená",J179,0)</f>
        <v>0</v>
      </c>
      <c r="BH179" s="211">
        <f>IF(N179="sníž. přenesená",J179,0)</f>
        <v>0</v>
      </c>
      <c r="BI179" s="211">
        <f>IF(N179="nulová",J179,0)</f>
        <v>0</v>
      </c>
      <c r="BJ179" s="22" t="s">
        <v>77</v>
      </c>
      <c r="BK179" s="211">
        <f>ROUND(I179*H179,2)</f>
        <v>0</v>
      </c>
      <c r="BL179" s="22" t="s">
        <v>126</v>
      </c>
      <c r="BM179" s="22" t="s">
        <v>294</v>
      </c>
    </row>
    <row r="180" s="1" customFormat="1">
      <c r="B180" s="44"/>
      <c r="D180" s="212" t="s">
        <v>128</v>
      </c>
      <c r="F180" s="213" t="s">
        <v>295</v>
      </c>
      <c r="I180" s="173"/>
      <c r="L180" s="44"/>
      <c r="M180" s="214"/>
      <c r="N180" s="45"/>
      <c r="O180" s="45"/>
      <c r="P180" s="45"/>
      <c r="Q180" s="45"/>
      <c r="R180" s="45"/>
      <c r="S180" s="45"/>
      <c r="T180" s="83"/>
      <c r="AT180" s="22" t="s">
        <v>128</v>
      </c>
      <c r="AU180" s="22" t="s">
        <v>79</v>
      </c>
    </row>
    <row r="181" s="1" customFormat="1" ht="25.5" customHeight="1">
      <c r="B181" s="199"/>
      <c r="C181" s="200" t="s">
        <v>296</v>
      </c>
      <c r="D181" s="200" t="s">
        <v>121</v>
      </c>
      <c r="E181" s="201" t="s">
        <v>297</v>
      </c>
      <c r="F181" s="202" t="s">
        <v>298</v>
      </c>
      <c r="G181" s="203" t="s">
        <v>277</v>
      </c>
      <c r="H181" s="204">
        <v>8</v>
      </c>
      <c r="I181" s="205"/>
      <c r="J181" s="206">
        <f>ROUND(I181*H181,2)</f>
        <v>0</v>
      </c>
      <c r="K181" s="202" t="s">
        <v>125</v>
      </c>
      <c r="L181" s="44"/>
      <c r="M181" s="207" t="s">
        <v>5</v>
      </c>
      <c r="N181" s="208" t="s">
        <v>40</v>
      </c>
      <c r="O181" s="45"/>
      <c r="P181" s="209">
        <f>O181*H181</f>
        <v>0</v>
      </c>
      <c r="Q181" s="209">
        <v>0</v>
      </c>
      <c r="R181" s="209">
        <f>Q181*H181</f>
        <v>0</v>
      </c>
      <c r="S181" s="209">
        <v>0</v>
      </c>
      <c r="T181" s="210">
        <f>S181*H181</f>
        <v>0</v>
      </c>
      <c r="AR181" s="22" t="s">
        <v>126</v>
      </c>
      <c r="AT181" s="22" t="s">
        <v>121</v>
      </c>
      <c r="AU181" s="22" t="s">
        <v>79</v>
      </c>
      <c r="AY181" s="22" t="s">
        <v>119</v>
      </c>
      <c r="BE181" s="211">
        <f>IF(N181="základní",J181,0)</f>
        <v>0</v>
      </c>
      <c r="BF181" s="211">
        <f>IF(N181="snížená",J181,0)</f>
        <v>0</v>
      </c>
      <c r="BG181" s="211">
        <f>IF(N181="zákl. přenesená",J181,0)</f>
        <v>0</v>
      </c>
      <c r="BH181" s="211">
        <f>IF(N181="sníž. přenesená",J181,0)</f>
        <v>0</v>
      </c>
      <c r="BI181" s="211">
        <f>IF(N181="nulová",J181,0)</f>
        <v>0</v>
      </c>
      <c r="BJ181" s="22" t="s">
        <v>77</v>
      </c>
      <c r="BK181" s="211">
        <f>ROUND(I181*H181,2)</f>
        <v>0</v>
      </c>
      <c r="BL181" s="22" t="s">
        <v>126</v>
      </c>
      <c r="BM181" s="22" t="s">
        <v>299</v>
      </c>
    </row>
    <row r="182" s="1" customFormat="1">
      <c r="B182" s="44"/>
      <c r="D182" s="212" t="s">
        <v>128</v>
      </c>
      <c r="F182" s="213" t="s">
        <v>300</v>
      </c>
      <c r="I182" s="173"/>
      <c r="L182" s="44"/>
      <c r="M182" s="214"/>
      <c r="N182" s="45"/>
      <c r="O182" s="45"/>
      <c r="P182" s="45"/>
      <c r="Q182" s="45"/>
      <c r="R182" s="45"/>
      <c r="S182" s="45"/>
      <c r="T182" s="83"/>
      <c r="AT182" s="22" t="s">
        <v>128</v>
      </c>
      <c r="AU182" s="22" t="s">
        <v>79</v>
      </c>
    </row>
    <row r="183" s="1" customFormat="1" ht="16.5" customHeight="1">
      <c r="B183" s="199"/>
      <c r="C183" s="200" t="s">
        <v>301</v>
      </c>
      <c r="D183" s="200" t="s">
        <v>121</v>
      </c>
      <c r="E183" s="201" t="s">
        <v>302</v>
      </c>
      <c r="F183" s="202" t="s">
        <v>303</v>
      </c>
      <c r="G183" s="203" t="s">
        <v>177</v>
      </c>
      <c r="H183" s="204">
        <v>8</v>
      </c>
      <c r="I183" s="205"/>
      <c r="J183" s="206">
        <f>ROUND(I183*H183,2)</f>
        <v>0</v>
      </c>
      <c r="K183" s="202" t="s">
        <v>125</v>
      </c>
      <c r="L183" s="44"/>
      <c r="M183" s="207" t="s">
        <v>5</v>
      </c>
      <c r="N183" s="208" t="s">
        <v>40</v>
      </c>
      <c r="O183" s="45"/>
      <c r="P183" s="209">
        <f>O183*H183</f>
        <v>0</v>
      </c>
      <c r="Q183" s="209">
        <v>0</v>
      </c>
      <c r="R183" s="209">
        <f>Q183*H183</f>
        <v>0</v>
      </c>
      <c r="S183" s="209">
        <v>0</v>
      </c>
      <c r="T183" s="210">
        <f>S183*H183</f>
        <v>0</v>
      </c>
      <c r="AR183" s="22" t="s">
        <v>126</v>
      </c>
      <c r="AT183" s="22" t="s">
        <v>121</v>
      </c>
      <c r="AU183" s="22" t="s">
        <v>79</v>
      </c>
      <c r="AY183" s="22" t="s">
        <v>119</v>
      </c>
      <c r="BE183" s="211">
        <f>IF(N183="základní",J183,0)</f>
        <v>0</v>
      </c>
      <c r="BF183" s="211">
        <f>IF(N183="snížená",J183,0)</f>
        <v>0</v>
      </c>
      <c r="BG183" s="211">
        <f>IF(N183="zákl. přenesená",J183,0)</f>
        <v>0</v>
      </c>
      <c r="BH183" s="211">
        <f>IF(N183="sníž. přenesená",J183,0)</f>
        <v>0</v>
      </c>
      <c r="BI183" s="211">
        <f>IF(N183="nulová",J183,0)</f>
        <v>0</v>
      </c>
      <c r="BJ183" s="22" t="s">
        <v>77</v>
      </c>
      <c r="BK183" s="211">
        <f>ROUND(I183*H183,2)</f>
        <v>0</v>
      </c>
      <c r="BL183" s="22" t="s">
        <v>126</v>
      </c>
      <c r="BM183" s="22" t="s">
        <v>304</v>
      </c>
    </row>
    <row r="184" s="1" customFormat="1">
      <c r="B184" s="44"/>
      <c r="D184" s="212" t="s">
        <v>128</v>
      </c>
      <c r="F184" s="213" t="s">
        <v>305</v>
      </c>
      <c r="I184" s="173"/>
      <c r="L184" s="44"/>
      <c r="M184" s="214"/>
      <c r="N184" s="45"/>
      <c r="O184" s="45"/>
      <c r="P184" s="45"/>
      <c r="Q184" s="45"/>
      <c r="R184" s="45"/>
      <c r="S184" s="45"/>
      <c r="T184" s="83"/>
      <c r="AT184" s="22" t="s">
        <v>128</v>
      </c>
      <c r="AU184" s="22" t="s">
        <v>79</v>
      </c>
    </row>
    <row r="185" s="11" customFormat="1">
      <c r="B185" s="215"/>
      <c r="D185" s="212" t="s">
        <v>130</v>
      </c>
      <c r="E185" s="216" t="s">
        <v>5</v>
      </c>
      <c r="F185" s="217" t="s">
        <v>306</v>
      </c>
      <c r="H185" s="218">
        <v>3</v>
      </c>
      <c r="I185" s="219"/>
      <c r="L185" s="215"/>
      <c r="M185" s="220"/>
      <c r="N185" s="221"/>
      <c r="O185" s="221"/>
      <c r="P185" s="221"/>
      <c r="Q185" s="221"/>
      <c r="R185" s="221"/>
      <c r="S185" s="221"/>
      <c r="T185" s="222"/>
      <c r="AT185" s="216" t="s">
        <v>130</v>
      </c>
      <c r="AU185" s="216" t="s">
        <v>79</v>
      </c>
      <c r="AV185" s="11" t="s">
        <v>79</v>
      </c>
      <c r="AW185" s="11" t="s">
        <v>33</v>
      </c>
      <c r="AX185" s="11" t="s">
        <v>69</v>
      </c>
      <c r="AY185" s="216" t="s">
        <v>119</v>
      </c>
    </row>
    <row r="186" s="11" customFormat="1">
      <c r="B186" s="215"/>
      <c r="D186" s="212" t="s">
        <v>130</v>
      </c>
      <c r="E186" s="216" t="s">
        <v>5</v>
      </c>
      <c r="F186" s="217" t="s">
        <v>307</v>
      </c>
      <c r="H186" s="218">
        <v>5</v>
      </c>
      <c r="I186" s="219"/>
      <c r="L186" s="215"/>
      <c r="M186" s="220"/>
      <c r="N186" s="221"/>
      <c r="O186" s="221"/>
      <c r="P186" s="221"/>
      <c r="Q186" s="221"/>
      <c r="R186" s="221"/>
      <c r="S186" s="221"/>
      <c r="T186" s="222"/>
      <c r="AT186" s="216" t="s">
        <v>130</v>
      </c>
      <c r="AU186" s="216" t="s">
        <v>79</v>
      </c>
      <c r="AV186" s="11" t="s">
        <v>79</v>
      </c>
      <c r="AW186" s="11" t="s">
        <v>33</v>
      </c>
      <c r="AX186" s="11" t="s">
        <v>69</v>
      </c>
      <c r="AY186" s="216" t="s">
        <v>119</v>
      </c>
    </row>
    <row r="187" s="1" customFormat="1" ht="16.5" customHeight="1">
      <c r="B187" s="199"/>
      <c r="C187" s="200" t="s">
        <v>308</v>
      </c>
      <c r="D187" s="200" t="s">
        <v>121</v>
      </c>
      <c r="E187" s="201" t="s">
        <v>309</v>
      </c>
      <c r="F187" s="202" t="s">
        <v>310</v>
      </c>
      <c r="G187" s="203" t="s">
        <v>143</v>
      </c>
      <c r="H187" s="204">
        <v>152</v>
      </c>
      <c r="I187" s="205"/>
      <c r="J187" s="206">
        <f>ROUND(I187*H187,2)</f>
        <v>0</v>
      </c>
      <c r="K187" s="202" t="s">
        <v>125</v>
      </c>
      <c r="L187" s="44"/>
      <c r="M187" s="207" t="s">
        <v>5</v>
      </c>
      <c r="N187" s="208" t="s">
        <v>40</v>
      </c>
      <c r="O187" s="45"/>
      <c r="P187" s="209">
        <f>O187*H187</f>
        <v>0</v>
      </c>
      <c r="Q187" s="209">
        <v>0</v>
      </c>
      <c r="R187" s="209">
        <f>Q187*H187</f>
        <v>0</v>
      </c>
      <c r="S187" s="209">
        <v>0</v>
      </c>
      <c r="T187" s="210">
        <f>S187*H187</f>
        <v>0</v>
      </c>
      <c r="AR187" s="22" t="s">
        <v>126</v>
      </c>
      <c r="AT187" s="22" t="s">
        <v>121</v>
      </c>
      <c r="AU187" s="22" t="s">
        <v>79</v>
      </c>
      <c r="AY187" s="22" t="s">
        <v>119</v>
      </c>
      <c r="BE187" s="211">
        <f>IF(N187="základní",J187,0)</f>
        <v>0</v>
      </c>
      <c r="BF187" s="211">
        <f>IF(N187="snížená",J187,0)</f>
        <v>0</v>
      </c>
      <c r="BG187" s="211">
        <f>IF(N187="zákl. přenesená",J187,0)</f>
        <v>0</v>
      </c>
      <c r="BH187" s="211">
        <f>IF(N187="sníž. přenesená",J187,0)</f>
        <v>0</v>
      </c>
      <c r="BI187" s="211">
        <f>IF(N187="nulová",J187,0)</f>
        <v>0</v>
      </c>
      <c r="BJ187" s="22" t="s">
        <v>77</v>
      </c>
      <c r="BK187" s="211">
        <f>ROUND(I187*H187,2)</f>
        <v>0</v>
      </c>
      <c r="BL187" s="22" t="s">
        <v>126</v>
      </c>
      <c r="BM187" s="22" t="s">
        <v>311</v>
      </c>
    </row>
    <row r="188" s="1" customFormat="1">
      <c r="B188" s="44"/>
      <c r="D188" s="212" t="s">
        <v>128</v>
      </c>
      <c r="F188" s="213" t="s">
        <v>312</v>
      </c>
      <c r="I188" s="173"/>
      <c r="L188" s="44"/>
      <c r="M188" s="214"/>
      <c r="N188" s="45"/>
      <c r="O188" s="45"/>
      <c r="P188" s="45"/>
      <c r="Q188" s="45"/>
      <c r="R188" s="45"/>
      <c r="S188" s="45"/>
      <c r="T188" s="83"/>
      <c r="AT188" s="22" t="s">
        <v>128</v>
      </c>
      <c r="AU188" s="22" t="s">
        <v>79</v>
      </c>
    </row>
    <row r="189" s="11" customFormat="1">
      <c r="B189" s="215"/>
      <c r="D189" s="212" t="s">
        <v>130</v>
      </c>
      <c r="E189" s="216" t="s">
        <v>5</v>
      </c>
      <c r="F189" s="217" t="s">
        <v>313</v>
      </c>
      <c r="H189" s="218">
        <v>152</v>
      </c>
      <c r="I189" s="219"/>
      <c r="L189" s="215"/>
      <c r="M189" s="220"/>
      <c r="N189" s="221"/>
      <c r="O189" s="221"/>
      <c r="P189" s="221"/>
      <c r="Q189" s="221"/>
      <c r="R189" s="221"/>
      <c r="S189" s="221"/>
      <c r="T189" s="222"/>
      <c r="AT189" s="216" t="s">
        <v>130</v>
      </c>
      <c r="AU189" s="216" t="s">
        <v>79</v>
      </c>
      <c r="AV189" s="11" t="s">
        <v>79</v>
      </c>
      <c r="AW189" s="11" t="s">
        <v>33</v>
      </c>
      <c r="AX189" s="11" t="s">
        <v>77</v>
      </c>
      <c r="AY189" s="216" t="s">
        <v>119</v>
      </c>
    </row>
    <row r="190" s="1" customFormat="1" ht="16.5" customHeight="1">
      <c r="B190" s="199"/>
      <c r="C190" s="200" t="s">
        <v>314</v>
      </c>
      <c r="D190" s="200" t="s">
        <v>121</v>
      </c>
      <c r="E190" s="201" t="s">
        <v>315</v>
      </c>
      <c r="F190" s="202" t="s">
        <v>316</v>
      </c>
      <c r="G190" s="203" t="s">
        <v>143</v>
      </c>
      <c r="H190" s="204">
        <v>893</v>
      </c>
      <c r="I190" s="205"/>
      <c r="J190" s="206">
        <f>ROUND(I190*H190,2)</f>
        <v>0</v>
      </c>
      <c r="K190" s="202" t="s">
        <v>125</v>
      </c>
      <c r="L190" s="44"/>
      <c r="M190" s="207" t="s">
        <v>5</v>
      </c>
      <c r="N190" s="208" t="s">
        <v>40</v>
      </c>
      <c r="O190" s="45"/>
      <c r="P190" s="209">
        <f>O190*H190</f>
        <v>0</v>
      </c>
      <c r="Q190" s="209">
        <v>0</v>
      </c>
      <c r="R190" s="209">
        <f>Q190*H190</f>
        <v>0</v>
      </c>
      <c r="S190" s="209">
        <v>0</v>
      </c>
      <c r="T190" s="210">
        <f>S190*H190</f>
        <v>0</v>
      </c>
      <c r="AR190" s="22" t="s">
        <v>126</v>
      </c>
      <c r="AT190" s="22" t="s">
        <v>121</v>
      </c>
      <c r="AU190" s="22" t="s">
        <v>79</v>
      </c>
      <c r="AY190" s="22" t="s">
        <v>119</v>
      </c>
      <c r="BE190" s="211">
        <f>IF(N190="základní",J190,0)</f>
        <v>0</v>
      </c>
      <c r="BF190" s="211">
        <f>IF(N190="snížená",J190,0)</f>
        <v>0</v>
      </c>
      <c r="BG190" s="211">
        <f>IF(N190="zákl. přenesená",J190,0)</f>
        <v>0</v>
      </c>
      <c r="BH190" s="211">
        <f>IF(N190="sníž. přenesená",J190,0)</f>
        <v>0</v>
      </c>
      <c r="BI190" s="211">
        <f>IF(N190="nulová",J190,0)</f>
        <v>0</v>
      </c>
      <c r="BJ190" s="22" t="s">
        <v>77</v>
      </c>
      <c r="BK190" s="211">
        <f>ROUND(I190*H190,2)</f>
        <v>0</v>
      </c>
      <c r="BL190" s="22" t="s">
        <v>126</v>
      </c>
      <c r="BM190" s="22" t="s">
        <v>317</v>
      </c>
    </row>
    <row r="191" s="1" customFormat="1">
      <c r="B191" s="44"/>
      <c r="D191" s="212" t="s">
        <v>128</v>
      </c>
      <c r="F191" s="213" t="s">
        <v>312</v>
      </c>
      <c r="I191" s="173"/>
      <c r="L191" s="44"/>
      <c r="M191" s="214"/>
      <c r="N191" s="45"/>
      <c r="O191" s="45"/>
      <c r="P191" s="45"/>
      <c r="Q191" s="45"/>
      <c r="R191" s="45"/>
      <c r="S191" s="45"/>
      <c r="T191" s="83"/>
      <c r="AT191" s="22" t="s">
        <v>128</v>
      </c>
      <c r="AU191" s="22" t="s">
        <v>79</v>
      </c>
    </row>
    <row r="192" s="11" customFormat="1">
      <c r="B192" s="215"/>
      <c r="D192" s="212" t="s">
        <v>130</v>
      </c>
      <c r="E192" s="216" t="s">
        <v>5</v>
      </c>
      <c r="F192" s="217" t="s">
        <v>318</v>
      </c>
      <c r="H192" s="218">
        <v>893</v>
      </c>
      <c r="I192" s="219"/>
      <c r="L192" s="215"/>
      <c r="M192" s="220"/>
      <c r="N192" s="221"/>
      <c r="O192" s="221"/>
      <c r="P192" s="221"/>
      <c r="Q192" s="221"/>
      <c r="R192" s="221"/>
      <c r="S192" s="221"/>
      <c r="T192" s="222"/>
      <c r="AT192" s="216" t="s">
        <v>130</v>
      </c>
      <c r="AU192" s="216" t="s">
        <v>79</v>
      </c>
      <c r="AV192" s="11" t="s">
        <v>79</v>
      </c>
      <c r="AW192" s="11" t="s">
        <v>33</v>
      </c>
      <c r="AX192" s="11" t="s">
        <v>77</v>
      </c>
      <c r="AY192" s="216" t="s">
        <v>119</v>
      </c>
    </row>
    <row r="193" s="1" customFormat="1" ht="16.5" customHeight="1">
      <c r="B193" s="199"/>
      <c r="C193" s="200" t="s">
        <v>319</v>
      </c>
      <c r="D193" s="200" t="s">
        <v>121</v>
      </c>
      <c r="E193" s="201" t="s">
        <v>320</v>
      </c>
      <c r="F193" s="202" t="s">
        <v>321</v>
      </c>
      <c r="G193" s="203" t="s">
        <v>143</v>
      </c>
      <c r="H193" s="204">
        <v>132.40000000000001</v>
      </c>
      <c r="I193" s="205"/>
      <c r="J193" s="206">
        <f>ROUND(I193*H193,2)</f>
        <v>0</v>
      </c>
      <c r="K193" s="202" t="s">
        <v>125</v>
      </c>
      <c r="L193" s="44"/>
      <c r="M193" s="207" t="s">
        <v>5</v>
      </c>
      <c r="N193" s="208" t="s">
        <v>40</v>
      </c>
      <c r="O193" s="45"/>
      <c r="P193" s="209">
        <f>O193*H193</f>
        <v>0</v>
      </c>
      <c r="Q193" s="209">
        <v>0</v>
      </c>
      <c r="R193" s="209">
        <f>Q193*H193</f>
        <v>0</v>
      </c>
      <c r="S193" s="209">
        <v>0</v>
      </c>
      <c r="T193" s="210">
        <f>S193*H193</f>
        <v>0</v>
      </c>
      <c r="AR193" s="22" t="s">
        <v>126</v>
      </c>
      <c r="AT193" s="22" t="s">
        <v>121</v>
      </c>
      <c r="AU193" s="22" t="s">
        <v>79</v>
      </c>
      <c r="AY193" s="22" t="s">
        <v>119</v>
      </c>
      <c r="BE193" s="211">
        <f>IF(N193="základní",J193,0)</f>
        <v>0</v>
      </c>
      <c r="BF193" s="211">
        <f>IF(N193="snížená",J193,0)</f>
        <v>0</v>
      </c>
      <c r="BG193" s="211">
        <f>IF(N193="zákl. přenesená",J193,0)</f>
        <v>0</v>
      </c>
      <c r="BH193" s="211">
        <f>IF(N193="sníž. přenesená",J193,0)</f>
        <v>0</v>
      </c>
      <c r="BI193" s="211">
        <f>IF(N193="nulová",J193,0)</f>
        <v>0</v>
      </c>
      <c r="BJ193" s="22" t="s">
        <v>77</v>
      </c>
      <c r="BK193" s="211">
        <f>ROUND(I193*H193,2)</f>
        <v>0</v>
      </c>
      <c r="BL193" s="22" t="s">
        <v>126</v>
      </c>
      <c r="BM193" s="22" t="s">
        <v>322</v>
      </c>
    </row>
    <row r="194" s="1" customFormat="1">
      <c r="B194" s="44"/>
      <c r="D194" s="212" t="s">
        <v>128</v>
      </c>
      <c r="F194" s="213" t="s">
        <v>323</v>
      </c>
      <c r="I194" s="173"/>
      <c r="L194" s="44"/>
      <c r="M194" s="214"/>
      <c r="N194" s="45"/>
      <c r="O194" s="45"/>
      <c r="P194" s="45"/>
      <c r="Q194" s="45"/>
      <c r="R194" s="45"/>
      <c r="S194" s="45"/>
      <c r="T194" s="83"/>
      <c r="AT194" s="22" t="s">
        <v>128</v>
      </c>
      <c r="AU194" s="22" t="s">
        <v>79</v>
      </c>
    </row>
    <row r="195" s="11" customFormat="1">
      <c r="B195" s="215"/>
      <c r="D195" s="212" t="s">
        <v>130</v>
      </c>
      <c r="E195" s="216" t="s">
        <v>5</v>
      </c>
      <c r="F195" s="217" t="s">
        <v>324</v>
      </c>
      <c r="H195" s="218">
        <v>18</v>
      </c>
      <c r="I195" s="219"/>
      <c r="L195" s="215"/>
      <c r="M195" s="220"/>
      <c r="N195" s="221"/>
      <c r="O195" s="221"/>
      <c r="P195" s="221"/>
      <c r="Q195" s="221"/>
      <c r="R195" s="221"/>
      <c r="S195" s="221"/>
      <c r="T195" s="222"/>
      <c r="AT195" s="216" t="s">
        <v>130</v>
      </c>
      <c r="AU195" s="216" t="s">
        <v>79</v>
      </c>
      <c r="AV195" s="11" t="s">
        <v>79</v>
      </c>
      <c r="AW195" s="11" t="s">
        <v>33</v>
      </c>
      <c r="AX195" s="11" t="s">
        <v>69</v>
      </c>
      <c r="AY195" s="216" t="s">
        <v>119</v>
      </c>
    </row>
    <row r="196" s="11" customFormat="1">
      <c r="B196" s="215"/>
      <c r="D196" s="212" t="s">
        <v>130</v>
      </c>
      <c r="E196" s="216" t="s">
        <v>5</v>
      </c>
      <c r="F196" s="217" t="s">
        <v>325</v>
      </c>
      <c r="H196" s="218">
        <v>114.40000000000001</v>
      </c>
      <c r="I196" s="219"/>
      <c r="L196" s="215"/>
      <c r="M196" s="220"/>
      <c r="N196" s="221"/>
      <c r="O196" s="221"/>
      <c r="P196" s="221"/>
      <c r="Q196" s="221"/>
      <c r="R196" s="221"/>
      <c r="S196" s="221"/>
      <c r="T196" s="222"/>
      <c r="AT196" s="216" t="s">
        <v>130</v>
      </c>
      <c r="AU196" s="216" t="s">
        <v>79</v>
      </c>
      <c r="AV196" s="11" t="s">
        <v>79</v>
      </c>
      <c r="AW196" s="11" t="s">
        <v>33</v>
      </c>
      <c r="AX196" s="11" t="s">
        <v>69</v>
      </c>
      <c r="AY196" s="216" t="s">
        <v>119</v>
      </c>
    </row>
    <row r="197" s="1" customFormat="1" ht="16.5" customHeight="1">
      <c r="B197" s="199"/>
      <c r="C197" s="200" t="s">
        <v>326</v>
      </c>
      <c r="D197" s="200" t="s">
        <v>121</v>
      </c>
      <c r="E197" s="201" t="s">
        <v>327</v>
      </c>
      <c r="F197" s="202" t="s">
        <v>328</v>
      </c>
      <c r="G197" s="203" t="s">
        <v>143</v>
      </c>
      <c r="H197" s="204">
        <v>51.5</v>
      </c>
      <c r="I197" s="205"/>
      <c r="J197" s="206">
        <f>ROUND(I197*H197,2)</f>
        <v>0</v>
      </c>
      <c r="K197" s="202" t="s">
        <v>125</v>
      </c>
      <c r="L197" s="44"/>
      <c r="M197" s="207" t="s">
        <v>5</v>
      </c>
      <c r="N197" s="208" t="s">
        <v>40</v>
      </c>
      <c r="O197" s="45"/>
      <c r="P197" s="209">
        <f>O197*H197</f>
        <v>0</v>
      </c>
      <c r="Q197" s="209">
        <v>0</v>
      </c>
      <c r="R197" s="209">
        <f>Q197*H197</f>
        <v>0</v>
      </c>
      <c r="S197" s="209">
        <v>0</v>
      </c>
      <c r="T197" s="210">
        <f>S197*H197</f>
        <v>0</v>
      </c>
      <c r="AR197" s="22" t="s">
        <v>126</v>
      </c>
      <c r="AT197" s="22" t="s">
        <v>121</v>
      </c>
      <c r="AU197" s="22" t="s">
        <v>79</v>
      </c>
      <c r="AY197" s="22" t="s">
        <v>119</v>
      </c>
      <c r="BE197" s="211">
        <f>IF(N197="základní",J197,0)</f>
        <v>0</v>
      </c>
      <c r="BF197" s="211">
        <f>IF(N197="snížená",J197,0)</f>
        <v>0</v>
      </c>
      <c r="BG197" s="211">
        <f>IF(N197="zákl. přenesená",J197,0)</f>
        <v>0</v>
      </c>
      <c r="BH197" s="211">
        <f>IF(N197="sníž. přenesená",J197,0)</f>
        <v>0</v>
      </c>
      <c r="BI197" s="211">
        <f>IF(N197="nulová",J197,0)</f>
        <v>0</v>
      </c>
      <c r="BJ197" s="22" t="s">
        <v>77</v>
      </c>
      <c r="BK197" s="211">
        <f>ROUND(I197*H197,2)</f>
        <v>0</v>
      </c>
      <c r="BL197" s="22" t="s">
        <v>126</v>
      </c>
      <c r="BM197" s="22" t="s">
        <v>329</v>
      </c>
    </row>
    <row r="198" s="1" customFormat="1">
      <c r="B198" s="44"/>
      <c r="D198" s="212" t="s">
        <v>128</v>
      </c>
      <c r="F198" s="213" t="s">
        <v>330</v>
      </c>
      <c r="I198" s="173"/>
      <c r="L198" s="44"/>
      <c r="M198" s="214"/>
      <c r="N198" s="45"/>
      <c r="O198" s="45"/>
      <c r="P198" s="45"/>
      <c r="Q198" s="45"/>
      <c r="R198" s="45"/>
      <c r="S198" s="45"/>
      <c r="T198" s="83"/>
      <c r="AT198" s="22" t="s">
        <v>128</v>
      </c>
      <c r="AU198" s="22" t="s">
        <v>79</v>
      </c>
    </row>
    <row r="199" s="11" customFormat="1">
      <c r="B199" s="215"/>
      <c r="D199" s="212" t="s">
        <v>130</v>
      </c>
      <c r="E199" s="216" t="s">
        <v>5</v>
      </c>
      <c r="F199" s="217" t="s">
        <v>161</v>
      </c>
      <c r="H199" s="218">
        <v>51.5</v>
      </c>
      <c r="I199" s="219"/>
      <c r="L199" s="215"/>
      <c r="M199" s="220"/>
      <c r="N199" s="221"/>
      <c r="O199" s="221"/>
      <c r="P199" s="221"/>
      <c r="Q199" s="221"/>
      <c r="R199" s="221"/>
      <c r="S199" s="221"/>
      <c r="T199" s="222"/>
      <c r="AT199" s="216" t="s">
        <v>130</v>
      </c>
      <c r="AU199" s="216" t="s">
        <v>79</v>
      </c>
      <c r="AV199" s="11" t="s">
        <v>79</v>
      </c>
      <c r="AW199" s="11" t="s">
        <v>33</v>
      </c>
      <c r="AX199" s="11" t="s">
        <v>77</v>
      </c>
      <c r="AY199" s="216" t="s">
        <v>119</v>
      </c>
    </row>
    <row r="200" s="1" customFormat="1" ht="16.5" customHeight="1">
      <c r="B200" s="199"/>
      <c r="C200" s="200" t="s">
        <v>331</v>
      </c>
      <c r="D200" s="200" t="s">
        <v>121</v>
      </c>
      <c r="E200" s="201" t="s">
        <v>332</v>
      </c>
      <c r="F200" s="202" t="s">
        <v>333</v>
      </c>
      <c r="G200" s="203" t="s">
        <v>143</v>
      </c>
      <c r="H200" s="204">
        <v>51.5</v>
      </c>
      <c r="I200" s="205"/>
      <c r="J200" s="206">
        <f>ROUND(I200*H200,2)</f>
        <v>0</v>
      </c>
      <c r="K200" s="202" t="s">
        <v>125</v>
      </c>
      <c r="L200" s="44"/>
      <c r="M200" s="207" t="s">
        <v>5</v>
      </c>
      <c r="N200" s="208" t="s">
        <v>40</v>
      </c>
      <c r="O200" s="45"/>
      <c r="P200" s="209">
        <f>O200*H200</f>
        <v>0</v>
      </c>
      <c r="Q200" s="209">
        <v>0</v>
      </c>
      <c r="R200" s="209">
        <f>Q200*H200</f>
        <v>0</v>
      </c>
      <c r="S200" s="209">
        <v>0</v>
      </c>
      <c r="T200" s="210">
        <f>S200*H200</f>
        <v>0</v>
      </c>
      <c r="AR200" s="22" t="s">
        <v>126</v>
      </c>
      <c r="AT200" s="22" t="s">
        <v>121</v>
      </c>
      <c r="AU200" s="22" t="s">
        <v>79</v>
      </c>
      <c r="AY200" s="22" t="s">
        <v>119</v>
      </c>
      <c r="BE200" s="211">
        <f>IF(N200="základní",J200,0)</f>
        <v>0</v>
      </c>
      <c r="BF200" s="211">
        <f>IF(N200="snížená",J200,0)</f>
        <v>0</v>
      </c>
      <c r="BG200" s="211">
        <f>IF(N200="zákl. přenesená",J200,0)</f>
        <v>0</v>
      </c>
      <c r="BH200" s="211">
        <f>IF(N200="sníž. přenesená",J200,0)</f>
        <v>0</v>
      </c>
      <c r="BI200" s="211">
        <f>IF(N200="nulová",J200,0)</f>
        <v>0</v>
      </c>
      <c r="BJ200" s="22" t="s">
        <v>77</v>
      </c>
      <c r="BK200" s="211">
        <f>ROUND(I200*H200,2)</f>
        <v>0</v>
      </c>
      <c r="BL200" s="22" t="s">
        <v>126</v>
      </c>
      <c r="BM200" s="22" t="s">
        <v>334</v>
      </c>
    </row>
    <row r="201" s="1" customFormat="1">
      <c r="B201" s="44"/>
      <c r="D201" s="212" t="s">
        <v>128</v>
      </c>
      <c r="F201" s="213" t="s">
        <v>335</v>
      </c>
      <c r="I201" s="173"/>
      <c r="L201" s="44"/>
      <c r="M201" s="214"/>
      <c r="N201" s="45"/>
      <c r="O201" s="45"/>
      <c r="P201" s="45"/>
      <c r="Q201" s="45"/>
      <c r="R201" s="45"/>
      <c r="S201" s="45"/>
      <c r="T201" s="83"/>
      <c r="AT201" s="22" t="s">
        <v>128</v>
      </c>
      <c r="AU201" s="22" t="s">
        <v>79</v>
      </c>
    </row>
    <row r="202" s="11" customFormat="1">
      <c r="B202" s="215"/>
      <c r="D202" s="212" t="s">
        <v>130</v>
      </c>
      <c r="E202" s="216" t="s">
        <v>5</v>
      </c>
      <c r="F202" s="217" t="s">
        <v>161</v>
      </c>
      <c r="H202" s="218">
        <v>51.5</v>
      </c>
      <c r="I202" s="219"/>
      <c r="L202" s="215"/>
      <c r="M202" s="220"/>
      <c r="N202" s="221"/>
      <c r="O202" s="221"/>
      <c r="P202" s="221"/>
      <c r="Q202" s="221"/>
      <c r="R202" s="221"/>
      <c r="S202" s="221"/>
      <c r="T202" s="222"/>
      <c r="AT202" s="216" t="s">
        <v>130</v>
      </c>
      <c r="AU202" s="216" t="s">
        <v>79</v>
      </c>
      <c r="AV202" s="11" t="s">
        <v>79</v>
      </c>
      <c r="AW202" s="11" t="s">
        <v>33</v>
      </c>
      <c r="AX202" s="11" t="s">
        <v>77</v>
      </c>
      <c r="AY202" s="216" t="s">
        <v>119</v>
      </c>
    </row>
    <row r="203" s="1" customFormat="1" ht="16.5" customHeight="1">
      <c r="B203" s="199"/>
      <c r="C203" s="200" t="s">
        <v>336</v>
      </c>
      <c r="D203" s="200" t="s">
        <v>121</v>
      </c>
      <c r="E203" s="201" t="s">
        <v>337</v>
      </c>
      <c r="F203" s="202" t="s">
        <v>338</v>
      </c>
      <c r="G203" s="203" t="s">
        <v>277</v>
      </c>
      <c r="H203" s="204">
        <v>4</v>
      </c>
      <c r="I203" s="205"/>
      <c r="J203" s="206">
        <f>ROUND(I203*H203,2)</f>
        <v>0</v>
      </c>
      <c r="K203" s="202" t="s">
        <v>125</v>
      </c>
      <c r="L203" s="44"/>
      <c r="M203" s="207" t="s">
        <v>5</v>
      </c>
      <c r="N203" s="208" t="s">
        <v>40</v>
      </c>
      <c r="O203" s="45"/>
      <c r="P203" s="209">
        <f>O203*H203</f>
        <v>0</v>
      </c>
      <c r="Q203" s="209">
        <v>0</v>
      </c>
      <c r="R203" s="209">
        <f>Q203*H203</f>
        <v>0</v>
      </c>
      <c r="S203" s="209">
        <v>0</v>
      </c>
      <c r="T203" s="210">
        <f>S203*H203</f>
        <v>0</v>
      </c>
      <c r="AR203" s="22" t="s">
        <v>126</v>
      </c>
      <c r="AT203" s="22" t="s">
        <v>121</v>
      </c>
      <c r="AU203" s="22" t="s">
        <v>79</v>
      </c>
      <c r="AY203" s="22" t="s">
        <v>119</v>
      </c>
      <c r="BE203" s="211">
        <f>IF(N203="základní",J203,0)</f>
        <v>0</v>
      </c>
      <c r="BF203" s="211">
        <f>IF(N203="snížená",J203,0)</f>
        <v>0</v>
      </c>
      <c r="BG203" s="211">
        <f>IF(N203="zákl. přenesená",J203,0)</f>
        <v>0</v>
      </c>
      <c r="BH203" s="211">
        <f>IF(N203="sníž. přenesená",J203,0)</f>
        <v>0</v>
      </c>
      <c r="BI203" s="211">
        <f>IF(N203="nulová",J203,0)</f>
        <v>0</v>
      </c>
      <c r="BJ203" s="22" t="s">
        <v>77</v>
      </c>
      <c r="BK203" s="211">
        <f>ROUND(I203*H203,2)</f>
        <v>0</v>
      </c>
      <c r="BL203" s="22" t="s">
        <v>126</v>
      </c>
      <c r="BM203" s="22" t="s">
        <v>339</v>
      </c>
    </row>
    <row r="204" s="1" customFormat="1">
      <c r="B204" s="44"/>
      <c r="D204" s="212" t="s">
        <v>128</v>
      </c>
      <c r="F204" s="213" t="s">
        <v>340</v>
      </c>
      <c r="I204" s="173"/>
      <c r="L204" s="44"/>
      <c r="M204" s="214"/>
      <c r="N204" s="45"/>
      <c r="O204" s="45"/>
      <c r="P204" s="45"/>
      <c r="Q204" s="45"/>
      <c r="R204" s="45"/>
      <c r="S204" s="45"/>
      <c r="T204" s="83"/>
      <c r="AT204" s="22" t="s">
        <v>128</v>
      </c>
      <c r="AU204" s="22" t="s">
        <v>79</v>
      </c>
    </row>
    <row r="205" s="10" customFormat="1" ht="29.88" customHeight="1">
      <c r="B205" s="186"/>
      <c r="D205" s="187" t="s">
        <v>68</v>
      </c>
      <c r="E205" s="197" t="s">
        <v>341</v>
      </c>
      <c r="F205" s="197" t="s">
        <v>342</v>
      </c>
      <c r="I205" s="189"/>
      <c r="J205" s="198">
        <f>BK205</f>
        <v>0</v>
      </c>
      <c r="L205" s="186"/>
      <c r="M205" s="191"/>
      <c r="N205" s="192"/>
      <c r="O205" s="192"/>
      <c r="P205" s="193">
        <f>SUM(P206:P208)</f>
        <v>0</v>
      </c>
      <c r="Q205" s="192"/>
      <c r="R205" s="193">
        <f>SUM(R206:R208)</f>
        <v>0</v>
      </c>
      <c r="S205" s="192"/>
      <c r="T205" s="194">
        <f>SUM(T206:T208)</f>
        <v>0</v>
      </c>
      <c r="AR205" s="187" t="s">
        <v>79</v>
      </c>
      <c r="AT205" s="195" t="s">
        <v>68</v>
      </c>
      <c r="AU205" s="195" t="s">
        <v>77</v>
      </c>
      <c r="AY205" s="187" t="s">
        <v>119</v>
      </c>
      <c r="BK205" s="196">
        <f>SUM(BK206:BK208)</f>
        <v>0</v>
      </c>
    </row>
    <row r="206" s="1" customFormat="1" ht="16.5" customHeight="1">
      <c r="B206" s="199"/>
      <c r="C206" s="200" t="s">
        <v>343</v>
      </c>
      <c r="D206" s="200" t="s">
        <v>121</v>
      </c>
      <c r="E206" s="201" t="s">
        <v>344</v>
      </c>
      <c r="F206" s="202" t="s">
        <v>345</v>
      </c>
      <c r="G206" s="203" t="s">
        <v>177</v>
      </c>
      <c r="H206" s="204">
        <v>38</v>
      </c>
      <c r="I206" s="205"/>
      <c r="J206" s="206">
        <f>ROUND(I206*H206,2)</f>
        <v>0</v>
      </c>
      <c r="K206" s="202" t="s">
        <v>125</v>
      </c>
      <c r="L206" s="44"/>
      <c r="M206" s="207" t="s">
        <v>5</v>
      </c>
      <c r="N206" s="208" t="s">
        <v>40</v>
      </c>
      <c r="O206" s="45"/>
      <c r="P206" s="209">
        <f>O206*H206</f>
        <v>0</v>
      </c>
      <c r="Q206" s="209">
        <v>0</v>
      </c>
      <c r="R206" s="209">
        <f>Q206*H206</f>
        <v>0</v>
      </c>
      <c r="S206" s="209">
        <v>0</v>
      </c>
      <c r="T206" s="210">
        <f>S206*H206</f>
        <v>0</v>
      </c>
      <c r="AR206" s="22" t="s">
        <v>219</v>
      </c>
      <c r="AT206" s="22" t="s">
        <v>121</v>
      </c>
      <c r="AU206" s="22" t="s">
        <v>79</v>
      </c>
      <c r="AY206" s="22" t="s">
        <v>119</v>
      </c>
      <c r="BE206" s="211">
        <f>IF(N206="základní",J206,0)</f>
        <v>0</v>
      </c>
      <c r="BF206" s="211">
        <f>IF(N206="snížená",J206,0)</f>
        <v>0</v>
      </c>
      <c r="BG206" s="211">
        <f>IF(N206="zákl. přenesená",J206,0)</f>
        <v>0</v>
      </c>
      <c r="BH206" s="211">
        <f>IF(N206="sníž. přenesená",J206,0)</f>
        <v>0</v>
      </c>
      <c r="BI206" s="211">
        <f>IF(N206="nulová",J206,0)</f>
        <v>0</v>
      </c>
      <c r="BJ206" s="22" t="s">
        <v>77</v>
      </c>
      <c r="BK206" s="211">
        <f>ROUND(I206*H206,2)</f>
        <v>0</v>
      </c>
      <c r="BL206" s="22" t="s">
        <v>219</v>
      </c>
      <c r="BM206" s="22" t="s">
        <v>346</v>
      </c>
    </row>
    <row r="207" s="1" customFormat="1">
      <c r="B207" s="44"/>
      <c r="D207" s="212" t="s">
        <v>128</v>
      </c>
      <c r="F207" s="213" t="s">
        <v>347</v>
      </c>
      <c r="I207" s="173"/>
      <c r="L207" s="44"/>
      <c r="M207" s="214"/>
      <c r="N207" s="45"/>
      <c r="O207" s="45"/>
      <c r="P207" s="45"/>
      <c r="Q207" s="45"/>
      <c r="R207" s="45"/>
      <c r="S207" s="45"/>
      <c r="T207" s="83"/>
      <c r="AT207" s="22" t="s">
        <v>128</v>
      </c>
      <c r="AU207" s="22" t="s">
        <v>79</v>
      </c>
    </row>
    <row r="208" s="11" customFormat="1">
      <c r="B208" s="215"/>
      <c r="D208" s="212" t="s">
        <v>130</v>
      </c>
      <c r="E208" s="216" t="s">
        <v>5</v>
      </c>
      <c r="F208" s="217" t="s">
        <v>348</v>
      </c>
      <c r="H208" s="218">
        <v>38</v>
      </c>
      <c r="I208" s="219"/>
      <c r="L208" s="215"/>
      <c r="M208" s="220"/>
      <c r="N208" s="221"/>
      <c r="O208" s="221"/>
      <c r="P208" s="221"/>
      <c r="Q208" s="221"/>
      <c r="R208" s="221"/>
      <c r="S208" s="221"/>
      <c r="T208" s="222"/>
      <c r="AT208" s="216" t="s">
        <v>130</v>
      </c>
      <c r="AU208" s="216" t="s">
        <v>79</v>
      </c>
      <c r="AV208" s="11" t="s">
        <v>79</v>
      </c>
      <c r="AW208" s="11" t="s">
        <v>33</v>
      </c>
      <c r="AX208" s="11" t="s">
        <v>77</v>
      </c>
      <c r="AY208" s="216" t="s">
        <v>119</v>
      </c>
    </row>
    <row r="209" s="10" customFormat="1" ht="29.88" customHeight="1">
      <c r="B209" s="186"/>
      <c r="D209" s="187" t="s">
        <v>68</v>
      </c>
      <c r="E209" s="197" t="s">
        <v>349</v>
      </c>
      <c r="F209" s="197" t="s">
        <v>350</v>
      </c>
      <c r="I209" s="189"/>
      <c r="J209" s="198">
        <f>BK209</f>
        <v>0</v>
      </c>
      <c r="L209" s="186"/>
      <c r="M209" s="191"/>
      <c r="N209" s="192"/>
      <c r="O209" s="192"/>
      <c r="P209" s="193">
        <f>SUM(P210:P217)</f>
        <v>0</v>
      </c>
      <c r="Q209" s="192"/>
      <c r="R209" s="193">
        <f>SUM(R210:R217)</f>
        <v>0</v>
      </c>
      <c r="S209" s="192"/>
      <c r="T209" s="194">
        <f>SUM(T210:T217)</f>
        <v>0</v>
      </c>
      <c r="AR209" s="187" t="s">
        <v>126</v>
      </c>
      <c r="AT209" s="195" t="s">
        <v>68</v>
      </c>
      <c r="AU209" s="195" t="s">
        <v>77</v>
      </c>
      <c r="AY209" s="187" t="s">
        <v>119</v>
      </c>
      <c r="BK209" s="196">
        <f>SUM(BK210:BK217)</f>
        <v>0</v>
      </c>
    </row>
    <row r="210" s="1" customFormat="1" ht="16.5" customHeight="1">
      <c r="B210" s="199"/>
      <c r="C210" s="200" t="s">
        <v>351</v>
      </c>
      <c r="D210" s="200" t="s">
        <v>121</v>
      </c>
      <c r="E210" s="201" t="s">
        <v>352</v>
      </c>
      <c r="F210" s="202" t="s">
        <v>353</v>
      </c>
      <c r="G210" s="203" t="s">
        <v>124</v>
      </c>
      <c r="H210" s="204">
        <v>352.5</v>
      </c>
      <c r="I210" s="205"/>
      <c r="J210" s="206">
        <f>ROUND(I210*H210,2)</f>
        <v>0</v>
      </c>
      <c r="K210" s="202" t="s">
        <v>5</v>
      </c>
      <c r="L210" s="44"/>
      <c r="M210" s="207" t="s">
        <v>5</v>
      </c>
      <c r="N210" s="208" t="s">
        <v>40</v>
      </c>
      <c r="O210" s="45"/>
      <c r="P210" s="209">
        <f>O210*H210</f>
        <v>0</v>
      </c>
      <c r="Q210" s="209">
        <v>0</v>
      </c>
      <c r="R210" s="209">
        <f>Q210*H210</f>
        <v>0</v>
      </c>
      <c r="S210" s="209">
        <v>0</v>
      </c>
      <c r="T210" s="210">
        <f>S210*H210</f>
        <v>0</v>
      </c>
      <c r="AR210" s="22" t="s">
        <v>354</v>
      </c>
      <c r="AT210" s="22" t="s">
        <v>121</v>
      </c>
      <c r="AU210" s="22" t="s">
        <v>79</v>
      </c>
      <c r="AY210" s="22" t="s">
        <v>119</v>
      </c>
      <c r="BE210" s="211">
        <f>IF(N210="základní",J210,0)</f>
        <v>0</v>
      </c>
      <c r="BF210" s="211">
        <f>IF(N210="snížená",J210,0)</f>
        <v>0</v>
      </c>
      <c r="BG210" s="211">
        <f>IF(N210="zákl. přenesená",J210,0)</f>
        <v>0</v>
      </c>
      <c r="BH210" s="211">
        <f>IF(N210="sníž. přenesená",J210,0)</f>
        <v>0</v>
      </c>
      <c r="BI210" s="211">
        <f>IF(N210="nulová",J210,0)</f>
        <v>0</v>
      </c>
      <c r="BJ210" s="22" t="s">
        <v>77</v>
      </c>
      <c r="BK210" s="211">
        <f>ROUND(I210*H210,2)</f>
        <v>0</v>
      </c>
      <c r="BL210" s="22" t="s">
        <v>354</v>
      </c>
      <c r="BM210" s="22" t="s">
        <v>355</v>
      </c>
    </row>
    <row r="211" s="1" customFormat="1">
      <c r="B211" s="44"/>
      <c r="D211" s="212" t="s">
        <v>128</v>
      </c>
      <c r="F211" s="213" t="s">
        <v>356</v>
      </c>
      <c r="I211" s="173"/>
      <c r="L211" s="44"/>
      <c r="M211" s="214"/>
      <c r="N211" s="45"/>
      <c r="O211" s="45"/>
      <c r="P211" s="45"/>
      <c r="Q211" s="45"/>
      <c r="R211" s="45"/>
      <c r="S211" s="45"/>
      <c r="T211" s="83"/>
      <c r="AT211" s="22" t="s">
        <v>128</v>
      </c>
      <c r="AU211" s="22" t="s">
        <v>79</v>
      </c>
    </row>
    <row r="212" s="11" customFormat="1">
      <c r="B212" s="215"/>
      <c r="D212" s="212" t="s">
        <v>130</v>
      </c>
      <c r="E212" s="216" t="s">
        <v>5</v>
      </c>
      <c r="F212" s="217" t="s">
        <v>357</v>
      </c>
      <c r="H212" s="218">
        <v>352.5</v>
      </c>
      <c r="I212" s="219"/>
      <c r="L212" s="215"/>
      <c r="M212" s="220"/>
      <c r="N212" s="221"/>
      <c r="O212" s="221"/>
      <c r="P212" s="221"/>
      <c r="Q212" s="221"/>
      <c r="R212" s="221"/>
      <c r="S212" s="221"/>
      <c r="T212" s="222"/>
      <c r="AT212" s="216" t="s">
        <v>130</v>
      </c>
      <c r="AU212" s="216" t="s">
        <v>79</v>
      </c>
      <c r="AV212" s="11" t="s">
        <v>79</v>
      </c>
      <c r="AW212" s="11" t="s">
        <v>33</v>
      </c>
      <c r="AX212" s="11" t="s">
        <v>77</v>
      </c>
      <c r="AY212" s="216" t="s">
        <v>119</v>
      </c>
    </row>
    <row r="213" s="1" customFormat="1" ht="16.5" customHeight="1">
      <c r="B213" s="199"/>
      <c r="C213" s="200" t="s">
        <v>358</v>
      </c>
      <c r="D213" s="200" t="s">
        <v>121</v>
      </c>
      <c r="E213" s="201" t="s">
        <v>359</v>
      </c>
      <c r="F213" s="202" t="s">
        <v>360</v>
      </c>
      <c r="G213" s="203" t="s">
        <v>361</v>
      </c>
      <c r="H213" s="204">
        <v>36.719999999999999</v>
      </c>
      <c r="I213" s="205"/>
      <c r="J213" s="206">
        <f>ROUND(I213*H213,2)</f>
        <v>0</v>
      </c>
      <c r="K213" s="202" t="s">
        <v>5</v>
      </c>
      <c r="L213" s="44"/>
      <c r="M213" s="207" t="s">
        <v>5</v>
      </c>
      <c r="N213" s="208" t="s">
        <v>40</v>
      </c>
      <c r="O213" s="45"/>
      <c r="P213" s="209">
        <f>O213*H213</f>
        <v>0</v>
      </c>
      <c r="Q213" s="209">
        <v>0</v>
      </c>
      <c r="R213" s="209">
        <f>Q213*H213</f>
        <v>0</v>
      </c>
      <c r="S213" s="209">
        <v>0</v>
      </c>
      <c r="T213" s="210">
        <f>S213*H213</f>
        <v>0</v>
      </c>
      <c r="AR213" s="22" t="s">
        <v>354</v>
      </c>
      <c r="AT213" s="22" t="s">
        <v>121</v>
      </c>
      <c r="AU213" s="22" t="s">
        <v>79</v>
      </c>
      <c r="AY213" s="22" t="s">
        <v>119</v>
      </c>
      <c r="BE213" s="211">
        <f>IF(N213="základní",J213,0)</f>
        <v>0</v>
      </c>
      <c r="BF213" s="211">
        <f>IF(N213="snížená",J213,0)</f>
        <v>0</v>
      </c>
      <c r="BG213" s="211">
        <f>IF(N213="zákl. přenesená",J213,0)</f>
        <v>0</v>
      </c>
      <c r="BH213" s="211">
        <f>IF(N213="sníž. přenesená",J213,0)</f>
        <v>0</v>
      </c>
      <c r="BI213" s="211">
        <f>IF(N213="nulová",J213,0)</f>
        <v>0</v>
      </c>
      <c r="BJ213" s="22" t="s">
        <v>77</v>
      </c>
      <c r="BK213" s="211">
        <f>ROUND(I213*H213,2)</f>
        <v>0</v>
      </c>
      <c r="BL213" s="22" t="s">
        <v>354</v>
      </c>
      <c r="BM213" s="22" t="s">
        <v>362</v>
      </c>
    </row>
    <row r="214" s="1" customFormat="1">
      <c r="B214" s="44"/>
      <c r="D214" s="212" t="s">
        <v>128</v>
      </c>
      <c r="F214" s="213" t="s">
        <v>356</v>
      </c>
      <c r="I214" s="173"/>
      <c r="L214" s="44"/>
      <c r="M214" s="214"/>
      <c r="N214" s="45"/>
      <c r="O214" s="45"/>
      <c r="P214" s="45"/>
      <c r="Q214" s="45"/>
      <c r="R214" s="45"/>
      <c r="S214" s="45"/>
      <c r="T214" s="83"/>
      <c r="AT214" s="22" t="s">
        <v>128</v>
      </c>
      <c r="AU214" s="22" t="s">
        <v>79</v>
      </c>
    </row>
    <row r="215" s="11" customFormat="1">
      <c r="B215" s="215"/>
      <c r="D215" s="212" t="s">
        <v>130</v>
      </c>
      <c r="E215" s="216" t="s">
        <v>5</v>
      </c>
      <c r="F215" s="217" t="s">
        <v>363</v>
      </c>
      <c r="H215" s="218">
        <v>36.719999999999999</v>
      </c>
      <c r="I215" s="219"/>
      <c r="L215" s="215"/>
      <c r="M215" s="220"/>
      <c r="N215" s="221"/>
      <c r="O215" s="221"/>
      <c r="P215" s="221"/>
      <c r="Q215" s="221"/>
      <c r="R215" s="221"/>
      <c r="S215" s="221"/>
      <c r="T215" s="222"/>
      <c r="AT215" s="216" t="s">
        <v>130</v>
      </c>
      <c r="AU215" s="216" t="s">
        <v>79</v>
      </c>
      <c r="AV215" s="11" t="s">
        <v>79</v>
      </c>
      <c r="AW215" s="11" t="s">
        <v>33</v>
      </c>
      <c r="AX215" s="11" t="s">
        <v>77</v>
      </c>
      <c r="AY215" s="216" t="s">
        <v>119</v>
      </c>
    </row>
    <row r="216" s="1" customFormat="1" ht="16.5" customHeight="1">
      <c r="B216" s="199"/>
      <c r="C216" s="200" t="s">
        <v>364</v>
      </c>
      <c r="D216" s="200" t="s">
        <v>121</v>
      </c>
      <c r="E216" s="201" t="s">
        <v>365</v>
      </c>
      <c r="F216" s="202" t="s">
        <v>366</v>
      </c>
      <c r="G216" s="203" t="s">
        <v>124</v>
      </c>
      <c r="H216" s="204">
        <v>32</v>
      </c>
      <c r="I216" s="205"/>
      <c r="J216" s="206">
        <f>ROUND(I216*H216,2)</f>
        <v>0</v>
      </c>
      <c r="K216" s="202" t="s">
        <v>5</v>
      </c>
      <c r="L216" s="44"/>
      <c r="M216" s="207" t="s">
        <v>5</v>
      </c>
      <c r="N216" s="208" t="s">
        <v>40</v>
      </c>
      <c r="O216" s="45"/>
      <c r="P216" s="209">
        <f>O216*H216</f>
        <v>0</v>
      </c>
      <c r="Q216" s="209">
        <v>0</v>
      </c>
      <c r="R216" s="209">
        <f>Q216*H216</f>
        <v>0</v>
      </c>
      <c r="S216" s="209">
        <v>0</v>
      </c>
      <c r="T216" s="210">
        <f>S216*H216</f>
        <v>0</v>
      </c>
      <c r="AR216" s="22" t="s">
        <v>354</v>
      </c>
      <c r="AT216" s="22" t="s">
        <v>121</v>
      </c>
      <c r="AU216" s="22" t="s">
        <v>79</v>
      </c>
      <c r="AY216" s="22" t="s">
        <v>119</v>
      </c>
      <c r="BE216" s="211">
        <f>IF(N216="základní",J216,0)</f>
        <v>0</v>
      </c>
      <c r="BF216" s="211">
        <f>IF(N216="snížená",J216,0)</f>
        <v>0</v>
      </c>
      <c r="BG216" s="211">
        <f>IF(N216="zákl. přenesená",J216,0)</f>
        <v>0</v>
      </c>
      <c r="BH216" s="211">
        <f>IF(N216="sníž. přenesená",J216,0)</f>
        <v>0</v>
      </c>
      <c r="BI216" s="211">
        <f>IF(N216="nulová",J216,0)</f>
        <v>0</v>
      </c>
      <c r="BJ216" s="22" t="s">
        <v>77</v>
      </c>
      <c r="BK216" s="211">
        <f>ROUND(I216*H216,2)</f>
        <v>0</v>
      </c>
      <c r="BL216" s="22" t="s">
        <v>354</v>
      </c>
      <c r="BM216" s="22" t="s">
        <v>367</v>
      </c>
    </row>
    <row r="217" s="1" customFormat="1">
      <c r="B217" s="44"/>
      <c r="D217" s="212" t="s">
        <v>128</v>
      </c>
      <c r="F217" s="213" t="s">
        <v>356</v>
      </c>
      <c r="I217" s="173"/>
      <c r="L217" s="44"/>
      <c r="M217" s="224"/>
      <c r="N217" s="225"/>
      <c r="O217" s="225"/>
      <c r="P217" s="225"/>
      <c r="Q217" s="225"/>
      <c r="R217" s="225"/>
      <c r="S217" s="225"/>
      <c r="T217" s="226"/>
      <c r="AT217" s="22" t="s">
        <v>128</v>
      </c>
      <c r="AU217" s="22" t="s">
        <v>79</v>
      </c>
    </row>
    <row r="218" s="1" customFormat="1" ht="6.96" customHeight="1">
      <c r="B218" s="65"/>
      <c r="C218" s="66"/>
      <c r="D218" s="66"/>
      <c r="E218" s="66"/>
      <c r="F218" s="66"/>
      <c r="G218" s="66"/>
      <c r="H218" s="66"/>
      <c r="I218" s="150"/>
      <c r="J218" s="66"/>
      <c r="K218" s="66"/>
      <c r="L218" s="44"/>
    </row>
  </sheetData>
  <autoFilter ref="C82:K217"/>
  <mergeCells count="10">
    <mergeCell ref="E7:H7"/>
    <mergeCell ref="E9:H9"/>
    <mergeCell ref="E24:H24"/>
    <mergeCell ref="E45:H45"/>
    <mergeCell ref="E47:H47"/>
    <mergeCell ref="J51:J52"/>
    <mergeCell ref="E73:H73"/>
    <mergeCell ref="E75:H75"/>
    <mergeCell ref="G1:H1"/>
    <mergeCell ref="L2:V2"/>
  </mergeCells>
  <hyperlinks>
    <hyperlink ref="F1:G1" location="C2" display="1) Krycí list soupisu"/>
    <hyperlink ref="G1:H1" location="C54" display="2) Rekapitulace"/>
    <hyperlink ref="J1" location="C82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20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8"/>
      <c r="B1" s="121"/>
      <c r="C1" s="121"/>
      <c r="D1" s="122" t="s">
        <v>1</v>
      </c>
      <c r="E1" s="121"/>
      <c r="F1" s="123" t="s">
        <v>83</v>
      </c>
      <c r="G1" s="123" t="s">
        <v>84</v>
      </c>
      <c r="H1" s="123"/>
      <c r="I1" s="124"/>
      <c r="J1" s="123" t="s">
        <v>85</v>
      </c>
      <c r="K1" s="122" t="s">
        <v>86</v>
      </c>
      <c r="L1" s="123" t="s">
        <v>87</v>
      </c>
      <c r="M1" s="123"/>
      <c r="N1" s="123"/>
      <c r="O1" s="123"/>
      <c r="P1" s="123"/>
      <c r="Q1" s="123"/>
      <c r="R1" s="123"/>
      <c r="S1" s="123"/>
      <c r="T1" s="123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ht="36.96" customHeight="1">
      <c r="L2" s="21" t="s">
        <v>8</v>
      </c>
      <c r="AT2" s="22" t="s">
        <v>82</v>
      </c>
    </row>
    <row r="3" ht="6.96" customHeight="1">
      <c r="B3" s="23"/>
      <c r="C3" s="24"/>
      <c r="D3" s="24"/>
      <c r="E3" s="24"/>
      <c r="F3" s="24"/>
      <c r="G3" s="24"/>
      <c r="H3" s="24"/>
      <c r="I3" s="125"/>
      <c r="J3" s="24"/>
      <c r="K3" s="25"/>
      <c r="AT3" s="22" t="s">
        <v>79</v>
      </c>
    </row>
    <row r="4" ht="36.96" customHeight="1">
      <c r="B4" s="26"/>
      <c r="C4" s="27"/>
      <c r="D4" s="28" t="s">
        <v>88</v>
      </c>
      <c r="E4" s="27"/>
      <c r="F4" s="27"/>
      <c r="G4" s="27"/>
      <c r="H4" s="27"/>
      <c r="I4" s="126"/>
      <c r="J4" s="27"/>
      <c r="K4" s="29"/>
      <c r="M4" s="30" t="s">
        <v>13</v>
      </c>
      <c r="AT4" s="22" t="s">
        <v>6</v>
      </c>
    </row>
    <row r="5" ht="6.96" customHeight="1">
      <c r="B5" s="26"/>
      <c r="C5" s="27"/>
      <c r="D5" s="27"/>
      <c r="E5" s="27"/>
      <c r="F5" s="27"/>
      <c r="G5" s="27"/>
      <c r="H5" s="27"/>
      <c r="I5" s="126"/>
      <c r="J5" s="27"/>
      <c r="K5" s="29"/>
    </row>
    <row r="6">
      <c r="B6" s="26"/>
      <c r="C6" s="27"/>
      <c r="D6" s="38" t="s">
        <v>19</v>
      </c>
      <c r="E6" s="27"/>
      <c r="F6" s="27"/>
      <c r="G6" s="27"/>
      <c r="H6" s="27"/>
      <c r="I6" s="126"/>
      <c r="J6" s="27"/>
      <c r="K6" s="29"/>
    </row>
    <row r="7" ht="16.5" customHeight="1">
      <c r="B7" s="26"/>
      <c r="C7" s="27"/>
      <c r="D7" s="27"/>
      <c r="E7" s="127" t="str">
        <f>'Rekapitulace stavby'!K6</f>
        <v>REKONSTRUKCE KOMUNIKACE ŠIROKÁ A OKRUŽNÍ</v>
      </c>
      <c r="F7" s="38"/>
      <c r="G7" s="38"/>
      <c r="H7" s="38"/>
      <c r="I7" s="126"/>
      <c r="J7" s="27"/>
      <c r="K7" s="29"/>
    </row>
    <row r="8" s="1" customFormat="1">
      <c r="B8" s="44"/>
      <c r="C8" s="45"/>
      <c r="D8" s="38" t="s">
        <v>89</v>
      </c>
      <c r="E8" s="45"/>
      <c r="F8" s="45"/>
      <c r="G8" s="45"/>
      <c r="H8" s="45"/>
      <c r="I8" s="128"/>
      <c r="J8" s="45"/>
      <c r="K8" s="49"/>
    </row>
    <row r="9" s="1" customFormat="1" ht="36.96" customHeight="1">
      <c r="B9" s="44"/>
      <c r="C9" s="45"/>
      <c r="D9" s="45"/>
      <c r="E9" s="129" t="s">
        <v>368</v>
      </c>
      <c r="F9" s="45"/>
      <c r="G9" s="45"/>
      <c r="H9" s="45"/>
      <c r="I9" s="128"/>
      <c r="J9" s="45"/>
      <c r="K9" s="49"/>
    </row>
    <row r="10" s="1" customFormat="1">
      <c r="B10" s="44"/>
      <c r="C10" s="45"/>
      <c r="D10" s="45"/>
      <c r="E10" s="45"/>
      <c r="F10" s="45"/>
      <c r="G10" s="45"/>
      <c r="H10" s="45"/>
      <c r="I10" s="128"/>
      <c r="J10" s="45"/>
      <c r="K10" s="49"/>
    </row>
    <row r="11" s="1" customFormat="1" ht="14.4" customHeight="1">
      <c r="B11" s="44"/>
      <c r="C11" s="45"/>
      <c r="D11" s="38" t="s">
        <v>21</v>
      </c>
      <c r="E11" s="45"/>
      <c r="F11" s="33" t="s">
        <v>5</v>
      </c>
      <c r="G11" s="45"/>
      <c r="H11" s="45"/>
      <c r="I11" s="130" t="s">
        <v>22</v>
      </c>
      <c r="J11" s="33" t="s">
        <v>5</v>
      </c>
      <c r="K11" s="49"/>
    </row>
    <row r="12" s="1" customFormat="1" ht="14.4" customHeight="1">
      <c r="B12" s="44"/>
      <c r="C12" s="45"/>
      <c r="D12" s="38" t="s">
        <v>23</v>
      </c>
      <c r="E12" s="45"/>
      <c r="F12" s="33" t="s">
        <v>24</v>
      </c>
      <c r="G12" s="45"/>
      <c r="H12" s="45"/>
      <c r="I12" s="130" t="s">
        <v>25</v>
      </c>
      <c r="J12" s="131" t="str">
        <f>'Rekapitulace stavby'!AN8</f>
        <v>19. 11. 2018</v>
      </c>
      <c r="K12" s="49"/>
    </row>
    <row r="13" s="1" customFormat="1" ht="10.8" customHeight="1">
      <c r="B13" s="44"/>
      <c r="C13" s="45"/>
      <c r="D13" s="45"/>
      <c r="E13" s="45"/>
      <c r="F13" s="45"/>
      <c r="G13" s="45"/>
      <c r="H13" s="45"/>
      <c r="I13" s="128"/>
      <c r="J13" s="45"/>
      <c r="K13" s="49"/>
    </row>
    <row r="14" s="1" customFormat="1" ht="14.4" customHeight="1">
      <c r="B14" s="44"/>
      <c r="C14" s="45"/>
      <c r="D14" s="38" t="s">
        <v>27</v>
      </c>
      <c r="E14" s="45"/>
      <c r="F14" s="45"/>
      <c r="G14" s="45"/>
      <c r="H14" s="45"/>
      <c r="I14" s="130" t="s">
        <v>28</v>
      </c>
      <c r="J14" s="33" t="str">
        <f>IF('Rekapitulace stavby'!AN10="","",'Rekapitulace stavby'!AN10)</f>
        <v/>
      </c>
      <c r="K14" s="49"/>
    </row>
    <row r="15" s="1" customFormat="1" ht="18" customHeight="1">
      <c r="B15" s="44"/>
      <c r="C15" s="45"/>
      <c r="D15" s="45"/>
      <c r="E15" s="33" t="str">
        <f>IF('Rekapitulace stavby'!E11="","",'Rekapitulace stavby'!E11)</f>
        <v xml:space="preserve"> </v>
      </c>
      <c r="F15" s="45"/>
      <c r="G15" s="45"/>
      <c r="H15" s="45"/>
      <c r="I15" s="130" t="s">
        <v>29</v>
      </c>
      <c r="J15" s="33" t="str">
        <f>IF('Rekapitulace stavby'!AN11="","",'Rekapitulace stavby'!AN11)</f>
        <v/>
      </c>
      <c r="K15" s="49"/>
    </row>
    <row r="16" s="1" customFormat="1" ht="6.96" customHeight="1">
      <c r="B16" s="44"/>
      <c r="C16" s="45"/>
      <c r="D16" s="45"/>
      <c r="E16" s="45"/>
      <c r="F16" s="45"/>
      <c r="G16" s="45"/>
      <c r="H16" s="45"/>
      <c r="I16" s="128"/>
      <c r="J16" s="45"/>
      <c r="K16" s="49"/>
    </row>
    <row r="17" s="1" customFormat="1" ht="14.4" customHeight="1">
      <c r="B17" s="44"/>
      <c r="C17" s="45"/>
      <c r="D17" s="38" t="s">
        <v>30</v>
      </c>
      <c r="E17" s="45"/>
      <c r="F17" s="45"/>
      <c r="G17" s="45"/>
      <c r="H17" s="45"/>
      <c r="I17" s="130" t="s">
        <v>28</v>
      </c>
      <c r="J17" s="33" t="str">
        <f>IF('Rekapitulace stavby'!AN13="Vyplň údaj","",IF('Rekapitulace stavby'!AN13="","",'Rekapitulace stavby'!AN13))</f>
        <v/>
      </c>
      <c r="K17" s="49"/>
    </row>
    <row r="18" s="1" customFormat="1" ht="18" customHeight="1">
      <c r="B18" s="44"/>
      <c r="C18" s="45"/>
      <c r="D18" s="45"/>
      <c r="E18" s="33" t="str">
        <f>IF('Rekapitulace stavby'!E14="Vyplň údaj","",IF('Rekapitulace stavby'!E14="","",'Rekapitulace stavby'!E14))</f>
        <v/>
      </c>
      <c r="F18" s="45"/>
      <c r="G18" s="45"/>
      <c r="H18" s="45"/>
      <c r="I18" s="130" t="s">
        <v>29</v>
      </c>
      <c r="J18" s="33" t="str">
        <f>IF('Rekapitulace stavby'!AN14="Vyplň údaj","",IF('Rekapitulace stavby'!AN14="","",'Rekapitulace stavby'!AN14))</f>
        <v/>
      </c>
      <c r="K18" s="49"/>
    </row>
    <row r="19" s="1" customFormat="1" ht="6.96" customHeight="1">
      <c r="B19" s="44"/>
      <c r="C19" s="45"/>
      <c r="D19" s="45"/>
      <c r="E19" s="45"/>
      <c r="F19" s="45"/>
      <c r="G19" s="45"/>
      <c r="H19" s="45"/>
      <c r="I19" s="128"/>
      <c r="J19" s="45"/>
      <c r="K19" s="49"/>
    </row>
    <row r="20" s="1" customFormat="1" ht="14.4" customHeight="1">
      <c r="B20" s="44"/>
      <c r="C20" s="45"/>
      <c r="D20" s="38" t="s">
        <v>32</v>
      </c>
      <c r="E20" s="45"/>
      <c r="F20" s="45"/>
      <c r="G20" s="45"/>
      <c r="H20" s="45"/>
      <c r="I20" s="130" t="s">
        <v>28</v>
      </c>
      <c r="J20" s="33" t="str">
        <f>IF('Rekapitulace stavby'!AN16="","",'Rekapitulace stavby'!AN16)</f>
        <v/>
      </c>
      <c r="K20" s="49"/>
    </row>
    <row r="21" s="1" customFormat="1" ht="18" customHeight="1">
      <c r="B21" s="44"/>
      <c r="C21" s="45"/>
      <c r="D21" s="45"/>
      <c r="E21" s="33" t="str">
        <f>IF('Rekapitulace stavby'!E17="","",'Rekapitulace stavby'!E17)</f>
        <v xml:space="preserve"> </v>
      </c>
      <c r="F21" s="45"/>
      <c r="G21" s="45"/>
      <c r="H21" s="45"/>
      <c r="I21" s="130" t="s">
        <v>29</v>
      </c>
      <c r="J21" s="33" t="str">
        <f>IF('Rekapitulace stavby'!AN17="","",'Rekapitulace stavby'!AN17)</f>
        <v/>
      </c>
      <c r="K21" s="49"/>
    </row>
    <row r="22" s="1" customFormat="1" ht="6.96" customHeight="1">
      <c r="B22" s="44"/>
      <c r="C22" s="45"/>
      <c r="D22" s="45"/>
      <c r="E22" s="45"/>
      <c r="F22" s="45"/>
      <c r="G22" s="45"/>
      <c r="H22" s="45"/>
      <c r="I22" s="128"/>
      <c r="J22" s="45"/>
      <c r="K22" s="49"/>
    </row>
    <row r="23" s="1" customFormat="1" ht="14.4" customHeight="1">
      <c r="B23" s="44"/>
      <c r="C23" s="45"/>
      <c r="D23" s="38" t="s">
        <v>34</v>
      </c>
      <c r="E23" s="45"/>
      <c r="F23" s="45"/>
      <c r="G23" s="45"/>
      <c r="H23" s="45"/>
      <c r="I23" s="128"/>
      <c r="J23" s="45"/>
      <c r="K23" s="49"/>
    </row>
    <row r="24" s="6" customFormat="1" ht="16.5" customHeight="1">
      <c r="B24" s="132"/>
      <c r="C24" s="133"/>
      <c r="D24" s="133"/>
      <c r="E24" s="42" t="s">
        <v>5</v>
      </c>
      <c r="F24" s="42"/>
      <c r="G24" s="42"/>
      <c r="H24" s="42"/>
      <c r="I24" s="134"/>
      <c r="J24" s="133"/>
      <c r="K24" s="135"/>
    </row>
    <row r="25" s="1" customFormat="1" ht="6.96" customHeight="1">
      <c r="B25" s="44"/>
      <c r="C25" s="45"/>
      <c r="D25" s="45"/>
      <c r="E25" s="45"/>
      <c r="F25" s="45"/>
      <c r="G25" s="45"/>
      <c r="H25" s="45"/>
      <c r="I25" s="128"/>
      <c r="J25" s="45"/>
      <c r="K25" s="49"/>
    </row>
    <row r="26" s="1" customFormat="1" ht="6.96" customHeight="1">
      <c r="B26" s="44"/>
      <c r="C26" s="45"/>
      <c r="D26" s="80"/>
      <c r="E26" s="80"/>
      <c r="F26" s="80"/>
      <c r="G26" s="80"/>
      <c r="H26" s="80"/>
      <c r="I26" s="136"/>
      <c r="J26" s="80"/>
      <c r="K26" s="137"/>
    </row>
    <row r="27" s="1" customFormat="1" ht="25.44" customHeight="1">
      <c r="B27" s="44"/>
      <c r="C27" s="45"/>
      <c r="D27" s="138" t="s">
        <v>35</v>
      </c>
      <c r="E27" s="45"/>
      <c r="F27" s="45"/>
      <c r="G27" s="45"/>
      <c r="H27" s="45"/>
      <c r="I27" s="128"/>
      <c r="J27" s="139">
        <f>ROUND(J77,2)</f>
        <v>0</v>
      </c>
      <c r="K27" s="49"/>
    </row>
    <row r="28" s="1" customFormat="1" ht="6.96" customHeight="1">
      <c r="B28" s="44"/>
      <c r="C28" s="45"/>
      <c r="D28" s="80"/>
      <c r="E28" s="80"/>
      <c r="F28" s="80"/>
      <c r="G28" s="80"/>
      <c r="H28" s="80"/>
      <c r="I28" s="136"/>
      <c r="J28" s="80"/>
      <c r="K28" s="137"/>
    </row>
    <row r="29" s="1" customFormat="1" ht="14.4" customHeight="1">
      <c r="B29" s="44"/>
      <c r="C29" s="45"/>
      <c r="D29" s="45"/>
      <c r="E29" s="45"/>
      <c r="F29" s="50" t="s">
        <v>37</v>
      </c>
      <c r="G29" s="45"/>
      <c r="H29" s="45"/>
      <c r="I29" s="140" t="s">
        <v>36</v>
      </c>
      <c r="J29" s="50" t="s">
        <v>38</v>
      </c>
      <c r="K29" s="49"/>
    </row>
    <row r="30" s="1" customFormat="1" ht="14.4" customHeight="1">
      <c r="B30" s="44"/>
      <c r="C30" s="45"/>
      <c r="D30" s="53" t="s">
        <v>39</v>
      </c>
      <c r="E30" s="53" t="s">
        <v>40</v>
      </c>
      <c r="F30" s="141">
        <f>ROUND(SUM(BE77:BE92), 2)</f>
        <v>0</v>
      </c>
      <c r="G30" s="45"/>
      <c r="H30" s="45"/>
      <c r="I30" s="142">
        <v>0.20999999999999999</v>
      </c>
      <c r="J30" s="141">
        <f>ROUND(ROUND((SUM(BE77:BE92)), 2)*I30, 2)</f>
        <v>0</v>
      </c>
      <c r="K30" s="49"/>
    </row>
    <row r="31" s="1" customFormat="1" ht="14.4" customHeight="1">
      <c r="B31" s="44"/>
      <c r="C31" s="45"/>
      <c r="D31" s="45"/>
      <c r="E31" s="53" t="s">
        <v>41</v>
      </c>
      <c r="F31" s="141">
        <f>ROUND(SUM(BF77:BF92), 2)</f>
        <v>0</v>
      </c>
      <c r="G31" s="45"/>
      <c r="H31" s="45"/>
      <c r="I31" s="142">
        <v>0.14999999999999999</v>
      </c>
      <c r="J31" s="141">
        <f>ROUND(ROUND((SUM(BF77:BF92)), 2)*I31, 2)</f>
        <v>0</v>
      </c>
      <c r="K31" s="49"/>
    </row>
    <row r="32" hidden="1" s="1" customFormat="1" ht="14.4" customHeight="1">
      <c r="B32" s="44"/>
      <c r="C32" s="45"/>
      <c r="D32" s="45"/>
      <c r="E32" s="53" t="s">
        <v>42</v>
      </c>
      <c r="F32" s="141">
        <f>ROUND(SUM(BG77:BG92), 2)</f>
        <v>0</v>
      </c>
      <c r="G32" s="45"/>
      <c r="H32" s="45"/>
      <c r="I32" s="142">
        <v>0.20999999999999999</v>
      </c>
      <c r="J32" s="141">
        <v>0</v>
      </c>
      <c r="K32" s="49"/>
    </row>
    <row r="33" hidden="1" s="1" customFormat="1" ht="14.4" customHeight="1">
      <c r="B33" s="44"/>
      <c r="C33" s="45"/>
      <c r="D33" s="45"/>
      <c r="E33" s="53" t="s">
        <v>43</v>
      </c>
      <c r="F33" s="141">
        <f>ROUND(SUM(BH77:BH92), 2)</f>
        <v>0</v>
      </c>
      <c r="G33" s="45"/>
      <c r="H33" s="45"/>
      <c r="I33" s="142">
        <v>0.14999999999999999</v>
      </c>
      <c r="J33" s="141">
        <v>0</v>
      </c>
      <c r="K33" s="49"/>
    </row>
    <row r="34" hidden="1" s="1" customFormat="1" ht="14.4" customHeight="1">
      <c r="B34" s="44"/>
      <c r="C34" s="45"/>
      <c r="D34" s="45"/>
      <c r="E34" s="53" t="s">
        <v>44</v>
      </c>
      <c r="F34" s="141">
        <f>ROUND(SUM(BI77:BI92), 2)</f>
        <v>0</v>
      </c>
      <c r="G34" s="45"/>
      <c r="H34" s="45"/>
      <c r="I34" s="142">
        <v>0</v>
      </c>
      <c r="J34" s="141">
        <v>0</v>
      </c>
      <c r="K34" s="49"/>
    </row>
    <row r="35" s="1" customFormat="1" ht="6.96" customHeight="1">
      <c r="B35" s="44"/>
      <c r="C35" s="45"/>
      <c r="D35" s="45"/>
      <c r="E35" s="45"/>
      <c r="F35" s="45"/>
      <c r="G35" s="45"/>
      <c r="H35" s="45"/>
      <c r="I35" s="128"/>
      <c r="J35" s="45"/>
      <c r="K35" s="49"/>
    </row>
    <row r="36" s="1" customFormat="1" ht="25.44" customHeight="1">
      <c r="B36" s="44"/>
      <c r="C36" s="143"/>
      <c r="D36" s="144" t="s">
        <v>45</v>
      </c>
      <c r="E36" s="86"/>
      <c r="F36" s="86"/>
      <c r="G36" s="145" t="s">
        <v>46</v>
      </c>
      <c r="H36" s="146" t="s">
        <v>47</v>
      </c>
      <c r="I36" s="147"/>
      <c r="J36" s="148">
        <f>SUM(J27:J34)</f>
        <v>0</v>
      </c>
      <c r="K36" s="149"/>
    </row>
    <row r="37" s="1" customFormat="1" ht="14.4" customHeight="1">
      <c r="B37" s="65"/>
      <c r="C37" s="66"/>
      <c r="D37" s="66"/>
      <c r="E37" s="66"/>
      <c r="F37" s="66"/>
      <c r="G37" s="66"/>
      <c r="H37" s="66"/>
      <c r="I37" s="150"/>
      <c r="J37" s="66"/>
      <c r="K37" s="67"/>
    </row>
    <row r="41" s="1" customFormat="1" ht="6.96" customHeight="1">
      <c r="B41" s="68"/>
      <c r="C41" s="69"/>
      <c r="D41" s="69"/>
      <c r="E41" s="69"/>
      <c r="F41" s="69"/>
      <c r="G41" s="69"/>
      <c r="H41" s="69"/>
      <c r="I41" s="151"/>
      <c r="J41" s="69"/>
      <c r="K41" s="152"/>
    </row>
    <row r="42" s="1" customFormat="1" ht="36.96" customHeight="1">
      <c r="B42" s="44"/>
      <c r="C42" s="28" t="s">
        <v>91</v>
      </c>
      <c r="D42" s="45"/>
      <c r="E42" s="45"/>
      <c r="F42" s="45"/>
      <c r="G42" s="45"/>
      <c r="H42" s="45"/>
      <c r="I42" s="128"/>
      <c r="J42" s="45"/>
      <c r="K42" s="49"/>
    </row>
    <row r="43" s="1" customFormat="1" ht="6.96" customHeight="1">
      <c r="B43" s="44"/>
      <c r="C43" s="45"/>
      <c r="D43" s="45"/>
      <c r="E43" s="45"/>
      <c r="F43" s="45"/>
      <c r="G43" s="45"/>
      <c r="H43" s="45"/>
      <c r="I43" s="128"/>
      <c r="J43" s="45"/>
      <c r="K43" s="49"/>
    </row>
    <row r="44" s="1" customFormat="1" ht="14.4" customHeight="1">
      <c r="B44" s="44"/>
      <c r="C44" s="38" t="s">
        <v>19</v>
      </c>
      <c r="D44" s="45"/>
      <c r="E44" s="45"/>
      <c r="F44" s="45"/>
      <c r="G44" s="45"/>
      <c r="H44" s="45"/>
      <c r="I44" s="128"/>
      <c r="J44" s="45"/>
      <c r="K44" s="49"/>
    </row>
    <row r="45" s="1" customFormat="1" ht="16.5" customHeight="1">
      <c r="B45" s="44"/>
      <c r="C45" s="45"/>
      <c r="D45" s="45"/>
      <c r="E45" s="127" t="str">
        <f>E7</f>
        <v>REKONSTRUKCE KOMUNIKACE ŠIROKÁ A OKRUŽNÍ</v>
      </c>
      <c r="F45" s="38"/>
      <c r="G45" s="38"/>
      <c r="H45" s="38"/>
      <c r="I45" s="128"/>
      <c r="J45" s="45"/>
      <c r="K45" s="49"/>
    </row>
    <row r="46" s="1" customFormat="1" ht="14.4" customHeight="1">
      <c r="B46" s="44"/>
      <c r="C46" s="38" t="s">
        <v>89</v>
      </c>
      <c r="D46" s="45"/>
      <c r="E46" s="45"/>
      <c r="F46" s="45"/>
      <c r="G46" s="45"/>
      <c r="H46" s="45"/>
      <c r="I46" s="128"/>
      <c r="J46" s="45"/>
      <c r="K46" s="49"/>
    </row>
    <row r="47" s="1" customFormat="1" ht="17.25" customHeight="1">
      <c r="B47" s="44"/>
      <c r="C47" s="45"/>
      <c r="D47" s="45"/>
      <c r="E47" s="129" t="str">
        <f>E9</f>
        <v>00 - Vedlejší rozpočtové náklady</v>
      </c>
      <c r="F47" s="45"/>
      <c r="G47" s="45"/>
      <c r="H47" s="45"/>
      <c r="I47" s="128"/>
      <c r="J47" s="45"/>
      <c r="K47" s="49"/>
    </row>
    <row r="48" s="1" customFormat="1" ht="6.96" customHeight="1">
      <c r="B48" s="44"/>
      <c r="C48" s="45"/>
      <c r="D48" s="45"/>
      <c r="E48" s="45"/>
      <c r="F48" s="45"/>
      <c r="G48" s="45"/>
      <c r="H48" s="45"/>
      <c r="I48" s="128"/>
      <c r="J48" s="45"/>
      <c r="K48" s="49"/>
    </row>
    <row r="49" s="1" customFormat="1" ht="18" customHeight="1">
      <c r="B49" s="44"/>
      <c r="C49" s="38" t="s">
        <v>23</v>
      </c>
      <c r="D49" s="45"/>
      <c r="E49" s="45"/>
      <c r="F49" s="33" t="str">
        <f>F12</f>
        <v xml:space="preserve"> </v>
      </c>
      <c r="G49" s="45"/>
      <c r="H49" s="45"/>
      <c r="I49" s="130" t="s">
        <v>25</v>
      </c>
      <c r="J49" s="131" t="str">
        <f>IF(J12="","",J12)</f>
        <v>19. 11. 2018</v>
      </c>
      <c r="K49" s="49"/>
    </row>
    <row r="50" s="1" customFormat="1" ht="6.96" customHeight="1">
      <c r="B50" s="44"/>
      <c r="C50" s="45"/>
      <c r="D50" s="45"/>
      <c r="E50" s="45"/>
      <c r="F50" s="45"/>
      <c r="G50" s="45"/>
      <c r="H50" s="45"/>
      <c r="I50" s="128"/>
      <c r="J50" s="45"/>
      <c r="K50" s="49"/>
    </row>
    <row r="51" s="1" customFormat="1">
      <c r="B51" s="44"/>
      <c r="C51" s="38" t="s">
        <v>27</v>
      </c>
      <c r="D51" s="45"/>
      <c r="E51" s="45"/>
      <c r="F51" s="33" t="str">
        <f>E15</f>
        <v xml:space="preserve"> </v>
      </c>
      <c r="G51" s="45"/>
      <c r="H51" s="45"/>
      <c r="I51" s="130" t="s">
        <v>32</v>
      </c>
      <c r="J51" s="42" t="str">
        <f>E21</f>
        <v xml:space="preserve"> </v>
      </c>
      <c r="K51" s="49"/>
    </row>
    <row r="52" s="1" customFormat="1" ht="14.4" customHeight="1">
      <c r="B52" s="44"/>
      <c r="C52" s="38" t="s">
        <v>30</v>
      </c>
      <c r="D52" s="45"/>
      <c r="E52" s="45"/>
      <c r="F52" s="33" t="str">
        <f>IF(E18="","",E18)</f>
        <v/>
      </c>
      <c r="G52" s="45"/>
      <c r="H52" s="45"/>
      <c r="I52" s="128"/>
      <c r="J52" s="153"/>
      <c r="K52" s="49"/>
    </row>
    <row r="53" s="1" customFormat="1" ht="10.32" customHeight="1">
      <c r="B53" s="44"/>
      <c r="C53" s="45"/>
      <c r="D53" s="45"/>
      <c r="E53" s="45"/>
      <c r="F53" s="45"/>
      <c r="G53" s="45"/>
      <c r="H53" s="45"/>
      <c r="I53" s="128"/>
      <c r="J53" s="45"/>
      <c r="K53" s="49"/>
    </row>
    <row r="54" s="1" customFormat="1" ht="29.28" customHeight="1">
      <c r="B54" s="44"/>
      <c r="C54" s="154" t="s">
        <v>92</v>
      </c>
      <c r="D54" s="143"/>
      <c r="E54" s="143"/>
      <c r="F54" s="143"/>
      <c r="G54" s="143"/>
      <c r="H54" s="143"/>
      <c r="I54" s="155"/>
      <c r="J54" s="156" t="s">
        <v>93</v>
      </c>
      <c r="K54" s="157"/>
    </row>
    <row r="55" s="1" customFormat="1" ht="10.32" customHeight="1">
      <c r="B55" s="44"/>
      <c r="C55" s="45"/>
      <c r="D55" s="45"/>
      <c r="E55" s="45"/>
      <c r="F55" s="45"/>
      <c r="G55" s="45"/>
      <c r="H55" s="45"/>
      <c r="I55" s="128"/>
      <c r="J55" s="45"/>
      <c r="K55" s="49"/>
    </row>
    <row r="56" s="1" customFormat="1" ht="29.28" customHeight="1">
      <c r="B56" s="44"/>
      <c r="C56" s="158" t="s">
        <v>94</v>
      </c>
      <c r="D56" s="45"/>
      <c r="E56" s="45"/>
      <c r="F56" s="45"/>
      <c r="G56" s="45"/>
      <c r="H56" s="45"/>
      <c r="I56" s="128"/>
      <c r="J56" s="139">
        <f>J77</f>
        <v>0</v>
      </c>
      <c r="K56" s="49"/>
      <c r="AU56" s="22" t="s">
        <v>95</v>
      </c>
    </row>
    <row r="57" s="7" customFormat="1" ht="24.96" customHeight="1">
      <c r="B57" s="159"/>
      <c r="C57" s="160"/>
      <c r="D57" s="161" t="s">
        <v>369</v>
      </c>
      <c r="E57" s="162"/>
      <c r="F57" s="162"/>
      <c r="G57" s="162"/>
      <c r="H57" s="162"/>
      <c r="I57" s="163"/>
      <c r="J57" s="164">
        <f>J78</f>
        <v>0</v>
      </c>
      <c r="K57" s="165"/>
    </row>
    <row r="58" s="1" customFormat="1" ht="21.84" customHeight="1">
      <c r="B58" s="44"/>
      <c r="C58" s="45"/>
      <c r="D58" s="45"/>
      <c r="E58" s="45"/>
      <c r="F58" s="45"/>
      <c r="G58" s="45"/>
      <c r="H58" s="45"/>
      <c r="I58" s="128"/>
      <c r="J58" s="45"/>
      <c r="K58" s="49"/>
    </row>
    <row r="59" s="1" customFormat="1" ht="6.96" customHeight="1">
      <c r="B59" s="65"/>
      <c r="C59" s="66"/>
      <c r="D59" s="66"/>
      <c r="E59" s="66"/>
      <c r="F59" s="66"/>
      <c r="G59" s="66"/>
      <c r="H59" s="66"/>
      <c r="I59" s="150"/>
      <c r="J59" s="66"/>
      <c r="K59" s="67"/>
    </row>
    <row r="63" s="1" customFormat="1" ht="6.96" customHeight="1">
      <c r="B63" s="68"/>
      <c r="C63" s="69"/>
      <c r="D63" s="69"/>
      <c r="E63" s="69"/>
      <c r="F63" s="69"/>
      <c r="G63" s="69"/>
      <c r="H63" s="69"/>
      <c r="I63" s="151"/>
      <c r="J63" s="69"/>
      <c r="K63" s="69"/>
      <c r="L63" s="44"/>
    </row>
    <row r="64" s="1" customFormat="1" ht="36.96" customHeight="1">
      <c r="B64" s="44"/>
      <c r="C64" s="70" t="s">
        <v>103</v>
      </c>
      <c r="I64" s="173"/>
      <c r="L64" s="44"/>
    </row>
    <row r="65" s="1" customFormat="1" ht="6.96" customHeight="1">
      <c r="B65" s="44"/>
      <c r="I65" s="173"/>
      <c r="L65" s="44"/>
    </row>
    <row r="66" s="1" customFormat="1" ht="14.4" customHeight="1">
      <c r="B66" s="44"/>
      <c r="C66" s="72" t="s">
        <v>19</v>
      </c>
      <c r="I66" s="173"/>
      <c r="L66" s="44"/>
    </row>
    <row r="67" s="1" customFormat="1" ht="16.5" customHeight="1">
      <c r="B67" s="44"/>
      <c r="E67" s="174" t="str">
        <f>E7</f>
        <v>REKONSTRUKCE KOMUNIKACE ŠIROKÁ A OKRUŽNÍ</v>
      </c>
      <c r="F67" s="72"/>
      <c r="G67" s="72"/>
      <c r="H67" s="72"/>
      <c r="I67" s="173"/>
      <c r="L67" s="44"/>
    </row>
    <row r="68" s="1" customFormat="1" ht="14.4" customHeight="1">
      <c r="B68" s="44"/>
      <c r="C68" s="72" t="s">
        <v>89</v>
      </c>
      <c r="I68" s="173"/>
      <c r="L68" s="44"/>
    </row>
    <row r="69" s="1" customFormat="1" ht="17.25" customHeight="1">
      <c r="B69" s="44"/>
      <c r="E69" s="75" t="str">
        <f>E9</f>
        <v>00 - Vedlejší rozpočtové náklady</v>
      </c>
      <c r="F69" s="1"/>
      <c r="G69" s="1"/>
      <c r="H69" s="1"/>
      <c r="I69" s="173"/>
      <c r="L69" s="44"/>
    </row>
    <row r="70" s="1" customFormat="1" ht="6.96" customHeight="1">
      <c r="B70" s="44"/>
      <c r="I70" s="173"/>
      <c r="L70" s="44"/>
    </row>
    <row r="71" s="1" customFormat="1" ht="18" customHeight="1">
      <c r="B71" s="44"/>
      <c r="C71" s="72" t="s">
        <v>23</v>
      </c>
      <c r="F71" s="175" t="str">
        <f>F12</f>
        <v xml:space="preserve"> </v>
      </c>
      <c r="I71" s="176" t="s">
        <v>25</v>
      </c>
      <c r="J71" s="77" t="str">
        <f>IF(J12="","",J12)</f>
        <v>19. 11. 2018</v>
      </c>
      <c r="L71" s="44"/>
    </row>
    <row r="72" s="1" customFormat="1" ht="6.96" customHeight="1">
      <c r="B72" s="44"/>
      <c r="I72" s="173"/>
      <c r="L72" s="44"/>
    </row>
    <row r="73" s="1" customFormat="1">
      <c r="B73" s="44"/>
      <c r="C73" s="72" t="s">
        <v>27</v>
      </c>
      <c r="F73" s="175" t="str">
        <f>E15</f>
        <v xml:space="preserve"> </v>
      </c>
      <c r="I73" s="176" t="s">
        <v>32</v>
      </c>
      <c r="J73" s="175" t="str">
        <f>E21</f>
        <v xml:space="preserve"> </v>
      </c>
      <c r="L73" s="44"/>
    </row>
    <row r="74" s="1" customFormat="1" ht="14.4" customHeight="1">
      <c r="B74" s="44"/>
      <c r="C74" s="72" t="s">
        <v>30</v>
      </c>
      <c r="F74" s="175" t="str">
        <f>IF(E18="","",E18)</f>
        <v/>
      </c>
      <c r="I74" s="173"/>
      <c r="L74" s="44"/>
    </row>
    <row r="75" s="1" customFormat="1" ht="10.32" customHeight="1">
      <c r="B75" s="44"/>
      <c r="I75" s="173"/>
      <c r="L75" s="44"/>
    </row>
    <row r="76" s="9" customFormat="1" ht="29.28" customHeight="1">
      <c r="B76" s="177"/>
      <c r="C76" s="178" t="s">
        <v>104</v>
      </c>
      <c r="D76" s="179" t="s">
        <v>54</v>
      </c>
      <c r="E76" s="179" t="s">
        <v>50</v>
      </c>
      <c r="F76" s="179" t="s">
        <v>105</v>
      </c>
      <c r="G76" s="179" t="s">
        <v>106</v>
      </c>
      <c r="H76" s="179" t="s">
        <v>107</v>
      </c>
      <c r="I76" s="180" t="s">
        <v>108</v>
      </c>
      <c r="J76" s="179" t="s">
        <v>93</v>
      </c>
      <c r="K76" s="181" t="s">
        <v>109</v>
      </c>
      <c r="L76" s="177"/>
      <c r="M76" s="90" t="s">
        <v>110</v>
      </c>
      <c r="N76" s="91" t="s">
        <v>39</v>
      </c>
      <c r="O76" s="91" t="s">
        <v>111</v>
      </c>
      <c r="P76" s="91" t="s">
        <v>112</v>
      </c>
      <c r="Q76" s="91" t="s">
        <v>113</v>
      </c>
      <c r="R76" s="91" t="s">
        <v>114</v>
      </c>
      <c r="S76" s="91" t="s">
        <v>115</v>
      </c>
      <c r="T76" s="92" t="s">
        <v>116</v>
      </c>
    </row>
    <row r="77" s="1" customFormat="1" ht="29.28" customHeight="1">
      <c r="B77" s="44"/>
      <c r="C77" s="94" t="s">
        <v>94</v>
      </c>
      <c r="I77" s="173"/>
      <c r="J77" s="182">
        <f>BK77</f>
        <v>0</v>
      </c>
      <c r="L77" s="44"/>
      <c r="M77" s="93"/>
      <c r="N77" s="80"/>
      <c r="O77" s="80"/>
      <c r="P77" s="183">
        <f>P78</f>
        <v>0</v>
      </c>
      <c r="Q77" s="80"/>
      <c r="R77" s="183">
        <f>R78</f>
        <v>0</v>
      </c>
      <c r="S77" s="80"/>
      <c r="T77" s="184">
        <f>T78</f>
        <v>0</v>
      </c>
      <c r="AT77" s="22" t="s">
        <v>68</v>
      </c>
      <c r="AU77" s="22" t="s">
        <v>95</v>
      </c>
      <c r="BK77" s="185">
        <f>BK78</f>
        <v>0</v>
      </c>
    </row>
    <row r="78" s="10" customFormat="1" ht="37.44001" customHeight="1">
      <c r="B78" s="186"/>
      <c r="D78" s="187" t="s">
        <v>68</v>
      </c>
      <c r="E78" s="188" t="s">
        <v>349</v>
      </c>
      <c r="F78" s="188" t="s">
        <v>350</v>
      </c>
      <c r="I78" s="189"/>
      <c r="J78" s="190">
        <f>BK78</f>
        <v>0</v>
      </c>
      <c r="L78" s="186"/>
      <c r="M78" s="191"/>
      <c r="N78" s="192"/>
      <c r="O78" s="192"/>
      <c r="P78" s="193">
        <f>SUM(P79:P92)</f>
        <v>0</v>
      </c>
      <c r="Q78" s="192"/>
      <c r="R78" s="193">
        <f>SUM(R79:R92)</f>
        <v>0</v>
      </c>
      <c r="S78" s="192"/>
      <c r="T78" s="194">
        <f>SUM(T79:T92)</f>
        <v>0</v>
      </c>
      <c r="AR78" s="187" t="s">
        <v>126</v>
      </c>
      <c r="AT78" s="195" t="s">
        <v>68</v>
      </c>
      <c r="AU78" s="195" t="s">
        <v>69</v>
      </c>
      <c r="AY78" s="187" t="s">
        <v>119</v>
      </c>
      <c r="BK78" s="196">
        <f>SUM(BK79:BK92)</f>
        <v>0</v>
      </c>
    </row>
    <row r="79" s="1" customFormat="1" ht="16.5" customHeight="1">
      <c r="B79" s="199"/>
      <c r="C79" s="200" t="s">
        <v>77</v>
      </c>
      <c r="D79" s="200" t="s">
        <v>121</v>
      </c>
      <c r="E79" s="201" t="s">
        <v>370</v>
      </c>
      <c r="F79" s="202" t="s">
        <v>371</v>
      </c>
      <c r="G79" s="203" t="s">
        <v>372</v>
      </c>
      <c r="H79" s="204">
        <v>1</v>
      </c>
      <c r="I79" s="205"/>
      <c r="J79" s="206">
        <f>ROUND(I79*H79,2)</f>
        <v>0</v>
      </c>
      <c r="K79" s="202" t="s">
        <v>5</v>
      </c>
      <c r="L79" s="44"/>
      <c r="M79" s="207" t="s">
        <v>5</v>
      </c>
      <c r="N79" s="208" t="s">
        <v>40</v>
      </c>
      <c r="O79" s="45"/>
      <c r="P79" s="209">
        <f>O79*H79</f>
        <v>0</v>
      </c>
      <c r="Q79" s="209">
        <v>0</v>
      </c>
      <c r="R79" s="209">
        <f>Q79*H79</f>
        <v>0</v>
      </c>
      <c r="S79" s="209">
        <v>0</v>
      </c>
      <c r="T79" s="210">
        <f>S79*H79</f>
        <v>0</v>
      </c>
      <c r="AR79" s="22" t="s">
        <v>354</v>
      </c>
      <c r="AT79" s="22" t="s">
        <v>121</v>
      </c>
      <c r="AU79" s="22" t="s">
        <v>77</v>
      </c>
      <c r="AY79" s="22" t="s">
        <v>119</v>
      </c>
      <c r="BE79" s="211">
        <f>IF(N79="základní",J79,0)</f>
        <v>0</v>
      </c>
      <c r="BF79" s="211">
        <f>IF(N79="snížená",J79,0)</f>
        <v>0</v>
      </c>
      <c r="BG79" s="211">
        <f>IF(N79="zákl. přenesená",J79,0)</f>
        <v>0</v>
      </c>
      <c r="BH79" s="211">
        <f>IF(N79="sníž. přenesená",J79,0)</f>
        <v>0</v>
      </c>
      <c r="BI79" s="211">
        <f>IF(N79="nulová",J79,0)</f>
        <v>0</v>
      </c>
      <c r="BJ79" s="22" t="s">
        <v>77</v>
      </c>
      <c r="BK79" s="211">
        <f>ROUND(I79*H79,2)</f>
        <v>0</v>
      </c>
      <c r="BL79" s="22" t="s">
        <v>354</v>
      </c>
      <c r="BM79" s="22" t="s">
        <v>373</v>
      </c>
    </row>
    <row r="80" s="1" customFormat="1">
      <c r="B80" s="44"/>
      <c r="D80" s="212" t="s">
        <v>128</v>
      </c>
      <c r="F80" s="213" t="s">
        <v>371</v>
      </c>
      <c r="I80" s="173"/>
      <c r="L80" s="44"/>
      <c r="M80" s="214"/>
      <c r="N80" s="45"/>
      <c r="O80" s="45"/>
      <c r="P80" s="45"/>
      <c r="Q80" s="45"/>
      <c r="R80" s="45"/>
      <c r="S80" s="45"/>
      <c r="T80" s="83"/>
      <c r="AT80" s="22" t="s">
        <v>128</v>
      </c>
      <c r="AU80" s="22" t="s">
        <v>77</v>
      </c>
    </row>
    <row r="81" s="1" customFormat="1" ht="16.5" customHeight="1">
      <c r="B81" s="199"/>
      <c r="C81" s="200" t="s">
        <v>79</v>
      </c>
      <c r="D81" s="200" t="s">
        <v>121</v>
      </c>
      <c r="E81" s="201" t="s">
        <v>374</v>
      </c>
      <c r="F81" s="202" t="s">
        <v>375</v>
      </c>
      <c r="G81" s="203" t="s">
        <v>372</v>
      </c>
      <c r="H81" s="204">
        <v>1</v>
      </c>
      <c r="I81" s="205"/>
      <c r="J81" s="206">
        <f>ROUND(I81*H81,2)</f>
        <v>0</v>
      </c>
      <c r="K81" s="202" t="s">
        <v>376</v>
      </c>
      <c r="L81" s="44"/>
      <c r="M81" s="207" t="s">
        <v>5</v>
      </c>
      <c r="N81" s="208" t="s">
        <v>40</v>
      </c>
      <c r="O81" s="45"/>
      <c r="P81" s="209">
        <f>O81*H81</f>
        <v>0</v>
      </c>
      <c r="Q81" s="209">
        <v>0</v>
      </c>
      <c r="R81" s="209">
        <f>Q81*H81</f>
        <v>0</v>
      </c>
      <c r="S81" s="209">
        <v>0</v>
      </c>
      <c r="T81" s="210">
        <f>S81*H81</f>
        <v>0</v>
      </c>
      <c r="AR81" s="22" t="s">
        <v>354</v>
      </c>
      <c r="AT81" s="22" t="s">
        <v>121</v>
      </c>
      <c r="AU81" s="22" t="s">
        <v>77</v>
      </c>
      <c r="AY81" s="22" t="s">
        <v>119</v>
      </c>
      <c r="BE81" s="211">
        <f>IF(N81="základní",J81,0)</f>
        <v>0</v>
      </c>
      <c r="BF81" s="211">
        <f>IF(N81="snížená",J81,0)</f>
        <v>0</v>
      </c>
      <c r="BG81" s="211">
        <f>IF(N81="zákl. přenesená",J81,0)</f>
        <v>0</v>
      </c>
      <c r="BH81" s="211">
        <f>IF(N81="sníž. přenesená",J81,0)</f>
        <v>0</v>
      </c>
      <c r="BI81" s="211">
        <f>IF(N81="nulová",J81,0)</f>
        <v>0</v>
      </c>
      <c r="BJ81" s="22" t="s">
        <v>77</v>
      </c>
      <c r="BK81" s="211">
        <f>ROUND(I81*H81,2)</f>
        <v>0</v>
      </c>
      <c r="BL81" s="22" t="s">
        <v>354</v>
      </c>
      <c r="BM81" s="22" t="s">
        <v>377</v>
      </c>
    </row>
    <row r="82" s="1" customFormat="1">
      <c r="B82" s="44"/>
      <c r="D82" s="212" t="s">
        <v>128</v>
      </c>
      <c r="F82" s="213" t="s">
        <v>375</v>
      </c>
      <c r="I82" s="173"/>
      <c r="L82" s="44"/>
      <c r="M82" s="214"/>
      <c r="N82" s="45"/>
      <c r="O82" s="45"/>
      <c r="P82" s="45"/>
      <c r="Q82" s="45"/>
      <c r="R82" s="45"/>
      <c r="S82" s="45"/>
      <c r="T82" s="83"/>
      <c r="AT82" s="22" t="s">
        <v>128</v>
      </c>
      <c r="AU82" s="22" t="s">
        <v>77</v>
      </c>
    </row>
    <row r="83" s="1" customFormat="1" ht="16.5" customHeight="1">
      <c r="B83" s="199"/>
      <c r="C83" s="200" t="s">
        <v>136</v>
      </c>
      <c r="D83" s="200" t="s">
        <v>121</v>
      </c>
      <c r="E83" s="201" t="s">
        <v>378</v>
      </c>
      <c r="F83" s="202" t="s">
        <v>379</v>
      </c>
      <c r="G83" s="203" t="s">
        <v>380</v>
      </c>
      <c r="H83" s="204">
        <v>1</v>
      </c>
      <c r="I83" s="205"/>
      <c r="J83" s="206">
        <f>ROUND(I83*H83,2)</f>
        <v>0</v>
      </c>
      <c r="K83" s="202" t="s">
        <v>376</v>
      </c>
      <c r="L83" s="44"/>
      <c r="M83" s="207" t="s">
        <v>5</v>
      </c>
      <c r="N83" s="208" t="s">
        <v>40</v>
      </c>
      <c r="O83" s="45"/>
      <c r="P83" s="209">
        <f>O83*H83</f>
        <v>0</v>
      </c>
      <c r="Q83" s="209">
        <v>0</v>
      </c>
      <c r="R83" s="209">
        <f>Q83*H83</f>
        <v>0</v>
      </c>
      <c r="S83" s="209">
        <v>0</v>
      </c>
      <c r="T83" s="210">
        <f>S83*H83</f>
        <v>0</v>
      </c>
      <c r="AR83" s="22" t="s">
        <v>354</v>
      </c>
      <c r="AT83" s="22" t="s">
        <v>121</v>
      </c>
      <c r="AU83" s="22" t="s">
        <v>77</v>
      </c>
      <c r="AY83" s="22" t="s">
        <v>119</v>
      </c>
      <c r="BE83" s="211">
        <f>IF(N83="základní",J83,0)</f>
        <v>0</v>
      </c>
      <c r="BF83" s="211">
        <f>IF(N83="snížená",J83,0)</f>
        <v>0</v>
      </c>
      <c r="BG83" s="211">
        <f>IF(N83="zákl. přenesená",J83,0)</f>
        <v>0</v>
      </c>
      <c r="BH83" s="211">
        <f>IF(N83="sníž. přenesená",J83,0)</f>
        <v>0</v>
      </c>
      <c r="BI83" s="211">
        <f>IF(N83="nulová",J83,0)</f>
        <v>0</v>
      </c>
      <c r="BJ83" s="22" t="s">
        <v>77</v>
      </c>
      <c r="BK83" s="211">
        <f>ROUND(I83*H83,2)</f>
        <v>0</v>
      </c>
      <c r="BL83" s="22" t="s">
        <v>354</v>
      </c>
      <c r="BM83" s="22" t="s">
        <v>381</v>
      </c>
    </row>
    <row r="84" s="1" customFormat="1">
      <c r="B84" s="44"/>
      <c r="D84" s="212" t="s">
        <v>128</v>
      </c>
      <c r="F84" s="213" t="s">
        <v>379</v>
      </c>
      <c r="I84" s="173"/>
      <c r="L84" s="44"/>
      <c r="M84" s="214"/>
      <c r="N84" s="45"/>
      <c r="O84" s="45"/>
      <c r="P84" s="45"/>
      <c r="Q84" s="45"/>
      <c r="R84" s="45"/>
      <c r="S84" s="45"/>
      <c r="T84" s="83"/>
      <c r="AT84" s="22" t="s">
        <v>128</v>
      </c>
      <c r="AU84" s="22" t="s">
        <v>77</v>
      </c>
    </row>
    <row r="85" s="1" customFormat="1" ht="16.5" customHeight="1">
      <c r="B85" s="199"/>
      <c r="C85" s="200" t="s">
        <v>126</v>
      </c>
      <c r="D85" s="200" t="s">
        <v>121</v>
      </c>
      <c r="E85" s="201" t="s">
        <v>382</v>
      </c>
      <c r="F85" s="202" t="s">
        <v>383</v>
      </c>
      <c r="G85" s="203" t="s">
        <v>380</v>
      </c>
      <c r="H85" s="204">
        <v>1</v>
      </c>
      <c r="I85" s="205"/>
      <c r="J85" s="206">
        <f>ROUND(I85*H85,2)</f>
        <v>0</v>
      </c>
      <c r="K85" s="202" t="s">
        <v>5</v>
      </c>
      <c r="L85" s="44"/>
      <c r="M85" s="207" t="s">
        <v>5</v>
      </c>
      <c r="N85" s="208" t="s">
        <v>40</v>
      </c>
      <c r="O85" s="45"/>
      <c r="P85" s="209">
        <f>O85*H85</f>
        <v>0</v>
      </c>
      <c r="Q85" s="209">
        <v>0</v>
      </c>
      <c r="R85" s="209">
        <f>Q85*H85</f>
        <v>0</v>
      </c>
      <c r="S85" s="209">
        <v>0</v>
      </c>
      <c r="T85" s="210">
        <f>S85*H85</f>
        <v>0</v>
      </c>
      <c r="AR85" s="22" t="s">
        <v>354</v>
      </c>
      <c r="AT85" s="22" t="s">
        <v>121</v>
      </c>
      <c r="AU85" s="22" t="s">
        <v>77</v>
      </c>
      <c r="AY85" s="22" t="s">
        <v>119</v>
      </c>
      <c r="BE85" s="211">
        <f>IF(N85="základní",J85,0)</f>
        <v>0</v>
      </c>
      <c r="BF85" s="211">
        <f>IF(N85="snížená",J85,0)</f>
        <v>0</v>
      </c>
      <c r="BG85" s="211">
        <f>IF(N85="zákl. přenesená",J85,0)</f>
        <v>0</v>
      </c>
      <c r="BH85" s="211">
        <f>IF(N85="sníž. přenesená",J85,0)</f>
        <v>0</v>
      </c>
      <c r="BI85" s="211">
        <f>IF(N85="nulová",J85,0)</f>
        <v>0</v>
      </c>
      <c r="BJ85" s="22" t="s">
        <v>77</v>
      </c>
      <c r="BK85" s="211">
        <f>ROUND(I85*H85,2)</f>
        <v>0</v>
      </c>
      <c r="BL85" s="22" t="s">
        <v>354</v>
      </c>
      <c r="BM85" s="22" t="s">
        <v>384</v>
      </c>
    </row>
    <row r="86" s="1" customFormat="1">
      <c r="B86" s="44"/>
      <c r="D86" s="212" t="s">
        <v>128</v>
      </c>
      <c r="F86" s="213" t="s">
        <v>385</v>
      </c>
      <c r="I86" s="173"/>
      <c r="L86" s="44"/>
      <c r="M86" s="214"/>
      <c r="N86" s="45"/>
      <c r="O86" s="45"/>
      <c r="P86" s="45"/>
      <c r="Q86" s="45"/>
      <c r="R86" s="45"/>
      <c r="S86" s="45"/>
      <c r="T86" s="83"/>
      <c r="AT86" s="22" t="s">
        <v>128</v>
      </c>
      <c r="AU86" s="22" t="s">
        <v>77</v>
      </c>
    </row>
    <row r="87" s="1" customFormat="1" ht="16.5" customHeight="1">
      <c r="B87" s="199"/>
      <c r="C87" s="200" t="s">
        <v>146</v>
      </c>
      <c r="D87" s="200" t="s">
        <v>121</v>
      </c>
      <c r="E87" s="201" t="s">
        <v>386</v>
      </c>
      <c r="F87" s="202" t="s">
        <v>387</v>
      </c>
      <c r="G87" s="203" t="s">
        <v>372</v>
      </c>
      <c r="H87" s="204">
        <v>1</v>
      </c>
      <c r="I87" s="205"/>
      <c r="J87" s="206">
        <f>ROUND(I87*H87,2)</f>
        <v>0</v>
      </c>
      <c r="K87" s="202" t="s">
        <v>376</v>
      </c>
      <c r="L87" s="44"/>
      <c r="M87" s="207" t="s">
        <v>5</v>
      </c>
      <c r="N87" s="208" t="s">
        <v>40</v>
      </c>
      <c r="O87" s="45"/>
      <c r="P87" s="209">
        <f>O87*H87</f>
        <v>0</v>
      </c>
      <c r="Q87" s="209">
        <v>0</v>
      </c>
      <c r="R87" s="209">
        <f>Q87*H87</f>
        <v>0</v>
      </c>
      <c r="S87" s="209">
        <v>0</v>
      </c>
      <c r="T87" s="210">
        <f>S87*H87</f>
        <v>0</v>
      </c>
      <c r="AR87" s="22" t="s">
        <v>354</v>
      </c>
      <c r="AT87" s="22" t="s">
        <v>121</v>
      </c>
      <c r="AU87" s="22" t="s">
        <v>77</v>
      </c>
      <c r="AY87" s="22" t="s">
        <v>119</v>
      </c>
      <c r="BE87" s="211">
        <f>IF(N87="základní",J87,0)</f>
        <v>0</v>
      </c>
      <c r="BF87" s="211">
        <f>IF(N87="snížená",J87,0)</f>
        <v>0</v>
      </c>
      <c r="BG87" s="211">
        <f>IF(N87="zákl. přenesená",J87,0)</f>
        <v>0</v>
      </c>
      <c r="BH87" s="211">
        <f>IF(N87="sníž. přenesená",J87,0)</f>
        <v>0</v>
      </c>
      <c r="BI87" s="211">
        <f>IF(N87="nulová",J87,0)</f>
        <v>0</v>
      </c>
      <c r="BJ87" s="22" t="s">
        <v>77</v>
      </c>
      <c r="BK87" s="211">
        <f>ROUND(I87*H87,2)</f>
        <v>0</v>
      </c>
      <c r="BL87" s="22" t="s">
        <v>354</v>
      </c>
      <c r="BM87" s="22" t="s">
        <v>388</v>
      </c>
    </row>
    <row r="88" s="1" customFormat="1">
      <c r="B88" s="44"/>
      <c r="D88" s="212" t="s">
        <v>128</v>
      </c>
      <c r="F88" s="213" t="s">
        <v>389</v>
      </c>
      <c r="I88" s="173"/>
      <c r="L88" s="44"/>
      <c r="M88" s="214"/>
      <c r="N88" s="45"/>
      <c r="O88" s="45"/>
      <c r="P88" s="45"/>
      <c r="Q88" s="45"/>
      <c r="R88" s="45"/>
      <c r="S88" s="45"/>
      <c r="T88" s="83"/>
      <c r="AT88" s="22" t="s">
        <v>128</v>
      </c>
      <c r="AU88" s="22" t="s">
        <v>77</v>
      </c>
    </row>
    <row r="89" s="1" customFormat="1" ht="16.5" customHeight="1">
      <c r="B89" s="199"/>
      <c r="C89" s="200" t="s">
        <v>151</v>
      </c>
      <c r="D89" s="200" t="s">
        <v>121</v>
      </c>
      <c r="E89" s="201" t="s">
        <v>390</v>
      </c>
      <c r="F89" s="202" t="s">
        <v>391</v>
      </c>
      <c r="G89" s="203" t="s">
        <v>277</v>
      </c>
      <c r="H89" s="204">
        <v>2</v>
      </c>
      <c r="I89" s="205"/>
      <c r="J89" s="206">
        <f>ROUND(I89*H89,2)</f>
        <v>0</v>
      </c>
      <c r="K89" s="202" t="s">
        <v>376</v>
      </c>
      <c r="L89" s="44"/>
      <c r="M89" s="207" t="s">
        <v>5</v>
      </c>
      <c r="N89" s="208" t="s">
        <v>40</v>
      </c>
      <c r="O89" s="45"/>
      <c r="P89" s="209">
        <f>O89*H89</f>
        <v>0</v>
      </c>
      <c r="Q89" s="209">
        <v>0</v>
      </c>
      <c r="R89" s="209">
        <f>Q89*H89</f>
        <v>0</v>
      </c>
      <c r="S89" s="209">
        <v>0</v>
      </c>
      <c r="T89" s="210">
        <f>S89*H89</f>
        <v>0</v>
      </c>
      <c r="AR89" s="22" t="s">
        <v>354</v>
      </c>
      <c r="AT89" s="22" t="s">
        <v>121</v>
      </c>
      <c r="AU89" s="22" t="s">
        <v>77</v>
      </c>
      <c r="AY89" s="22" t="s">
        <v>119</v>
      </c>
      <c r="BE89" s="211">
        <f>IF(N89="základní",J89,0)</f>
        <v>0</v>
      </c>
      <c r="BF89" s="211">
        <f>IF(N89="snížená",J89,0)</f>
        <v>0</v>
      </c>
      <c r="BG89" s="211">
        <f>IF(N89="zákl. přenesená",J89,0)</f>
        <v>0</v>
      </c>
      <c r="BH89" s="211">
        <f>IF(N89="sníž. přenesená",J89,0)</f>
        <v>0</v>
      </c>
      <c r="BI89" s="211">
        <f>IF(N89="nulová",J89,0)</f>
        <v>0</v>
      </c>
      <c r="BJ89" s="22" t="s">
        <v>77</v>
      </c>
      <c r="BK89" s="211">
        <f>ROUND(I89*H89,2)</f>
        <v>0</v>
      </c>
      <c r="BL89" s="22" t="s">
        <v>354</v>
      </c>
      <c r="BM89" s="22" t="s">
        <v>392</v>
      </c>
    </row>
    <row r="90" s="1" customFormat="1">
      <c r="B90" s="44"/>
      <c r="D90" s="212" t="s">
        <v>128</v>
      </c>
      <c r="F90" s="213" t="s">
        <v>391</v>
      </c>
      <c r="I90" s="173"/>
      <c r="L90" s="44"/>
      <c r="M90" s="214"/>
      <c r="N90" s="45"/>
      <c r="O90" s="45"/>
      <c r="P90" s="45"/>
      <c r="Q90" s="45"/>
      <c r="R90" s="45"/>
      <c r="S90" s="45"/>
      <c r="T90" s="83"/>
      <c r="AT90" s="22" t="s">
        <v>128</v>
      </c>
      <c r="AU90" s="22" t="s">
        <v>77</v>
      </c>
    </row>
    <row r="91" s="1" customFormat="1" ht="16.5" customHeight="1">
      <c r="B91" s="199"/>
      <c r="C91" s="200" t="s">
        <v>156</v>
      </c>
      <c r="D91" s="200" t="s">
        <v>121</v>
      </c>
      <c r="E91" s="201" t="s">
        <v>393</v>
      </c>
      <c r="F91" s="202" t="s">
        <v>394</v>
      </c>
      <c r="G91" s="203" t="s">
        <v>372</v>
      </c>
      <c r="H91" s="204">
        <v>1</v>
      </c>
      <c r="I91" s="205"/>
      <c r="J91" s="206">
        <f>ROUND(I91*H91,2)</f>
        <v>0</v>
      </c>
      <c r="K91" s="202" t="s">
        <v>376</v>
      </c>
      <c r="L91" s="44"/>
      <c r="M91" s="207" t="s">
        <v>5</v>
      </c>
      <c r="N91" s="208" t="s">
        <v>40</v>
      </c>
      <c r="O91" s="45"/>
      <c r="P91" s="209">
        <f>O91*H91</f>
        <v>0</v>
      </c>
      <c r="Q91" s="209">
        <v>0</v>
      </c>
      <c r="R91" s="209">
        <f>Q91*H91</f>
        <v>0</v>
      </c>
      <c r="S91" s="209">
        <v>0</v>
      </c>
      <c r="T91" s="210">
        <f>S91*H91</f>
        <v>0</v>
      </c>
      <c r="AR91" s="22" t="s">
        <v>354</v>
      </c>
      <c r="AT91" s="22" t="s">
        <v>121</v>
      </c>
      <c r="AU91" s="22" t="s">
        <v>77</v>
      </c>
      <c r="AY91" s="22" t="s">
        <v>119</v>
      </c>
      <c r="BE91" s="211">
        <f>IF(N91="základní",J91,0)</f>
        <v>0</v>
      </c>
      <c r="BF91" s="211">
        <f>IF(N91="snížená",J91,0)</f>
        <v>0</v>
      </c>
      <c r="BG91" s="211">
        <f>IF(N91="zákl. přenesená",J91,0)</f>
        <v>0</v>
      </c>
      <c r="BH91" s="211">
        <f>IF(N91="sníž. přenesená",J91,0)</f>
        <v>0</v>
      </c>
      <c r="BI91" s="211">
        <f>IF(N91="nulová",J91,0)</f>
        <v>0</v>
      </c>
      <c r="BJ91" s="22" t="s">
        <v>77</v>
      </c>
      <c r="BK91" s="211">
        <f>ROUND(I91*H91,2)</f>
        <v>0</v>
      </c>
      <c r="BL91" s="22" t="s">
        <v>354</v>
      </c>
      <c r="BM91" s="22" t="s">
        <v>395</v>
      </c>
    </row>
    <row r="92" s="1" customFormat="1">
      <c r="B92" s="44"/>
      <c r="D92" s="212" t="s">
        <v>128</v>
      </c>
      <c r="F92" s="213" t="s">
        <v>394</v>
      </c>
      <c r="I92" s="173"/>
      <c r="L92" s="44"/>
      <c r="M92" s="224"/>
      <c r="N92" s="225"/>
      <c r="O92" s="225"/>
      <c r="P92" s="225"/>
      <c r="Q92" s="225"/>
      <c r="R92" s="225"/>
      <c r="S92" s="225"/>
      <c r="T92" s="226"/>
      <c r="AT92" s="22" t="s">
        <v>128</v>
      </c>
      <c r="AU92" s="22" t="s">
        <v>77</v>
      </c>
    </row>
    <row r="93" s="1" customFormat="1" ht="6.96" customHeight="1">
      <c r="B93" s="65"/>
      <c r="C93" s="66"/>
      <c r="D93" s="66"/>
      <c r="E93" s="66"/>
      <c r="F93" s="66"/>
      <c r="G93" s="66"/>
      <c r="H93" s="66"/>
      <c r="I93" s="150"/>
      <c r="J93" s="66"/>
      <c r="K93" s="66"/>
      <c r="L93" s="44"/>
    </row>
  </sheetData>
  <autoFilter ref="C76:K92"/>
  <mergeCells count="10">
    <mergeCell ref="E7:H7"/>
    <mergeCell ref="E9:H9"/>
    <mergeCell ref="E24:H24"/>
    <mergeCell ref="E45:H45"/>
    <mergeCell ref="E47:H47"/>
    <mergeCell ref="J51:J52"/>
    <mergeCell ref="E67:H67"/>
    <mergeCell ref="E69:H69"/>
    <mergeCell ref="G1:H1"/>
    <mergeCell ref="L2:V2"/>
  </mergeCells>
  <hyperlinks>
    <hyperlink ref="F1:G1" location="C2" display="1) Krycí list soupisu"/>
    <hyperlink ref="G1:H1" location="C54" display="2) Rekapitulace"/>
    <hyperlink ref="J1" location="C76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60" zoomScalePageLayoutView="100" workbookViewId="0"/>
  </sheetViews>
  <sheetFormatPr defaultRowHeight="13.5"/>
  <cols>
    <col min="1" max="1" width="8.33" style="227" customWidth="1"/>
    <col min="2" max="2" width="1.664063" style="227" customWidth="1"/>
    <col min="3" max="4" width="5" style="227" customWidth="1"/>
    <col min="5" max="5" width="11.67" style="227" customWidth="1"/>
    <col min="6" max="6" width="9.17" style="227" customWidth="1"/>
    <col min="7" max="7" width="5" style="227" customWidth="1"/>
    <col min="8" max="8" width="77.83" style="227" customWidth="1"/>
    <col min="9" max="10" width="20" style="227" customWidth="1"/>
    <col min="11" max="11" width="1.664063" style="227" customWidth="1"/>
  </cols>
  <sheetData>
    <row r="1" ht="37.5" customHeight="1"/>
    <row r="2" ht="7.5" customHeight="1">
      <c r="B2" s="228"/>
      <c r="C2" s="229"/>
      <c r="D2" s="229"/>
      <c r="E2" s="229"/>
      <c r="F2" s="229"/>
      <c r="G2" s="229"/>
      <c r="H2" s="229"/>
      <c r="I2" s="229"/>
      <c r="J2" s="229"/>
      <c r="K2" s="230"/>
    </row>
    <row r="3" s="12" customFormat="1" ht="45" customHeight="1">
      <c r="B3" s="231"/>
      <c r="C3" s="232" t="s">
        <v>396</v>
      </c>
      <c r="D3" s="232"/>
      <c r="E3" s="232"/>
      <c r="F3" s="232"/>
      <c r="G3" s="232"/>
      <c r="H3" s="232"/>
      <c r="I3" s="232"/>
      <c r="J3" s="232"/>
      <c r="K3" s="233"/>
    </row>
    <row r="4" ht="25.5" customHeight="1">
      <c r="B4" s="234"/>
      <c r="C4" s="235" t="s">
        <v>397</v>
      </c>
      <c r="D4" s="235"/>
      <c r="E4" s="235"/>
      <c r="F4" s="235"/>
      <c r="G4" s="235"/>
      <c r="H4" s="235"/>
      <c r="I4" s="235"/>
      <c r="J4" s="235"/>
      <c r="K4" s="236"/>
    </row>
    <row r="5" ht="5.25" customHeight="1">
      <c r="B5" s="234"/>
      <c r="C5" s="237"/>
      <c r="D5" s="237"/>
      <c r="E5" s="237"/>
      <c r="F5" s="237"/>
      <c r="G5" s="237"/>
      <c r="H5" s="237"/>
      <c r="I5" s="237"/>
      <c r="J5" s="237"/>
      <c r="K5" s="236"/>
    </row>
    <row r="6" ht="15" customHeight="1">
      <c r="B6" s="234"/>
      <c r="C6" s="238" t="s">
        <v>398</v>
      </c>
      <c r="D6" s="238"/>
      <c r="E6" s="238"/>
      <c r="F6" s="238"/>
      <c r="G6" s="238"/>
      <c r="H6" s="238"/>
      <c r="I6" s="238"/>
      <c r="J6" s="238"/>
      <c r="K6" s="236"/>
    </row>
    <row r="7" ht="15" customHeight="1">
      <c r="B7" s="239"/>
      <c r="C7" s="238" t="s">
        <v>399</v>
      </c>
      <c r="D7" s="238"/>
      <c r="E7" s="238"/>
      <c r="F7" s="238"/>
      <c r="G7" s="238"/>
      <c r="H7" s="238"/>
      <c r="I7" s="238"/>
      <c r="J7" s="238"/>
      <c r="K7" s="236"/>
    </row>
    <row r="8" ht="12.75" customHeight="1">
      <c r="B8" s="239"/>
      <c r="C8" s="238"/>
      <c r="D8" s="238"/>
      <c r="E8" s="238"/>
      <c r="F8" s="238"/>
      <c r="G8" s="238"/>
      <c r="H8" s="238"/>
      <c r="I8" s="238"/>
      <c r="J8" s="238"/>
      <c r="K8" s="236"/>
    </row>
    <row r="9" ht="15" customHeight="1">
      <c r="B9" s="239"/>
      <c r="C9" s="238" t="s">
        <v>400</v>
      </c>
      <c r="D9" s="238"/>
      <c r="E9" s="238"/>
      <c r="F9" s="238"/>
      <c r="G9" s="238"/>
      <c r="H9" s="238"/>
      <c r="I9" s="238"/>
      <c r="J9" s="238"/>
      <c r="K9" s="236"/>
    </row>
    <row r="10" ht="15" customHeight="1">
      <c r="B10" s="239"/>
      <c r="C10" s="238"/>
      <c r="D10" s="238" t="s">
        <v>401</v>
      </c>
      <c r="E10" s="238"/>
      <c r="F10" s="238"/>
      <c r="G10" s="238"/>
      <c r="H10" s="238"/>
      <c r="I10" s="238"/>
      <c r="J10" s="238"/>
      <c r="K10" s="236"/>
    </row>
    <row r="11" ht="15" customHeight="1">
      <c r="B11" s="239"/>
      <c r="C11" s="240"/>
      <c r="D11" s="238" t="s">
        <v>402</v>
      </c>
      <c r="E11" s="238"/>
      <c r="F11" s="238"/>
      <c r="G11" s="238"/>
      <c r="H11" s="238"/>
      <c r="I11" s="238"/>
      <c r="J11" s="238"/>
      <c r="K11" s="236"/>
    </row>
    <row r="12" ht="12.75" customHeight="1">
      <c r="B12" s="239"/>
      <c r="C12" s="240"/>
      <c r="D12" s="240"/>
      <c r="E12" s="240"/>
      <c r="F12" s="240"/>
      <c r="G12" s="240"/>
      <c r="H12" s="240"/>
      <c r="I12" s="240"/>
      <c r="J12" s="240"/>
      <c r="K12" s="236"/>
    </row>
    <row r="13" ht="15" customHeight="1">
      <c r="B13" s="239"/>
      <c r="C13" s="240"/>
      <c r="D13" s="238" t="s">
        <v>403</v>
      </c>
      <c r="E13" s="238"/>
      <c r="F13" s="238"/>
      <c r="G13" s="238"/>
      <c r="H13" s="238"/>
      <c r="I13" s="238"/>
      <c r="J13" s="238"/>
      <c r="K13" s="236"/>
    </row>
    <row r="14" ht="15" customHeight="1">
      <c r="B14" s="239"/>
      <c r="C14" s="240"/>
      <c r="D14" s="238" t="s">
        <v>404</v>
      </c>
      <c r="E14" s="238"/>
      <c r="F14" s="238"/>
      <c r="G14" s="238"/>
      <c r="H14" s="238"/>
      <c r="I14" s="238"/>
      <c r="J14" s="238"/>
      <c r="K14" s="236"/>
    </row>
    <row r="15" ht="15" customHeight="1">
      <c r="B15" s="239"/>
      <c r="C15" s="240"/>
      <c r="D15" s="238" t="s">
        <v>405</v>
      </c>
      <c r="E15" s="238"/>
      <c r="F15" s="238"/>
      <c r="G15" s="238"/>
      <c r="H15" s="238"/>
      <c r="I15" s="238"/>
      <c r="J15" s="238"/>
      <c r="K15" s="236"/>
    </row>
    <row r="16" ht="15" customHeight="1">
      <c r="B16" s="239"/>
      <c r="C16" s="240"/>
      <c r="D16" s="240"/>
      <c r="E16" s="241" t="s">
        <v>76</v>
      </c>
      <c r="F16" s="238" t="s">
        <v>406</v>
      </c>
      <c r="G16" s="238"/>
      <c r="H16" s="238"/>
      <c r="I16" s="238"/>
      <c r="J16" s="238"/>
      <c r="K16" s="236"/>
    </row>
    <row r="17" ht="15" customHeight="1">
      <c r="B17" s="239"/>
      <c r="C17" s="240"/>
      <c r="D17" s="240"/>
      <c r="E17" s="241" t="s">
        <v>407</v>
      </c>
      <c r="F17" s="238" t="s">
        <v>408</v>
      </c>
      <c r="G17" s="238"/>
      <c r="H17" s="238"/>
      <c r="I17" s="238"/>
      <c r="J17" s="238"/>
      <c r="K17" s="236"/>
    </row>
    <row r="18" ht="15" customHeight="1">
      <c r="B18" s="239"/>
      <c r="C18" s="240"/>
      <c r="D18" s="240"/>
      <c r="E18" s="241" t="s">
        <v>409</v>
      </c>
      <c r="F18" s="238" t="s">
        <v>410</v>
      </c>
      <c r="G18" s="238"/>
      <c r="H18" s="238"/>
      <c r="I18" s="238"/>
      <c r="J18" s="238"/>
      <c r="K18" s="236"/>
    </row>
    <row r="19" ht="15" customHeight="1">
      <c r="B19" s="239"/>
      <c r="C19" s="240"/>
      <c r="D19" s="240"/>
      <c r="E19" s="241" t="s">
        <v>411</v>
      </c>
      <c r="F19" s="238" t="s">
        <v>412</v>
      </c>
      <c r="G19" s="238"/>
      <c r="H19" s="238"/>
      <c r="I19" s="238"/>
      <c r="J19" s="238"/>
      <c r="K19" s="236"/>
    </row>
    <row r="20" ht="15" customHeight="1">
      <c r="B20" s="239"/>
      <c r="C20" s="240"/>
      <c r="D20" s="240"/>
      <c r="E20" s="241" t="s">
        <v>413</v>
      </c>
      <c r="F20" s="238" t="s">
        <v>414</v>
      </c>
      <c r="G20" s="238"/>
      <c r="H20" s="238"/>
      <c r="I20" s="238"/>
      <c r="J20" s="238"/>
      <c r="K20" s="236"/>
    </row>
    <row r="21" ht="15" customHeight="1">
      <c r="B21" s="239"/>
      <c r="C21" s="240"/>
      <c r="D21" s="240"/>
      <c r="E21" s="241" t="s">
        <v>415</v>
      </c>
      <c r="F21" s="238" t="s">
        <v>416</v>
      </c>
      <c r="G21" s="238"/>
      <c r="H21" s="238"/>
      <c r="I21" s="238"/>
      <c r="J21" s="238"/>
      <c r="K21" s="236"/>
    </row>
    <row r="22" ht="12.75" customHeight="1">
      <c r="B22" s="239"/>
      <c r="C22" s="240"/>
      <c r="D22" s="240"/>
      <c r="E22" s="240"/>
      <c r="F22" s="240"/>
      <c r="G22" s="240"/>
      <c r="H22" s="240"/>
      <c r="I22" s="240"/>
      <c r="J22" s="240"/>
      <c r="K22" s="236"/>
    </row>
    <row r="23" ht="15" customHeight="1">
      <c r="B23" s="239"/>
      <c r="C23" s="238" t="s">
        <v>417</v>
      </c>
      <c r="D23" s="238"/>
      <c r="E23" s="238"/>
      <c r="F23" s="238"/>
      <c r="G23" s="238"/>
      <c r="H23" s="238"/>
      <c r="I23" s="238"/>
      <c r="J23" s="238"/>
      <c r="K23" s="236"/>
    </row>
    <row r="24" ht="15" customHeight="1">
      <c r="B24" s="239"/>
      <c r="C24" s="238" t="s">
        <v>418</v>
      </c>
      <c r="D24" s="238"/>
      <c r="E24" s="238"/>
      <c r="F24" s="238"/>
      <c r="G24" s="238"/>
      <c r="H24" s="238"/>
      <c r="I24" s="238"/>
      <c r="J24" s="238"/>
      <c r="K24" s="236"/>
    </row>
    <row r="25" ht="15" customHeight="1">
      <c r="B25" s="239"/>
      <c r="C25" s="238"/>
      <c r="D25" s="238" t="s">
        <v>419</v>
      </c>
      <c r="E25" s="238"/>
      <c r="F25" s="238"/>
      <c r="G25" s="238"/>
      <c r="H25" s="238"/>
      <c r="I25" s="238"/>
      <c r="J25" s="238"/>
      <c r="K25" s="236"/>
    </row>
    <row r="26" ht="15" customHeight="1">
      <c r="B26" s="239"/>
      <c r="C26" s="240"/>
      <c r="D26" s="238" t="s">
        <v>420</v>
      </c>
      <c r="E26" s="238"/>
      <c r="F26" s="238"/>
      <c r="G26" s="238"/>
      <c r="H26" s="238"/>
      <c r="I26" s="238"/>
      <c r="J26" s="238"/>
      <c r="K26" s="236"/>
    </row>
    <row r="27" ht="12.75" customHeight="1">
      <c r="B27" s="239"/>
      <c r="C27" s="240"/>
      <c r="D27" s="240"/>
      <c r="E27" s="240"/>
      <c r="F27" s="240"/>
      <c r="G27" s="240"/>
      <c r="H27" s="240"/>
      <c r="I27" s="240"/>
      <c r="J27" s="240"/>
      <c r="K27" s="236"/>
    </row>
    <row r="28" ht="15" customHeight="1">
      <c r="B28" s="239"/>
      <c r="C28" s="240"/>
      <c r="D28" s="238" t="s">
        <v>421</v>
      </c>
      <c r="E28" s="238"/>
      <c r="F28" s="238"/>
      <c r="G28" s="238"/>
      <c r="H28" s="238"/>
      <c r="I28" s="238"/>
      <c r="J28" s="238"/>
      <c r="K28" s="236"/>
    </row>
    <row r="29" ht="15" customHeight="1">
      <c r="B29" s="239"/>
      <c r="C29" s="240"/>
      <c r="D29" s="238" t="s">
        <v>422</v>
      </c>
      <c r="E29" s="238"/>
      <c r="F29" s="238"/>
      <c r="G29" s="238"/>
      <c r="H29" s="238"/>
      <c r="I29" s="238"/>
      <c r="J29" s="238"/>
      <c r="K29" s="236"/>
    </row>
    <row r="30" ht="12.75" customHeight="1">
      <c r="B30" s="239"/>
      <c r="C30" s="240"/>
      <c r="D30" s="240"/>
      <c r="E30" s="240"/>
      <c r="F30" s="240"/>
      <c r="G30" s="240"/>
      <c r="H30" s="240"/>
      <c r="I30" s="240"/>
      <c r="J30" s="240"/>
      <c r="K30" s="236"/>
    </row>
    <row r="31" ht="15" customHeight="1">
      <c r="B31" s="239"/>
      <c r="C31" s="240"/>
      <c r="D31" s="238" t="s">
        <v>423</v>
      </c>
      <c r="E31" s="238"/>
      <c r="F31" s="238"/>
      <c r="G31" s="238"/>
      <c r="H31" s="238"/>
      <c r="I31" s="238"/>
      <c r="J31" s="238"/>
      <c r="K31" s="236"/>
    </row>
    <row r="32" ht="15" customHeight="1">
      <c r="B32" s="239"/>
      <c r="C32" s="240"/>
      <c r="D32" s="238" t="s">
        <v>424</v>
      </c>
      <c r="E32" s="238"/>
      <c r="F32" s="238"/>
      <c r="G32" s="238"/>
      <c r="H32" s="238"/>
      <c r="I32" s="238"/>
      <c r="J32" s="238"/>
      <c r="K32" s="236"/>
    </row>
    <row r="33" ht="15" customHeight="1">
      <c r="B33" s="239"/>
      <c r="C33" s="240"/>
      <c r="D33" s="238" t="s">
        <v>425</v>
      </c>
      <c r="E33" s="238"/>
      <c r="F33" s="238"/>
      <c r="G33" s="238"/>
      <c r="H33" s="238"/>
      <c r="I33" s="238"/>
      <c r="J33" s="238"/>
      <c r="K33" s="236"/>
    </row>
    <row r="34" ht="15" customHeight="1">
      <c r="B34" s="239"/>
      <c r="C34" s="240"/>
      <c r="D34" s="238"/>
      <c r="E34" s="242" t="s">
        <v>104</v>
      </c>
      <c r="F34" s="238"/>
      <c r="G34" s="238" t="s">
        <v>426</v>
      </c>
      <c r="H34" s="238"/>
      <c r="I34" s="238"/>
      <c r="J34" s="238"/>
      <c r="K34" s="236"/>
    </row>
    <row r="35" ht="30.75" customHeight="1">
      <c r="B35" s="239"/>
      <c r="C35" s="240"/>
      <c r="D35" s="238"/>
      <c r="E35" s="242" t="s">
        <v>427</v>
      </c>
      <c r="F35" s="238"/>
      <c r="G35" s="238" t="s">
        <v>428</v>
      </c>
      <c r="H35" s="238"/>
      <c r="I35" s="238"/>
      <c r="J35" s="238"/>
      <c r="K35" s="236"/>
    </row>
    <row r="36" ht="15" customHeight="1">
      <c r="B36" s="239"/>
      <c r="C36" s="240"/>
      <c r="D36" s="238"/>
      <c r="E36" s="242" t="s">
        <v>50</v>
      </c>
      <c r="F36" s="238"/>
      <c r="G36" s="238" t="s">
        <v>429</v>
      </c>
      <c r="H36" s="238"/>
      <c r="I36" s="238"/>
      <c r="J36" s="238"/>
      <c r="K36" s="236"/>
    </row>
    <row r="37" ht="15" customHeight="1">
      <c r="B37" s="239"/>
      <c r="C37" s="240"/>
      <c r="D37" s="238"/>
      <c r="E37" s="242" t="s">
        <v>105</v>
      </c>
      <c r="F37" s="238"/>
      <c r="G37" s="238" t="s">
        <v>430</v>
      </c>
      <c r="H37" s="238"/>
      <c r="I37" s="238"/>
      <c r="J37" s="238"/>
      <c r="K37" s="236"/>
    </row>
    <row r="38" ht="15" customHeight="1">
      <c r="B38" s="239"/>
      <c r="C38" s="240"/>
      <c r="D38" s="238"/>
      <c r="E38" s="242" t="s">
        <v>106</v>
      </c>
      <c r="F38" s="238"/>
      <c r="G38" s="238" t="s">
        <v>431</v>
      </c>
      <c r="H38" s="238"/>
      <c r="I38" s="238"/>
      <c r="J38" s="238"/>
      <c r="K38" s="236"/>
    </row>
    <row r="39" ht="15" customHeight="1">
      <c r="B39" s="239"/>
      <c r="C39" s="240"/>
      <c r="D39" s="238"/>
      <c r="E39" s="242" t="s">
        <v>107</v>
      </c>
      <c r="F39" s="238"/>
      <c r="G39" s="238" t="s">
        <v>432</v>
      </c>
      <c r="H39" s="238"/>
      <c r="I39" s="238"/>
      <c r="J39" s="238"/>
      <c r="K39" s="236"/>
    </row>
    <row r="40" ht="15" customHeight="1">
      <c r="B40" s="239"/>
      <c r="C40" s="240"/>
      <c r="D40" s="238"/>
      <c r="E40" s="242" t="s">
        <v>433</v>
      </c>
      <c r="F40" s="238"/>
      <c r="G40" s="238" t="s">
        <v>434</v>
      </c>
      <c r="H40" s="238"/>
      <c r="I40" s="238"/>
      <c r="J40" s="238"/>
      <c r="K40" s="236"/>
    </row>
    <row r="41" ht="15" customHeight="1">
      <c r="B41" s="239"/>
      <c r="C41" s="240"/>
      <c r="D41" s="238"/>
      <c r="E41" s="242"/>
      <c r="F41" s="238"/>
      <c r="G41" s="238" t="s">
        <v>435</v>
      </c>
      <c r="H41" s="238"/>
      <c r="I41" s="238"/>
      <c r="J41" s="238"/>
      <c r="K41" s="236"/>
    </row>
    <row r="42" ht="15" customHeight="1">
      <c r="B42" s="239"/>
      <c r="C42" s="240"/>
      <c r="D42" s="238"/>
      <c r="E42" s="242" t="s">
        <v>436</v>
      </c>
      <c r="F42" s="238"/>
      <c r="G42" s="238" t="s">
        <v>437</v>
      </c>
      <c r="H42" s="238"/>
      <c r="I42" s="238"/>
      <c r="J42" s="238"/>
      <c r="K42" s="236"/>
    </row>
    <row r="43" ht="15" customHeight="1">
      <c r="B43" s="239"/>
      <c r="C43" s="240"/>
      <c r="D43" s="238"/>
      <c r="E43" s="242" t="s">
        <v>109</v>
      </c>
      <c r="F43" s="238"/>
      <c r="G43" s="238" t="s">
        <v>438</v>
      </c>
      <c r="H43" s="238"/>
      <c r="I43" s="238"/>
      <c r="J43" s="238"/>
      <c r="K43" s="236"/>
    </row>
    <row r="44" ht="12.75" customHeight="1">
      <c r="B44" s="239"/>
      <c r="C44" s="240"/>
      <c r="D44" s="238"/>
      <c r="E44" s="238"/>
      <c r="F44" s="238"/>
      <c r="G44" s="238"/>
      <c r="H44" s="238"/>
      <c r="I44" s="238"/>
      <c r="J44" s="238"/>
      <c r="K44" s="236"/>
    </row>
    <row r="45" ht="15" customHeight="1">
      <c r="B45" s="239"/>
      <c r="C45" s="240"/>
      <c r="D45" s="238" t="s">
        <v>439</v>
      </c>
      <c r="E45" s="238"/>
      <c r="F45" s="238"/>
      <c r="G45" s="238"/>
      <c r="H45" s="238"/>
      <c r="I45" s="238"/>
      <c r="J45" s="238"/>
      <c r="K45" s="236"/>
    </row>
    <row r="46" ht="15" customHeight="1">
      <c r="B46" s="239"/>
      <c r="C46" s="240"/>
      <c r="D46" s="240"/>
      <c r="E46" s="238" t="s">
        <v>440</v>
      </c>
      <c r="F46" s="238"/>
      <c r="G46" s="238"/>
      <c r="H46" s="238"/>
      <c r="I46" s="238"/>
      <c r="J46" s="238"/>
      <c r="K46" s="236"/>
    </row>
    <row r="47" ht="15" customHeight="1">
      <c r="B47" s="239"/>
      <c r="C47" s="240"/>
      <c r="D47" s="240"/>
      <c r="E47" s="238" t="s">
        <v>441</v>
      </c>
      <c r="F47" s="238"/>
      <c r="G47" s="238"/>
      <c r="H47" s="238"/>
      <c r="I47" s="238"/>
      <c r="J47" s="238"/>
      <c r="K47" s="236"/>
    </row>
    <row r="48" ht="15" customHeight="1">
      <c r="B48" s="239"/>
      <c r="C48" s="240"/>
      <c r="D48" s="240"/>
      <c r="E48" s="238" t="s">
        <v>442</v>
      </c>
      <c r="F48" s="238"/>
      <c r="G48" s="238"/>
      <c r="H48" s="238"/>
      <c r="I48" s="238"/>
      <c r="J48" s="238"/>
      <c r="K48" s="236"/>
    </row>
    <row r="49" ht="15" customHeight="1">
      <c r="B49" s="239"/>
      <c r="C49" s="240"/>
      <c r="D49" s="238" t="s">
        <v>443</v>
      </c>
      <c r="E49" s="238"/>
      <c r="F49" s="238"/>
      <c r="G49" s="238"/>
      <c r="H49" s="238"/>
      <c r="I49" s="238"/>
      <c r="J49" s="238"/>
      <c r="K49" s="236"/>
    </row>
    <row r="50" ht="25.5" customHeight="1">
      <c r="B50" s="234"/>
      <c r="C50" s="235" t="s">
        <v>444</v>
      </c>
      <c r="D50" s="235"/>
      <c r="E50" s="235"/>
      <c r="F50" s="235"/>
      <c r="G50" s="235"/>
      <c r="H50" s="235"/>
      <c r="I50" s="235"/>
      <c r="J50" s="235"/>
      <c r="K50" s="236"/>
    </row>
    <row r="51" ht="5.25" customHeight="1">
      <c r="B51" s="234"/>
      <c r="C51" s="237"/>
      <c r="D51" s="237"/>
      <c r="E51" s="237"/>
      <c r="F51" s="237"/>
      <c r="G51" s="237"/>
      <c r="H51" s="237"/>
      <c r="I51" s="237"/>
      <c r="J51" s="237"/>
      <c r="K51" s="236"/>
    </row>
    <row r="52" ht="15" customHeight="1">
      <c r="B52" s="234"/>
      <c r="C52" s="238" t="s">
        <v>445</v>
      </c>
      <c r="D52" s="238"/>
      <c r="E52" s="238"/>
      <c r="F52" s="238"/>
      <c r="G52" s="238"/>
      <c r="H52" s="238"/>
      <c r="I52" s="238"/>
      <c r="J52" s="238"/>
      <c r="K52" s="236"/>
    </row>
    <row r="53" ht="15" customHeight="1">
      <c r="B53" s="234"/>
      <c r="C53" s="238" t="s">
        <v>446</v>
      </c>
      <c r="D53" s="238"/>
      <c r="E53" s="238"/>
      <c r="F53" s="238"/>
      <c r="G53" s="238"/>
      <c r="H53" s="238"/>
      <c r="I53" s="238"/>
      <c r="J53" s="238"/>
      <c r="K53" s="236"/>
    </row>
    <row r="54" ht="12.75" customHeight="1">
      <c r="B54" s="234"/>
      <c r="C54" s="238"/>
      <c r="D54" s="238"/>
      <c r="E54" s="238"/>
      <c r="F54" s="238"/>
      <c r="G54" s="238"/>
      <c r="H54" s="238"/>
      <c r="I54" s="238"/>
      <c r="J54" s="238"/>
      <c r="K54" s="236"/>
    </row>
    <row r="55" ht="15" customHeight="1">
      <c r="B55" s="234"/>
      <c r="C55" s="238" t="s">
        <v>447</v>
      </c>
      <c r="D55" s="238"/>
      <c r="E55" s="238"/>
      <c r="F55" s="238"/>
      <c r="G55" s="238"/>
      <c r="H55" s="238"/>
      <c r="I55" s="238"/>
      <c r="J55" s="238"/>
      <c r="K55" s="236"/>
    </row>
    <row r="56" ht="15" customHeight="1">
      <c r="B56" s="234"/>
      <c r="C56" s="240"/>
      <c r="D56" s="238" t="s">
        <v>448</v>
      </c>
      <c r="E56" s="238"/>
      <c r="F56" s="238"/>
      <c r="G56" s="238"/>
      <c r="H56" s="238"/>
      <c r="I56" s="238"/>
      <c r="J56" s="238"/>
      <c r="K56" s="236"/>
    </row>
    <row r="57" ht="15" customHeight="1">
      <c r="B57" s="234"/>
      <c r="C57" s="240"/>
      <c r="D57" s="238" t="s">
        <v>449</v>
      </c>
      <c r="E57" s="238"/>
      <c r="F57" s="238"/>
      <c r="G57" s="238"/>
      <c r="H57" s="238"/>
      <c r="I57" s="238"/>
      <c r="J57" s="238"/>
      <c r="K57" s="236"/>
    </row>
    <row r="58" ht="15" customHeight="1">
      <c r="B58" s="234"/>
      <c r="C58" s="240"/>
      <c r="D58" s="238" t="s">
        <v>450</v>
      </c>
      <c r="E58" s="238"/>
      <c r="F58" s="238"/>
      <c r="G58" s="238"/>
      <c r="H58" s="238"/>
      <c r="I58" s="238"/>
      <c r="J58" s="238"/>
      <c r="K58" s="236"/>
    </row>
    <row r="59" ht="15" customHeight="1">
      <c r="B59" s="234"/>
      <c r="C59" s="240"/>
      <c r="D59" s="238" t="s">
        <v>451</v>
      </c>
      <c r="E59" s="238"/>
      <c r="F59" s="238"/>
      <c r="G59" s="238"/>
      <c r="H59" s="238"/>
      <c r="I59" s="238"/>
      <c r="J59" s="238"/>
      <c r="K59" s="236"/>
    </row>
    <row r="60" ht="15" customHeight="1">
      <c r="B60" s="234"/>
      <c r="C60" s="240"/>
      <c r="D60" s="243" t="s">
        <v>452</v>
      </c>
      <c r="E60" s="243"/>
      <c r="F60" s="243"/>
      <c r="G60" s="243"/>
      <c r="H60" s="243"/>
      <c r="I60" s="243"/>
      <c r="J60" s="243"/>
      <c r="K60" s="236"/>
    </row>
    <row r="61" ht="15" customHeight="1">
      <c r="B61" s="234"/>
      <c r="C61" s="240"/>
      <c r="D61" s="238" t="s">
        <v>453</v>
      </c>
      <c r="E61" s="238"/>
      <c r="F61" s="238"/>
      <c r="G61" s="238"/>
      <c r="H61" s="238"/>
      <c r="I61" s="238"/>
      <c r="J61" s="238"/>
      <c r="K61" s="236"/>
    </row>
    <row r="62" ht="12.75" customHeight="1">
      <c r="B62" s="234"/>
      <c r="C62" s="240"/>
      <c r="D62" s="240"/>
      <c r="E62" s="244"/>
      <c r="F62" s="240"/>
      <c r="G62" s="240"/>
      <c r="H62" s="240"/>
      <c r="I62" s="240"/>
      <c r="J62" s="240"/>
      <c r="K62" s="236"/>
    </row>
    <row r="63" ht="15" customHeight="1">
      <c r="B63" s="234"/>
      <c r="C63" s="240"/>
      <c r="D63" s="238" t="s">
        <v>454</v>
      </c>
      <c r="E63" s="238"/>
      <c r="F63" s="238"/>
      <c r="G63" s="238"/>
      <c r="H63" s="238"/>
      <c r="I63" s="238"/>
      <c r="J63" s="238"/>
      <c r="K63" s="236"/>
    </row>
    <row r="64" ht="15" customHeight="1">
      <c r="B64" s="234"/>
      <c r="C64" s="240"/>
      <c r="D64" s="243" t="s">
        <v>455</v>
      </c>
      <c r="E64" s="243"/>
      <c r="F64" s="243"/>
      <c r="G64" s="243"/>
      <c r="H64" s="243"/>
      <c r="I64" s="243"/>
      <c r="J64" s="243"/>
      <c r="K64" s="236"/>
    </row>
    <row r="65" ht="15" customHeight="1">
      <c r="B65" s="234"/>
      <c r="C65" s="240"/>
      <c r="D65" s="238" t="s">
        <v>456</v>
      </c>
      <c r="E65" s="238"/>
      <c r="F65" s="238"/>
      <c r="G65" s="238"/>
      <c r="H65" s="238"/>
      <c r="I65" s="238"/>
      <c r="J65" s="238"/>
      <c r="K65" s="236"/>
    </row>
    <row r="66" ht="15" customHeight="1">
      <c r="B66" s="234"/>
      <c r="C66" s="240"/>
      <c r="D66" s="238" t="s">
        <v>457</v>
      </c>
      <c r="E66" s="238"/>
      <c r="F66" s="238"/>
      <c r="G66" s="238"/>
      <c r="H66" s="238"/>
      <c r="I66" s="238"/>
      <c r="J66" s="238"/>
      <c r="K66" s="236"/>
    </row>
    <row r="67" ht="15" customHeight="1">
      <c r="B67" s="234"/>
      <c r="C67" s="240"/>
      <c r="D67" s="238" t="s">
        <v>458</v>
      </c>
      <c r="E67" s="238"/>
      <c r="F67" s="238"/>
      <c r="G67" s="238"/>
      <c r="H67" s="238"/>
      <c r="I67" s="238"/>
      <c r="J67" s="238"/>
      <c r="K67" s="236"/>
    </row>
    <row r="68" ht="15" customHeight="1">
      <c r="B68" s="234"/>
      <c r="C68" s="240"/>
      <c r="D68" s="238" t="s">
        <v>459</v>
      </c>
      <c r="E68" s="238"/>
      <c r="F68" s="238"/>
      <c r="G68" s="238"/>
      <c r="H68" s="238"/>
      <c r="I68" s="238"/>
      <c r="J68" s="238"/>
      <c r="K68" s="236"/>
    </row>
    <row r="69" ht="12.75" customHeight="1">
      <c r="B69" s="245"/>
      <c r="C69" s="246"/>
      <c r="D69" s="246"/>
      <c r="E69" s="246"/>
      <c r="F69" s="246"/>
      <c r="G69" s="246"/>
      <c r="H69" s="246"/>
      <c r="I69" s="246"/>
      <c r="J69" s="246"/>
      <c r="K69" s="247"/>
    </row>
    <row r="70" ht="18.75" customHeight="1">
      <c r="B70" s="248"/>
      <c r="C70" s="248"/>
      <c r="D70" s="248"/>
      <c r="E70" s="248"/>
      <c r="F70" s="248"/>
      <c r="G70" s="248"/>
      <c r="H70" s="248"/>
      <c r="I70" s="248"/>
      <c r="J70" s="248"/>
      <c r="K70" s="249"/>
    </row>
    <row r="71" ht="18.75" customHeight="1">
      <c r="B71" s="249"/>
      <c r="C71" s="249"/>
      <c r="D71" s="249"/>
      <c r="E71" s="249"/>
      <c r="F71" s="249"/>
      <c r="G71" s="249"/>
      <c r="H71" s="249"/>
      <c r="I71" s="249"/>
      <c r="J71" s="249"/>
      <c r="K71" s="249"/>
    </row>
    <row r="72" ht="7.5" customHeight="1">
      <c r="B72" s="250"/>
      <c r="C72" s="251"/>
      <c r="D72" s="251"/>
      <c r="E72" s="251"/>
      <c r="F72" s="251"/>
      <c r="G72" s="251"/>
      <c r="H72" s="251"/>
      <c r="I72" s="251"/>
      <c r="J72" s="251"/>
      <c r="K72" s="252"/>
    </row>
    <row r="73" ht="45" customHeight="1">
      <c r="B73" s="253"/>
      <c r="C73" s="254" t="s">
        <v>87</v>
      </c>
      <c r="D73" s="254"/>
      <c r="E73" s="254"/>
      <c r="F73" s="254"/>
      <c r="G73" s="254"/>
      <c r="H73" s="254"/>
      <c r="I73" s="254"/>
      <c r="J73" s="254"/>
      <c r="K73" s="255"/>
    </row>
    <row r="74" ht="17.25" customHeight="1">
      <c r="B74" s="253"/>
      <c r="C74" s="256" t="s">
        <v>460</v>
      </c>
      <c r="D74" s="256"/>
      <c r="E74" s="256"/>
      <c r="F74" s="256" t="s">
        <v>461</v>
      </c>
      <c r="G74" s="257"/>
      <c r="H74" s="256" t="s">
        <v>105</v>
      </c>
      <c r="I74" s="256" t="s">
        <v>54</v>
      </c>
      <c r="J74" s="256" t="s">
        <v>462</v>
      </c>
      <c r="K74" s="255"/>
    </row>
    <row r="75" ht="17.25" customHeight="1">
      <c r="B75" s="253"/>
      <c r="C75" s="258" t="s">
        <v>463</v>
      </c>
      <c r="D75" s="258"/>
      <c r="E75" s="258"/>
      <c r="F75" s="259" t="s">
        <v>464</v>
      </c>
      <c r="G75" s="260"/>
      <c r="H75" s="258"/>
      <c r="I75" s="258"/>
      <c r="J75" s="258" t="s">
        <v>465</v>
      </c>
      <c r="K75" s="255"/>
    </row>
    <row r="76" ht="5.25" customHeight="1">
      <c r="B76" s="253"/>
      <c r="C76" s="261"/>
      <c r="D76" s="261"/>
      <c r="E76" s="261"/>
      <c r="F76" s="261"/>
      <c r="G76" s="262"/>
      <c r="H76" s="261"/>
      <c r="I76" s="261"/>
      <c r="J76" s="261"/>
      <c r="K76" s="255"/>
    </row>
    <row r="77" ht="15" customHeight="1">
      <c r="B77" s="253"/>
      <c r="C77" s="242" t="s">
        <v>50</v>
      </c>
      <c r="D77" s="261"/>
      <c r="E77" s="261"/>
      <c r="F77" s="263" t="s">
        <v>466</v>
      </c>
      <c r="G77" s="262"/>
      <c r="H77" s="242" t="s">
        <v>467</v>
      </c>
      <c r="I77" s="242" t="s">
        <v>468</v>
      </c>
      <c r="J77" s="242">
        <v>20</v>
      </c>
      <c r="K77" s="255"/>
    </row>
    <row r="78" ht="15" customHeight="1">
      <c r="B78" s="253"/>
      <c r="C78" s="242" t="s">
        <v>469</v>
      </c>
      <c r="D78" s="242"/>
      <c r="E78" s="242"/>
      <c r="F78" s="263" t="s">
        <v>466</v>
      </c>
      <c r="G78" s="262"/>
      <c r="H78" s="242" t="s">
        <v>470</v>
      </c>
      <c r="I78" s="242" t="s">
        <v>468</v>
      </c>
      <c r="J78" s="242">
        <v>120</v>
      </c>
      <c r="K78" s="255"/>
    </row>
    <row r="79" ht="15" customHeight="1">
      <c r="B79" s="264"/>
      <c r="C79" s="242" t="s">
        <v>471</v>
      </c>
      <c r="D79" s="242"/>
      <c r="E79" s="242"/>
      <c r="F79" s="263" t="s">
        <v>472</v>
      </c>
      <c r="G79" s="262"/>
      <c r="H79" s="242" t="s">
        <v>473</v>
      </c>
      <c r="I79" s="242" t="s">
        <v>468</v>
      </c>
      <c r="J79" s="242">
        <v>50</v>
      </c>
      <c r="K79" s="255"/>
    </row>
    <row r="80" ht="15" customHeight="1">
      <c r="B80" s="264"/>
      <c r="C80" s="242" t="s">
        <v>474</v>
      </c>
      <c r="D80" s="242"/>
      <c r="E80" s="242"/>
      <c r="F80" s="263" t="s">
        <v>466</v>
      </c>
      <c r="G80" s="262"/>
      <c r="H80" s="242" t="s">
        <v>475</v>
      </c>
      <c r="I80" s="242" t="s">
        <v>476</v>
      </c>
      <c r="J80" s="242"/>
      <c r="K80" s="255"/>
    </row>
    <row r="81" ht="15" customHeight="1">
      <c r="B81" s="264"/>
      <c r="C81" s="265" t="s">
        <v>477</v>
      </c>
      <c r="D81" s="265"/>
      <c r="E81" s="265"/>
      <c r="F81" s="266" t="s">
        <v>472</v>
      </c>
      <c r="G81" s="265"/>
      <c r="H81" s="265" t="s">
        <v>478</v>
      </c>
      <c r="I81" s="265" t="s">
        <v>468</v>
      </c>
      <c r="J81" s="265">
        <v>15</v>
      </c>
      <c r="K81" s="255"/>
    </row>
    <row r="82" ht="15" customHeight="1">
      <c r="B82" s="264"/>
      <c r="C82" s="265" t="s">
        <v>479</v>
      </c>
      <c r="D82" s="265"/>
      <c r="E82" s="265"/>
      <c r="F82" s="266" t="s">
        <v>472</v>
      </c>
      <c r="G82" s="265"/>
      <c r="H82" s="265" t="s">
        <v>480</v>
      </c>
      <c r="I82" s="265" t="s">
        <v>468</v>
      </c>
      <c r="J82" s="265">
        <v>15</v>
      </c>
      <c r="K82" s="255"/>
    </row>
    <row r="83" ht="15" customHeight="1">
      <c r="B83" s="264"/>
      <c r="C83" s="265" t="s">
        <v>481</v>
      </c>
      <c r="D83" s="265"/>
      <c r="E83" s="265"/>
      <c r="F83" s="266" t="s">
        <v>472</v>
      </c>
      <c r="G83" s="265"/>
      <c r="H83" s="265" t="s">
        <v>482</v>
      </c>
      <c r="I83" s="265" t="s">
        <v>468</v>
      </c>
      <c r="J83" s="265">
        <v>20</v>
      </c>
      <c r="K83" s="255"/>
    </row>
    <row r="84" ht="15" customHeight="1">
      <c r="B84" s="264"/>
      <c r="C84" s="265" t="s">
        <v>483</v>
      </c>
      <c r="D84" s="265"/>
      <c r="E84" s="265"/>
      <c r="F84" s="266" t="s">
        <v>472</v>
      </c>
      <c r="G84" s="265"/>
      <c r="H84" s="265" t="s">
        <v>484</v>
      </c>
      <c r="I84" s="265" t="s">
        <v>468</v>
      </c>
      <c r="J84" s="265">
        <v>20</v>
      </c>
      <c r="K84" s="255"/>
    </row>
    <row r="85" ht="15" customHeight="1">
      <c r="B85" s="264"/>
      <c r="C85" s="242" t="s">
        <v>485</v>
      </c>
      <c r="D85" s="242"/>
      <c r="E85" s="242"/>
      <c r="F85" s="263" t="s">
        <v>472</v>
      </c>
      <c r="G85" s="262"/>
      <c r="H85" s="242" t="s">
        <v>486</v>
      </c>
      <c r="I85" s="242" t="s">
        <v>468</v>
      </c>
      <c r="J85" s="242">
        <v>50</v>
      </c>
      <c r="K85" s="255"/>
    </row>
    <row r="86" ht="15" customHeight="1">
      <c r="B86" s="264"/>
      <c r="C86" s="242" t="s">
        <v>487</v>
      </c>
      <c r="D86" s="242"/>
      <c r="E86" s="242"/>
      <c r="F86" s="263" t="s">
        <v>472</v>
      </c>
      <c r="G86" s="262"/>
      <c r="H86" s="242" t="s">
        <v>488</v>
      </c>
      <c r="I86" s="242" t="s">
        <v>468</v>
      </c>
      <c r="J86" s="242">
        <v>20</v>
      </c>
      <c r="K86" s="255"/>
    </row>
    <row r="87" ht="15" customHeight="1">
      <c r="B87" s="264"/>
      <c r="C87" s="242" t="s">
        <v>489</v>
      </c>
      <c r="D87" s="242"/>
      <c r="E87" s="242"/>
      <c r="F87" s="263" t="s">
        <v>472</v>
      </c>
      <c r="G87" s="262"/>
      <c r="H87" s="242" t="s">
        <v>490</v>
      </c>
      <c r="I87" s="242" t="s">
        <v>468</v>
      </c>
      <c r="J87" s="242">
        <v>20</v>
      </c>
      <c r="K87" s="255"/>
    </row>
    <row r="88" ht="15" customHeight="1">
      <c r="B88" s="264"/>
      <c r="C88" s="242" t="s">
        <v>491</v>
      </c>
      <c r="D88" s="242"/>
      <c r="E88" s="242"/>
      <c r="F88" s="263" t="s">
        <v>472</v>
      </c>
      <c r="G88" s="262"/>
      <c r="H88" s="242" t="s">
        <v>492</v>
      </c>
      <c r="I88" s="242" t="s">
        <v>468</v>
      </c>
      <c r="J88" s="242">
        <v>50</v>
      </c>
      <c r="K88" s="255"/>
    </row>
    <row r="89" ht="15" customHeight="1">
      <c r="B89" s="264"/>
      <c r="C89" s="242" t="s">
        <v>493</v>
      </c>
      <c r="D89" s="242"/>
      <c r="E89" s="242"/>
      <c r="F89" s="263" t="s">
        <v>472</v>
      </c>
      <c r="G89" s="262"/>
      <c r="H89" s="242" t="s">
        <v>493</v>
      </c>
      <c r="I89" s="242" t="s">
        <v>468</v>
      </c>
      <c r="J89" s="242">
        <v>50</v>
      </c>
      <c r="K89" s="255"/>
    </row>
    <row r="90" ht="15" customHeight="1">
      <c r="B90" s="264"/>
      <c r="C90" s="242" t="s">
        <v>110</v>
      </c>
      <c r="D90" s="242"/>
      <c r="E90" s="242"/>
      <c r="F90" s="263" t="s">
        <v>472</v>
      </c>
      <c r="G90" s="262"/>
      <c r="H90" s="242" t="s">
        <v>494</v>
      </c>
      <c r="I90" s="242" t="s">
        <v>468</v>
      </c>
      <c r="J90" s="242">
        <v>255</v>
      </c>
      <c r="K90" s="255"/>
    </row>
    <row r="91" ht="15" customHeight="1">
      <c r="B91" s="264"/>
      <c r="C91" s="242" t="s">
        <v>495</v>
      </c>
      <c r="D91" s="242"/>
      <c r="E91" s="242"/>
      <c r="F91" s="263" t="s">
        <v>466</v>
      </c>
      <c r="G91" s="262"/>
      <c r="H91" s="242" t="s">
        <v>496</v>
      </c>
      <c r="I91" s="242" t="s">
        <v>497</v>
      </c>
      <c r="J91" s="242"/>
      <c r="K91" s="255"/>
    </row>
    <row r="92" ht="15" customHeight="1">
      <c r="B92" s="264"/>
      <c r="C92" s="242" t="s">
        <v>498</v>
      </c>
      <c r="D92" s="242"/>
      <c r="E92" s="242"/>
      <c r="F92" s="263" t="s">
        <v>466</v>
      </c>
      <c r="G92" s="262"/>
      <c r="H92" s="242" t="s">
        <v>499</v>
      </c>
      <c r="I92" s="242" t="s">
        <v>500</v>
      </c>
      <c r="J92" s="242"/>
      <c r="K92" s="255"/>
    </row>
    <row r="93" ht="15" customHeight="1">
      <c r="B93" s="264"/>
      <c r="C93" s="242" t="s">
        <v>501</v>
      </c>
      <c r="D93" s="242"/>
      <c r="E93" s="242"/>
      <c r="F93" s="263" t="s">
        <v>466</v>
      </c>
      <c r="G93" s="262"/>
      <c r="H93" s="242" t="s">
        <v>501</v>
      </c>
      <c r="I93" s="242" t="s">
        <v>500</v>
      </c>
      <c r="J93" s="242"/>
      <c r="K93" s="255"/>
    </row>
    <row r="94" ht="15" customHeight="1">
      <c r="B94" s="264"/>
      <c r="C94" s="242" t="s">
        <v>35</v>
      </c>
      <c r="D94" s="242"/>
      <c r="E94" s="242"/>
      <c r="F94" s="263" t="s">
        <v>466</v>
      </c>
      <c r="G94" s="262"/>
      <c r="H94" s="242" t="s">
        <v>502</v>
      </c>
      <c r="I94" s="242" t="s">
        <v>500</v>
      </c>
      <c r="J94" s="242"/>
      <c r="K94" s="255"/>
    </row>
    <row r="95" ht="15" customHeight="1">
      <c r="B95" s="264"/>
      <c r="C95" s="242" t="s">
        <v>45</v>
      </c>
      <c r="D95" s="242"/>
      <c r="E95" s="242"/>
      <c r="F95" s="263" t="s">
        <v>466</v>
      </c>
      <c r="G95" s="262"/>
      <c r="H95" s="242" t="s">
        <v>503</v>
      </c>
      <c r="I95" s="242" t="s">
        <v>500</v>
      </c>
      <c r="J95" s="242"/>
      <c r="K95" s="255"/>
    </row>
    <row r="96" ht="15" customHeight="1">
      <c r="B96" s="267"/>
      <c r="C96" s="268"/>
      <c r="D96" s="268"/>
      <c r="E96" s="268"/>
      <c r="F96" s="268"/>
      <c r="G96" s="268"/>
      <c r="H96" s="268"/>
      <c r="I96" s="268"/>
      <c r="J96" s="268"/>
      <c r="K96" s="269"/>
    </row>
    <row r="97" ht="18.75" customHeight="1">
      <c r="B97" s="270"/>
      <c r="C97" s="271"/>
      <c r="D97" s="271"/>
      <c r="E97" s="271"/>
      <c r="F97" s="271"/>
      <c r="G97" s="271"/>
      <c r="H97" s="271"/>
      <c r="I97" s="271"/>
      <c r="J97" s="271"/>
      <c r="K97" s="270"/>
    </row>
    <row r="98" ht="18.75" customHeight="1">
      <c r="B98" s="249"/>
      <c r="C98" s="249"/>
      <c r="D98" s="249"/>
      <c r="E98" s="249"/>
      <c r="F98" s="249"/>
      <c r="G98" s="249"/>
      <c r="H98" s="249"/>
      <c r="I98" s="249"/>
      <c r="J98" s="249"/>
      <c r="K98" s="249"/>
    </row>
    <row r="99" ht="7.5" customHeight="1">
      <c r="B99" s="250"/>
      <c r="C99" s="251"/>
      <c r="D99" s="251"/>
      <c r="E99" s="251"/>
      <c r="F99" s="251"/>
      <c r="G99" s="251"/>
      <c r="H99" s="251"/>
      <c r="I99" s="251"/>
      <c r="J99" s="251"/>
      <c r="K99" s="252"/>
    </row>
    <row r="100" ht="45" customHeight="1">
      <c r="B100" s="253"/>
      <c r="C100" s="254" t="s">
        <v>504</v>
      </c>
      <c r="D100" s="254"/>
      <c r="E100" s="254"/>
      <c r="F100" s="254"/>
      <c r="G100" s="254"/>
      <c r="H100" s="254"/>
      <c r="I100" s="254"/>
      <c r="J100" s="254"/>
      <c r="K100" s="255"/>
    </row>
    <row r="101" ht="17.25" customHeight="1">
      <c r="B101" s="253"/>
      <c r="C101" s="256" t="s">
        <v>460</v>
      </c>
      <c r="D101" s="256"/>
      <c r="E101" s="256"/>
      <c r="F101" s="256" t="s">
        <v>461</v>
      </c>
      <c r="G101" s="257"/>
      <c r="H101" s="256" t="s">
        <v>105</v>
      </c>
      <c r="I101" s="256" t="s">
        <v>54</v>
      </c>
      <c r="J101" s="256" t="s">
        <v>462</v>
      </c>
      <c r="K101" s="255"/>
    </row>
    <row r="102" ht="17.25" customHeight="1">
      <c r="B102" s="253"/>
      <c r="C102" s="258" t="s">
        <v>463</v>
      </c>
      <c r="D102" s="258"/>
      <c r="E102" s="258"/>
      <c r="F102" s="259" t="s">
        <v>464</v>
      </c>
      <c r="G102" s="260"/>
      <c r="H102" s="258"/>
      <c r="I102" s="258"/>
      <c r="J102" s="258" t="s">
        <v>465</v>
      </c>
      <c r="K102" s="255"/>
    </row>
    <row r="103" ht="5.25" customHeight="1">
      <c r="B103" s="253"/>
      <c r="C103" s="256"/>
      <c r="D103" s="256"/>
      <c r="E103" s="256"/>
      <c r="F103" s="256"/>
      <c r="G103" s="272"/>
      <c r="H103" s="256"/>
      <c r="I103" s="256"/>
      <c r="J103" s="256"/>
      <c r="K103" s="255"/>
    </row>
    <row r="104" ht="15" customHeight="1">
      <c r="B104" s="253"/>
      <c r="C104" s="242" t="s">
        <v>50</v>
      </c>
      <c r="D104" s="261"/>
      <c r="E104" s="261"/>
      <c r="F104" s="263" t="s">
        <v>466</v>
      </c>
      <c r="G104" s="272"/>
      <c r="H104" s="242" t="s">
        <v>505</v>
      </c>
      <c r="I104" s="242" t="s">
        <v>468</v>
      </c>
      <c r="J104" s="242">
        <v>20</v>
      </c>
      <c r="K104" s="255"/>
    </row>
    <row r="105" ht="15" customHeight="1">
      <c r="B105" s="253"/>
      <c r="C105" s="242" t="s">
        <v>469</v>
      </c>
      <c r="D105" s="242"/>
      <c r="E105" s="242"/>
      <c r="F105" s="263" t="s">
        <v>466</v>
      </c>
      <c r="G105" s="242"/>
      <c r="H105" s="242" t="s">
        <v>505</v>
      </c>
      <c r="I105" s="242" t="s">
        <v>468</v>
      </c>
      <c r="J105" s="242">
        <v>120</v>
      </c>
      <c r="K105" s="255"/>
    </row>
    <row r="106" ht="15" customHeight="1">
      <c r="B106" s="264"/>
      <c r="C106" s="242" t="s">
        <v>471</v>
      </c>
      <c r="D106" s="242"/>
      <c r="E106" s="242"/>
      <c r="F106" s="263" t="s">
        <v>472</v>
      </c>
      <c r="G106" s="242"/>
      <c r="H106" s="242" t="s">
        <v>505</v>
      </c>
      <c r="I106" s="242" t="s">
        <v>468</v>
      </c>
      <c r="J106" s="242">
        <v>50</v>
      </c>
      <c r="K106" s="255"/>
    </row>
    <row r="107" ht="15" customHeight="1">
      <c r="B107" s="264"/>
      <c r="C107" s="242" t="s">
        <v>474</v>
      </c>
      <c r="D107" s="242"/>
      <c r="E107" s="242"/>
      <c r="F107" s="263" t="s">
        <v>466</v>
      </c>
      <c r="G107" s="242"/>
      <c r="H107" s="242" t="s">
        <v>505</v>
      </c>
      <c r="I107" s="242" t="s">
        <v>476</v>
      </c>
      <c r="J107" s="242"/>
      <c r="K107" s="255"/>
    </row>
    <row r="108" ht="15" customHeight="1">
      <c r="B108" s="264"/>
      <c r="C108" s="242" t="s">
        <v>485</v>
      </c>
      <c r="D108" s="242"/>
      <c r="E108" s="242"/>
      <c r="F108" s="263" t="s">
        <v>472</v>
      </c>
      <c r="G108" s="242"/>
      <c r="H108" s="242" t="s">
        <v>505</v>
      </c>
      <c r="I108" s="242" t="s">
        <v>468</v>
      </c>
      <c r="J108" s="242">
        <v>50</v>
      </c>
      <c r="K108" s="255"/>
    </row>
    <row r="109" ht="15" customHeight="1">
      <c r="B109" s="264"/>
      <c r="C109" s="242" t="s">
        <v>493</v>
      </c>
      <c r="D109" s="242"/>
      <c r="E109" s="242"/>
      <c r="F109" s="263" t="s">
        <v>472</v>
      </c>
      <c r="G109" s="242"/>
      <c r="H109" s="242" t="s">
        <v>505</v>
      </c>
      <c r="I109" s="242" t="s">
        <v>468</v>
      </c>
      <c r="J109" s="242">
        <v>50</v>
      </c>
      <c r="K109" s="255"/>
    </row>
    <row r="110" ht="15" customHeight="1">
      <c r="B110" s="264"/>
      <c r="C110" s="242" t="s">
        <v>491</v>
      </c>
      <c r="D110" s="242"/>
      <c r="E110" s="242"/>
      <c r="F110" s="263" t="s">
        <v>472</v>
      </c>
      <c r="G110" s="242"/>
      <c r="H110" s="242" t="s">
        <v>505</v>
      </c>
      <c r="I110" s="242" t="s">
        <v>468</v>
      </c>
      <c r="J110" s="242">
        <v>50</v>
      </c>
      <c r="K110" s="255"/>
    </row>
    <row r="111" ht="15" customHeight="1">
      <c r="B111" s="264"/>
      <c r="C111" s="242" t="s">
        <v>50</v>
      </c>
      <c r="D111" s="242"/>
      <c r="E111" s="242"/>
      <c r="F111" s="263" t="s">
        <v>466</v>
      </c>
      <c r="G111" s="242"/>
      <c r="H111" s="242" t="s">
        <v>506</v>
      </c>
      <c r="I111" s="242" t="s">
        <v>468</v>
      </c>
      <c r="J111" s="242">
        <v>20</v>
      </c>
      <c r="K111" s="255"/>
    </row>
    <row r="112" ht="15" customHeight="1">
      <c r="B112" s="264"/>
      <c r="C112" s="242" t="s">
        <v>507</v>
      </c>
      <c r="D112" s="242"/>
      <c r="E112" s="242"/>
      <c r="F112" s="263" t="s">
        <v>466</v>
      </c>
      <c r="G112" s="242"/>
      <c r="H112" s="242" t="s">
        <v>508</v>
      </c>
      <c r="I112" s="242" t="s">
        <v>468</v>
      </c>
      <c r="J112" s="242">
        <v>120</v>
      </c>
      <c r="K112" s="255"/>
    </row>
    <row r="113" ht="15" customHeight="1">
      <c r="B113" s="264"/>
      <c r="C113" s="242" t="s">
        <v>35</v>
      </c>
      <c r="D113" s="242"/>
      <c r="E113" s="242"/>
      <c r="F113" s="263" t="s">
        <v>466</v>
      </c>
      <c r="G113" s="242"/>
      <c r="H113" s="242" t="s">
        <v>509</v>
      </c>
      <c r="I113" s="242" t="s">
        <v>500</v>
      </c>
      <c r="J113" s="242"/>
      <c r="K113" s="255"/>
    </row>
    <row r="114" ht="15" customHeight="1">
      <c r="B114" s="264"/>
      <c r="C114" s="242" t="s">
        <v>45</v>
      </c>
      <c r="D114" s="242"/>
      <c r="E114" s="242"/>
      <c r="F114" s="263" t="s">
        <v>466</v>
      </c>
      <c r="G114" s="242"/>
      <c r="H114" s="242" t="s">
        <v>510</v>
      </c>
      <c r="I114" s="242" t="s">
        <v>500</v>
      </c>
      <c r="J114" s="242"/>
      <c r="K114" s="255"/>
    </row>
    <row r="115" ht="15" customHeight="1">
      <c r="B115" s="264"/>
      <c r="C115" s="242" t="s">
        <v>54</v>
      </c>
      <c r="D115" s="242"/>
      <c r="E115" s="242"/>
      <c r="F115" s="263" t="s">
        <v>466</v>
      </c>
      <c r="G115" s="242"/>
      <c r="H115" s="242" t="s">
        <v>511</v>
      </c>
      <c r="I115" s="242" t="s">
        <v>512</v>
      </c>
      <c r="J115" s="242"/>
      <c r="K115" s="255"/>
    </row>
    <row r="116" ht="15" customHeight="1">
      <c r="B116" s="267"/>
      <c r="C116" s="273"/>
      <c r="D116" s="273"/>
      <c r="E116" s="273"/>
      <c r="F116" s="273"/>
      <c r="G116" s="273"/>
      <c r="H116" s="273"/>
      <c r="I116" s="273"/>
      <c r="J116" s="273"/>
      <c r="K116" s="269"/>
    </row>
    <row r="117" ht="18.75" customHeight="1">
      <c r="B117" s="274"/>
      <c r="C117" s="238"/>
      <c r="D117" s="238"/>
      <c r="E117" s="238"/>
      <c r="F117" s="275"/>
      <c r="G117" s="238"/>
      <c r="H117" s="238"/>
      <c r="I117" s="238"/>
      <c r="J117" s="238"/>
      <c r="K117" s="274"/>
    </row>
    <row r="118" ht="18.75" customHeight="1">
      <c r="B118" s="249"/>
      <c r="C118" s="249"/>
      <c r="D118" s="249"/>
      <c r="E118" s="249"/>
      <c r="F118" s="249"/>
      <c r="G118" s="249"/>
      <c r="H118" s="249"/>
      <c r="I118" s="249"/>
      <c r="J118" s="249"/>
      <c r="K118" s="249"/>
    </row>
    <row r="119" ht="7.5" customHeight="1">
      <c r="B119" s="276"/>
      <c r="C119" s="277"/>
      <c r="D119" s="277"/>
      <c r="E119" s="277"/>
      <c r="F119" s="277"/>
      <c r="G119" s="277"/>
      <c r="H119" s="277"/>
      <c r="I119" s="277"/>
      <c r="J119" s="277"/>
      <c r="K119" s="278"/>
    </row>
    <row r="120" ht="45" customHeight="1">
      <c r="B120" s="279"/>
      <c r="C120" s="232" t="s">
        <v>513</v>
      </c>
      <c r="D120" s="232"/>
      <c r="E120" s="232"/>
      <c r="F120" s="232"/>
      <c r="G120" s="232"/>
      <c r="H120" s="232"/>
      <c r="I120" s="232"/>
      <c r="J120" s="232"/>
      <c r="K120" s="280"/>
    </row>
    <row r="121" ht="17.25" customHeight="1">
      <c r="B121" s="281"/>
      <c r="C121" s="256" t="s">
        <v>460</v>
      </c>
      <c r="D121" s="256"/>
      <c r="E121" s="256"/>
      <c r="F121" s="256" t="s">
        <v>461</v>
      </c>
      <c r="G121" s="257"/>
      <c r="H121" s="256" t="s">
        <v>105</v>
      </c>
      <c r="I121" s="256" t="s">
        <v>54</v>
      </c>
      <c r="J121" s="256" t="s">
        <v>462</v>
      </c>
      <c r="K121" s="282"/>
    </row>
    <row r="122" ht="17.25" customHeight="1">
      <c r="B122" s="281"/>
      <c r="C122" s="258" t="s">
        <v>463</v>
      </c>
      <c r="D122" s="258"/>
      <c r="E122" s="258"/>
      <c r="F122" s="259" t="s">
        <v>464</v>
      </c>
      <c r="G122" s="260"/>
      <c r="H122" s="258"/>
      <c r="I122" s="258"/>
      <c r="J122" s="258" t="s">
        <v>465</v>
      </c>
      <c r="K122" s="282"/>
    </row>
    <row r="123" ht="5.25" customHeight="1">
      <c r="B123" s="283"/>
      <c r="C123" s="261"/>
      <c r="D123" s="261"/>
      <c r="E123" s="261"/>
      <c r="F123" s="261"/>
      <c r="G123" s="242"/>
      <c r="H123" s="261"/>
      <c r="I123" s="261"/>
      <c r="J123" s="261"/>
      <c r="K123" s="284"/>
    </row>
    <row r="124" ht="15" customHeight="1">
      <c r="B124" s="283"/>
      <c r="C124" s="242" t="s">
        <v>469</v>
      </c>
      <c r="D124" s="261"/>
      <c r="E124" s="261"/>
      <c r="F124" s="263" t="s">
        <v>466</v>
      </c>
      <c r="G124" s="242"/>
      <c r="H124" s="242" t="s">
        <v>505</v>
      </c>
      <c r="I124" s="242" t="s">
        <v>468</v>
      </c>
      <c r="J124" s="242">
        <v>120</v>
      </c>
      <c r="K124" s="285"/>
    </row>
    <row r="125" ht="15" customHeight="1">
      <c r="B125" s="283"/>
      <c r="C125" s="242" t="s">
        <v>514</v>
      </c>
      <c r="D125" s="242"/>
      <c r="E125" s="242"/>
      <c r="F125" s="263" t="s">
        <v>466</v>
      </c>
      <c r="G125" s="242"/>
      <c r="H125" s="242" t="s">
        <v>515</v>
      </c>
      <c r="I125" s="242" t="s">
        <v>468</v>
      </c>
      <c r="J125" s="242" t="s">
        <v>516</v>
      </c>
      <c r="K125" s="285"/>
    </row>
    <row r="126" ht="15" customHeight="1">
      <c r="B126" s="283"/>
      <c r="C126" s="242" t="s">
        <v>415</v>
      </c>
      <c r="D126" s="242"/>
      <c r="E126" s="242"/>
      <c r="F126" s="263" t="s">
        <v>466</v>
      </c>
      <c r="G126" s="242"/>
      <c r="H126" s="242" t="s">
        <v>517</v>
      </c>
      <c r="I126" s="242" t="s">
        <v>468</v>
      </c>
      <c r="J126" s="242" t="s">
        <v>516</v>
      </c>
      <c r="K126" s="285"/>
    </row>
    <row r="127" ht="15" customHeight="1">
      <c r="B127" s="283"/>
      <c r="C127" s="242" t="s">
        <v>477</v>
      </c>
      <c r="D127" s="242"/>
      <c r="E127" s="242"/>
      <c r="F127" s="263" t="s">
        <v>472</v>
      </c>
      <c r="G127" s="242"/>
      <c r="H127" s="242" t="s">
        <v>478</v>
      </c>
      <c r="I127" s="242" t="s">
        <v>468</v>
      </c>
      <c r="J127" s="242">
        <v>15</v>
      </c>
      <c r="K127" s="285"/>
    </row>
    <row r="128" ht="15" customHeight="1">
      <c r="B128" s="283"/>
      <c r="C128" s="265" t="s">
        <v>479</v>
      </c>
      <c r="D128" s="265"/>
      <c r="E128" s="265"/>
      <c r="F128" s="266" t="s">
        <v>472</v>
      </c>
      <c r="G128" s="265"/>
      <c r="H128" s="265" t="s">
        <v>480</v>
      </c>
      <c r="I128" s="265" t="s">
        <v>468</v>
      </c>
      <c r="J128" s="265">
        <v>15</v>
      </c>
      <c r="K128" s="285"/>
    </row>
    <row r="129" ht="15" customHeight="1">
      <c r="B129" s="283"/>
      <c r="C129" s="265" t="s">
        <v>481</v>
      </c>
      <c r="D129" s="265"/>
      <c r="E129" s="265"/>
      <c r="F129" s="266" t="s">
        <v>472</v>
      </c>
      <c r="G129" s="265"/>
      <c r="H129" s="265" t="s">
        <v>482</v>
      </c>
      <c r="I129" s="265" t="s">
        <v>468</v>
      </c>
      <c r="J129" s="265">
        <v>20</v>
      </c>
      <c r="K129" s="285"/>
    </row>
    <row r="130" ht="15" customHeight="1">
      <c r="B130" s="283"/>
      <c r="C130" s="265" t="s">
        <v>483</v>
      </c>
      <c r="D130" s="265"/>
      <c r="E130" s="265"/>
      <c r="F130" s="266" t="s">
        <v>472</v>
      </c>
      <c r="G130" s="265"/>
      <c r="H130" s="265" t="s">
        <v>484</v>
      </c>
      <c r="I130" s="265" t="s">
        <v>468</v>
      </c>
      <c r="J130" s="265">
        <v>20</v>
      </c>
      <c r="K130" s="285"/>
    </row>
    <row r="131" ht="15" customHeight="1">
      <c r="B131" s="283"/>
      <c r="C131" s="242" t="s">
        <v>471</v>
      </c>
      <c r="D131" s="242"/>
      <c r="E131" s="242"/>
      <c r="F131" s="263" t="s">
        <v>472</v>
      </c>
      <c r="G131" s="242"/>
      <c r="H131" s="242" t="s">
        <v>505</v>
      </c>
      <c r="I131" s="242" t="s">
        <v>468</v>
      </c>
      <c r="J131" s="242">
        <v>50</v>
      </c>
      <c r="K131" s="285"/>
    </row>
    <row r="132" ht="15" customHeight="1">
      <c r="B132" s="283"/>
      <c r="C132" s="242" t="s">
        <v>485</v>
      </c>
      <c r="D132" s="242"/>
      <c r="E132" s="242"/>
      <c r="F132" s="263" t="s">
        <v>472</v>
      </c>
      <c r="G132" s="242"/>
      <c r="H132" s="242" t="s">
        <v>505</v>
      </c>
      <c r="I132" s="242" t="s">
        <v>468</v>
      </c>
      <c r="J132" s="242">
        <v>50</v>
      </c>
      <c r="K132" s="285"/>
    </row>
    <row r="133" ht="15" customHeight="1">
      <c r="B133" s="283"/>
      <c r="C133" s="242" t="s">
        <v>491</v>
      </c>
      <c r="D133" s="242"/>
      <c r="E133" s="242"/>
      <c r="F133" s="263" t="s">
        <v>472</v>
      </c>
      <c r="G133" s="242"/>
      <c r="H133" s="242" t="s">
        <v>505</v>
      </c>
      <c r="I133" s="242" t="s">
        <v>468</v>
      </c>
      <c r="J133" s="242">
        <v>50</v>
      </c>
      <c r="K133" s="285"/>
    </row>
    <row r="134" ht="15" customHeight="1">
      <c r="B134" s="283"/>
      <c r="C134" s="242" t="s">
        <v>493</v>
      </c>
      <c r="D134" s="242"/>
      <c r="E134" s="242"/>
      <c r="F134" s="263" t="s">
        <v>472</v>
      </c>
      <c r="G134" s="242"/>
      <c r="H134" s="242" t="s">
        <v>505</v>
      </c>
      <c r="I134" s="242" t="s">
        <v>468</v>
      </c>
      <c r="J134" s="242">
        <v>50</v>
      </c>
      <c r="K134" s="285"/>
    </row>
    <row r="135" ht="15" customHeight="1">
      <c r="B135" s="283"/>
      <c r="C135" s="242" t="s">
        <v>110</v>
      </c>
      <c r="D135" s="242"/>
      <c r="E135" s="242"/>
      <c r="F135" s="263" t="s">
        <v>472</v>
      </c>
      <c r="G135" s="242"/>
      <c r="H135" s="242" t="s">
        <v>518</v>
      </c>
      <c r="I135" s="242" t="s">
        <v>468</v>
      </c>
      <c r="J135" s="242">
        <v>255</v>
      </c>
      <c r="K135" s="285"/>
    </row>
    <row r="136" ht="15" customHeight="1">
      <c r="B136" s="283"/>
      <c r="C136" s="242" t="s">
        <v>495</v>
      </c>
      <c r="D136" s="242"/>
      <c r="E136" s="242"/>
      <c r="F136" s="263" t="s">
        <v>466</v>
      </c>
      <c r="G136" s="242"/>
      <c r="H136" s="242" t="s">
        <v>519</v>
      </c>
      <c r="I136" s="242" t="s">
        <v>497</v>
      </c>
      <c r="J136" s="242"/>
      <c r="K136" s="285"/>
    </row>
    <row r="137" ht="15" customHeight="1">
      <c r="B137" s="283"/>
      <c r="C137" s="242" t="s">
        <v>498</v>
      </c>
      <c r="D137" s="242"/>
      <c r="E137" s="242"/>
      <c r="F137" s="263" t="s">
        <v>466</v>
      </c>
      <c r="G137" s="242"/>
      <c r="H137" s="242" t="s">
        <v>520</v>
      </c>
      <c r="I137" s="242" t="s">
        <v>500</v>
      </c>
      <c r="J137" s="242"/>
      <c r="K137" s="285"/>
    </row>
    <row r="138" ht="15" customHeight="1">
      <c r="B138" s="283"/>
      <c r="C138" s="242" t="s">
        <v>501</v>
      </c>
      <c r="D138" s="242"/>
      <c r="E138" s="242"/>
      <c r="F138" s="263" t="s">
        <v>466</v>
      </c>
      <c r="G138" s="242"/>
      <c r="H138" s="242" t="s">
        <v>501</v>
      </c>
      <c r="I138" s="242" t="s">
        <v>500</v>
      </c>
      <c r="J138" s="242"/>
      <c r="K138" s="285"/>
    </row>
    <row r="139" ht="15" customHeight="1">
      <c r="B139" s="283"/>
      <c r="C139" s="242" t="s">
        <v>35</v>
      </c>
      <c r="D139" s="242"/>
      <c r="E139" s="242"/>
      <c r="F139" s="263" t="s">
        <v>466</v>
      </c>
      <c r="G139" s="242"/>
      <c r="H139" s="242" t="s">
        <v>521</v>
      </c>
      <c r="I139" s="242" t="s">
        <v>500</v>
      </c>
      <c r="J139" s="242"/>
      <c r="K139" s="285"/>
    </row>
    <row r="140" ht="15" customHeight="1">
      <c r="B140" s="283"/>
      <c r="C140" s="242" t="s">
        <v>522</v>
      </c>
      <c r="D140" s="242"/>
      <c r="E140" s="242"/>
      <c r="F140" s="263" t="s">
        <v>466</v>
      </c>
      <c r="G140" s="242"/>
      <c r="H140" s="242" t="s">
        <v>523</v>
      </c>
      <c r="I140" s="242" t="s">
        <v>500</v>
      </c>
      <c r="J140" s="242"/>
      <c r="K140" s="285"/>
    </row>
    <row r="141" ht="15" customHeight="1">
      <c r="B141" s="286"/>
      <c r="C141" s="287"/>
      <c r="D141" s="287"/>
      <c r="E141" s="287"/>
      <c r="F141" s="287"/>
      <c r="G141" s="287"/>
      <c r="H141" s="287"/>
      <c r="I141" s="287"/>
      <c r="J141" s="287"/>
      <c r="K141" s="288"/>
    </row>
    <row r="142" ht="18.75" customHeight="1">
      <c r="B142" s="238"/>
      <c r="C142" s="238"/>
      <c r="D142" s="238"/>
      <c r="E142" s="238"/>
      <c r="F142" s="275"/>
      <c r="G142" s="238"/>
      <c r="H142" s="238"/>
      <c r="I142" s="238"/>
      <c r="J142" s="238"/>
      <c r="K142" s="238"/>
    </row>
    <row r="143" ht="18.75" customHeight="1">
      <c r="B143" s="249"/>
      <c r="C143" s="249"/>
      <c r="D143" s="249"/>
      <c r="E143" s="249"/>
      <c r="F143" s="249"/>
      <c r="G143" s="249"/>
      <c r="H143" s="249"/>
      <c r="I143" s="249"/>
      <c r="J143" s="249"/>
      <c r="K143" s="249"/>
    </row>
    <row r="144" ht="7.5" customHeight="1">
      <c r="B144" s="250"/>
      <c r="C144" s="251"/>
      <c r="D144" s="251"/>
      <c r="E144" s="251"/>
      <c r="F144" s="251"/>
      <c r="G144" s="251"/>
      <c r="H144" s="251"/>
      <c r="I144" s="251"/>
      <c r="J144" s="251"/>
      <c r="K144" s="252"/>
    </row>
    <row r="145" ht="45" customHeight="1">
      <c r="B145" s="253"/>
      <c r="C145" s="254" t="s">
        <v>524</v>
      </c>
      <c r="D145" s="254"/>
      <c r="E145" s="254"/>
      <c r="F145" s="254"/>
      <c r="G145" s="254"/>
      <c r="H145" s="254"/>
      <c r="I145" s="254"/>
      <c r="J145" s="254"/>
      <c r="K145" s="255"/>
    </row>
    <row r="146" ht="17.25" customHeight="1">
      <c r="B146" s="253"/>
      <c r="C146" s="256" t="s">
        <v>460</v>
      </c>
      <c r="D146" s="256"/>
      <c r="E146" s="256"/>
      <c r="F146" s="256" t="s">
        <v>461</v>
      </c>
      <c r="G146" s="257"/>
      <c r="H146" s="256" t="s">
        <v>105</v>
      </c>
      <c r="I146" s="256" t="s">
        <v>54</v>
      </c>
      <c r="J146" s="256" t="s">
        <v>462</v>
      </c>
      <c r="K146" s="255"/>
    </row>
    <row r="147" ht="17.25" customHeight="1">
      <c r="B147" s="253"/>
      <c r="C147" s="258" t="s">
        <v>463</v>
      </c>
      <c r="D147" s="258"/>
      <c r="E147" s="258"/>
      <c r="F147" s="259" t="s">
        <v>464</v>
      </c>
      <c r="G147" s="260"/>
      <c r="H147" s="258"/>
      <c r="I147" s="258"/>
      <c r="J147" s="258" t="s">
        <v>465</v>
      </c>
      <c r="K147" s="255"/>
    </row>
    <row r="148" ht="5.25" customHeight="1">
      <c r="B148" s="264"/>
      <c r="C148" s="261"/>
      <c r="D148" s="261"/>
      <c r="E148" s="261"/>
      <c r="F148" s="261"/>
      <c r="G148" s="262"/>
      <c r="H148" s="261"/>
      <c r="I148" s="261"/>
      <c r="J148" s="261"/>
      <c r="K148" s="285"/>
    </row>
    <row r="149" ht="15" customHeight="1">
      <c r="B149" s="264"/>
      <c r="C149" s="289" t="s">
        <v>469</v>
      </c>
      <c r="D149" s="242"/>
      <c r="E149" s="242"/>
      <c r="F149" s="290" t="s">
        <v>466</v>
      </c>
      <c r="G149" s="242"/>
      <c r="H149" s="289" t="s">
        <v>505</v>
      </c>
      <c r="I149" s="289" t="s">
        <v>468</v>
      </c>
      <c r="J149" s="289">
        <v>120</v>
      </c>
      <c r="K149" s="285"/>
    </row>
    <row r="150" ht="15" customHeight="1">
      <c r="B150" s="264"/>
      <c r="C150" s="289" t="s">
        <v>514</v>
      </c>
      <c r="D150" s="242"/>
      <c r="E150" s="242"/>
      <c r="F150" s="290" t="s">
        <v>466</v>
      </c>
      <c r="G150" s="242"/>
      <c r="H150" s="289" t="s">
        <v>525</v>
      </c>
      <c r="I150" s="289" t="s">
        <v>468</v>
      </c>
      <c r="J150" s="289" t="s">
        <v>516</v>
      </c>
      <c r="K150" s="285"/>
    </row>
    <row r="151" ht="15" customHeight="1">
      <c r="B151" s="264"/>
      <c r="C151" s="289" t="s">
        <v>415</v>
      </c>
      <c r="D151" s="242"/>
      <c r="E151" s="242"/>
      <c r="F151" s="290" t="s">
        <v>466</v>
      </c>
      <c r="G151" s="242"/>
      <c r="H151" s="289" t="s">
        <v>526</v>
      </c>
      <c r="I151" s="289" t="s">
        <v>468</v>
      </c>
      <c r="J151" s="289" t="s">
        <v>516</v>
      </c>
      <c r="K151" s="285"/>
    </row>
    <row r="152" ht="15" customHeight="1">
      <c r="B152" s="264"/>
      <c r="C152" s="289" t="s">
        <v>471</v>
      </c>
      <c r="D152" s="242"/>
      <c r="E152" s="242"/>
      <c r="F152" s="290" t="s">
        <v>472</v>
      </c>
      <c r="G152" s="242"/>
      <c r="H152" s="289" t="s">
        <v>505</v>
      </c>
      <c r="I152" s="289" t="s">
        <v>468</v>
      </c>
      <c r="J152" s="289">
        <v>50</v>
      </c>
      <c r="K152" s="285"/>
    </row>
    <row r="153" ht="15" customHeight="1">
      <c r="B153" s="264"/>
      <c r="C153" s="289" t="s">
        <v>474</v>
      </c>
      <c r="D153" s="242"/>
      <c r="E153" s="242"/>
      <c r="F153" s="290" t="s">
        <v>466</v>
      </c>
      <c r="G153" s="242"/>
      <c r="H153" s="289" t="s">
        <v>505</v>
      </c>
      <c r="I153" s="289" t="s">
        <v>476</v>
      </c>
      <c r="J153" s="289"/>
      <c r="K153" s="285"/>
    </row>
    <row r="154" ht="15" customHeight="1">
      <c r="B154" s="264"/>
      <c r="C154" s="289" t="s">
        <v>485</v>
      </c>
      <c r="D154" s="242"/>
      <c r="E154" s="242"/>
      <c r="F154" s="290" t="s">
        <v>472</v>
      </c>
      <c r="G154" s="242"/>
      <c r="H154" s="289" t="s">
        <v>505</v>
      </c>
      <c r="I154" s="289" t="s">
        <v>468</v>
      </c>
      <c r="J154" s="289">
        <v>50</v>
      </c>
      <c r="K154" s="285"/>
    </row>
    <row r="155" ht="15" customHeight="1">
      <c r="B155" s="264"/>
      <c r="C155" s="289" t="s">
        <v>493</v>
      </c>
      <c r="D155" s="242"/>
      <c r="E155" s="242"/>
      <c r="F155" s="290" t="s">
        <v>472</v>
      </c>
      <c r="G155" s="242"/>
      <c r="H155" s="289" t="s">
        <v>505</v>
      </c>
      <c r="I155" s="289" t="s">
        <v>468</v>
      </c>
      <c r="J155" s="289">
        <v>50</v>
      </c>
      <c r="K155" s="285"/>
    </row>
    <row r="156" ht="15" customHeight="1">
      <c r="B156" s="264"/>
      <c r="C156" s="289" t="s">
        <v>491</v>
      </c>
      <c r="D156" s="242"/>
      <c r="E156" s="242"/>
      <c r="F156" s="290" t="s">
        <v>472</v>
      </c>
      <c r="G156" s="242"/>
      <c r="H156" s="289" t="s">
        <v>505</v>
      </c>
      <c r="I156" s="289" t="s">
        <v>468</v>
      </c>
      <c r="J156" s="289">
        <v>50</v>
      </c>
      <c r="K156" s="285"/>
    </row>
    <row r="157" ht="15" customHeight="1">
      <c r="B157" s="264"/>
      <c r="C157" s="289" t="s">
        <v>92</v>
      </c>
      <c r="D157" s="242"/>
      <c r="E157" s="242"/>
      <c r="F157" s="290" t="s">
        <v>466</v>
      </c>
      <c r="G157" s="242"/>
      <c r="H157" s="289" t="s">
        <v>527</v>
      </c>
      <c r="I157" s="289" t="s">
        <v>468</v>
      </c>
      <c r="J157" s="289" t="s">
        <v>528</v>
      </c>
      <c r="K157" s="285"/>
    </row>
    <row r="158" ht="15" customHeight="1">
      <c r="B158" s="264"/>
      <c r="C158" s="289" t="s">
        <v>529</v>
      </c>
      <c r="D158" s="242"/>
      <c r="E158" s="242"/>
      <c r="F158" s="290" t="s">
        <v>466</v>
      </c>
      <c r="G158" s="242"/>
      <c r="H158" s="289" t="s">
        <v>530</v>
      </c>
      <c r="I158" s="289" t="s">
        <v>500</v>
      </c>
      <c r="J158" s="289"/>
      <c r="K158" s="285"/>
    </row>
    <row r="159" ht="15" customHeight="1">
      <c r="B159" s="291"/>
      <c r="C159" s="273"/>
      <c r="D159" s="273"/>
      <c r="E159" s="273"/>
      <c r="F159" s="273"/>
      <c r="G159" s="273"/>
      <c r="H159" s="273"/>
      <c r="I159" s="273"/>
      <c r="J159" s="273"/>
      <c r="K159" s="292"/>
    </row>
    <row r="160" ht="18.75" customHeight="1">
      <c r="B160" s="238"/>
      <c r="C160" s="242"/>
      <c r="D160" s="242"/>
      <c r="E160" s="242"/>
      <c r="F160" s="263"/>
      <c r="G160" s="242"/>
      <c r="H160" s="242"/>
      <c r="I160" s="242"/>
      <c r="J160" s="242"/>
      <c r="K160" s="238"/>
    </row>
    <row r="161" ht="18.75" customHeight="1">
      <c r="B161" s="249"/>
      <c r="C161" s="249"/>
      <c r="D161" s="249"/>
      <c r="E161" s="249"/>
      <c r="F161" s="249"/>
      <c r="G161" s="249"/>
      <c r="H161" s="249"/>
      <c r="I161" s="249"/>
      <c r="J161" s="249"/>
      <c r="K161" s="249"/>
    </row>
    <row r="162" ht="7.5" customHeight="1">
      <c r="B162" s="228"/>
      <c r="C162" s="229"/>
      <c r="D162" s="229"/>
      <c r="E162" s="229"/>
      <c r="F162" s="229"/>
      <c r="G162" s="229"/>
      <c r="H162" s="229"/>
      <c r="I162" s="229"/>
      <c r="J162" s="229"/>
      <c r="K162" s="230"/>
    </row>
    <row r="163" ht="45" customHeight="1">
      <c r="B163" s="231"/>
      <c r="C163" s="232" t="s">
        <v>531</v>
      </c>
      <c r="D163" s="232"/>
      <c r="E163" s="232"/>
      <c r="F163" s="232"/>
      <c r="G163" s="232"/>
      <c r="H163" s="232"/>
      <c r="I163" s="232"/>
      <c r="J163" s="232"/>
      <c r="K163" s="233"/>
    </row>
    <row r="164" ht="17.25" customHeight="1">
      <c r="B164" s="231"/>
      <c r="C164" s="256" t="s">
        <v>460</v>
      </c>
      <c r="D164" s="256"/>
      <c r="E164" s="256"/>
      <c r="F164" s="256" t="s">
        <v>461</v>
      </c>
      <c r="G164" s="293"/>
      <c r="H164" s="294" t="s">
        <v>105</v>
      </c>
      <c r="I164" s="294" t="s">
        <v>54</v>
      </c>
      <c r="J164" s="256" t="s">
        <v>462</v>
      </c>
      <c r="K164" s="233"/>
    </row>
    <row r="165" ht="17.25" customHeight="1">
      <c r="B165" s="234"/>
      <c r="C165" s="258" t="s">
        <v>463</v>
      </c>
      <c r="D165" s="258"/>
      <c r="E165" s="258"/>
      <c r="F165" s="259" t="s">
        <v>464</v>
      </c>
      <c r="G165" s="295"/>
      <c r="H165" s="296"/>
      <c r="I165" s="296"/>
      <c r="J165" s="258" t="s">
        <v>465</v>
      </c>
      <c r="K165" s="236"/>
    </row>
    <row r="166" ht="5.25" customHeight="1">
      <c r="B166" s="264"/>
      <c r="C166" s="261"/>
      <c r="D166" s="261"/>
      <c r="E166" s="261"/>
      <c r="F166" s="261"/>
      <c r="G166" s="262"/>
      <c r="H166" s="261"/>
      <c r="I166" s="261"/>
      <c r="J166" s="261"/>
      <c r="K166" s="285"/>
    </row>
    <row r="167" ht="15" customHeight="1">
      <c r="B167" s="264"/>
      <c r="C167" s="242" t="s">
        <v>469</v>
      </c>
      <c r="D167" s="242"/>
      <c r="E167" s="242"/>
      <c r="F167" s="263" t="s">
        <v>466</v>
      </c>
      <c r="G167" s="242"/>
      <c r="H167" s="242" t="s">
        <v>505</v>
      </c>
      <c r="I167" s="242" t="s">
        <v>468</v>
      </c>
      <c r="J167" s="242">
        <v>120</v>
      </c>
      <c r="K167" s="285"/>
    </row>
    <row r="168" ht="15" customHeight="1">
      <c r="B168" s="264"/>
      <c r="C168" s="242" t="s">
        <v>514</v>
      </c>
      <c r="D168" s="242"/>
      <c r="E168" s="242"/>
      <c r="F168" s="263" t="s">
        <v>466</v>
      </c>
      <c r="G168" s="242"/>
      <c r="H168" s="242" t="s">
        <v>515</v>
      </c>
      <c r="I168" s="242" t="s">
        <v>468</v>
      </c>
      <c r="J168" s="242" t="s">
        <v>516</v>
      </c>
      <c r="K168" s="285"/>
    </row>
    <row r="169" ht="15" customHeight="1">
      <c r="B169" s="264"/>
      <c r="C169" s="242" t="s">
        <v>415</v>
      </c>
      <c r="D169" s="242"/>
      <c r="E169" s="242"/>
      <c r="F169" s="263" t="s">
        <v>466</v>
      </c>
      <c r="G169" s="242"/>
      <c r="H169" s="242" t="s">
        <v>532</v>
      </c>
      <c r="I169" s="242" t="s">
        <v>468</v>
      </c>
      <c r="J169" s="242" t="s">
        <v>516</v>
      </c>
      <c r="K169" s="285"/>
    </row>
    <row r="170" ht="15" customHeight="1">
      <c r="B170" s="264"/>
      <c r="C170" s="242" t="s">
        <v>471</v>
      </c>
      <c r="D170" s="242"/>
      <c r="E170" s="242"/>
      <c r="F170" s="263" t="s">
        <v>472</v>
      </c>
      <c r="G170" s="242"/>
      <c r="H170" s="242" t="s">
        <v>532</v>
      </c>
      <c r="I170" s="242" t="s">
        <v>468</v>
      </c>
      <c r="J170" s="242">
        <v>50</v>
      </c>
      <c r="K170" s="285"/>
    </row>
    <row r="171" ht="15" customHeight="1">
      <c r="B171" s="264"/>
      <c r="C171" s="242" t="s">
        <v>474</v>
      </c>
      <c r="D171" s="242"/>
      <c r="E171" s="242"/>
      <c r="F171" s="263" t="s">
        <v>466</v>
      </c>
      <c r="G171" s="242"/>
      <c r="H171" s="242" t="s">
        <v>532</v>
      </c>
      <c r="I171" s="242" t="s">
        <v>476</v>
      </c>
      <c r="J171" s="242"/>
      <c r="K171" s="285"/>
    </row>
    <row r="172" ht="15" customHeight="1">
      <c r="B172" s="264"/>
      <c r="C172" s="242" t="s">
        <v>485</v>
      </c>
      <c r="D172" s="242"/>
      <c r="E172" s="242"/>
      <c r="F172" s="263" t="s">
        <v>472</v>
      </c>
      <c r="G172" s="242"/>
      <c r="H172" s="242" t="s">
        <v>532</v>
      </c>
      <c r="I172" s="242" t="s">
        <v>468</v>
      </c>
      <c r="J172" s="242">
        <v>50</v>
      </c>
      <c r="K172" s="285"/>
    </row>
    <row r="173" ht="15" customHeight="1">
      <c r="B173" s="264"/>
      <c r="C173" s="242" t="s">
        <v>493</v>
      </c>
      <c r="D173" s="242"/>
      <c r="E173" s="242"/>
      <c r="F173" s="263" t="s">
        <v>472</v>
      </c>
      <c r="G173" s="242"/>
      <c r="H173" s="242" t="s">
        <v>532</v>
      </c>
      <c r="I173" s="242" t="s">
        <v>468</v>
      </c>
      <c r="J173" s="242">
        <v>50</v>
      </c>
      <c r="K173" s="285"/>
    </row>
    <row r="174" ht="15" customHeight="1">
      <c r="B174" s="264"/>
      <c r="C174" s="242" t="s">
        <v>491</v>
      </c>
      <c r="D174" s="242"/>
      <c r="E174" s="242"/>
      <c r="F174" s="263" t="s">
        <v>472</v>
      </c>
      <c r="G174" s="242"/>
      <c r="H174" s="242" t="s">
        <v>532</v>
      </c>
      <c r="I174" s="242" t="s">
        <v>468</v>
      </c>
      <c r="J174" s="242">
        <v>50</v>
      </c>
      <c r="K174" s="285"/>
    </row>
    <row r="175" ht="15" customHeight="1">
      <c r="B175" s="264"/>
      <c r="C175" s="242" t="s">
        <v>104</v>
      </c>
      <c r="D175" s="242"/>
      <c r="E175" s="242"/>
      <c r="F175" s="263" t="s">
        <v>466</v>
      </c>
      <c r="G175" s="242"/>
      <c r="H175" s="242" t="s">
        <v>533</v>
      </c>
      <c r="I175" s="242" t="s">
        <v>534</v>
      </c>
      <c r="J175" s="242"/>
      <c r="K175" s="285"/>
    </row>
    <row r="176" ht="15" customHeight="1">
      <c r="B176" s="264"/>
      <c r="C176" s="242" t="s">
        <v>54</v>
      </c>
      <c r="D176" s="242"/>
      <c r="E176" s="242"/>
      <c r="F176" s="263" t="s">
        <v>466</v>
      </c>
      <c r="G176" s="242"/>
      <c r="H176" s="242" t="s">
        <v>535</v>
      </c>
      <c r="I176" s="242" t="s">
        <v>536</v>
      </c>
      <c r="J176" s="242">
        <v>1</v>
      </c>
      <c r="K176" s="285"/>
    </row>
    <row r="177" ht="15" customHeight="1">
      <c r="B177" s="264"/>
      <c r="C177" s="242" t="s">
        <v>50</v>
      </c>
      <c r="D177" s="242"/>
      <c r="E177" s="242"/>
      <c r="F177" s="263" t="s">
        <v>466</v>
      </c>
      <c r="G177" s="242"/>
      <c r="H177" s="242" t="s">
        <v>537</v>
      </c>
      <c r="I177" s="242" t="s">
        <v>468</v>
      </c>
      <c r="J177" s="242">
        <v>20</v>
      </c>
      <c r="K177" s="285"/>
    </row>
    <row r="178" ht="15" customHeight="1">
      <c r="B178" s="264"/>
      <c r="C178" s="242" t="s">
        <v>105</v>
      </c>
      <c r="D178" s="242"/>
      <c r="E178" s="242"/>
      <c r="F178" s="263" t="s">
        <v>466</v>
      </c>
      <c r="G178" s="242"/>
      <c r="H178" s="242" t="s">
        <v>538</v>
      </c>
      <c r="I178" s="242" t="s">
        <v>468</v>
      </c>
      <c r="J178" s="242">
        <v>255</v>
      </c>
      <c r="K178" s="285"/>
    </row>
    <row r="179" ht="15" customHeight="1">
      <c r="B179" s="264"/>
      <c r="C179" s="242" t="s">
        <v>106</v>
      </c>
      <c r="D179" s="242"/>
      <c r="E179" s="242"/>
      <c r="F179" s="263" t="s">
        <v>466</v>
      </c>
      <c r="G179" s="242"/>
      <c r="H179" s="242" t="s">
        <v>431</v>
      </c>
      <c r="I179" s="242" t="s">
        <v>468</v>
      </c>
      <c r="J179" s="242">
        <v>10</v>
      </c>
      <c r="K179" s="285"/>
    </row>
    <row r="180" ht="15" customHeight="1">
      <c r="B180" s="264"/>
      <c r="C180" s="242" t="s">
        <v>107</v>
      </c>
      <c r="D180" s="242"/>
      <c r="E180" s="242"/>
      <c r="F180" s="263" t="s">
        <v>466</v>
      </c>
      <c r="G180" s="242"/>
      <c r="H180" s="242" t="s">
        <v>539</v>
      </c>
      <c r="I180" s="242" t="s">
        <v>500</v>
      </c>
      <c r="J180" s="242"/>
      <c r="K180" s="285"/>
    </row>
    <row r="181" ht="15" customHeight="1">
      <c r="B181" s="264"/>
      <c r="C181" s="242" t="s">
        <v>540</v>
      </c>
      <c r="D181" s="242"/>
      <c r="E181" s="242"/>
      <c r="F181" s="263" t="s">
        <v>466</v>
      </c>
      <c r="G181" s="242"/>
      <c r="H181" s="242" t="s">
        <v>541</v>
      </c>
      <c r="I181" s="242" t="s">
        <v>500</v>
      </c>
      <c r="J181" s="242"/>
      <c r="K181" s="285"/>
    </row>
    <row r="182" ht="15" customHeight="1">
      <c r="B182" s="264"/>
      <c r="C182" s="242" t="s">
        <v>529</v>
      </c>
      <c r="D182" s="242"/>
      <c r="E182" s="242"/>
      <c r="F182" s="263" t="s">
        <v>466</v>
      </c>
      <c r="G182" s="242"/>
      <c r="H182" s="242" t="s">
        <v>542</v>
      </c>
      <c r="I182" s="242" t="s">
        <v>500</v>
      </c>
      <c r="J182" s="242"/>
      <c r="K182" s="285"/>
    </row>
    <row r="183" ht="15" customHeight="1">
      <c r="B183" s="264"/>
      <c r="C183" s="242" t="s">
        <v>109</v>
      </c>
      <c r="D183" s="242"/>
      <c r="E183" s="242"/>
      <c r="F183" s="263" t="s">
        <v>472</v>
      </c>
      <c r="G183" s="242"/>
      <c r="H183" s="242" t="s">
        <v>543</v>
      </c>
      <c r="I183" s="242" t="s">
        <v>468</v>
      </c>
      <c r="J183" s="242">
        <v>50</v>
      </c>
      <c r="K183" s="285"/>
    </row>
    <row r="184" ht="15" customHeight="1">
      <c r="B184" s="264"/>
      <c r="C184" s="242" t="s">
        <v>544</v>
      </c>
      <c r="D184" s="242"/>
      <c r="E184" s="242"/>
      <c r="F184" s="263" t="s">
        <v>472</v>
      </c>
      <c r="G184" s="242"/>
      <c r="H184" s="242" t="s">
        <v>545</v>
      </c>
      <c r="I184" s="242" t="s">
        <v>546</v>
      </c>
      <c r="J184" s="242"/>
      <c r="K184" s="285"/>
    </row>
    <row r="185" ht="15" customHeight="1">
      <c r="B185" s="264"/>
      <c r="C185" s="242" t="s">
        <v>547</v>
      </c>
      <c r="D185" s="242"/>
      <c r="E185" s="242"/>
      <c r="F185" s="263" t="s">
        <v>472</v>
      </c>
      <c r="G185" s="242"/>
      <c r="H185" s="242" t="s">
        <v>548</v>
      </c>
      <c r="I185" s="242" t="s">
        <v>546</v>
      </c>
      <c r="J185" s="242"/>
      <c r="K185" s="285"/>
    </row>
    <row r="186" ht="15" customHeight="1">
      <c r="B186" s="264"/>
      <c r="C186" s="242" t="s">
        <v>549</v>
      </c>
      <c r="D186" s="242"/>
      <c r="E186" s="242"/>
      <c r="F186" s="263" t="s">
        <v>472</v>
      </c>
      <c r="G186" s="242"/>
      <c r="H186" s="242" t="s">
        <v>550</v>
      </c>
      <c r="I186" s="242" t="s">
        <v>546</v>
      </c>
      <c r="J186" s="242"/>
      <c r="K186" s="285"/>
    </row>
    <row r="187" ht="15" customHeight="1">
      <c r="B187" s="264"/>
      <c r="C187" s="297" t="s">
        <v>551</v>
      </c>
      <c r="D187" s="242"/>
      <c r="E187" s="242"/>
      <c r="F187" s="263" t="s">
        <v>472</v>
      </c>
      <c r="G187" s="242"/>
      <c r="H187" s="242" t="s">
        <v>552</v>
      </c>
      <c r="I187" s="242" t="s">
        <v>553</v>
      </c>
      <c r="J187" s="298" t="s">
        <v>554</v>
      </c>
      <c r="K187" s="285"/>
    </row>
    <row r="188" ht="15" customHeight="1">
      <c r="B188" s="264"/>
      <c r="C188" s="248" t="s">
        <v>39</v>
      </c>
      <c r="D188" s="242"/>
      <c r="E188" s="242"/>
      <c r="F188" s="263" t="s">
        <v>466</v>
      </c>
      <c r="G188" s="242"/>
      <c r="H188" s="238" t="s">
        <v>555</v>
      </c>
      <c r="I188" s="242" t="s">
        <v>556</v>
      </c>
      <c r="J188" s="242"/>
      <c r="K188" s="285"/>
    </row>
    <row r="189" ht="15" customHeight="1">
      <c r="B189" s="264"/>
      <c r="C189" s="248" t="s">
        <v>557</v>
      </c>
      <c r="D189" s="242"/>
      <c r="E189" s="242"/>
      <c r="F189" s="263" t="s">
        <v>466</v>
      </c>
      <c r="G189" s="242"/>
      <c r="H189" s="242" t="s">
        <v>558</v>
      </c>
      <c r="I189" s="242" t="s">
        <v>500</v>
      </c>
      <c r="J189" s="242"/>
      <c r="K189" s="285"/>
    </row>
    <row r="190" ht="15" customHeight="1">
      <c r="B190" s="264"/>
      <c r="C190" s="248" t="s">
        <v>559</v>
      </c>
      <c r="D190" s="242"/>
      <c r="E190" s="242"/>
      <c r="F190" s="263" t="s">
        <v>466</v>
      </c>
      <c r="G190" s="242"/>
      <c r="H190" s="242" t="s">
        <v>560</v>
      </c>
      <c r="I190" s="242" t="s">
        <v>500</v>
      </c>
      <c r="J190" s="242"/>
      <c r="K190" s="285"/>
    </row>
    <row r="191" ht="15" customHeight="1">
      <c r="B191" s="264"/>
      <c r="C191" s="248" t="s">
        <v>561</v>
      </c>
      <c r="D191" s="242"/>
      <c r="E191" s="242"/>
      <c r="F191" s="263" t="s">
        <v>472</v>
      </c>
      <c r="G191" s="242"/>
      <c r="H191" s="242" t="s">
        <v>562</v>
      </c>
      <c r="I191" s="242" t="s">
        <v>500</v>
      </c>
      <c r="J191" s="242"/>
      <c r="K191" s="285"/>
    </row>
    <row r="192" ht="15" customHeight="1">
      <c r="B192" s="291"/>
      <c r="C192" s="299"/>
      <c r="D192" s="273"/>
      <c r="E192" s="273"/>
      <c r="F192" s="273"/>
      <c r="G192" s="273"/>
      <c r="H192" s="273"/>
      <c r="I192" s="273"/>
      <c r="J192" s="273"/>
      <c r="K192" s="292"/>
    </row>
    <row r="193" ht="18.75" customHeight="1">
      <c r="B193" s="238"/>
      <c r="C193" s="242"/>
      <c r="D193" s="242"/>
      <c r="E193" s="242"/>
      <c r="F193" s="263"/>
      <c r="G193" s="242"/>
      <c r="H193" s="242"/>
      <c r="I193" s="242"/>
      <c r="J193" s="242"/>
      <c r="K193" s="238"/>
    </row>
    <row r="194" ht="18.75" customHeight="1">
      <c r="B194" s="238"/>
      <c r="C194" s="242"/>
      <c r="D194" s="242"/>
      <c r="E194" s="242"/>
      <c r="F194" s="263"/>
      <c r="G194" s="242"/>
      <c r="H194" s="242"/>
      <c r="I194" s="242"/>
      <c r="J194" s="242"/>
      <c r="K194" s="238"/>
    </row>
    <row r="195" ht="18.75" customHeight="1">
      <c r="B195" s="249"/>
      <c r="C195" s="249"/>
      <c r="D195" s="249"/>
      <c r="E195" s="249"/>
      <c r="F195" s="249"/>
      <c r="G195" s="249"/>
      <c r="H195" s="249"/>
      <c r="I195" s="249"/>
      <c r="J195" s="249"/>
      <c r="K195" s="249"/>
    </row>
    <row r="196" ht="13.5">
      <c r="B196" s="228"/>
      <c r="C196" s="229"/>
      <c r="D196" s="229"/>
      <c r="E196" s="229"/>
      <c r="F196" s="229"/>
      <c r="G196" s="229"/>
      <c r="H196" s="229"/>
      <c r="I196" s="229"/>
      <c r="J196" s="229"/>
      <c r="K196" s="230"/>
    </row>
    <row r="197" ht="21">
      <c r="B197" s="231"/>
      <c r="C197" s="232" t="s">
        <v>563</v>
      </c>
      <c r="D197" s="232"/>
      <c r="E197" s="232"/>
      <c r="F197" s="232"/>
      <c r="G197" s="232"/>
      <c r="H197" s="232"/>
      <c r="I197" s="232"/>
      <c r="J197" s="232"/>
      <c r="K197" s="233"/>
    </row>
    <row r="198" ht="25.5" customHeight="1">
      <c r="B198" s="231"/>
      <c r="C198" s="300" t="s">
        <v>564</v>
      </c>
      <c r="D198" s="300"/>
      <c r="E198" s="300"/>
      <c r="F198" s="300" t="s">
        <v>565</v>
      </c>
      <c r="G198" s="301"/>
      <c r="H198" s="300" t="s">
        <v>566</v>
      </c>
      <c r="I198" s="300"/>
      <c r="J198" s="300"/>
      <c r="K198" s="233"/>
    </row>
    <row r="199" ht="5.25" customHeight="1">
      <c r="B199" s="264"/>
      <c r="C199" s="261"/>
      <c r="D199" s="261"/>
      <c r="E199" s="261"/>
      <c r="F199" s="261"/>
      <c r="G199" s="242"/>
      <c r="H199" s="261"/>
      <c r="I199" s="261"/>
      <c r="J199" s="261"/>
      <c r="K199" s="285"/>
    </row>
    <row r="200" ht="15" customHeight="1">
      <c r="B200" s="264"/>
      <c r="C200" s="242" t="s">
        <v>556</v>
      </c>
      <c r="D200" s="242"/>
      <c r="E200" s="242"/>
      <c r="F200" s="263" t="s">
        <v>40</v>
      </c>
      <c r="G200" s="242"/>
      <c r="H200" s="242" t="s">
        <v>567</v>
      </c>
      <c r="I200" s="242"/>
      <c r="J200" s="242"/>
      <c r="K200" s="285"/>
    </row>
    <row r="201" ht="15" customHeight="1">
      <c r="B201" s="264"/>
      <c r="C201" s="270"/>
      <c r="D201" s="242"/>
      <c r="E201" s="242"/>
      <c r="F201" s="263" t="s">
        <v>41</v>
      </c>
      <c r="G201" s="242"/>
      <c r="H201" s="242" t="s">
        <v>568</v>
      </c>
      <c r="I201" s="242"/>
      <c r="J201" s="242"/>
      <c r="K201" s="285"/>
    </row>
    <row r="202" ht="15" customHeight="1">
      <c r="B202" s="264"/>
      <c r="C202" s="270"/>
      <c r="D202" s="242"/>
      <c r="E202" s="242"/>
      <c r="F202" s="263" t="s">
        <v>44</v>
      </c>
      <c r="G202" s="242"/>
      <c r="H202" s="242" t="s">
        <v>569</v>
      </c>
      <c r="I202" s="242"/>
      <c r="J202" s="242"/>
      <c r="K202" s="285"/>
    </row>
    <row r="203" ht="15" customHeight="1">
      <c r="B203" s="264"/>
      <c r="C203" s="242"/>
      <c r="D203" s="242"/>
      <c r="E203" s="242"/>
      <c r="F203" s="263" t="s">
        <v>42</v>
      </c>
      <c r="G203" s="242"/>
      <c r="H203" s="242" t="s">
        <v>570</v>
      </c>
      <c r="I203" s="242"/>
      <c r="J203" s="242"/>
      <c r="K203" s="285"/>
    </row>
    <row r="204" ht="15" customHeight="1">
      <c r="B204" s="264"/>
      <c r="C204" s="242"/>
      <c r="D204" s="242"/>
      <c r="E204" s="242"/>
      <c r="F204" s="263" t="s">
        <v>43</v>
      </c>
      <c r="G204" s="242"/>
      <c r="H204" s="242" t="s">
        <v>571</v>
      </c>
      <c r="I204" s="242"/>
      <c r="J204" s="242"/>
      <c r="K204" s="285"/>
    </row>
    <row r="205" ht="15" customHeight="1">
      <c r="B205" s="264"/>
      <c r="C205" s="242"/>
      <c r="D205" s="242"/>
      <c r="E205" s="242"/>
      <c r="F205" s="263"/>
      <c r="G205" s="242"/>
      <c r="H205" s="242"/>
      <c r="I205" s="242"/>
      <c r="J205" s="242"/>
      <c r="K205" s="285"/>
    </row>
    <row r="206" ht="15" customHeight="1">
      <c r="B206" s="264"/>
      <c r="C206" s="242" t="s">
        <v>512</v>
      </c>
      <c r="D206" s="242"/>
      <c r="E206" s="242"/>
      <c r="F206" s="263" t="s">
        <v>76</v>
      </c>
      <c r="G206" s="242"/>
      <c r="H206" s="242" t="s">
        <v>572</v>
      </c>
      <c r="I206" s="242"/>
      <c r="J206" s="242"/>
      <c r="K206" s="285"/>
    </row>
    <row r="207" ht="15" customHeight="1">
      <c r="B207" s="264"/>
      <c r="C207" s="270"/>
      <c r="D207" s="242"/>
      <c r="E207" s="242"/>
      <c r="F207" s="263" t="s">
        <v>409</v>
      </c>
      <c r="G207" s="242"/>
      <c r="H207" s="242" t="s">
        <v>410</v>
      </c>
      <c r="I207" s="242"/>
      <c r="J207" s="242"/>
      <c r="K207" s="285"/>
    </row>
    <row r="208" ht="15" customHeight="1">
      <c r="B208" s="264"/>
      <c r="C208" s="242"/>
      <c r="D208" s="242"/>
      <c r="E208" s="242"/>
      <c r="F208" s="263" t="s">
        <v>407</v>
      </c>
      <c r="G208" s="242"/>
      <c r="H208" s="242" t="s">
        <v>573</v>
      </c>
      <c r="I208" s="242"/>
      <c r="J208" s="242"/>
      <c r="K208" s="285"/>
    </row>
    <row r="209" ht="15" customHeight="1">
      <c r="B209" s="302"/>
      <c r="C209" s="270"/>
      <c r="D209" s="270"/>
      <c r="E209" s="270"/>
      <c r="F209" s="263" t="s">
        <v>411</v>
      </c>
      <c r="G209" s="248"/>
      <c r="H209" s="289" t="s">
        <v>412</v>
      </c>
      <c r="I209" s="289"/>
      <c r="J209" s="289"/>
      <c r="K209" s="303"/>
    </row>
    <row r="210" ht="15" customHeight="1">
      <c r="B210" s="302"/>
      <c r="C210" s="270"/>
      <c r="D210" s="270"/>
      <c r="E210" s="270"/>
      <c r="F210" s="263" t="s">
        <v>413</v>
      </c>
      <c r="G210" s="248"/>
      <c r="H210" s="289" t="s">
        <v>574</v>
      </c>
      <c r="I210" s="289"/>
      <c r="J210" s="289"/>
      <c r="K210" s="303"/>
    </row>
    <row r="211" ht="15" customHeight="1">
      <c r="B211" s="302"/>
      <c r="C211" s="270"/>
      <c r="D211" s="270"/>
      <c r="E211" s="270"/>
      <c r="F211" s="304"/>
      <c r="G211" s="248"/>
      <c r="H211" s="305"/>
      <c r="I211" s="305"/>
      <c r="J211" s="305"/>
      <c r="K211" s="303"/>
    </row>
    <row r="212" ht="15" customHeight="1">
      <c r="B212" s="302"/>
      <c r="C212" s="242" t="s">
        <v>536</v>
      </c>
      <c r="D212" s="270"/>
      <c r="E212" s="270"/>
      <c r="F212" s="263">
        <v>1</v>
      </c>
      <c r="G212" s="248"/>
      <c r="H212" s="289" t="s">
        <v>575</v>
      </c>
      <c r="I212" s="289"/>
      <c r="J212" s="289"/>
      <c r="K212" s="303"/>
    </row>
    <row r="213" ht="15" customHeight="1">
      <c r="B213" s="302"/>
      <c r="C213" s="270"/>
      <c r="D213" s="270"/>
      <c r="E213" s="270"/>
      <c r="F213" s="263">
        <v>2</v>
      </c>
      <c r="G213" s="248"/>
      <c r="H213" s="289" t="s">
        <v>576</v>
      </c>
      <c r="I213" s="289"/>
      <c r="J213" s="289"/>
      <c r="K213" s="303"/>
    </row>
    <row r="214" ht="15" customHeight="1">
      <c r="B214" s="302"/>
      <c r="C214" s="270"/>
      <c r="D214" s="270"/>
      <c r="E214" s="270"/>
      <c r="F214" s="263">
        <v>3</v>
      </c>
      <c r="G214" s="248"/>
      <c r="H214" s="289" t="s">
        <v>577</v>
      </c>
      <c r="I214" s="289"/>
      <c r="J214" s="289"/>
      <c r="K214" s="303"/>
    </row>
    <row r="215" ht="15" customHeight="1">
      <c r="B215" s="302"/>
      <c r="C215" s="270"/>
      <c r="D215" s="270"/>
      <c r="E215" s="270"/>
      <c r="F215" s="263">
        <v>4</v>
      </c>
      <c r="G215" s="248"/>
      <c r="H215" s="289" t="s">
        <v>578</v>
      </c>
      <c r="I215" s="289"/>
      <c r="J215" s="289"/>
      <c r="K215" s="303"/>
    </row>
    <row r="216" ht="12.75" customHeight="1">
      <c r="B216" s="306"/>
      <c r="C216" s="307"/>
      <c r="D216" s="307"/>
      <c r="E216" s="307"/>
      <c r="F216" s="307"/>
      <c r="G216" s="307"/>
      <c r="H216" s="307"/>
      <c r="I216" s="307"/>
      <c r="J216" s="307"/>
      <c r="K216" s="308"/>
    </row>
  </sheetData>
  <sheetProtection autoFilter="0" deleteColumns="0" deleteRows="0" formatCells="0" formatColumns="0" formatRows="0" insertColumns="0" insertHyperlinks="0" insertRows="0" pivotTables="0" sort="0"/>
  <mergeCells count="77">
    <mergeCell ref="H215:J215"/>
    <mergeCell ref="H208:J208"/>
    <mergeCell ref="H203:J203"/>
    <mergeCell ref="H201:J201"/>
    <mergeCell ref="H212:J212"/>
    <mergeCell ref="H214:J214"/>
    <mergeCell ref="H213:J213"/>
    <mergeCell ref="H210:J210"/>
    <mergeCell ref="H209:J209"/>
    <mergeCell ref="H207:J207"/>
    <mergeCell ref="H198:J198"/>
    <mergeCell ref="C197:J197"/>
    <mergeCell ref="H206:J206"/>
    <mergeCell ref="H204:J204"/>
    <mergeCell ref="H202:J202"/>
    <mergeCell ref="H200:J200"/>
    <mergeCell ref="C163:J163"/>
    <mergeCell ref="C120:J120"/>
    <mergeCell ref="C145:J145"/>
    <mergeCell ref="C100:J100"/>
    <mergeCell ref="C73:J73"/>
    <mergeCell ref="D68:J68"/>
    <mergeCell ref="D66:J66"/>
    <mergeCell ref="D65:J65"/>
    <mergeCell ref="D67:J67"/>
    <mergeCell ref="D64:J64"/>
    <mergeCell ref="D59:J59"/>
    <mergeCell ref="D60:J60"/>
    <mergeCell ref="D63:J63"/>
    <mergeCell ref="D61:J61"/>
    <mergeCell ref="D58:J58"/>
    <mergeCell ref="D57:J57"/>
    <mergeCell ref="D56:J56"/>
    <mergeCell ref="D45:J45"/>
    <mergeCell ref="C50:J50"/>
    <mergeCell ref="C52:J52"/>
    <mergeCell ref="C53:J53"/>
    <mergeCell ref="C55:J55"/>
    <mergeCell ref="D49:J49"/>
    <mergeCell ref="E48:J48"/>
    <mergeCell ref="E47:J47"/>
    <mergeCell ref="E46:J46"/>
    <mergeCell ref="G43:J43"/>
    <mergeCell ref="G42:J42"/>
    <mergeCell ref="D33:J33"/>
    <mergeCell ref="G38:J38"/>
    <mergeCell ref="G39:J39"/>
    <mergeCell ref="G40:J40"/>
    <mergeCell ref="G41:J41"/>
    <mergeCell ref="G34:J34"/>
    <mergeCell ref="G35:J35"/>
    <mergeCell ref="G36:J36"/>
    <mergeCell ref="G37:J37"/>
    <mergeCell ref="D31:J31"/>
    <mergeCell ref="D32:J32"/>
    <mergeCell ref="D29:J29"/>
    <mergeCell ref="D28:J28"/>
    <mergeCell ref="D26:J26"/>
    <mergeCell ref="C23:J23"/>
    <mergeCell ref="D25:J25"/>
    <mergeCell ref="C24:J24"/>
    <mergeCell ref="F18:J18"/>
    <mergeCell ref="F21:J21"/>
    <mergeCell ref="F19:J19"/>
    <mergeCell ref="F20:J20"/>
    <mergeCell ref="F17:J17"/>
    <mergeCell ref="C3:J3"/>
    <mergeCell ref="C9:J9"/>
    <mergeCell ref="D11:J11"/>
    <mergeCell ref="D14:J14"/>
    <mergeCell ref="D15:J15"/>
    <mergeCell ref="F16:J16"/>
    <mergeCell ref="D10:J10"/>
    <mergeCell ref="D13:J13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Jiří Sobol</dc:creator>
  <cp:lastModifiedBy>Jiří Sobol</cp:lastModifiedBy>
  <dcterms:created xsi:type="dcterms:W3CDTF">2018-11-26T19:08:37Z</dcterms:created>
  <dcterms:modified xsi:type="dcterms:W3CDTF">2018-11-26T19:08:40Z</dcterms:modified>
</cp:coreProperties>
</file>